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4952BE5D-082D-4986-8F57-BA5B69F2634A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Incident Report" sheetId="32" state="hidden" r:id="rId2"/>
    <sheet name="Report 1" sheetId="25" state="hidden" r:id="rId3"/>
    <sheet name="Currency Sheet" sheetId="21" r:id="rId4"/>
    <sheet name="Customer List" sheetId="20" r:id="rId5"/>
    <sheet name="Disptach Document" sheetId="19" r:id="rId6"/>
    <sheet name="Current Stock Report" sheetId="2" r:id="rId7"/>
    <sheet name="Current Inventory" sheetId="26" state="hidden" r:id="rId8"/>
    <sheet name="AWB Not Delivered" sheetId="28" state="hidden" r:id="rId9"/>
    <sheet name="Item Wise Current Inventory" sheetId="27" state="hidden" r:id="rId10"/>
    <sheet name="Report 2" sheetId="29" state="hidden" r:id="rId11"/>
    <sheet name="Brand Wise Report" sheetId="30" state="hidden" r:id="rId12"/>
    <sheet name="Dispatches" sheetId="31" state="hidden" r:id="rId13"/>
  </sheets>
  <definedNames>
    <definedName name="_xlnm._FilterDatabase" localSheetId="11" hidden="1">'Brand Wise Report'!$A$1:$A$37</definedName>
    <definedName name="_xlnm._FilterDatabase" localSheetId="3" hidden="1">'Currency Sheet'!$A$1:$C$41</definedName>
    <definedName name="_xlnm._FilterDatabase" localSheetId="7" hidden="1">'Current Inventory'!$A$1:$F$48</definedName>
    <definedName name="_xlnm._FilterDatabase" localSheetId="6" hidden="1">'Current Stock Report'!$A$1:$I$271</definedName>
    <definedName name="_xlnm._FilterDatabase" localSheetId="4" hidden="1">'Customer List'!$A$1:$F$267</definedName>
    <definedName name="_xlnm._FilterDatabase" localSheetId="5" hidden="1">'Disptach Document'!$A$1:$F$563</definedName>
    <definedName name="_xlnm._FilterDatabase" localSheetId="9" hidden="1">'Item Wise Current Inventory'!$A$1:$I$144</definedName>
    <definedName name="_xlnm._FilterDatabase" localSheetId="0" hidden="1">MasterSheet!$A$1:$AC$5109</definedName>
    <definedName name="_xlnm._FilterDatabase" localSheetId="2" hidden="1">'Report 1'!$A$1:$L$3831</definedName>
    <definedName name="_xlnm._FilterDatabase" localSheetId="10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709" i="1" l="1"/>
  <c r="V2709" i="1"/>
  <c r="X2709" i="1"/>
  <c r="AA2709" i="1" s="1"/>
  <c r="Z2709" i="1"/>
  <c r="AB2709" i="1"/>
  <c r="F2709" i="1" s="1"/>
  <c r="G2709" i="1" s="1"/>
  <c r="AC2709" i="1"/>
  <c r="L4932" i="1"/>
  <c r="O4943" i="1"/>
  <c r="Y5103" i="1"/>
  <c r="Z5103" i="1"/>
  <c r="AA5103" i="1"/>
  <c r="AB5103" i="1"/>
  <c r="F5103" i="1" s="1"/>
  <c r="G5103" i="1" s="1"/>
  <c r="AC5103" i="1"/>
  <c r="Y5104" i="1"/>
  <c r="Z5104" i="1"/>
  <c r="AA5104" i="1"/>
  <c r="AB5104" i="1"/>
  <c r="F5104" i="1" s="1"/>
  <c r="G5104" i="1" s="1"/>
  <c r="AC5104" i="1"/>
  <c r="Y5105" i="1"/>
  <c r="Z5105" i="1"/>
  <c r="AA5105" i="1"/>
  <c r="AB5105" i="1"/>
  <c r="F5105" i="1" s="1"/>
  <c r="G5105" i="1" s="1"/>
  <c r="AC5105" i="1"/>
  <c r="Y5106" i="1"/>
  <c r="Z5106" i="1"/>
  <c r="AA5106" i="1"/>
  <c r="AB5106" i="1"/>
  <c r="F5106" i="1" s="1"/>
  <c r="G5106" i="1" s="1"/>
  <c r="AC5106" i="1"/>
  <c r="Y5107" i="1"/>
  <c r="Z5107" i="1"/>
  <c r="AA5107" i="1"/>
  <c r="AB5107" i="1"/>
  <c r="F5107" i="1" s="1"/>
  <c r="G5107" i="1" s="1"/>
  <c r="AC5107" i="1"/>
  <c r="Z5108" i="1"/>
  <c r="AB5108" i="1"/>
  <c r="F5108" i="1" s="1"/>
  <c r="G5108" i="1" s="1"/>
  <c r="AC5108" i="1"/>
  <c r="V5103" i="1"/>
  <c r="V5104" i="1"/>
  <c r="V5105" i="1"/>
  <c r="V5106" i="1"/>
  <c r="V5107" i="1"/>
  <c r="L5103" i="1"/>
  <c r="L5104" i="1"/>
  <c r="L5105" i="1"/>
  <c r="L5106" i="1"/>
  <c r="L5107" i="1"/>
  <c r="V5102" i="1"/>
  <c r="L5102" i="1"/>
  <c r="Z5101" i="1"/>
  <c r="AB5101" i="1"/>
  <c r="F5101" i="1" s="1"/>
  <c r="G5101" i="1" s="1"/>
  <c r="AC5101" i="1"/>
  <c r="Y5102" i="1"/>
  <c r="Z5102" i="1"/>
  <c r="AA5102" i="1"/>
  <c r="AB5102" i="1"/>
  <c r="F5102" i="1" s="1"/>
  <c r="G5102" i="1" s="1"/>
  <c r="AC5102" i="1"/>
  <c r="L5109" i="1"/>
  <c r="V5108" i="1"/>
  <c r="V5109" i="1"/>
  <c r="L5108" i="1"/>
  <c r="X5100" i="1"/>
  <c r="Y5100" i="1" s="1"/>
  <c r="Z5100" i="1"/>
  <c r="AB5100" i="1"/>
  <c r="F5100" i="1" s="1"/>
  <c r="G5100" i="1" s="1"/>
  <c r="AC5100" i="1"/>
  <c r="X5101" i="1"/>
  <c r="AA5101" i="1" s="1"/>
  <c r="X5108" i="1"/>
  <c r="Y5108" i="1" s="1"/>
  <c r="X5109" i="1"/>
  <c r="AA5109" i="1" s="1"/>
  <c r="Z5109" i="1"/>
  <c r="AB5109" i="1"/>
  <c r="F5109" i="1" s="1"/>
  <c r="G5109" i="1" s="1"/>
  <c r="AC5109" i="1"/>
  <c r="V5101" i="1"/>
  <c r="L5101" i="1"/>
  <c r="L2" i="1"/>
  <c r="A269" i="20"/>
  <c r="V5100" i="1"/>
  <c r="L5100" i="1"/>
  <c r="X4926" i="1"/>
  <c r="AA4926" i="1" s="1"/>
  <c r="X4927" i="1"/>
  <c r="Y4927" i="1" s="1"/>
  <c r="X4928" i="1"/>
  <c r="AA4928" i="1" s="1"/>
  <c r="X4929" i="1"/>
  <c r="Y4929" i="1" s="1"/>
  <c r="X4930" i="1"/>
  <c r="AA4930" i="1" s="1"/>
  <c r="X4931" i="1"/>
  <c r="Y4931" i="1" s="1"/>
  <c r="X4932" i="1"/>
  <c r="Y4932" i="1" s="1"/>
  <c r="X4933" i="1"/>
  <c r="Y4933" i="1" s="1"/>
  <c r="X4934" i="1"/>
  <c r="AA4934" i="1" s="1"/>
  <c r="X4935" i="1"/>
  <c r="AA4935" i="1" s="1"/>
  <c r="X4936" i="1"/>
  <c r="AA4936" i="1" s="1"/>
  <c r="X4937" i="1"/>
  <c r="Y4937" i="1" s="1"/>
  <c r="X4938" i="1"/>
  <c r="Y4938" i="1" s="1"/>
  <c r="X4939" i="1"/>
  <c r="Y4939" i="1" s="1"/>
  <c r="X4940" i="1"/>
  <c r="Y4940" i="1" s="1"/>
  <c r="X4941" i="1"/>
  <c r="Y4941" i="1" s="1"/>
  <c r="X4942" i="1"/>
  <c r="Y4942" i="1" s="1"/>
  <c r="X4943" i="1"/>
  <c r="AA4943" i="1" s="1"/>
  <c r="X4944" i="1"/>
  <c r="AA4944" i="1" s="1"/>
  <c r="X4945" i="1"/>
  <c r="Y4945" i="1" s="1"/>
  <c r="X4946" i="1"/>
  <c r="AA4946" i="1" s="1"/>
  <c r="X4947" i="1"/>
  <c r="Y4947" i="1" s="1"/>
  <c r="X4948" i="1"/>
  <c r="Y4948" i="1" s="1"/>
  <c r="X4949" i="1"/>
  <c r="Y4949" i="1" s="1"/>
  <c r="X4950" i="1"/>
  <c r="Y4950" i="1" s="1"/>
  <c r="X4951" i="1"/>
  <c r="AA4951" i="1" s="1"/>
  <c r="X4952" i="1"/>
  <c r="AA4952" i="1" s="1"/>
  <c r="X4953" i="1"/>
  <c r="Y4953" i="1" s="1"/>
  <c r="X4954" i="1"/>
  <c r="Y4954" i="1" s="1"/>
  <c r="X4955" i="1"/>
  <c r="AA4955" i="1" s="1"/>
  <c r="X4956" i="1"/>
  <c r="Y4956" i="1" s="1"/>
  <c r="X4957" i="1"/>
  <c r="Y4957" i="1" s="1"/>
  <c r="X4958" i="1"/>
  <c r="AA4958" i="1" s="1"/>
  <c r="X4959" i="1"/>
  <c r="Y4959" i="1" s="1"/>
  <c r="X4960" i="1"/>
  <c r="AA4960" i="1" s="1"/>
  <c r="X4961" i="1"/>
  <c r="Y4961" i="1" s="1"/>
  <c r="X4962" i="1"/>
  <c r="AA4962" i="1" s="1"/>
  <c r="X4963" i="1"/>
  <c r="Y4963" i="1" s="1"/>
  <c r="X4964" i="1"/>
  <c r="Y4964" i="1" s="1"/>
  <c r="X4965" i="1"/>
  <c r="Y4965" i="1" s="1"/>
  <c r="AA4966" i="1"/>
  <c r="X4967" i="1"/>
  <c r="AA4967" i="1" s="1"/>
  <c r="X4968" i="1"/>
  <c r="Y4968" i="1" s="1"/>
  <c r="X4969" i="1"/>
  <c r="Y4969" i="1" s="1"/>
  <c r="X4970" i="1"/>
  <c r="Y4970" i="1" s="1"/>
  <c r="X4971" i="1"/>
  <c r="Y4971" i="1" s="1"/>
  <c r="X4972" i="1"/>
  <c r="AA4972" i="1" s="1"/>
  <c r="X4973" i="1"/>
  <c r="Y4973" i="1" s="1"/>
  <c r="X4974" i="1"/>
  <c r="Y4974" i="1" s="1"/>
  <c r="X4975" i="1"/>
  <c r="AA4975" i="1" s="1"/>
  <c r="X4976" i="1"/>
  <c r="Y4976" i="1" s="1"/>
  <c r="X4977" i="1"/>
  <c r="Y4977" i="1" s="1"/>
  <c r="X4978" i="1"/>
  <c r="AA4978" i="1" s="1"/>
  <c r="X4979" i="1"/>
  <c r="Y4979" i="1" s="1"/>
  <c r="X4980" i="1"/>
  <c r="AA4980" i="1" s="1"/>
  <c r="X4981" i="1"/>
  <c r="Y4981" i="1" s="1"/>
  <c r="X4982" i="1"/>
  <c r="Y4982" i="1" s="1"/>
  <c r="X4983" i="1"/>
  <c r="AA4983" i="1" s="1"/>
  <c r="X4984" i="1"/>
  <c r="Y4984" i="1" s="1"/>
  <c r="X4985" i="1"/>
  <c r="Y4985" i="1" s="1"/>
  <c r="X4986" i="1"/>
  <c r="Y4986" i="1" s="1"/>
  <c r="X4987" i="1"/>
  <c r="AA4987" i="1" s="1"/>
  <c r="X4988" i="1"/>
  <c r="AA4988" i="1" s="1"/>
  <c r="X4989" i="1"/>
  <c r="Y4989" i="1" s="1"/>
  <c r="X4990" i="1"/>
  <c r="AA4990" i="1" s="1"/>
  <c r="X4991" i="1"/>
  <c r="Y4991" i="1" s="1"/>
  <c r="X4992" i="1"/>
  <c r="Y4992" i="1" s="1"/>
  <c r="X4993" i="1"/>
  <c r="Y4993" i="1" s="1"/>
  <c r="X4994" i="1"/>
  <c r="AA4994" i="1" s="1"/>
  <c r="X4995" i="1"/>
  <c r="Y4995" i="1" s="1"/>
  <c r="X4996" i="1"/>
  <c r="AA4996" i="1" s="1"/>
  <c r="Y4997" i="1"/>
  <c r="X4998" i="1"/>
  <c r="AA4998" i="1" s="1"/>
  <c r="X4999" i="1"/>
  <c r="AA4999" i="1" s="1"/>
  <c r="X5000" i="1"/>
  <c r="AA5000" i="1" s="1"/>
  <c r="X5001" i="1"/>
  <c r="Y5001" i="1" s="1"/>
  <c r="X5002" i="1"/>
  <c r="Y5002" i="1" s="1"/>
  <c r="X5003" i="1"/>
  <c r="Y5003" i="1" s="1"/>
  <c r="X5004" i="1"/>
  <c r="Y5004" i="1" s="1"/>
  <c r="X5005" i="1"/>
  <c r="Y5005" i="1" s="1"/>
  <c r="Y5006" i="1"/>
  <c r="X5007" i="1"/>
  <c r="AA5007" i="1" s="1"/>
  <c r="AA5008" i="1"/>
  <c r="Y5009" i="1"/>
  <c r="X5010" i="1"/>
  <c r="AA5010" i="1" s="1"/>
  <c r="X5011" i="1"/>
  <c r="Y5011" i="1" s="1"/>
  <c r="X5012" i="1"/>
  <c r="Y5012" i="1" s="1"/>
  <c r="Y5013" i="1"/>
  <c r="X5014" i="1"/>
  <c r="Y5014" i="1" s="1"/>
  <c r="X5015" i="1"/>
  <c r="AA5015" i="1" s="1"/>
  <c r="X5016" i="1"/>
  <c r="Y5016" i="1" s="1"/>
  <c r="Y5017" i="1"/>
  <c r="X5018" i="1"/>
  <c r="Y5018" i="1" s="1"/>
  <c r="X5019" i="1"/>
  <c r="AA5019" i="1" s="1"/>
  <c r="X5020" i="1"/>
  <c r="AA5020" i="1" s="1"/>
  <c r="X5021" i="1"/>
  <c r="Y5021" i="1" s="1"/>
  <c r="X5022" i="1"/>
  <c r="AA5022" i="1" s="1"/>
  <c r="Y5023" i="1"/>
  <c r="Y5024" i="1"/>
  <c r="X5025" i="1"/>
  <c r="Y5025" i="1" s="1"/>
  <c r="X5026" i="1"/>
  <c r="AA5026" i="1" s="1"/>
  <c r="Y5027" i="1"/>
  <c r="AA5028" i="1"/>
  <c r="Y5029" i="1"/>
  <c r="X5030" i="1"/>
  <c r="AA5030" i="1" s="1"/>
  <c r="X5031" i="1"/>
  <c r="AA5031" i="1" s="1"/>
  <c r="Y5032" i="1"/>
  <c r="Y5033" i="1"/>
  <c r="X5034" i="1"/>
  <c r="Y5034" i="1" s="1"/>
  <c r="Y5035" i="1"/>
  <c r="X5036" i="1"/>
  <c r="AA5036" i="1" s="1"/>
  <c r="X5037" i="1"/>
  <c r="Y5037" i="1" s="1"/>
  <c r="X5038" i="1"/>
  <c r="Y5038" i="1" s="1"/>
  <c r="X5039" i="1"/>
  <c r="AA5039" i="1" s="1"/>
  <c r="X5040" i="1"/>
  <c r="Y5040" i="1" s="1"/>
  <c r="Y5041" i="1"/>
  <c r="X5042" i="1"/>
  <c r="AA5042" i="1" s="1"/>
  <c r="X5043" i="1"/>
  <c r="Y5043" i="1" s="1"/>
  <c r="X5044" i="1"/>
  <c r="AA5044" i="1" s="1"/>
  <c r="X5045" i="1"/>
  <c r="Y5045" i="1" s="1"/>
  <c r="X5046" i="1"/>
  <c r="Y5046" i="1" s="1"/>
  <c r="X5047" i="1"/>
  <c r="AA5047" i="1" s="1"/>
  <c r="X5048" i="1"/>
  <c r="AA5048" i="1" s="1"/>
  <c r="X5049" i="1"/>
  <c r="Y5049" i="1" s="1"/>
  <c r="X5050" i="1"/>
  <c r="Y5050" i="1" s="1"/>
  <c r="X5051" i="1"/>
  <c r="AA5051" i="1" s="1"/>
  <c r="X5052" i="1"/>
  <c r="Y5052" i="1" s="1"/>
  <c r="X5053" i="1"/>
  <c r="Y5053" i="1" s="1"/>
  <c r="AA5054" i="1"/>
  <c r="X5055" i="1"/>
  <c r="Y5055" i="1" s="1"/>
  <c r="X5056" i="1"/>
  <c r="AA5056" i="1" s="1"/>
  <c r="X5057" i="1"/>
  <c r="Y5057" i="1" s="1"/>
  <c r="X5058" i="1"/>
  <c r="AA5058" i="1" s="1"/>
  <c r="X5059" i="1"/>
  <c r="Y5059" i="1" s="1"/>
  <c r="Y5060" i="1"/>
  <c r="X5061" i="1"/>
  <c r="Y5061" i="1" s="1"/>
  <c r="X5062" i="1"/>
  <c r="AA5062" i="1" s="1"/>
  <c r="X5063" i="1"/>
  <c r="AA5063" i="1" s="1"/>
  <c r="X5064" i="1"/>
  <c r="Y5064" i="1" s="1"/>
  <c r="X5065" i="1"/>
  <c r="Y5065" i="1" s="1"/>
  <c r="X5066" i="1"/>
  <c r="Y5066" i="1" s="1"/>
  <c r="Y5067" i="1"/>
  <c r="X5068" i="1"/>
  <c r="AA5068" i="1" s="1"/>
  <c r="X5069" i="1"/>
  <c r="Y5069" i="1" s="1"/>
  <c r="X5070" i="1"/>
  <c r="Y5070" i="1" s="1"/>
  <c r="X5071" i="1"/>
  <c r="AA5071" i="1" s="1"/>
  <c r="X5072" i="1"/>
  <c r="Y5072" i="1" s="1"/>
  <c r="X5073" i="1"/>
  <c r="Y5073" i="1" s="1"/>
  <c r="X5074" i="1"/>
  <c r="AA5074" i="1" s="1"/>
  <c r="X5075" i="1"/>
  <c r="Y5075" i="1" s="1"/>
  <c r="X5076" i="1"/>
  <c r="AA5076" i="1" s="1"/>
  <c r="X5077" i="1"/>
  <c r="Y5077" i="1" s="1"/>
  <c r="X5078" i="1"/>
  <c r="Y5078" i="1" s="1"/>
  <c r="X5079" i="1"/>
  <c r="AA5079" i="1" s="1"/>
  <c r="X5080" i="1"/>
  <c r="Y5080" i="1" s="1"/>
  <c r="X5081" i="1"/>
  <c r="Y5081" i="1" s="1"/>
  <c r="Y5082" i="1"/>
  <c r="X5083" i="1"/>
  <c r="AA5083" i="1" s="1"/>
  <c r="X5084" i="1"/>
  <c r="Y5084" i="1" s="1"/>
  <c r="X5085" i="1"/>
  <c r="Y5085" i="1" s="1"/>
  <c r="X5086" i="1"/>
  <c r="AA5086" i="1" s="1"/>
  <c r="X5087" i="1"/>
  <c r="Y5087" i="1" s="1"/>
  <c r="X5088" i="1"/>
  <c r="AA5088" i="1" s="1"/>
  <c r="X5089" i="1"/>
  <c r="Y5089" i="1" s="1"/>
  <c r="X5090" i="1"/>
  <c r="AA5090" i="1" s="1"/>
  <c r="X5091" i="1"/>
  <c r="Y5091" i="1" s="1"/>
  <c r="X5092" i="1"/>
  <c r="Y5092" i="1" s="1"/>
  <c r="X5093" i="1"/>
  <c r="Y5093" i="1" s="1"/>
  <c r="X5094" i="1"/>
  <c r="AA5094" i="1" s="1"/>
  <c r="X5095" i="1"/>
  <c r="AA5095" i="1" s="1"/>
  <c r="X5096" i="1"/>
  <c r="Y5096" i="1" s="1"/>
  <c r="X5097" i="1"/>
  <c r="Y5097" i="1" s="1"/>
  <c r="X5098" i="1"/>
  <c r="Y5098" i="1" s="1"/>
  <c r="X5099" i="1"/>
  <c r="AA5099" i="1" s="1"/>
  <c r="Z5099" i="1"/>
  <c r="AB5099" i="1"/>
  <c r="F5099" i="1" s="1"/>
  <c r="G5099" i="1" s="1"/>
  <c r="AC5099" i="1"/>
  <c r="V5099" i="1"/>
  <c r="L5099" i="1"/>
  <c r="A268" i="20"/>
  <c r="Z4926" i="1"/>
  <c r="AB4926" i="1"/>
  <c r="F4926" i="1" s="1"/>
  <c r="G4926" i="1" s="1"/>
  <c r="AC4926" i="1"/>
  <c r="Z4927" i="1"/>
  <c r="AB4927" i="1"/>
  <c r="F4927" i="1" s="1"/>
  <c r="G4927" i="1" s="1"/>
  <c r="AC4927" i="1"/>
  <c r="Z4928" i="1"/>
  <c r="AB4928" i="1"/>
  <c r="F4928" i="1" s="1"/>
  <c r="G4928" i="1" s="1"/>
  <c r="AC4928" i="1"/>
  <c r="Z4929" i="1"/>
  <c r="AB4929" i="1"/>
  <c r="F4929" i="1" s="1"/>
  <c r="G4929" i="1" s="1"/>
  <c r="AC4929" i="1"/>
  <c r="Z4930" i="1"/>
  <c r="AB4930" i="1"/>
  <c r="F4930" i="1" s="1"/>
  <c r="G4930" i="1" s="1"/>
  <c r="AC4930" i="1"/>
  <c r="Z4931" i="1"/>
  <c r="AB4931" i="1"/>
  <c r="F4931" i="1" s="1"/>
  <c r="G4931" i="1" s="1"/>
  <c r="AC4931" i="1"/>
  <c r="Z4932" i="1"/>
  <c r="AB4932" i="1"/>
  <c r="F4932" i="1" s="1"/>
  <c r="G4932" i="1" s="1"/>
  <c r="AC4932" i="1"/>
  <c r="Z4933" i="1"/>
  <c r="AB4933" i="1"/>
  <c r="F4933" i="1" s="1"/>
  <c r="G4933" i="1" s="1"/>
  <c r="AC4933" i="1"/>
  <c r="Z4934" i="1"/>
  <c r="AB4934" i="1"/>
  <c r="F4934" i="1" s="1"/>
  <c r="G4934" i="1" s="1"/>
  <c r="AC4934" i="1"/>
  <c r="Z4935" i="1"/>
  <c r="AB4935" i="1"/>
  <c r="F4935" i="1" s="1"/>
  <c r="G4935" i="1" s="1"/>
  <c r="AC4935" i="1"/>
  <c r="Z4936" i="1"/>
  <c r="AB4936" i="1"/>
  <c r="F4936" i="1" s="1"/>
  <c r="G4936" i="1" s="1"/>
  <c r="AC4936" i="1"/>
  <c r="Z4937" i="1"/>
  <c r="AB4937" i="1"/>
  <c r="F4937" i="1" s="1"/>
  <c r="G4937" i="1" s="1"/>
  <c r="AC4937" i="1"/>
  <c r="Z4938" i="1"/>
  <c r="AB4938" i="1"/>
  <c r="F4938" i="1" s="1"/>
  <c r="G4938" i="1" s="1"/>
  <c r="AC4938" i="1"/>
  <c r="Z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Y5000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L4926" i="1"/>
  <c r="L4927" i="1"/>
  <c r="L4928" i="1"/>
  <c r="L4929" i="1"/>
  <c r="L4930" i="1"/>
  <c r="L4931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4652" i="1"/>
  <c r="V4652" i="1"/>
  <c r="X4652" i="1"/>
  <c r="AA4652" i="1" s="1"/>
  <c r="Z4652" i="1"/>
  <c r="AB4652" i="1"/>
  <c r="F4652" i="1" s="1"/>
  <c r="G4652" i="1" s="1"/>
  <c r="AC4652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X4828" i="1"/>
  <c r="Y4828" i="1" s="1"/>
  <c r="Z4828" i="1"/>
  <c r="AB4828" i="1"/>
  <c r="F4828" i="1" s="1"/>
  <c r="G4828" i="1" s="1"/>
  <c r="AC4828" i="1"/>
  <c r="AA4829" i="1"/>
  <c r="Z4829" i="1"/>
  <c r="AB4829" i="1"/>
  <c r="F4829" i="1" s="1"/>
  <c r="G4829" i="1" s="1"/>
  <c r="AC4829" i="1"/>
  <c r="Y4830" i="1"/>
  <c r="Z4830" i="1"/>
  <c r="AB4830" i="1"/>
  <c r="F4830" i="1" s="1"/>
  <c r="G4830" i="1" s="1"/>
  <c r="AC4830" i="1"/>
  <c r="X4831" i="1"/>
  <c r="Y4831" i="1" s="1"/>
  <c r="Z4831" i="1"/>
  <c r="AB4831" i="1"/>
  <c r="F4831" i="1" s="1"/>
  <c r="G4831" i="1" s="1"/>
  <c r="AC4831" i="1"/>
  <c r="X4832" i="1"/>
  <c r="Y4832" i="1" s="1"/>
  <c r="Z4832" i="1"/>
  <c r="AB4832" i="1"/>
  <c r="F4832" i="1" s="1"/>
  <c r="G4832" i="1" s="1"/>
  <c r="AC4832" i="1"/>
  <c r="X4833" i="1"/>
  <c r="Y4833" i="1" s="1"/>
  <c r="Z4833" i="1"/>
  <c r="AB4833" i="1"/>
  <c r="F4833" i="1" s="1"/>
  <c r="G4833" i="1" s="1"/>
  <c r="AC4833" i="1"/>
  <c r="Y4834" i="1"/>
  <c r="Z4834" i="1"/>
  <c r="AB4834" i="1"/>
  <c r="F4834" i="1" s="1"/>
  <c r="G4834" i="1" s="1"/>
  <c r="AC4834" i="1"/>
  <c r="X4835" i="1"/>
  <c r="Y4835" i="1" s="1"/>
  <c r="Z4835" i="1"/>
  <c r="AB4835" i="1"/>
  <c r="F4835" i="1" s="1"/>
  <c r="G4835" i="1" s="1"/>
  <c r="AC4835" i="1"/>
  <c r="X4836" i="1"/>
  <c r="Y4836" i="1" s="1"/>
  <c r="Z4836" i="1"/>
  <c r="AB4836" i="1"/>
  <c r="F4836" i="1" s="1"/>
  <c r="G4836" i="1" s="1"/>
  <c r="AC4836" i="1"/>
  <c r="Y4837" i="1"/>
  <c r="Z4837" i="1"/>
  <c r="AB4837" i="1"/>
  <c r="F4837" i="1" s="1"/>
  <c r="G4837" i="1" s="1"/>
  <c r="AC4837" i="1"/>
  <c r="Y4838" i="1"/>
  <c r="Z4838" i="1"/>
  <c r="AB4838" i="1"/>
  <c r="F4838" i="1" s="1"/>
  <c r="G4838" i="1" s="1"/>
  <c r="AC4838" i="1"/>
  <c r="Y4839" i="1"/>
  <c r="Z4839" i="1"/>
  <c r="AB4839" i="1"/>
  <c r="F4839" i="1" s="1"/>
  <c r="G4839" i="1" s="1"/>
  <c r="AC4839" i="1"/>
  <c r="Y4840" i="1"/>
  <c r="Z4840" i="1"/>
  <c r="AB4840" i="1"/>
  <c r="F4840" i="1" s="1"/>
  <c r="G4840" i="1" s="1"/>
  <c r="AC4840" i="1"/>
  <c r="Y4841" i="1"/>
  <c r="Z4841" i="1"/>
  <c r="AB4841" i="1"/>
  <c r="F4841" i="1" s="1"/>
  <c r="G4841" i="1" s="1"/>
  <c r="AC4841" i="1"/>
  <c r="Y4842" i="1"/>
  <c r="Z4842" i="1"/>
  <c r="AB4842" i="1"/>
  <c r="F4842" i="1" s="1"/>
  <c r="G4842" i="1" s="1"/>
  <c r="AC4842" i="1"/>
  <c r="X4843" i="1"/>
  <c r="Y4843" i="1" s="1"/>
  <c r="Z4843" i="1"/>
  <c r="AB4843" i="1"/>
  <c r="F4843" i="1" s="1"/>
  <c r="G4843" i="1" s="1"/>
  <c r="AC4843" i="1"/>
  <c r="X4844" i="1"/>
  <c r="Y4844" i="1" s="1"/>
  <c r="Z4844" i="1"/>
  <c r="AB4844" i="1"/>
  <c r="F4844" i="1" s="1"/>
  <c r="G4844" i="1" s="1"/>
  <c r="AC4844" i="1"/>
  <c r="X4845" i="1"/>
  <c r="Y4845" i="1" s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X4847" i="1"/>
  <c r="Y4847" i="1" s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Y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AA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X4868" i="1"/>
  <c r="Y4868" i="1" s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X4870" i="1"/>
  <c r="Y4870" i="1" s="1"/>
  <c r="Z4870" i="1"/>
  <c r="AB4870" i="1"/>
  <c r="F4870" i="1" s="1"/>
  <c r="G4870" i="1" s="1"/>
  <c r="AC4870" i="1"/>
  <c r="X4871" i="1"/>
  <c r="Y4871" i="1" s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X4875" i="1"/>
  <c r="Y4875" i="1" s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X4877" i="1"/>
  <c r="AA4877" i="1" s="1"/>
  <c r="Z4877" i="1"/>
  <c r="AB4877" i="1"/>
  <c r="F4877" i="1" s="1"/>
  <c r="G4877" i="1" s="1"/>
  <c r="AC4877" i="1"/>
  <c r="X4878" i="1"/>
  <c r="Y4878" i="1" s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X4880" i="1"/>
  <c r="Y4880" i="1" s="1"/>
  <c r="Z4880" i="1"/>
  <c r="AB4880" i="1"/>
  <c r="F4880" i="1" s="1"/>
  <c r="G4880" i="1" s="1"/>
  <c r="AC4880" i="1"/>
  <c r="X4881" i="1"/>
  <c r="Y4881" i="1" s="1"/>
  <c r="Z4881" i="1"/>
  <c r="AB4881" i="1"/>
  <c r="F4881" i="1" s="1"/>
  <c r="G4881" i="1" s="1"/>
  <c r="AC4881" i="1"/>
  <c r="X4882" i="1"/>
  <c r="Y4882" i="1" s="1"/>
  <c r="Z4882" i="1"/>
  <c r="AB4882" i="1"/>
  <c r="F4882" i="1" s="1"/>
  <c r="G4882" i="1" s="1"/>
  <c r="AC4882" i="1"/>
  <c r="X4883" i="1"/>
  <c r="Y4883" i="1" s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X4885" i="1"/>
  <c r="AA4885" i="1" s="1"/>
  <c r="Z4885" i="1"/>
  <c r="AB4885" i="1"/>
  <c r="F4885" i="1" s="1"/>
  <c r="G4885" i="1" s="1"/>
  <c r="AC4885" i="1"/>
  <c r="X4886" i="1"/>
  <c r="Y4886" i="1" s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X4888" i="1"/>
  <c r="Y4888" i="1" s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X4891" i="1"/>
  <c r="Y4891" i="1" s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AA4893" i="1"/>
  <c r="Z4893" i="1"/>
  <c r="AB4893" i="1"/>
  <c r="F4893" i="1" s="1"/>
  <c r="G4893" i="1" s="1"/>
  <c r="AC4893" i="1"/>
  <c r="X4894" i="1"/>
  <c r="Y4894" i="1" s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X4897" i="1"/>
  <c r="AA4897" i="1" s="1"/>
  <c r="Z4897" i="1"/>
  <c r="AB4897" i="1"/>
  <c r="F4897" i="1" s="1"/>
  <c r="G4897" i="1" s="1"/>
  <c r="AC4897" i="1"/>
  <c r="X4898" i="1"/>
  <c r="Y4898" i="1" s="1"/>
  <c r="Z4898" i="1"/>
  <c r="AB4898" i="1"/>
  <c r="F4898" i="1" s="1"/>
  <c r="G4898" i="1" s="1"/>
  <c r="AC4898" i="1"/>
  <c r="X4899" i="1"/>
  <c r="Y4899" i="1" s="1"/>
  <c r="Z4899" i="1"/>
  <c r="AB4899" i="1"/>
  <c r="F4899" i="1" s="1"/>
  <c r="G4899" i="1" s="1"/>
  <c r="AC4899" i="1"/>
  <c r="X4900" i="1"/>
  <c r="Y4900" i="1" s="1"/>
  <c r="Z4900" i="1"/>
  <c r="AB4900" i="1"/>
  <c r="F4900" i="1" s="1"/>
  <c r="G4900" i="1" s="1"/>
  <c r="AC4900" i="1"/>
  <c r="X4901" i="1"/>
  <c r="AA4901" i="1" s="1"/>
  <c r="Z4901" i="1"/>
  <c r="AB4901" i="1"/>
  <c r="F4901" i="1" s="1"/>
  <c r="G4901" i="1" s="1"/>
  <c r="AC4901" i="1"/>
  <c r="X4902" i="1"/>
  <c r="Y4902" i="1" s="1"/>
  <c r="Z4902" i="1"/>
  <c r="AB4902" i="1"/>
  <c r="F4902" i="1" s="1"/>
  <c r="G4902" i="1" s="1"/>
  <c r="AC4902" i="1"/>
  <c r="X4903" i="1"/>
  <c r="Y4903" i="1" s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X4905" i="1"/>
  <c r="Y4905" i="1" s="1"/>
  <c r="Z4905" i="1"/>
  <c r="AB4905" i="1"/>
  <c r="F4905" i="1" s="1"/>
  <c r="G4905" i="1" s="1"/>
  <c r="AC4905" i="1"/>
  <c r="X4906" i="1"/>
  <c r="Y4906" i="1" s="1"/>
  <c r="Z4906" i="1"/>
  <c r="AB4906" i="1"/>
  <c r="F4906" i="1" s="1"/>
  <c r="G4906" i="1" s="1"/>
  <c r="AC4906" i="1"/>
  <c r="X4907" i="1"/>
  <c r="Y4907" i="1" s="1"/>
  <c r="Z4907" i="1"/>
  <c r="AB4907" i="1"/>
  <c r="F4907" i="1" s="1"/>
  <c r="G4907" i="1" s="1"/>
  <c r="AC4907" i="1"/>
  <c r="X4908" i="1"/>
  <c r="Y4908" i="1" s="1"/>
  <c r="Z4908" i="1"/>
  <c r="AB4908" i="1"/>
  <c r="F4908" i="1" s="1"/>
  <c r="G4908" i="1" s="1"/>
  <c r="AC4908" i="1"/>
  <c r="X4909" i="1"/>
  <c r="AA4909" i="1" s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X4912" i="1"/>
  <c r="Y4912" i="1" s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Y4914" i="1"/>
  <c r="Z4914" i="1"/>
  <c r="AB4914" i="1"/>
  <c r="F4914" i="1" s="1"/>
  <c r="G4914" i="1" s="1"/>
  <c r="AC4914" i="1"/>
  <c r="X4915" i="1"/>
  <c r="Y4915" i="1" s="1"/>
  <c r="Z4915" i="1"/>
  <c r="AB4915" i="1"/>
  <c r="F4915" i="1" s="1"/>
  <c r="G4915" i="1" s="1"/>
  <c r="AC4915" i="1"/>
  <c r="X4916" i="1"/>
  <c r="Y4916" i="1" s="1"/>
  <c r="Z4916" i="1"/>
  <c r="AB4916" i="1"/>
  <c r="F4916" i="1" s="1"/>
  <c r="G4916" i="1" s="1"/>
  <c r="AC4916" i="1"/>
  <c r="AA4917" i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Y4919" i="1"/>
  <c r="Z4919" i="1"/>
  <c r="AB4919" i="1"/>
  <c r="F4919" i="1" s="1"/>
  <c r="G4919" i="1" s="1"/>
  <c r="AC4919" i="1"/>
  <c r="Y4920" i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Y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X4925" i="1"/>
  <c r="Y4925" i="1" s="1"/>
  <c r="Z4925" i="1"/>
  <c r="AB4925" i="1"/>
  <c r="F4925" i="1" s="1"/>
  <c r="G4925" i="1" s="1"/>
  <c r="AC4925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A4828" i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Y2709" i="1" l="1"/>
  <c r="Y5044" i="1"/>
  <c r="AA5040" i="1"/>
  <c r="Y5020" i="1"/>
  <c r="AA5016" i="1"/>
  <c r="AA5092" i="1"/>
  <c r="Y5028" i="1"/>
  <c r="AA5024" i="1"/>
  <c r="Y5008" i="1"/>
  <c r="AA5004" i="1"/>
  <c r="AA5060" i="1"/>
  <c r="AA5108" i="1"/>
  <c r="Y4972" i="1"/>
  <c r="AA4968" i="1"/>
  <c r="Y4936" i="1"/>
  <c r="AA4932" i="1"/>
  <c r="Y5056" i="1"/>
  <c r="Y4988" i="1"/>
  <c r="AA4984" i="1"/>
  <c r="Y4960" i="1"/>
  <c r="AA4956" i="1"/>
  <c r="Y5068" i="1"/>
  <c r="AA5064" i="1"/>
  <c r="Y5048" i="1"/>
  <c r="AA5012" i="1"/>
  <c r="A5109" i="1"/>
  <c r="AA5093" i="1"/>
  <c r="Y5101" i="1"/>
  <c r="AA4964" i="1"/>
  <c r="Y4952" i="1"/>
  <c r="AA4948" i="1"/>
  <c r="AA5100" i="1"/>
  <c r="Y5109" i="1"/>
  <c r="AA5096" i="1"/>
  <c r="Y5036" i="1"/>
  <c r="AA5032" i="1"/>
  <c r="Y4996" i="1"/>
  <c r="AA4992" i="1"/>
  <c r="Y4980" i="1"/>
  <c r="AA4976" i="1"/>
  <c r="Y4944" i="1"/>
  <c r="AA5097" i="1"/>
  <c r="AA5061" i="1"/>
  <c r="AA5081" i="1"/>
  <c r="AA5053" i="1"/>
  <c r="AA5029" i="1"/>
  <c r="AA4965" i="1"/>
  <c r="AA5013" i="1"/>
  <c r="AA4949" i="1"/>
  <c r="AA4940" i="1"/>
  <c r="AA5080" i="1"/>
  <c r="Y5076" i="1"/>
  <c r="AA5072" i="1"/>
  <c r="Y5088" i="1"/>
  <c r="AA5084" i="1"/>
  <c r="AA5052" i="1"/>
  <c r="AA5045" i="1"/>
  <c r="AA5005" i="1"/>
  <c r="AA5089" i="1"/>
  <c r="AA5069" i="1"/>
  <c r="AA5037" i="1"/>
  <c r="AA4997" i="1"/>
  <c r="Y4928" i="1"/>
  <c r="AA5021" i="1"/>
  <c r="AA4981" i="1"/>
  <c r="AA4929" i="1"/>
  <c r="Y5074" i="1"/>
  <c r="Y4934" i="1"/>
  <c r="AA4989" i="1"/>
  <c r="AA4973" i="1"/>
  <c r="AA4957" i="1"/>
  <c r="AA4941" i="1"/>
  <c r="AA5077" i="1"/>
  <c r="AA5073" i="1"/>
  <c r="AA5057" i="1"/>
  <c r="AA5041" i="1"/>
  <c r="AA5025" i="1"/>
  <c r="AA5009" i="1"/>
  <c r="AA4993" i="1"/>
  <c r="AA4977" i="1"/>
  <c r="AA4961" i="1"/>
  <c r="AA4945" i="1"/>
  <c r="AA5085" i="1"/>
  <c r="AA5065" i="1"/>
  <c r="AA5049" i="1"/>
  <c r="AA5033" i="1"/>
  <c r="AA5017" i="1"/>
  <c r="AA5001" i="1"/>
  <c r="AA4985" i="1"/>
  <c r="AA4969" i="1"/>
  <c r="AA4953" i="1"/>
  <c r="AA4937" i="1"/>
  <c r="AA4933" i="1"/>
  <c r="Y5010" i="1"/>
  <c r="Y5062" i="1"/>
  <c r="AA5046" i="1"/>
  <c r="Y4966" i="1"/>
  <c r="AA4950" i="1"/>
  <c r="Y5094" i="1"/>
  <c r="AA5078" i="1"/>
  <c r="Y5042" i="1"/>
  <c r="Y4998" i="1"/>
  <c r="AA4982" i="1"/>
  <c r="Y4946" i="1"/>
  <c r="Y5030" i="1"/>
  <c r="AA5014" i="1"/>
  <c r="Y4978" i="1"/>
  <c r="AA5098" i="1"/>
  <c r="AA5066" i="1"/>
  <c r="AA5034" i="1"/>
  <c r="AA5002" i="1"/>
  <c r="AA4970" i="1"/>
  <c r="AA4938" i="1"/>
  <c r="AA5067" i="1"/>
  <c r="AA5035" i="1"/>
  <c r="AA5003" i="1"/>
  <c r="Y5071" i="1"/>
  <c r="Y5039" i="1"/>
  <c r="Y5007" i="1"/>
  <c r="AA4971" i="1"/>
  <c r="AA4939" i="1"/>
  <c r="Y5095" i="1"/>
  <c r="AA5091" i="1"/>
  <c r="AA5087" i="1"/>
  <c r="Y5063" i="1"/>
  <c r="AA5059" i="1"/>
  <c r="AA5055" i="1"/>
  <c r="Y5031" i="1"/>
  <c r="AA5027" i="1"/>
  <c r="AA5023" i="1"/>
  <c r="Y4999" i="1"/>
  <c r="AA4995" i="1"/>
  <c r="AA4991" i="1"/>
  <c r="Y5083" i="1"/>
  <c r="Y5079" i="1"/>
  <c r="AA5075" i="1"/>
  <c r="Y5051" i="1"/>
  <c r="Y5047" i="1"/>
  <c r="AA5043" i="1"/>
  <c r="Y5019" i="1"/>
  <c r="Y5015" i="1"/>
  <c r="AA5011" i="1"/>
  <c r="Y4987" i="1"/>
  <c r="Y4967" i="1"/>
  <c r="AA4963" i="1"/>
  <c r="Y4955" i="1"/>
  <c r="Y4935" i="1"/>
  <c r="AA4931" i="1"/>
  <c r="Y4983" i="1"/>
  <c r="AA4979" i="1"/>
  <c r="Y4975" i="1"/>
  <c r="AA4959" i="1"/>
  <c r="Y4951" i="1"/>
  <c r="AA4947" i="1"/>
  <c r="Y4943" i="1"/>
  <c r="AA4927" i="1"/>
  <c r="Y5086" i="1"/>
  <c r="AA5070" i="1"/>
  <c r="Y5054" i="1"/>
  <c r="AA5038" i="1"/>
  <c r="Y5022" i="1"/>
  <c r="AA5006" i="1"/>
  <c r="Y4990" i="1"/>
  <c r="AA4974" i="1"/>
  <c r="Y4958" i="1"/>
  <c r="AA4942" i="1"/>
  <c r="Y4926" i="1"/>
  <c r="Y5090" i="1"/>
  <c r="AA5082" i="1"/>
  <c r="Y5058" i="1"/>
  <c r="AA5050" i="1"/>
  <c r="Y5026" i="1"/>
  <c r="AA5018" i="1"/>
  <c r="Y4994" i="1"/>
  <c r="AA4986" i="1"/>
  <c r="Y4962" i="1"/>
  <c r="AA4954" i="1"/>
  <c r="Y4930" i="1"/>
  <c r="Y4652" i="1"/>
  <c r="Y4829" i="1"/>
  <c r="Y5099" i="1"/>
  <c r="Y4897" i="1"/>
  <c r="Y4893" i="1"/>
  <c r="Y4917" i="1"/>
  <c r="AA4913" i="1"/>
  <c r="Y4885" i="1"/>
  <c r="AA4905" i="1"/>
  <c r="AA4873" i="1"/>
  <c r="AA4849" i="1"/>
  <c r="AA4925" i="1"/>
  <c r="Y4901" i="1"/>
  <c r="AA4837" i="1"/>
  <c r="AA4889" i="1"/>
  <c r="Y4909" i="1"/>
  <c r="AA4869" i="1"/>
  <c r="AA4865" i="1"/>
  <c r="Y4877" i="1"/>
  <c r="AA4861" i="1"/>
  <c r="AA4833" i="1"/>
  <c r="AA4881" i="1"/>
  <c r="AA4921" i="1"/>
  <c r="Y4857" i="1"/>
  <c r="AA4853" i="1"/>
  <c r="AA4841" i="1"/>
  <c r="AA4845" i="1"/>
  <c r="AA4919" i="1"/>
  <c r="AA4915" i="1"/>
  <c r="AA4911" i="1"/>
  <c r="AA4907" i="1"/>
  <c r="AA4903" i="1"/>
  <c r="AA4899" i="1"/>
  <c r="AA4895" i="1"/>
  <c r="AA4891" i="1"/>
  <c r="AA4887" i="1"/>
  <c r="AA4883" i="1"/>
  <c r="AA4879" i="1"/>
  <c r="AA4875" i="1"/>
  <c r="AA4871" i="1"/>
  <c r="AA4867" i="1"/>
  <c r="AA4863" i="1"/>
  <c r="AA4859" i="1"/>
  <c r="AA4855" i="1"/>
  <c r="AA4851" i="1"/>
  <c r="AA4847" i="1"/>
  <c r="AA4843" i="1"/>
  <c r="AA4839" i="1"/>
  <c r="AA4835" i="1"/>
  <c r="AA4831" i="1"/>
  <c r="AA4923" i="1"/>
  <c r="AA4924" i="1"/>
  <c r="AA4922" i="1"/>
  <c r="AA4916" i="1"/>
  <c r="AA4912" i="1"/>
  <c r="AA4908" i="1"/>
  <c r="AA4906" i="1"/>
  <c r="AA4902" i="1"/>
  <c r="AA4898" i="1"/>
  <c r="AA4896" i="1"/>
  <c r="AA4892" i="1"/>
  <c r="AA4888" i="1"/>
  <c r="AA4884" i="1"/>
  <c r="AA4880" i="1"/>
  <c r="AA4874" i="1"/>
  <c r="AA4872" i="1"/>
  <c r="AA4868" i="1"/>
  <c r="AA4866" i="1"/>
  <c r="AA4862" i="1"/>
  <c r="AA4856" i="1"/>
  <c r="AA4854" i="1"/>
  <c r="AA4852" i="1"/>
  <c r="AA4850" i="1"/>
  <c r="AA4848" i="1"/>
  <c r="AA4846" i="1"/>
  <c r="AA4844" i="1"/>
  <c r="AA4842" i="1"/>
  <c r="AA4840" i="1"/>
  <c r="AA4838" i="1"/>
  <c r="AA4836" i="1"/>
  <c r="AA4834" i="1"/>
  <c r="AA4832" i="1"/>
  <c r="AA4830" i="1"/>
  <c r="AA4828" i="1"/>
  <c r="AA4920" i="1"/>
  <c r="AA4918" i="1"/>
  <c r="AA4914" i="1"/>
  <c r="AA4910" i="1"/>
  <c r="AA4904" i="1"/>
  <c r="AA4900" i="1"/>
  <c r="AA4894" i="1"/>
  <c r="AA4890" i="1"/>
  <c r="AA4886" i="1"/>
  <c r="AA4882" i="1"/>
  <c r="AA4878" i="1"/>
  <c r="AA4876" i="1"/>
  <c r="AA4870" i="1"/>
  <c r="AA4864" i="1"/>
  <c r="AA4860" i="1"/>
  <c r="AA4858" i="1"/>
  <c r="B3" i="32"/>
  <c r="L4827" i="1"/>
  <c r="V4827" i="1"/>
  <c r="X4827" i="1"/>
  <c r="AA4827" i="1" s="1"/>
  <c r="Z4827" i="1"/>
  <c r="AB4827" i="1"/>
  <c r="F4827" i="1" s="1"/>
  <c r="G4827" i="1" s="1"/>
  <c r="AC4827" i="1"/>
  <c r="V4826" i="1"/>
  <c r="AA4826" i="1"/>
  <c r="Z4826" i="1"/>
  <c r="AB4826" i="1"/>
  <c r="F4826" i="1" s="1"/>
  <c r="G4826" i="1" s="1"/>
  <c r="AC4826" i="1"/>
  <c r="L4826" i="1"/>
  <c r="V4825" i="1"/>
  <c r="Y4825" i="1"/>
  <c r="Z4825" i="1"/>
  <c r="AB4825" i="1"/>
  <c r="F4825" i="1" s="1"/>
  <c r="G4825" i="1" s="1"/>
  <c r="AC4825" i="1"/>
  <c r="L4825" i="1"/>
  <c r="Z4824" i="1"/>
  <c r="AB4824" i="1"/>
  <c r="F4824" i="1" s="1"/>
  <c r="G4824" i="1" s="1"/>
  <c r="AC4824" i="1"/>
  <c r="AA4824" i="1"/>
  <c r="V4824" i="1"/>
  <c r="L4824" i="1"/>
  <c r="B4" i="32"/>
  <c r="B2" i="32"/>
  <c r="Y4821" i="1"/>
  <c r="Z4821" i="1"/>
  <c r="AB4821" i="1"/>
  <c r="F4821" i="1" s="1"/>
  <c r="G4821" i="1" s="1"/>
  <c r="AC4821" i="1"/>
  <c r="Y4822" i="1"/>
  <c r="Z4822" i="1"/>
  <c r="AB4822" i="1"/>
  <c r="F4822" i="1" s="1"/>
  <c r="G4822" i="1" s="1"/>
  <c r="AC4822" i="1"/>
  <c r="Y4823" i="1"/>
  <c r="Z4823" i="1"/>
  <c r="AB4823" i="1"/>
  <c r="F4823" i="1" s="1"/>
  <c r="G4823" i="1" s="1"/>
  <c r="AC4823" i="1"/>
  <c r="V4821" i="1"/>
  <c r="V4822" i="1"/>
  <c r="V4823" i="1"/>
  <c r="L4823" i="1"/>
  <c r="L4822" i="1"/>
  <c r="L4821" i="1"/>
  <c r="Y4827" i="1" l="1"/>
  <c r="Y4824" i="1"/>
  <c r="AA4825" i="1"/>
  <c r="Y4826" i="1"/>
  <c r="AA4822" i="1"/>
  <c r="AA4821" i="1"/>
  <c r="AA4823" i="1"/>
  <c r="V4818" i="1"/>
  <c r="Y4818" i="1"/>
  <c r="Z4818" i="1"/>
  <c r="AB4818" i="1"/>
  <c r="F4818" i="1" s="1"/>
  <c r="G4818" i="1" s="1"/>
  <c r="AC4818" i="1"/>
  <c r="V4819" i="1"/>
  <c r="X4819" i="1"/>
  <c r="Y4819" i="1" s="1"/>
  <c r="Z4819" i="1"/>
  <c r="AB4819" i="1"/>
  <c r="F4819" i="1" s="1"/>
  <c r="G4819" i="1" s="1"/>
  <c r="AC4819" i="1"/>
  <c r="V4820" i="1"/>
  <c r="Y4820" i="1"/>
  <c r="Z4820" i="1"/>
  <c r="AB4820" i="1"/>
  <c r="F4820" i="1" s="1"/>
  <c r="G4820" i="1" s="1"/>
  <c r="AC4820" i="1"/>
  <c r="L4818" i="1"/>
  <c r="L4819" i="1"/>
  <c r="L4820" i="1"/>
  <c r="Y4814" i="1"/>
  <c r="Z4814" i="1"/>
  <c r="AB4814" i="1"/>
  <c r="F4814" i="1" s="1"/>
  <c r="G4814" i="1" s="1"/>
  <c r="AC4814" i="1"/>
  <c r="AA4815" i="1"/>
  <c r="Z4815" i="1"/>
  <c r="AB4815" i="1"/>
  <c r="F4815" i="1" s="1"/>
  <c r="G4815" i="1" s="1"/>
  <c r="AC4815" i="1"/>
  <c r="Y4816" i="1"/>
  <c r="Z4816" i="1"/>
  <c r="AB4816" i="1"/>
  <c r="F4816" i="1" s="1"/>
  <c r="G4816" i="1" s="1"/>
  <c r="AC4816" i="1"/>
  <c r="AA4817" i="1"/>
  <c r="Z4817" i="1"/>
  <c r="AB4817" i="1"/>
  <c r="F4817" i="1" s="1"/>
  <c r="G4817" i="1" s="1"/>
  <c r="AC4817" i="1"/>
  <c r="V4814" i="1"/>
  <c r="V4815" i="1"/>
  <c r="V4816" i="1"/>
  <c r="V4817" i="1"/>
  <c r="L4814" i="1"/>
  <c r="L4815" i="1"/>
  <c r="L4816" i="1"/>
  <c r="L4817" i="1"/>
  <c r="Y4812" i="1"/>
  <c r="Z4812" i="1"/>
  <c r="AB4812" i="1"/>
  <c r="F4812" i="1" s="1"/>
  <c r="G4812" i="1" s="1"/>
  <c r="AC4812" i="1"/>
  <c r="X4813" i="1"/>
  <c r="Y4813" i="1" s="1"/>
  <c r="Z4813" i="1"/>
  <c r="AB4813" i="1"/>
  <c r="F4813" i="1" s="1"/>
  <c r="G4813" i="1" s="1"/>
  <c r="AC4813" i="1"/>
  <c r="V4812" i="1"/>
  <c r="V4813" i="1"/>
  <c r="L4812" i="1"/>
  <c r="L4813" i="1"/>
  <c r="Z4811" i="1"/>
  <c r="AB4811" i="1"/>
  <c r="F4811" i="1" s="1"/>
  <c r="G4811" i="1" s="1"/>
  <c r="AC4811" i="1"/>
  <c r="Y4811" i="1"/>
  <c r="V4811" i="1"/>
  <c r="L4811" i="1"/>
  <c r="X4804" i="1"/>
  <c r="Y4804" i="1" s="1"/>
  <c r="X4802" i="1"/>
  <c r="AA4802" i="1" s="1"/>
  <c r="AA4801" i="1"/>
  <c r="X4800" i="1"/>
  <c r="AA4800" i="1" s="1"/>
  <c r="X4798" i="1"/>
  <c r="Y4798" i="1" s="1"/>
  <c r="AA4797" i="1"/>
  <c r="X4796" i="1"/>
  <c r="Y4796" i="1" s="1"/>
  <c r="Y4795" i="1"/>
  <c r="X4794" i="1"/>
  <c r="Y4794" i="1" s="1"/>
  <c r="X4793" i="1"/>
  <c r="AA4793" i="1" s="1"/>
  <c r="Y4791" i="1"/>
  <c r="X4790" i="1"/>
  <c r="Y4790" i="1" s="1"/>
  <c r="Y4789" i="1"/>
  <c r="X4787" i="1"/>
  <c r="AA4787" i="1" s="1"/>
  <c r="X4786" i="1"/>
  <c r="Y4786" i="1" s="1"/>
  <c r="X4785" i="1"/>
  <c r="AA4785" i="1" s="1"/>
  <c r="X4784" i="1"/>
  <c r="Y4784" i="1" s="1"/>
  <c r="X4783" i="1"/>
  <c r="AA4783" i="1" s="1"/>
  <c r="X4782" i="1"/>
  <c r="Y4782" i="1" s="1"/>
  <c r="X4781" i="1"/>
  <c r="AA4781" i="1" s="1"/>
  <c r="X4780" i="1"/>
  <c r="AA4780" i="1" s="1"/>
  <c r="X4779" i="1"/>
  <c r="AA4779" i="1" s="1"/>
  <c r="X4778" i="1"/>
  <c r="Y4778" i="1" s="1"/>
  <c r="X4777" i="1"/>
  <c r="Y4777" i="1" s="1"/>
  <c r="X4776" i="1"/>
  <c r="AA4776" i="1" s="1"/>
  <c r="AA4775" i="1"/>
  <c r="X4773" i="1"/>
  <c r="Y4773" i="1" s="1"/>
  <c r="Y4772" i="1"/>
  <c r="X4770" i="1"/>
  <c r="AA4770" i="1" s="1"/>
  <c r="X4768" i="1"/>
  <c r="Y4768" i="1" s="1"/>
  <c r="X4767" i="1"/>
  <c r="AA4767" i="1" s="1"/>
  <c r="X4765" i="1"/>
  <c r="Y4765" i="1" s="1"/>
  <c r="X4762" i="1"/>
  <c r="AA4762" i="1" s="1"/>
  <c r="X4759" i="1"/>
  <c r="Y4759" i="1" s="1"/>
  <c r="X4757" i="1"/>
  <c r="AA4757" i="1" s="1"/>
  <c r="X4756" i="1"/>
  <c r="Y4756" i="1" s="1"/>
  <c r="AA4755" i="1"/>
  <c r="X4751" i="1"/>
  <c r="AA4751" i="1" s="1"/>
  <c r="X4749" i="1"/>
  <c r="AA4749" i="1" s="1"/>
  <c r="X4748" i="1"/>
  <c r="AA4748" i="1" s="1"/>
  <c r="X4747" i="1"/>
  <c r="AA4747" i="1" s="1"/>
  <c r="X4746" i="1"/>
  <c r="AA4746" i="1" s="1"/>
  <c r="X4745" i="1"/>
  <c r="AA4745" i="1" s="1"/>
  <c r="X4744" i="1"/>
  <c r="Y4744" i="1" s="1"/>
  <c r="X4743" i="1"/>
  <c r="AA4743" i="1" s="1"/>
  <c r="X4742" i="1"/>
  <c r="AA4742" i="1" s="1"/>
  <c r="X4741" i="1"/>
  <c r="AA4741" i="1" s="1"/>
  <c r="X4740" i="1"/>
  <c r="Y4740" i="1" s="1"/>
  <c r="X4739" i="1"/>
  <c r="Y4739" i="1" s="1"/>
  <c r="X4737" i="1"/>
  <c r="AA4737" i="1" s="1"/>
  <c r="X4736" i="1"/>
  <c r="Y4736" i="1" s="1"/>
  <c r="X4735" i="1"/>
  <c r="AA4735" i="1" s="1"/>
  <c r="X4734" i="1"/>
  <c r="Y4734" i="1" s="1"/>
  <c r="X4733" i="1"/>
  <c r="AA4733" i="1" s="1"/>
  <c r="X4732" i="1"/>
  <c r="Y4732" i="1" s="1"/>
  <c r="X4731" i="1"/>
  <c r="Y4731" i="1" s="1"/>
  <c r="X4730" i="1"/>
  <c r="Y4730" i="1" s="1"/>
  <c r="X4729" i="1"/>
  <c r="AA4729" i="1" s="1"/>
  <c r="X4728" i="1"/>
  <c r="Y4728" i="1" s="1"/>
  <c r="Y4727" i="1"/>
  <c r="X4726" i="1"/>
  <c r="Y4726" i="1" s="1"/>
  <c r="Y4725" i="1"/>
  <c r="AA4724" i="1"/>
  <c r="X4723" i="1"/>
  <c r="Y4723" i="1" s="1"/>
  <c r="Y4721" i="1"/>
  <c r="X4720" i="1"/>
  <c r="Y4720" i="1" s="1"/>
  <c r="X4719" i="1"/>
  <c r="AA4719" i="1" s="1"/>
  <c r="X4718" i="1"/>
  <c r="X4717" i="1"/>
  <c r="X4716" i="1"/>
  <c r="X4715" i="1"/>
  <c r="X4714" i="1"/>
  <c r="X4713" i="1"/>
  <c r="X4712" i="1"/>
  <c r="X4711" i="1"/>
  <c r="X4710" i="1"/>
  <c r="AA4710" i="1" s="1"/>
  <c r="X4709" i="1"/>
  <c r="X4708" i="1"/>
  <c r="AA4708" i="1" s="1"/>
  <c r="X4707" i="1"/>
  <c r="X4704" i="1"/>
  <c r="X4703" i="1"/>
  <c r="X4702" i="1"/>
  <c r="X4699" i="1"/>
  <c r="X4698" i="1"/>
  <c r="X4694" i="1"/>
  <c r="X4693" i="1"/>
  <c r="X4692" i="1"/>
  <c r="X4690" i="1"/>
  <c r="X4689" i="1"/>
  <c r="X4688" i="1"/>
  <c r="X4687" i="1"/>
  <c r="X4686" i="1"/>
  <c r="X4685" i="1"/>
  <c r="X4684" i="1"/>
  <c r="X4683" i="1"/>
  <c r="X4682" i="1"/>
  <c r="X4681" i="1"/>
  <c r="X4680" i="1"/>
  <c r="X4679" i="1"/>
  <c r="X4678" i="1"/>
  <c r="X4677" i="1"/>
  <c r="X4676" i="1"/>
  <c r="X4675" i="1"/>
  <c r="X4674" i="1"/>
  <c r="X4673" i="1"/>
  <c r="X4672" i="1"/>
  <c r="X4671" i="1"/>
  <c r="X4664" i="1"/>
  <c r="X4663" i="1"/>
  <c r="X4662" i="1"/>
  <c r="X4659" i="1"/>
  <c r="X4637" i="1"/>
  <c r="X4636" i="1"/>
  <c r="X4622" i="1"/>
  <c r="X4600" i="1"/>
  <c r="X4592" i="1"/>
  <c r="X4569" i="1"/>
  <c r="X4561" i="1"/>
  <c r="X4559" i="1"/>
  <c r="X4556" i="1"/>
  <c r="X4555" i="1"/>
  <c r="X4553" i="1"/>
  <c r="X4552" i="1"/>
  <c r="X4551" i="1"/>
  <c r="X4542" i="1"/>
  <c r="AA4542" i="1" s="1"/>
  <c r="X4539" i="1"/>
  <c r="X4538" i="1"/>
  <c r="X4537" i="1"/>
  <c r="X4536" i="1"/>
  <c r="X4530" i="1"/>
  <c r="X4529" i="1"/>
  <c r="X4525" i="1"/>
  <c r="X4499" i="1"/>
  <c r="X4497" i="1"/>
  <c r="X4496" i="1"/>
  <c r="X4494" i="1"/>
  <c r="X4493" i="1"/>
  <c r="X4492" i="1"/>
  <c r="X4491" i="1"/>
  <c r="X4490" i="1"/>
  <c r="X4489" i="1"/>
  <c r="X4488" i="1"/>
  <c r="X4487" i="1"/>
  <c r="X4486" i="1"/>
  <c r="X4485" i="1"/>
  <c r="X4484" i="1"/>
  <c r="X4483" i="1"/>
  <c r="X4482" i="1"/>
  <c r="X4481" i="1"/>
  <c r="X4480" i="1"/>
  <c r="X4479" i="1"/>
  <c r="X4478" i="1"/>
  <c r="X4477" i="1"/>
  <c r="X4476" i="1"/>
  <c r="X4475" i="1"/>
  <c r="X4469" i="1"/>
  <c r="X4468" i="1"/>
  <c r="X4467" i="1"/>
  <c r="X4465" i="1"/>
  <c r="X4464" i="1"/>
  <c r="X4463" i="1"/>
  <c r="X4455" i="1"/>
  <c r="X4453" i="1"/>
  <c r="X4452" i="1"/>
  <c r="X4451" i="1"/>
  <c r="X4450" i="1"/>
  <c r="X4448" i="1"/>
  <c r="X4447" i="1"/>
  <c r="X4446" i="1"/>
  <c r="X4445" i="1"/>
  <c r="X4444" i="1"/>
  <c r="X4443" i="1"/>
  <c r="X4442" i="1"/>
  <c r="X4441" i="1"/>
  <c r="X4440" i="1"/>
  <c r="X4439" i="1"/>
  <c r="X4438" i="1"/>
  <c r="X4437" i="1"/>
  <c r="X4436" i="1"/>
  <c r="X4435" i="1"/>
  <c r="X4434" i="1"/>
  <c r="X4432" i="1"/>
  <c r="X4431" i="1"/>
  <c r="X4429" i="1"/>
  <c r="X4428" i="1"/>
  <c r="X4427" i="1"/>
  <c r="X4426" i="1"/>
  <c r="X4425" i="1"/>
  <c r="X4424" i="1"/>
  <c r="X4423" i="1"/>
  <c r="X4422" i="1"/>
  <c r="X4421" i="1"/>
  <c r="X4419" i="1"/>
  <c r="X4418" i="1"/>
  <c r="X4415" i="1"/>
  <c r="X4414" i="1"/>
  <c r="X4413" i="1"/>
  <c r="X4412" i="1"/>
  <c r="X4411" i="1"/>
  <c r="X4410" i="1"/>
  <c r="X4409" i="1"/>
  <c r="X4408" i="1"/>
  <c r="X4404" i="1"/>
  <c r="X4402" i="1"/>
  <c r="X4387" i="1"/>
  <c r="X4378" i="1"/>
  <c r="X4374" i="1"/>
  <c r="X4373" i="1"/>
  <c r="X4372" i="1"/>
  <c r="X4370" i="1"/>
  <c r="X4368" i="1"/>
  <c r="X4366" i="1"/>
  <c r="X4362" i="1"/>
  <c r="X4358" i="1"/>
  <c r="X4357" i="1"/>
  <c r="X4354" i="1"/>
  <c r="X4352" i="1"/>
  <c r="X4351" i="1"/>
  <c r="X4350" i="1"/>
  <c r="X1048504" i="1"/>
  <c r="X4349" i="1"/>
  <c r="X4348" i="1"/>
  <c r="X4346" i="1"/>
  <c r="X4344" i="1"/>
  <c r="X4343" i="1"/>
  <c r="X4342" i="1"/>
  <c r="X4341" i="1"/>
  <c r="X4340" i="1"/>
  <c r="X4339" i="1"/>
  <c r="X4334" i="1"/>
  <c r="X4328" i="1"/>
  <c r="X4326" i="1"/>
  <c r="X4321" i="1"/>
  <c r="X4320" i="1"/>
  <c r="X4319" i="1"/>
  <c r="X4313" i="1"/>
  <c r="X4312" i="1"/>
  <c r="X4311" i="1"/>
  <c r="X4310" i="1"/>
  <c r="X4309" i="1"/>
  <c r="X4308" i="1"/>
  <c r="X4307" i="1"/>
  <c r="X4303" i="1"/>
  <c r="X4301" i="1"/>
  <c r="X4299" i="1"/>
  <c r="X4298" i="1"/>
  <c r="X4297" i="1"/>
  <c r="X4296" i="1"/>
  <c r="X4295" i="1"/>
  <c r="X4294" i="1"/>
  <c r="X4293" i="1"/>
  <c r="X4291" i="1"/>
  <c r="X4289" i="1"/>
  <c r="X4286" i="1"/>
  <c r="X4267" i="1"/>
  <c r="X4266" i="1"/>
  <c r="X4259" i="1"/>
  <c r="X4258" i="1"/>
  <c r="X4256" i="1"/>
  <c r="X4255" i="1"/>
  <c r="X4252" i="1"/>
  <c r="X4247" i="1"/>
  <c r="X4244" i="1"/>
  <c r="X4243" i="1"/>
  <c r="X4240" i="1"/>
  <c r="X4238" i="1"/>
  <c r="X4237" i="1"/>
  <c r="X4233" i="1"/>
  <c r="X4229" i="1"/>
  <c r="X4227" i="1"/>
  <c r="X4226" i="1"/>
  <c r="X4220" i="1"/>
  <c r="X4224" i="1"/>
  <c r="X4216" i="1"/>
  <c r="X4213" i="1"/>
  <c r="X4210" i="1"/>
  <c r="X4208" i="1"/>
  <c r="X3179" i="1"/>
  <c r="X2920" i="1"/>
  <c r="X2919" i="1"/>
  <c r="X2918" i="1"/>
  <c r="X2917" i="1"/>
  <c r="X2916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0" i="1"/>
  <c r="X82" i="1"/>
  <c r="X83" i="1"/>
  <c r="X87" i="1"/>
  <c r="X91" i="1"/>
  <c r="X94" i="1"/>
  <c r="X96" i="1"/>
  <c r="X98" i="1"/>
  <c r="X99" i="1"/>
  <c r="X100" i="1"/>
  <c r="X101" i="1"/>
  <c r="X102" i="1"/>
  <c r="X103" i="1"/>
  <c r="X104" i="1"/>
  <c r="X105" i="1"/>
  <c r="X106" i="1"/>
  <c r="X109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5" i="1"/>
  <c r="X161" i="1"/>
  <c r="X162" i="1"/>
  <c r="X163" i="1"/>
  <c r="X164" i="1"/>
  <c r="X170" i="1"/>
  <c r="X172" i="1"/>
  <c r="X191" i="1"/>
  <c r="X195" i="1"/>
  <c r="X214" i="1"/>
  <c r="X216" i="1"/>
  <c r="X225" i="1"/>
  <c r="X230" i="1"/>
  <c r="X231" i="1"/>
  <c r="X234" i="1"/>
  <c r="X235" i="1"/>
  <c r="X236" i="1"/>
  <c r="X237" i="1"/>
  <c r="X240" i="1"/>
  <c r="X242" i="1"/>
  <c r="X243" i="1"/>
  <c r="X244" i="1"/>
  <c r="X247" i="1"/>
  <c r="X248" i="1"/>
  <c r="X249" i="1"/>
  <c r="X250" i="1"/>
  <c r="X251" i="1"/>
  <c r="X252" i="1"/>
  <c r="X255" i="1"/>
  <c r="X256" i="1"/>
  <c r="X257" i="1"/>
  <c r="X258" i="1"/>
  <c r="X259" i="1"/>
  <c r="X261" i="1"/>
  <c r="X264" i="1"/>
  <c r="X267" i="1"/>
  <c r="X268" i="1"/>
  <c r="X274" i="1"/>
  <c r="X275" i="1"/>
  <c r="X276" i="1"/>
  <c r="X277" i="1"/>
  <c r="X281" i="1"/>
  <c r="X283" i="1"/>
  <c r="X284" i="1"/>
  <c r="X287" i="1"/>
  <c r="X290" i="1"/>
  <c r="X292" i="1"/>
  <c r="X293" i="1"/>
  <c r="X307" i="1"/>
  <c r="X308" i="1"/>
  <c r="X313" i="1"/>
  <c r="X314" i="1"/>
  <c r="X316" i="1"/>
  <c r="X317" i="1"/>
  <c r="X318" i="1"/>
  <c r="X319" i="1"/>
  <c r="X320" i="1"/>
  <c r="X321" i="1"/>
  <c r="X323" i="1"/>
  <c r="X324" i="1"/>
  <c r="X325" i="1"/>
  <c r="X329" i="1"/>
  <c r="X330" i="1"/>
  <c r="X331" i="1"/>
  <c r="X332" i="1"/>
  <c r="X333" i="1"/>
  <c r="X335" i="1"/>
  <c r="X337" i="1"/>
  <c r="X338" i="1"/>
  <c r="X341" i="1"/>
  <c r="X344" i="1"/>
  <c r="X345" i="1"/>
  <c r="X346" i="1"/>
  <c r="X347" i="1"/>
  <c r="X349" i="1"/>
  <c r="X351" i="1"/>
  <c r="X353" i="1"/>
  <c r="X355" i="1"/>
  <c r="X356" i="1"/>
  <c r="X357" i="1"/>
  <c r="X358" i="1"/>
  <c r="X360" i="1"/>
  <c r="X362" i="1"/>
  <c r="X363" i="1"/>
  <c r="X364" i="1"/>
  <c r="X368" i="1"/>
  <c r="X369" i="1"/>
  <c r="X370" i="1"/>
  <c r="X372" i="1"/>
  <c r="X373" i="1"/>
  <c r="X377" i="1"/>
  <c r="X379" i="1"/>
  <c r="X382" i="1"/>
  <c r="X383" i="1"/>
  <c r="X385" i="1"/>
  <c r="X386" i="1"/>
  <c r="X387" i="1"/>
  <c r="X388" i="1"/>
  <c r="X389" i="1"/>
  <c r="X390" i="1"/>
  <c r="X391" i="1"/>
  <c r="X392" i="1"/>
  <c r="X393" i="1"/>
  <c r="X396" i="1"/>
  <c r="X397" i="1"/>
  <c r="X401" i="1"/>
  <c r="X402" i="1"/>
  <c r="X403" i="1"/>
  <c r="X404" i="1"/>
  <c r="X405" i="1"/>
  <c r="X423" i="1"/>
  <c r="X424" i="1"/>
  <c r="X425" i="1"/>
  <c r="X426" i="1"/>
  <c r="X430" i="1"/>
  <c r="X432" i="1"/>
  <c r="X433" i="1"/>
  <c r="X436" i="1"/>
  <c r="X437" i="1"/>
  <c r="X438" i="1"/>
  <c r="X439" i="1"/>
  <c r="X440" i="1"/>
  <c r="X441" i="1"/>
  <c r="X443" i="1"/>
  <c r="X444" i="1"/>
  <c r="X445" i="1"/>
  <c r="X447" i="1"/>
  <c r="X448" i="1"/>
  <c r="X449" i="1"/>
  <c r="X450" i="1"/>
  <c r="X452" i="1"/>
  <c r="X453" i="1"/>
  <c r="X454" i="1"/>
  <c r="X462" i="1"/>
  <c r="X463" i="1"/>
  <c r="X464" i="1"/>
  <c r="X465" i="1"/>
  <c r="X466" i="1"/>
  <c r="X471" i="1"/>
  <c r="X472" i="1"/>
  <c r="X473" i="1"/>
  <c r="X474" i="1"/>
  <c r="X475" i="1"/>
  <c r="X476" i="1"/>
  <c r="X509" i="1"/>
  <c r="X510" i="1"/>
  <c r="X777" i="1"/>
  <c r="X788" i="1"/>
  <c r="X789" i="1"/>
  <c r="X790" i="1"/>
  <c r="X792" i="1"/>
  <c r="X831" i="1"/>
  <c r="X832" i="1"/>
  <c r="X1200" i="1"/>
  <c r="X1452" i="1"/>
  <c r="X1457" i="1"/>
  <c r="X1496" i="1"/>
  <c r="X1497" i="1"/>
  <c r="X1498" i="1"/>
  <c r="X1537" i="1"/>
  <c r="X1764" i="1"/>
  <c r="X1768" i="1"/>
  <c r="X1780" i="1"/>
  <c r="X1819" i="1"/>
  <c r="X1820" i="1"/>
  <c r="X1919" i="1"/>
  <c r="X1927" i="1"/>
  <c r="X1928" i="1"/>
  <c r="X1930" i="1"/>
  <c r="X2060" i="1"/>
  <c r="X2061" i="1"/>
  <c r="X2064" i="1"/>
  <c r="X2065" i="1"/>
  <c r="X2101" i="1"/>
  <c r="X2185" i="1"/>
  <c r="X2210" i="1"/>
  <c r="X2231" i="1"/>
  <c r="X2232" i="1"/>
  <c r="X2233" i="1"/>
  <c r="X2235" i="1"/>
  <c r="X2242" i="1"/>
  <c r="X2244" i="1"/>
  <c r="X2692" i="1"/>
  <c r="X2703" i="1"/>
  <c r="X2708" i="1"/>
  <c r="X2758" i="1"/>
  <c r="X2759" i="1"/>
  <c r="X2760" i="1"/>
  <c r="X2761" i="1"/>
  <c r="X2762" i="1"/>
  <c r="X2763" i="1"/>
  <c r="X2764" i="1"/>
  <c r="X2765" i="1"/>
  <c r="X2767" i="1"/>
  <c r="X2768" i="1"/>
  <c r="X2769" i="1"/>
  <c r="X2883" i="1"/>
  <c r="X2914" i="1"/>
  <c r="X3212" i="1"/>
  <c r="X3225" i="1"/>
  <c r="X3247" i="1"/>
  <c r="X3257" i="1"/>
  <c r="X3258" i="1"/>
  <c r="X3259" i="1"/>
  <c r="X3260" i="1"/>
  <c r="X3261" i="1"/>
  <c r="X3262" i="1"/>
  <c r="X3263" i="1"/>
  <c r="X3266" i="1"/>
  <c r="X3267" i="1"/>
  <c r="X3281" i="1"/>
  <c r="X3296" i="1"/>
  <c r="X3665" i="1"/>
  <c r="Y3665" i="1" s="1"/>
  <c r="X3669" i="1"/>
  <c r="X3767" i="1"/>
  <c r="X3803" i="1"/>
  <c r="X3804" i="1"/>
  <c r="X3805" i="1"/>
  <c r="X3845" i="1"/>
  <c r="X3861" i="1"/>
  <c r="X3881" i="1"/>
  <c r="X3968" i="1"/>
  <c r="X4004" i="1"/>
  <c r="X4037" i="1"/>
  <c r="X4069" i="1"/>
  <c r="X4070" i="1"/>
  <c r="X4094" i="1"/>
  <c r="X4109" i="1"/>
  <c r="X4197" i="1"/>
  <c r="X4195" i="1"/>
  <c r="X4193" i="1"/>
  <c r="X4190" i="1"/>
  <c r="X4186" i="1"/>
  <c r="X4185" i="1"/>
  <c r="X4183" i="1"/>
  <c r="X4180" i="1"/>
  <c r="X4178" i="1"/>
  <c r="X4171" i="1"/>
  <c r="X4169" i="1"/>
  <c r="X4167" i="1"/>
  <c r="X4166" i="1"/>
  <c r="X4164" i="1"/>
  <c r="X4161" i="1"/>
  <c r="X4160" i="1"/>
  <c r="X4156" i="1"/>
  <c r="X4152" i="1"/>
  <c r="X4150" i="1"/>
  <c r="X4146" i="1"/>
  <c r="X4145" i="1"/>
  <c r="X4144" i="1"/>
  <c r="X4142" i="1"/>
  <c r="X4140" i="1"/>
  <c r="X4138" i="1"/>
  <c r="X4136" i="1"/>
  <c r="X4133" i="1"/>
  <c r="X4132" i="1"/>
  <c r="X4125" i="1"/>
  <c r="X4118" i="1"/>
  <c r="X4117" i="1"/>
  <c r="X4116" i="1"/>
  <c r="X4115" i="1"/>
  <c r="X4110" i="1"/>
  <c r="X4100" i="1"/>
  <c r="X4099" i="1"/>
  <c r="X4097" i="1"/>
  <c r="X4095" i="1"/>
  <c r="X4092" i="1"/>
  <c r="X4090" i="1"/>
  <c r="X4089" i="1"/>
  <c r="X4088" i="1"/>
  <c r="X4085" i="1"/>
  <c r="X4084" i="1"/>
  <c r="X4081" i="1"/>
  <c r="X4075" i="1"/>
  <c r="X4073" i="1"/>
  <c r="X4072" i="1"/>
  <c r="X4071" i="1"/>
  <c r="X4067" i="1"/>
  <c r="X4065" i="1"/>
  <c r="X4061" i="1"/>
  <c r="X4054" i="1"/>
  <c r="X4053" i="1"/>
  <c r="X4042" i="1"/>
  <c r="X4003" i="1"/>
  <c r="X4002" i="1"/>
  <c r="X4001" i="1"/>
  <c r="X4000" i="1"/>
  <c r="X3999" i="1"/>
  <c r="X3998" i="1"/>
  <c r="X3997" i="1"/>
  <c r="X3996" i="1"/>
  <c r="Z4542" i="1"/>
  <c r="AA4792" i="1"/>
  <c r="AA4788" i="1"/>
  <c r="AA4774" i="1"/>
  <c r="AA4761" i="1"/>
  <c r="AA4758" i="1"/>
  <c r="AA4753" i="1"/>
  <c r="AA4752" i="1"/>
  <c r="AA4750" i="1"/>
  <c r="L3665" i="1"/>
  <c r="V3665" i="1"/>
  <c r="Z3665" i="1"/>
  <c r="AB3665" i="1"/>
  <c r="F3665" i="1" s="1"/>
  <c r="G3665" i="1" s="1"/>
  <c r="AC3665" i="1"/>
  <c r="Y4805" i="1"/>
  <c r="Z4805" i="1"/>
  <c r="AA4805" i="1"/>
  <c r="AB4805" i="1"/>
  <c r="F4805" i="1" s="1"/>
  <c r="G4805" i="1" s="1"/>
  <c r="AC4805" i="1"/>
  <c r="Y4806" i="1"/>
  <c r="Z4806" i="1"/>
  <c r="AA4806" i="1"/>
  <c r="AB4806" i="1"/>
  <c r="F4806" i="1" s="1"/>
  <c r="G4806" i="1" s="1"/>
  <c r="AC4806" i="1"/>
  <c r="Y4807" i="1"/>
  <c r="Z4807" i="1"/>
  <c r="AA4807" i="1"/>
  <c r="AB4807" i="1"/>
  <c r="F4807" i="1" s="1"/>
  <c r="G4807" i="1" s="1"/>
  <c r="AC4807" i="1"/>
  <c r="Y4808" i="1"/>
  <c r="Z4808" i="1"/>
  <c r="AA4808" i="1"/>
  <c r="AB4808" i="1"/>
  <c r="F4808" i="1" s="1"/>
  <c r="G4808" i="1" s="1"/>
  <c r="AC4808" i="1"/>
  <c r="Y4809" i="1"/>
  <c r="Z4809" i="1"/>
  <c r="AA4809" i="1"/>
  <c r="AB4809" i="1"/>
  <c r="F4809" i="1" s="1"/>
  <c r="G4809" i="1" s="1"/>
  <c r="AC4809" i="1"/>
  <c r="Y4810" i="1"/>
  <c r="Z4810" i="1"/>
  <c r="AA4810" i="1"/>
  <c r="AB4810" i="1"/>
  <c r="F4810" i="1" s="1"/>
  <c r="G4810" i="1" s="1"/>
  <c r="AC4810" i="1"/>
  <c r="V4805" i="1"/>
  <c r="V4806" i="1"/>
  <c r="V4807" i="1"/>
  <c r="V4808" i="1"/>
  <c r="V4809" i="1"/>
  <c r="V4810" i="1"/>
  <c r="L4805" i="1"/>
  <c r="L4806" i="1"/>
  <c r="L4807" i="1"/>
  <c r="L4808" i="1"/>
  <c r="L4809" i="1"/>
  <c r="L4810" i="1"/>
  <c r="Z4723" i="1"/>
  <c r="AB4723" i="1"/>
  <c r="F4723" i="1" s="1"/>
  <c r="G4723" i="1" s="1"/>
  <c r="AC4723" i="1"/>
  <c r="Z4724" i="1"/>
  <c r="AB4724" i="1"/>
  <c r="F4724" i="1" s="1"/>
  <c r="G4724" i="1" s="1"/>
  <c r="AC4724" i="1"/>
  <c r="Z4725" i="1"/>
  <c r="AB4725" i="1"/>
  <c r="F4725" i="1" s="1"/>
  <c r="G4725" i="1" s="1"/>
  <c r="AC4725" i="1"/>
  <c r="Z4726" i="1"/>
  <c r="AB4726" i="1"/>
  <c r="F4726" i="1" s="1"/>
  <c r="G4726" i="1" s="1"/>
  <c r="AC4726" i="1"/>
  <c r="Z4727" i="1"/>
  <c r="AB4727" i="1"/>
  <c r="F4727" i="1" s="1"/>
  <c r="G4727" i="1" s="1"/>
  <c r="AC4727" i="1"/>
  <c r="Z4728" i="1"/>
  <c r="AB4728" i="1"/>
  <c r="F4728" i="1" s="1"/>
  <c r="G4728" i="1" s="1"/>
  <c r="AC4728" i="1"/>
  <c r="Z4729" i="1"/>
  <c r="AB4729" i="1"/>
  <c r="F4729" i="1" s="1"/>
  <c r="G4729" i="1" s="1"/>
  <c r="AC4729" i="1"/>
  <c r="Z4730" i="1"/>
  <c r="AB4730" i="1"/>
  <c r="F4730" i="1" s="1"/>
  <c r="G4730" i="1" s="1"/>
  <c r="AC4730" i="1"/>
  <c r="Z4731" i="1"/>
  <c r="AB4731" i="1"/>
  <c r="F4731" i="1" s="1"/>
  <c r="G4731" i="1" s="1"/>
  <c r="AC4731" i="1"/>
  <c r="Z4732" i="1"/>
  <c r="AB4732" i="1"/>
  <c r="F4732" i="1" s="1"/>
  <c r="G4732" i="1" s="1"/>
  <c r="AC4732" i="1"/>
  <c r="Z4733" i="1"/>
  <c r="AB4733" i="1"/>
  <c r="F4733" i="1" s="1"/>
  <c r="G4733" i="1" s="1"/>
  <c r="AC4733" i="1"/>
  <c r="Z4734" i="1"/>
  <c r="AB4734" i="1"/>
  <c r="F4734" i="1" s="1"/>
  <c r="G4734" i="1" s="1"/>
  <c r="AC4734" i="1"/>
  <c r="Z4735" i="1"/>
  <c r="AB4735" i="1"/>
  <c r="F4735" i="1" s="1"/>
  <c r="G4735" i="1" s="1"/>
  <c r="AC4735" i="1"/>
  <c r="Z4736" i="1"/>
  <c r="AB4736" i="1"/>
  <c r="F4736" i="1" s="1"/>
  <c r="G4736" i="1" s="1"/>
  <c r="AC4736" i="1"/>
  <c r="Z4737" i="1"/>
  <c r="AB4737" i="1"/>
  <c r="F4737" i="1" s="1"/>
  <c r="G4737" i="1" s="1"/>
  <c r="AC4737" i="1"/>
  <c r="Y4738" i="1"/>
  <c r="Z4738" i="1"/>
  <c r="AA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Z4741" i="1"/>
  <c r="AB4741" i="1"/>
  <c r="F4741" i="1" s="1"/>
  <c r="G4741" i="1" s="1"/>
  <c r="AC4741" i="1"/>
  <c r="Y4742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Z4745" i="1"/>
  <c r="AB4745" i="1"/>
  <c r="F4745" i="1" s="1"/>
  <c r="G4745" i="1" s="1"/>
  <c r="AC4745" i="1"/>
  <c r="Y4746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Y4750" i="1"/>
  <c r="Z4750" i="1"/>
  <c r="AB4750" i="1"/>
  <c r="F4750" i="1" s="1"/>
  <c r="G4750" i="1" s="1"/>
  <c r="AC4750" i="1"/>
  <c r="Z4751" i="1"/>
  <c r="AB4751" i="1"/>
  <c r="F4751" i="1" s="1"/>
  <c r="G4751" i="1" s="1"/>
  <c r="AC4751" i="1"/>
  <c r="Y4752" i="1"/>
  <c r="Z4752" i="1"/>
  <c r="AB4752" i="1"/>
  <c r="F4752" i="1" s="1"/>
  <c r="G4752" i="1" s="1"/>
  <c r="AC4752" i="1"/>
  <c r="Y4753" i="1"/>
  <c r="Z4753" i="1"/>
  <c r="AB4753" i="1"/>
  <c r="F4753" i="1" s="1"/>
  <c r="G4753" i="1" s="1"/>
  <c r="AC4753" i="1"/>
  <c r="Y4754" i="1"/>
  <c r="Z4754" i="1"/>
  <c r="AA4754" i="1"/>
  <c r="AB4754" i="1"/>
  <c r="F4754" i="1" s="1"/>
  <c r="G4754" i="1" s="1"/>
  <c r="AC4754" i="1"/>
  <c r="Y4755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Y4758" i="1"/>
  <c r="Z4758" i="1"/>
  <c r="AB4758" i="1"/>
  <c r="F4758" i="1" s="1"/>
  <c r="G4758" i="1" s="1"/>
  <c r="AC4758" i="1"/>
  <c r="Z4759" i="1"/>
  <c r="AA4759" i="1"/>
  <c r="AB4759" i="1"/>
  <c r="F4759" i="1" s="1"/>
  <c r="G4759" i="1" s="1"/>
  <c r="AC4759" i="1"/>
  <c r="Y4760" i="1"/>
  <c r="Z4760" i="1"/>
  <c r="AA4760" i="1"/>
  <c r="AB4760" i="1"/>
  <c r="F4760" i="1" s="1"/>
  <c r="G4760" i="1" s="1"/>
  <c r="AC4760" i="1"/>
  <c r="Y4761" i="1"/>
  <c r="Z4761" i="1"/>
  <c r="AB4761" i="1"/>
  <c r="F4761" i="1" s="1"/>
  <c r="G4761" i="1" s="1"/>
  <c r="AC4761" i="1"/>
  <c r="Z4762" i="1"/>
  <c r="AB4762" i="1"/>
  <c r="F4762" i="1" s="1"/>
  <c r="G4762" i="1" s="1"/>
  <c r="AC4762" i="1"/>
  <c r="Y4763" i="1"/>
  <c r="Z4763" i="1"/>
  <c r="AA4763" i="1"/>
  <c r="AB4763" i="1"/>
  <c r="F4763" i="1" s="1"/>
  <c r="G4763" i="1" s="1"/>
  <c r="AC4763" i="1"/>
  <c r="Y4764" i="1"/>
  <c r="Z4764" i="1"/>
  <c r="AA4764" i="1"/>
  <c r="AB4764" i="1"/>
  <c r="F4764" i="1" s="1"/>
  <c r="G4764" i="1" s="1"/>
  <c r="AC4764" i="1"/>
  <c r="Z4765" i="1"/>
  <c r="AB4765" i="1"/>
  <c r="F4765" i="1" s="1"/>
  <c r="G4765" i="1" s="1"/>
  <c r="AC4765" i="1"/>
  <c r="Y4766" i="1"/>
  <c r="Z4766" i="1"/>
  <c r="AA4766" i="1"/>
  <c r="AB4766" i="1"/>
  <c r="F4766" i="1" s="1"/>
  <c r="G4766" i="1" s="1"/>
  <c r="AC4766" i="1"/>
  <c r="Z4767" i="1"/>
  <c r="AB4767" i="1"/>
  <c r="F4767" i="1" s="1"/>
  <c r="G4767" i="1" s="1"/>
  <c r="AC4767" i="1"/>
  <c r="Z4768" i="1"/>
  <c r="AB4768" i="1"/>
  <c r="F4768" i="1" s="1"/>
  <c r="G4768" i="1" s="1"/>
  <c r="AC4768" i="1"/>
  <c r="Y4769" i="1"/>
  <c r="Z4769" i="1"/>
  <c r="AA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A4771" i="1"/>
  <c r="AB4771" i="1"/>
  <c r="F4771" i="1" s="1"/>
  <c r="G4771" i="1" s="1"/>
  <c r="AC4771" i="1"/>
  <c r="Z4772" i="1"/>
  <c r="AB4772" i="1"/>
  <c r="F4772" i="1" s="1"/>
  <c r="G4772" i="1" s="1"/>
  <c r="AC4772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Y4775" i="1"/>
  <c r="Z4775" i="1"/>
  <c r="AB4775" i="1"/>
  <c r="F4775" i="1" s="1"/>
  <c r="G4775" i="1" s="1"/>
  <c r="AC4775" i="1"/>
  <c r="Z4776" i="1"/>
  <c r="AB4776" i="1"/>
  <c r="F4776" i="1" s="1"/>
  <c r="G4776" i="1" s="1"/>
  <c r="AC4776" i="1"/>
  <c r="Z4777" i="1"/>
  <c r="AB4777" i="1"/>
  <c r="F4777" i="1" s="1"/>
  <c r="G4777" i="1" s="1"/>
  <c r="AC4777" i="1"/>
  <c r="Z4778" i="1"/>
  <c r="AB4778" i="1"/>
  <c r="F4778" i="1" s="1"/>
  <c r="G4778" i="1" s="1"/>
  <c r="AC4778" i="1"/>
  <c r="Z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Z4782" i="1"/>
  <c r="AB4782" i="1"/>
  <c r="F4782" i="1" s="1"/>
  <c r="G4782" i="1" s="1"/>
  <c r="AC4782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Z4787" i="1"/>
  <c r="AB4787" i="1"/>
  <c r="F4787" i="1" s="1"/>
  <c r="G4787" i="1" s="1"/>
  <c r="AC4787" i="1"/>
  <c r="Y4788" i="1"/>
  <c r="Z4788" i="1"/>
  <c r="AB4788" i="1"/>
  <c r="F4788" i="1" s="1"/>
  <c r="G4788" i="1" s="1"/>
  <c r="AC4788" i="1"/>
  <c r="Z4789" i="1"/>
  <c r="AA4789" i="1"/>
  <c r="AB4789" i="1"/>
  <c r="F4789" i="1" s="1"/>
  <c r="G4789" i="1" s="1"/>
  <c r="AC4789" i="1"/>
  <c r="Z4790" i="1"/>
  <c r="AB4790" i="1"/>
  <c r="F4790" i="1" s="1"/>
  <c r="G4790" i="1" s="1"/>
  <c r="AC4790" i="1"/>
  <c r="Z4791" i="1"/>
  <c r="AB4791" i="1"/>
  <c r="F4791" i="1" s="1"/>
  <c r="G4791" i="1" s="1"/>
  <c r="AC4791" i="1"/>
  <c r="Y4792" i="1"/>
  <c r="Z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Y4799" i="1"/>
  <c r="Z4799" i="1"/>
  <c r="AA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Y4803" i="1"/>
  <c r="Z4803" i="1"/>
  <c r="AA4803" i="1"/>
  <c r="AB4803" i="1"/>
  <c r="F4803" i="1" s="1"/>
  <c r="G4803" i="1" s="1"/>
  <c r="AC4803" i="1"/>
  <c r="Z4804" i="1"/>
  <c r="AB4804" i="1"/>
  <c r="F4804" i="1" s="1"/>
  <c r="G4804" i="1" s="1"/>
  <c r="AC4804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722" i="1"/>
  <c r="V4722" i="1"/>
  <c r="Y4722" i="1"/>
  <c r="Z4722" i="1"/>
  <c r="AA4722" i="1"/>
  <c r="AB4722" i="1"/>
  <c r="F4722" i="1" s="1"/>
  <c r="G4722" i="1" s="1"/>
  <c r="AC4722" i="1"/>
  <c r="Z4721" i="1"/>
  <c r="AB4721" i="1"/>
  <c r="F4721" i="1" s="1"/>
  <c r="G4721" i="1" s="1"/>
  <c r="AC4721" i="1"/>
  <c r="V4721" i="1"/>
  <c r="L4721" i="1"/>
  <c r="AA4691" i="1"/>
  <c r="AA4632" i="1"/>
  <c r="AA4629" i="1"/>
  <c r="AA4603" i="1"/>
  <c r="Z4719" i="1"/>
  <c r="AB4719" i="1"/>
  <c r="F4719" i="1" s="1"/>
  <c r="G4719" i="1" s="1"/>
  <c r="AC4719" i="1"/>
  <c r="Z4720" i="1"/>
  <c r="AB4720" i="1"/>
  <c r="F4720" i="1" s="1"/>
  <c r="G4720" i="1" s="1"/>
  <c r="AC4720" i="1"/>
  <c r="V4719" i="1"/>
  <c r="V4720" i="1"/>
  <c r="L4720" i="1"/>
  <c r="L4719" i="1"/>
  <c r="L4710" i="1"/>
  <c r="V4710" i="1"/>
  <c r="Z4710" i="1"/>
  <c r="AB4710" i="1"/>
  <c r="F4710" i="1" s="1"/>
  <c r="G4710" i="1" s="1"/>
  <c r="AC4710" i="1"/>
  <c r="L4708" i="1"/>
  <c r="V4708" i="1"/>
  <c r="Z4708" i="1"/>
  <c r="AB4708" i="1"/>
  <c r="F4708" i="1" s="1"/>
  <c r="G4708" i="1" s="1"/>
  <c r="AC4708" i="1"/>
  <c r="Y4642" i="1"/>
  <c r="L77" i="1"/>
  <c r="V77" i="1"/>
  <c r="X77" i="1"/>
  <c r="AA77" i="1" s="1"/>
  <c r="Z77" i="1"/>
  <c r="AB77" i="1"/>
  <c r="F77" i="1" s="1"/>
  <c r="G77" i="1" s="1"/>
  <c r="AC77" i="1"/>
  <c r="Y4780" i="1" l="1"/>
  <c r="Y4770" i="1"/>
  <c r="AA4730" i="1"/>
  <c r="AA4794" i="1"/>
  <c r="Y4776" i="1"/>
  <c r="Y4762" i="1"/>
  <c r="Y4710" i="1"/>
  <c r="AA4784" i="1"/>
  <c r="AA4798" i="1"/>
  <c r="Y4743" i="1"/>
  <c r="AA4739" i="1"/>
  <c r="AA4726" i="1"/>
  <c r="Y4747" i="1"/>
  <c r="AA4734" i="1"/>
  <c r="Y4800" i="1"/>
  <c r="Y4737" i="1"/>
  <c r="AA4795" i="1"/>
  <c r="Y4785" i="1"/>
  <c r="AA4731" i="1"/>
  <c r="AA4744" i="1"/>
  <c r="Y4797" i="1"/>
  <c r="Y4793" i="1"/>
  <c r="AA4777" i="1"/>
  <c r="Y4733" i="1"/>
  <c r="Y4729" i="1"/>
  <c r="AA4811" i="1"/>
  <c r="AA4813" i="1"/>
  <c r="Y4779" i="1"/>
  <c r="AA4768" i="1"/>
  <c r="Y4751" i="1"/>
  <c r="AA4721" i="1"/>
  <c r="Y4802" i="1"/>
  <c r="Y4787" i="1"/>
  <c r="Y4783" i="1"/>
  <c r="AA4820" i="1"/>
  <c r="AA4818" i="1"/>
  <c r="AA4812" i="1"/>
  <c r="AA4819" i="1"/>
  <c r="Y4817" i="1"/>
  <c r="AA4816" i="1"/>
  <c r="Y4815" i="1"/>
  <c r="AA4814" i="1"/>
  <c r="Y4719" i="1"/>
  <c r="AA4804" i="1"/>
  <c r="AA4790" i="1"/>
  <c r="Y4781" i="1"/>
  <c r="AA4772" i="1"/>
  <c r="AA4765" i="1"/>
  <c r="AA4756" i="1"/>
  <c r="Y4748" i="1"/>
  <c r="AA4740" i="1"/>
  <c r="Y4735" i="1"/>
  <c r="AA4727" i="1"/>
  <c r="AA4723" i="1"/>
  <c r="Y4757" i="1"/>
  <c r="Y4767" i="1"/>
  <c r="AA4732" i="1"/>
  <c r="Y4708" i="1"/>
  <c r="AA4720" i="1"/>
  <c r="AA4791" i="1"/>
  <c r="AA4782" i="1"/>
  <c r="AA4773" i="1"/>
  <c r="AA4736" i="1"/>
  <c r="AA4728" i="1"/>
  <c r="AA4796" i="1"/>
  <c r="AA4786" i="1"/>
  <c r="AA4778" i="1"/>
  <c r="Y4542" i="1"/>
  <c r="Y4745" i="1"/>
  <c r="Y4801" i="1"/>
  <c r="Y4749" i="1"/>
  <c r="Y4741" i="1"/>
  <c r="Y4724" i="1"/>
  <c r="AA4725" i="1"/>
  <c r="AA3665" i="1"/>
  <c r="Y77" i="1"/>
  <c r="Y4707" i="1"/>
  <c r="Z4707" i="1"/>
  <c r="AA4707" i="1"/>
  <c r="AB4707" i="1"/>
  <c r="F4707" i="1" s="1"/>
  <c r="G4707" i="1" s="1"/>
  <c r="AC4707" i="1"/>
  <c r="Y4709" i="1"/>
  <c r="Z4709" i="1"/>
  <c r="AA4709" i="1"/>
  <c r="AB4709" i="1"/>
  <c r="F4709" i="1" s="1"/>
  <c r="G4709" i="1" s="1"/>
  <c r="AC4709" i="1"/>
  <c r="Y4711" i="1"/>
  <c r="Z4711" i="1"/>
  <c r="AA4711" i="1"/>
  <c r="AB4711" i="1"/>
  <c r="F4711" i="1" s="1"/>
  <c r="G4711" i="1" s="1"/>
  <c r="AC4711" i="1"/>
  <c r="Y4712" i="1"/>
  <c r="Z4712" i="1"/>
  <c r="AA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V4707" i="1"/>
  <c r="V4709" i="1"/>
  <c r="V4711" i="1"/>
  <c r="V4712" i="1"/>
  <c r="V4713" i="1"/>
  <c r="V4714" i="1"/>
  <c r="V4715" i="1"/>
  <c r="V4716" i="1"/>
  <c r="V4717" i="1"/>
  <c r="V4718" i="1"/>
  <c r="L4716" i="1"/>
  <c r="L4717" i="1"/>
  <c r="L4718" i="1"/>
  <c r="L4715" i="1"/>
  <c r="L4714" i="1"/>
  <c r="L4713" i="1"/>
  <c r="L4712" i="1"/>
  <c r="L4711" i="1"/>
  <c r="L4709" i="1"/>
  <c r="L4707" i="1"/>
  <c r="V4706" i="1"/>
  <c r="Y4706" i="1"/>
  <c r="Z4706" i="1"/>
  <c r="AA4706" i="1"/>
  <c r="AB4706" i="1"/>
  <c r="F4706" i="1" s="1"/>
  <c r="G4706" i="1" s="1"/>
  <c r="AC4706" i="1"/>
  <c r="L4706" i="1"/>
  <c r="Y4702" i="1"/>
  <c r="Z4702" i="1"/>
  <c r="AA4702" i="1"/>
  <c r="AB4702" i="1"/>
  <c r="F4702" i="1" s="1"/>
  <c r="G4702" i="1" s="1"/>
  <c r="AC4702" i="1"/>
  <c r="Y4703" i="1"/>
  <c r="Z4703" i="1"/>
  <c r="AA4703" i="1"/>
  <c r="AB4703" i="1"/>
  <c r="F4703" i="1" s="1"/>
  <c r="G4703" i="1" s="1"/>
  <c r="AC4703" i="1"/>
  <c r="Y4704" i="1"/>
  <c r="Z4704" i="1"/>
  <c r="AA4704" i="1"/>
  <c r="AB4704" i="1"/>
  <c r="F4704" i="1" s="1"/>
  <c r="G4704" i="1" s="1"/>
  <c r="AC4704" i="1"/>
  <c r="Y4705" i="1"/>
  <c r="Z4705" i="1"/>
  <c r="AA4705" i="1"/>
  <c r="AB4705" i="1"/>
  <c r="F4705" i="1" s="1"/>
  <c r="G4705" i="1" s="1"/>
  <c r="AC4705" i="1"/>
  <c r="V4702" i="1"/>
  <c r="V4703" i="1"/>
  <c r="V4704" i="1"/>
  <c r="V4705" i="1"/>
  <c r="L4702" i="1"/>
  <c r="L4703" i="1"/>
  <c r="L4704" i="1"/>
  <c r="L4705" i="1"/>
  <c r="V4701" i="1"/>
  <c r="Y4701" i="1"/>
  <c r="Z4701" i="1"/>
  <c r="AA4701" i="1"/>
  <c r="AB4701" i="1"/>
  <c r="F4701" i="1" s="1"/>
  <c r="G4701" i="1" s="1"/>
  <c r="AC4701" i="1"/>
  <c r="L4701" i="1"/>
  <c r="V4700" i="1"/>
  <c r="Y4700" i="1"/>
  <c r="Z4700" i="1"/>
  <c r="AA4700" i="1"/>
  <c r="AB4700" i="1"/>
  <c r="F4700" i="1" s="1"/>
  <c r="G4700" i="1" s="1"/>
  <c r="AC4700" i="1"/>
  <c r="L4700" i="1"/>
  <c r="V4699" i="1"/>
  <c r="Y4699" i="1"/>
  <c r="Z4699" i="1"/>
  <c r="AA4699" i="1"/>
  <c r="AB4699" i="1"/>
  <c r="F4699" i="1" s="1"/>
  <c r="G4699" i="1" s="1"/>
  <c r="AC4699" i="1"/>
  <c r="Y4696" i="1"/>
  <c r="Z4696" i="1"/>
  <c r="AA4696" i="1"/>
  <c r="AB4696" i="1"/>
  <c r="F4696" i="1" s="1"/>
  <c r="G4696" i="1" s="1"/>
  <c r="AC4696" i="1"/>
  <c r="Y4697" i="1"/>
  <c r="Z4697" i="1"/>
  <c r="AA4697" i="1"/>
  <c r="AB4697" i="1"/>
  <c r="F4697" i="1" s="1"/>
  <c r="G4697" i="1" s="1"/>
  <c r="AC4697" i="1"/>
  <c r="Y4698" i="1"/>
  <c r="Z4698" i="1"/>
  <c r="AA4698" i="1"/>
  <c r="AB4698" i="1"/>
  <c r="F4698" i="1" s="1"/>
  <c r="G4698" i="1" s="1"/>
  <c r="AC4698" i="1"/>
  <c r="V4696" i="1"/>
  <c r="V4697" i="1"/>
  <c r="V4698" i="1"/>
  <c r="L4699" i="1"/>
  <c r="L4696" i="1"/>
  <c r="L4697" i="1"/>
  <c r="L4698" i="1"/>
  <c r="L3804" i="1"/>
  <c r="V3804" i="1"/>
  <c r="Y3804" i="1"/>
  <c r="Z3804" i="1"/>
  <c r="AB3804" i="1"/>
  <c r="F3804" i="1" s="1"/>
  <c r="G3804" i="1" s="1"/>
  <c r="AC3804" i="1"/>
  <c r="L3805" i="1"/>
  <c r="V3805" i="1"/>
  <c r="Y3805" i="1"/>
  <c r="Z3805" i="1"/>
  <c r="AB3805" i="1"/>
  <c r="F3805" i="1" s="1"/>
  <c r="G3805" i="1" s="1"/>
  <c r="AC3805" i="1"/>
  <c r="AA3805" i="1" l="1"/>
  <c r="AA3804" i="1"/>
  <c r="Y4694" i="1"/>
  <c r="Z4694" i="1"/>
  <c r="AA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V4694" i="1"/>
  <c r="V4695" i="1"/>
  <c r="L4694" i="1"/>
  <c r="L4695" i="1"/>
  <c r="Y4691" i="1" l="1"/>
  <c r="Z4691" i="1"/>
  <c r="AB4691" i="1"/>
  <c r="F4691" i="1" s="1"/>
  <c r="G4691" i="1" s="1"/>
  <c r="AC4691" i="1"/>
  <c r="Y4692" i="1"/>
  <c r="Z4692" i="1"/>
  <c r="AA4692" i="1"/>
  <c r="AB4692" i="1"/>
  <c r="F4692" i="1" s="1"/>
  <c r="G4692" i="1" s="1"/>
  <c r="AC4692" i="1"/>
  <c r="Y4693" i="1"/>
  <c r="Z4693" i="1"/>
  <c r="AA4693" i="1"/>
  <c r="AB4693" i="1"/>
  <c r="F4693" i="1" s="1"/>
  <c r="G4693" i="1" s="1"/>
  <c r="AC4693" i="1"/>
  <c r="V4691" i="1"/>
  <c r="V4692" i="1"/>
  <c r="V4693" i="1"/>
  <c r="L4691" i="1"/>
  <c r="L4692" i="1"/>
  <c r="L4693" i="1"/>
  <c r="V4673" i="1"/>
  <c r="Y4673" i="1"/>
  <c r="Z4673" i="1"/>
  <c r="AA4673" i="1"/>
  <c r="AB4673" i="1"/>
  <c r="F4673" i="1" s="1"/>
  <c r="G4673" i="1" s="1"/>
  <c r="AC4673" i="1"/>
  <c r="V4674" i="1"/>
  <c r="Y4674" i="1"/>
  <c r="Z4674" i="1"/>
  <c r="AA4674" i="1"/>
  <c r="AB4674" i="1"/>
  <c r="F4674" i="1" s="1"/>
  <c r="G4674" i="1" s="1"/>
  <c r="AC4674" i="1"/>
  <c r="V4675" i="1"/>
  <c r="Y4675" i="1"/>
  <c r="Z4675" i="1"/>
  <c r="AA4675" i="1"/>
  <c r="AB4675" i="1"/>
  <c r="F4675" i="1" s="1"/>
  <c r="G4675" i="1" s="1"/>
  <c r="AC4675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Y4672" i="1" l="1"/>
  <c r="Z4672" i="1"/>
  <c r="AA4672" i="1"/>
  <c r="AB4672" i="1"/>
  <c r="F4672" i="1" s="1"/>
  <c r="G4672" i="1" s="1"/>
  <c r="AC4672" i="1"/>
  <c r="V4672" i="1"/>
  <c r="Y4671" i="1"/>
  <c r="Z4671" i="1"/>
  <c r="AA4671" i="1"/>
  <c r="AB4671" i="1"/>
  <c r="F4671" i="1" s="1"/>
  <c r="G4671" i="1" s="1"/>
  <c r="AC4671" i="1"/>
  <c r="V4671" i="1"/>
  <c r="L4671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AC4546" i="1"/>
  <c r="Y4547" i="1"/>
  <c r="Z4547" i="1"/>
  <c r="AA4547" i="1"/>
  <c r="AB4547" i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F4546" i="1"/>
  <c r="G4546" i="1" s="1"/>
  <c r="F4547" i="1"/>
  <c r="G4547" i="1" s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AB4542" i="1"/>
  <c r="F4542" i="1" s="1"/>
  <c r="G4542" i="1" s="1"/>
  <c r="AC4542" i="1"/>
  <c r="V4542" i="1"/>
  <c r="L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V4543" i="1"/>
  <c r="V4544" i="1"/>
  <c r="L4536" i="1"/>
  <c r="L4537" i="1"/>
  <c r="L4538" i="1"/>
  <c r="L4539" i="1"/>
  <c r="L4540" i="1"/>
  <c r="L4541" i="1"/>
  <c r="L4543" i="1"/>
  <c r="L4544" i="1"/>
  <c r="V4541" i="1"/>
  <c r="Y4541" i="1"/>
  <c r="Z4541" i="1"/>
  <c r="AA4541" i="1"/>
  <c r="AB4541" i="1"/>
  <c r="F4541" i="1" s="1"/>
  <c r="G4541" i="1" s="1"/>
  <c r="AC4541" i="1"/>
  <c r="V4540" i="1"/>
  <c r="Y4540" i="1"/>
  <c r="Z4540" i="1"/>
  <c r="AA4540" i="1"/>
  <c r="AB4540" i="1"/>
  <c r="F4540" i="1" s="1"/>
  <c r="G4540" i="1" s="1"/>
  <c r="AC4540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V4536" i="1"/>
  <c r="V4537" i="1"/>
  <c r="V4538" i="1"/>
  <c r="V4539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V4525" i="1"/>
  <c r="V4526" i="1"/>
  <c r="V4527" i="1"/>
  <c r="V4528" i="1"/>
  <c r="V4529" i="1"/>
  <c r="V4530" i="1"/>
  <c r="V4531" i="1"/>
  <c r="V4532" i="1"/>
  <c r="V4533" i="1"/>
  <c r="V4534" i="1"/>
  <c r="V4535" i="1"/>
  <c r="L4529" i="1"/>
  <c r="L4535" i="1"/>
  <c r="L4534" i="1"/>
  <c r="L4533" i="1"/>
  <c r="L4532" i="1"/>
  <c r="L4531" i="1"/>
  <c r="L4530" i="1"/>
  <c r="L4528" i="1"/>
  <c r="L4527" i="1"/>
  <c r="L4526" i="1"/>
  <c r="L4525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3806" i="1"/>
  <c r="V3806" i="1"/>
  <c r="Y3806" i="1"/>
  <c r="Z3806" i="1"/>
  <c r="AB3806" i="1"/>
  <c r="F3806" i="1" s="1"/>
  <c r="G3806" i="1" s="1"/>
  <c r="AC3806" i="1"/>
  <c r="Y4346" i="1"/>
  <c r="Z4346" i="1"/>
  <c r="AA4346" i="1"/>
  <c r="AB4346" i="1"/>
  <c r="AC4346" i="1"/>
  <c r="Y4347" i="1"/>
  <c r="Z4347" i="1"/>
  <c r="AA4347" i="1"/>
  <c r="AB4347" i="1"/>
  <c r="AC4347" i="1"/>
  <c r="Y4348" i="1"/>
  <c r="Z4348" i="1"/>
  <c r="AA4348" i="1"/>
  <c r="AB4348" i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F4346" i="1"/>
  <c r="G4346" i="1" s="1"/>
  <c r="F4347" i="1"/>
  <c r="G4347" i="1" s="1"/>
  <c r="F4348" i="1"/>
  <c r="G4348" i="1" s="1"/>
  <c r="L4323" i="1"/>
  <c r="V4323" i="1"/>
  <c r="Y4323" i="1"/>
  <c r="Z4323" i="1"/>
  <c r="AA4323" i="1"/>
  <c r="AB4323" i="1"/>
  <c r="F4323" i="1" s="1"/>
  <c r="G4323" i="1" s="1"/>
  <c r="AC4323" i="1"/>
  <c r="L1818" i="1"/>
  <c r="V1818" i="1"/>
  <c r="X1818" i="1"/>
  <c r="Y1818" i="1" s="1"/>
  <c r="Z1818" i="1"/>
  <c r="AB1818" i="1"/>
  <c r="F1818" i="1" s="1"/>
  <c r="G1818" i="1" s="1"/>
  <c r="AC1818" i="1"/>
  <c r="Y3057" i="1"/>
  <c r="Y4015" i="1"/>
  <c r="Y4066" i="1"/>
  <c r="Y4101" i="1"/>
  <c r="Y4102" i="1"/>
  <c r="Y4122" i="1"/>
  <c r="Y4324" i="1"/>
  <c r="Y4327" i="1"/>
  <c r="Y4329" i="1"/>
  <c r="Y4330" i="1"/>
  <c r="Y4331" i="1"/>
  <c r="Y4332" i="1"/>
  <c r="Y4335" i="1"/>
  <c r="Y4336" i="1"/>
  <c r="Y4337" i="1"/>
  <c r="Y4338" i="1"/>
  <c r="AA3057" i="1"/>
  <c r="L4345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Y4345" i="1"/>
  <c r="Z4345" i="1"/>
  <c r="AA4345" i="1"/>
  <c r="AB4345" i="1"/>
  <c r="F4345" i="1" s="1"/>
  <c r="G4345" i="1" s="1"/>
  <c r="AC4345" i="1"/>
  <c r="V4342" i="1"/>
  <c r="V4343" i="1"/>
  <c r="V4344" i="1"/>
  <c r="V4345" i="1"/>
  <c r="L4342" i="1"/>
  <c r="L4343" i="1"/>
  <c r="L4344" i="1"/>
  <c r="Z4336" i="1"/>
  <c r="AA4336" i="1"/>
  <c r="AB4336" i="1"/>
  <c r="F4336" i="1" s="1"/>
  <c r="G4336" i="1" s="1"/>
  <c r="AC4336" i="1"/>
  <c r="Z4337" i="1"/>
  <c r="AA4337" i="1"/>
  <c r="AB4337" i="1"/>
  <c r="F4337" i="1" s="1"/>
  <c r="G4337" i="1" s="1"/>
  <c r="AC4337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V4336" i="1"/>
  <c r="V4337" i="1"/>
  <c r="V4338" i="1"/>
  <c r="V4339" i="1"/>
  <c r="V4340" i="1"/>
  <c r="V4341" i="1"/>
  <c r="L4336" i="1"/>
  <c r="L4337" i="1"/>
  <c r="L4338" i="1"/>
  <c r="L4339" i="1"/>
  <c r="L4340" i="1"/>
  <c r="L4341" i="1"/>
  <c r="F4321" i="1"/>
  <c r="G4321" i="1" s="1"/>
  <c r="AA4321" i="1"/>
  <c r="Z4321" i="1"/>
  <c r="Y4321" i="1"/>
  <c r="L4321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Z4335" i="1"/>
  <c r="AA4335" i="1"/>
  <c r="AB4335" i="1"/>
  <c r="F4335" i="1" s="1"/>
  <c r="G4335" i="1" s="1"/>
  <c r="AC4335" i="1"/>
  <c r="V4333" i="1"/>
  <c r="V4334" i="1"/>
  <c r="V4335" i="1"/>
  <c r="L4333" i="1"/>
  <c r="L4334" i="1"/>
  <c r="L4335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Z4332" i="1"/>
  <c r="AA4332" i="1"/>
  <c r="AB4332" i="1"/>
  <c r="F4332" i="1" s="1"/>
  <c r="G4332" i="1" s="1"/>
  <c r="AC4332" i="1"/>
  <c r="V4324" i="1"/>
  <c r="V4325" i="1"/>
  <c r="V4326" i="1"/>
  <c r="V4327" i="1"/>
  <c r="V4328" i="1"/>
  <c r="V4329" i="1"/>
  <c r="V4330" i="1"/>
  <c r="V4331" i="1"/>
  <c r="V4332" i="1"/>
  <c r="L4329" i="1"/>
  <c r="L4330" i="1"/>
  <c r="L4331" i="1"/>
  <c r="L4332" i="1"/>
  <c r="L4327" i="1"/>
  <c r="L4328" i="1"/>
  <c r="L4324" i="1"/>
  <c r="L4325" i="1"/>
  <c r="L4326" i="1"/>
  <c r="Y4322" i="1"/>
  <c r="Z4322" i="1"/>
  <c r="AA4322" i="1"/>
  <c r="AB4322" i="1"/>
  <c r="F4322" i="1" s="1"/>
  <c r="G4322" i="1" s="1"/>
  <c r="AC4322" i="1"/>
  <c r="V4322" i="1"/>
  <c r="L4322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Z4101" i="1"/>
  <c r="AA4101" i="1"/>
  <c r="AB4101" i="1"/>
  <c r="F4101" i="1" s="1"/>
  <c r="G4101" i="1" s="1"/>
  <c r="AC4101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074" i="1"/>
  <c r="V4074" i="1"/>
  <c r="Y4074" i="1"/>
  <c r="Z4074" i="1"/>
  <c r="AA4074" i="1"/>
  <c r="AB4074" i="1"/>
  <c r="F4074" i="1" s="1"/>
  <c r="G4074" i="1" s="1"/>
  <c r="AC4074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AA3806" i="1" l="1"/>
  <c r="AA1818" i="1"/>
  <c r="L4023" i="1"/>
  <c r="V4023" i="1"/>
  <c r="Y4023" i="1"/>
  <c r="Z4023" i="1"/>
  <c r="AA4023" i="1"/>
  <c r="AB4023" i="1"/>
  <c r="F4023" i="1" s="1"/>
  <c r="G4023" i="1" s="1"/>
  <c r="AC4023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V4016" i="1"/>
  <c r="V4017" i="1"/>
  <c r="V4018" i="1"/>
  <c r="V4019" i="1"/>
  <c r="V4020" i="1"/>
  <c r="V4021" i="1"/>
  <c r="V4022" i="1"/>
  <c r="L4016" i="1"/>
  <c r="L4017" i="1"/>
  <c r="L4018" i="1"/>
  <c r="L4019" i="1"/>
  <c r="L4020" i="1"/>
  <c r="L4021" i="1"/>
  <c r="L4022" i="1"/>
  <c r="Z4015" i="1" l="1"/>
  <c r="AA4015" i="1"/>
  <c r="AB4015" i="1"/>
  <c r="F4015" i="1" s="1"/>
  <c r="G4015" i="1" s="1"/>
  <c r="AC4015" i="1"/>
  <c r="V4015" i="1"/>
  <c r="L4015" i="1"/>
  <c r="V2916" i="1"/>
  <c r="V2917" i="1"/>
  <c r="V2918" i="1"/>
  <c r="V2919" i="1"/>
  <c r="V2920" i="1"/>
  <c r="AC4014" i="1"/>
  <c r="AB4014" i="1"/>
  <c r="F4014" i="1" s="1"/>
  <c r="G4014" i="1" s="1"/>
  <c r="AA4014" i="1"/>
  <c r="Z4014" i="1"/>
  <c r="Y4014" i="1"/>
  <c r="V4014" i="1"/>
  <c r="L4014" i="1"/>
  <c r="Y4013" i="1"/>
  <c r="Z4013" i="1"/>
  <c r="AA4013" i="1"/>
  <c r="AB4013" i="1"/>
  <c r="F4013" i="1" s="1"/>
  <c r="G4013" i="1" s="1"/>
  <c r="AC4013" i="1"/>
  <c r="V4013" i="1"/>
  <c r="L4013" i="1"/>
  <c r="L4012" i="1"/>
  <c r="V4012" i="1"/>
  <c r="Y4012" i="1"/>
  <c r="Z4012" i="1"/>
  <c r="AA4012" i="1"/>
  <c r="AB4012" i="1"/>
  <c r="F4012" i="1" s="1"/>
  <c r="G4012" i="1" s="1"/>
  <c r="AC4012" i="1"/>
  <c r="L4011" i="1"/>
  <c r="V4011" i="1"/>
  <c r="Y4011" i="1"/>
  <c r="Z4011" i="1"/>
  <c r="AA4011" i="1"/>
  <c r="AB4011" i="1"/>
  <c r="F4011" i="1" s="1"/>
  <c r="G4011" i="1" s="1"/>
  <c r="AC4011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V4005" i="1"/>
  <c r="V4006" i="1"/>
  <c r="V4007" i="1"/>
  <c r="V4008" i="1"/>
  <c r="V4009" i="1"/>
  <c r="V4010" i="1"/>
  <c r="L4005" i="1"/>
  <c r="L4006" i="1"/>
  <c r="L4007" i="1"/>
  <c r="L4008" i="1"/>
  <c r="L4009" i="1"/>
  <c r="L4010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V3996" i="1"/>
  <c r="V3997" i="1"/>
  <c r="V3998" i="1"/>
  <c r="V3999" i="1"/>
  <c r="V4000" i="1"/>
  <c r="V4001" i="1"/>
  <c r="V4002" i="1"/>
  <c r="V4003" i="1"/>
  <c r="V4004" i="1"/>
  <c r="L3996" i="1"/>
  <c r="L3997" i="1"/>
  <c r="L3998" i="1"/>
  <c r="L3999" i="1"/>
  <c r="L4000" i="1"/>
  <c r="L4001" i="1"/>
  <c r="L4002" i="1"/>
  <c r="L4003" i="1"/>
  <c r="L4004" i="1"/>
  <c r="L3995" i="1"/>
  <c r="Y3995" i="1"/>
  <c r="Z3995" i="1"/>
  <c r="AA3995" i="1"/>
  <c r="AB3995" i="1"/>
  <c r="F3995" i="1" s="1"/>
  <c r="G3995" i="1" s="1"/>
  <c r="AC3995" i="1"/>
  <c r="V3995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75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282" i="1"/>
  <c r="V3282" i="1"/>
  <c r="Y3282" i="1"/>
  <c r="Z3282" i="1"/>
  <c r="AB3282" i="1"/>
  <c r="F3282" i="1" s="1"/>
  <c r="G3282" i="1" s="1"/>
  <c r="AC3282" i="1"/>
  <c r="L83" i="1"/>
  <c r="V83" i="1"/>
  <c r="Y83" i="1"/>
  <c r="Z83" i="1"/>
  <c r="AB83" i="1"/>
  <c r="F83" i="1" s="1"/>
  <c r="G83" i="1" s="1"/>
  <c r="AC83" i="1"/>
  <c r="Y3974" i="1"/>
  <c r="Z3974" i="1"/>
  <c r="AA3974" i="1"/>
  <c r="AB3974" i="1"/>
  <c r="F3974" i="1" s="1"/>
  <c r="G3974" i="1" s="1"/>
  <c r="AC3974" i="1"/>
  <c r="V3974" i="1"/>
  <c r="L3974" i="1"/>
  <c r="L3666" i="1"/>
  <c r="X3666" i="1"/>
  <c r="Y3666" i="1" s="1"/>
  <c r="Z3666" i="1"/>
  <c r="AB3666" i="1"/>
  <c r="F3666" i="1" s="1"/>
  <c r="G3666" i="1" s="1"/>
  <c r="AC3666" i="1"/>
  <c r="O3566" i="1"/>
  <c r="L3641" i="1"/>
  <c r="V3641" i="1"/>
  <c r="Y3641" i="1"/>
  <c r="Z3641" i="1"/>
  <c r="AA3641" i="1"/>
  <c r="AB3641" i="1"/>
  <c r="F3641" i="1" s="1"/>
  <c r="G3641" i="1" s="1"/>
  <c r="AC3641" i="1"/>
  <c r="Y3973" i="1"/>
  <c r="Z3973" i="1"/>
  <c r="AA3973" i="1"/>
  <c r="AB3973" i="1"/>
  <c r="F3973" i="1" s="1"/>
  <c r="G3973" i="1" s="1"/>
  <c r="AC3973" i="1"/>
  <c r="V3973" i="1"/>
  <c r="L3973" i="1"/>
  <c r="L110" i="1"/>
  <c r="V110" i="1"/>
  <c r="X110" i="1"/>
  <c r="Y110" i="1" s="1"/>
  <c r="Z110" i="1"/>
  <c r="AB110" i="1"/>
  <c r="F110" i="1" s="1"/>
  <c r="G110" i="1" s="1"/>
  <c r="AC110" i="1"/>
  <c r="Y3971" i="1"/>
  <c r="Y3972" i="1"/>
  <c r="Y2916" i="1"/>
  <c r="Y2917" i="1"/>
  <c r="Y2918" i="1"/>
  <c r="Y2919" i="1"/>
  <c r="Y2920" i="1"/>
  <c r="L2919" i="1"/>
  <c r="Z2919" i="1"/>
  <c r="AA2919" i="1"/>
  <c r="AB2919" i="1"/>
  <c r="F2919" i="1" s="1"/>
  <c r="G2919" i="1" s="1"/>
  <c r="AC2919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20" i="1"/>
  <c r="AA2920" i="1"/>
  <c r="AB2920" i="1"/>
  <c r="F2920" i="1" s="1"/>
  <c r="G2920" i="1" s="1"/>
  <c r="AC2920" i="1"/>
  <c r="L2916" i="1"/>
  <c r="L2917" i="1"/>
  <c r="L2918" i="1"/>
  <c r="L2920" i="1"/>
  <c r="AA3807" i="1"/>
  <c r="Y3918" i="1"/>
  <c r="L3807" i="1"/>
  <c r="V3807" i="1"/>
  <c r="Z3807" i="1"/>
  <c r="AB3807" i="1"/>
  <c r="F3807" i="1" s="1"/>
  <c r="G3807" i="1" s="1"/>
  <c r="AC3807" i="1"/>
  <c r="Z3971" i="1"/>
  <c r="AA3971" i="1"/>
  <c r="AB3971" i="1"/>
  <c r="F3971" i="1" s="1"/>
  <c r="G3971" i="1" s="1"/>
  <c r="AC3971" i="1"/>
  <c r="Z3972" i="1"/>
  <c r="AA3972" i="1"/>
  <c r="AB3972" i="1"/>
  <c r="F3972" i="1" s="1"/>
  <c r="G3972" i="1" s="1"/>
  <c r="AC3972" i="1"/>
  <c r="V3971" i="1"/>
  <c r="V3972" i="1"/>
  <c r="L3971" i="1"/>
  <c r="L3972" i="1"/>
  <c r="A1" i="25"/>
  <c r="L2915" i="1"/>
  <c r="V2915" i="1"/>
  <c r="X2915" i="1"/>
  <c r="Y2915" i="1" s="1"/>
  <c r="Z2915" i="1"/>
  <c r="AB2915" i="1"/>
  <c r="F2915" i="1" s="1"/>
  <c r="G2915" i="1" s="1"/>
  <c r="AC2915" i="1"/>
  <c r="B1" i="25" a="1"/>
  <c r="Y3970" i="1"/>
  <c r="AA3965" i="1"/>
  <c r="X3964" i="1"/>
  <c r="Y3964" i="1" s="1"/>
  <c r="Y3963" i="1"/>
  <c r="AA3962" i="1"/>
  <c r="AA3960" i="1"/>
  <c r="X3959" i="1"/>
  <c r="Y3959" i="1" s="1"/>
  <c r="X3958" i="1"/>
  <c r="AA3958" i="1" s="1"/>
  <c r="X3957" i="1"/>
  <c r="AA3957" i="1" s="1"/>
  <c r="X3956" i="1"/>
  <c r="Y3956" i="1" s="1"/>
  <c r="X3955" i="1"/>
  <c r="Y3955" i="1" s="1"/>
  <c r="X3954" i="1"/>
  <c r="AA3954" i="1" s="1"/>
  <c r="X3953" i="1"/>
  <c r="Y3953" i="1" s="1"/>
  <c r="X3952" i="1"/>
  <c r="AA3952" i="1" s="1"/>
  <c r="X3951" i="1"/>
  <c r="Y3951" i="1" s="1"/>
  <c r="X3950" i="1"/>
  <c r="Y3950" i="1" s="1"/>
  <c r="X3949" i="1"/>
  <c r="AA3949" i="1" s="1"/>
  <c r="X3948" i="1"/>
  <c r="Y3948" i="1" s="1"/>
  <c r="X3947" i="1"/>
  <c r="Y3947" i="1" s="1"/>
  <c r="X3946" i="1"/>
  <c r="AA3946" i="1" s="1"/>
  <c r="X3945" i="1"/>
  <c r="Y3945" i="1" s="1"/>
  <c r="AA3944" i="1"/>
  <c r="Y3943" i="1"/>
  <c r="X3942" i="1"/>
  <c r="Y3942" i="1" s="1"/>
  <c r="Y3941" i="1"/>
  <c r="X3940" i="1"/>
  <c r="Y3940" i="1" s="1"/>
  <c r="X3939" i="1"/>
  <c r="AA3939" i="1" s="1"/>
  <c r="X3938" i="1"/>
  <c r="AA3938" i="1" s="1"/>
  <c r="Y3937" i="1"/>
  <c r="X3936" i="1"/>
  <c r="Y3936" i="1" s="1"/>
  <c r="X3935" i="1"/>
  <c r="AA3935" i="1" s="1"/>
  <c r="X3934" i="1"/>
  <c r="AA3934" i="1" s="1"/>
  <c r="X3933" i="1"/>
  <c r="Y3933" i="1" s="1"/>
  <c r="X3932" i="1"/>
  <c r="Y3932" i="1" s="1"/>
  <c r="Y3931" i="1"/>
  <c r="X3930" i="1"/>
  <c r="AA3930" i="1" s="1"/>
  <c r="AA3929" i="1"/>
  <c r="AA3928" i="1"/>
  <c r="X3927" i="1"/>
  <c r="Y3927" i="1" s="1"/>
  <c r="X3926" i="1"/>
  <c r="Y3926" i="1" s="1"/>
  <c r="X3925" i="1"/>
  <c r="AA3925" i="1" s="1"/>
  <c r="Y3924" i="1"/>
  <c r="X3923" i="1"/>
  <c r="AA3923" i="1" s="1"/>
  <c r="AA3922" i="1"/>
  <c r="X3921" i="1"/>
  <c r="Y3921" i="1" s="1"/>
  <c r="X3920" i="1"/>
  <c r="AA3920" i="1" s="1"/>
  <c r="Y3919" i="1"/>
  <c r="AA3918" i="1"/>
  <c r="X3917" i="1"/>
  <c r="Y3917" i="1" s="1"/>
  <c r="Y3916" i="1"/>
  <c r="X3915" i="1"/>
  <c r="Y3915" i="1" s="1"/>
  <c r="X3913" i="1"/>
  <c r="Y3913" i="1" s="1"/>
  <c r="AA3912" i="1"/>
  <c r="Y3911" i="1"/>
  <c r="X3910" i="1"/>
  <c r="Y3910" i="1" s="1"/>
  <c r="X3909" i="1"/>
  <c r="Y3909" i="1" s="1"/>
  <c r="AA3908" i="1"/>
  <c r="X3907" i="1"/>
  <c r="AA3907" i="1" s="1"/>
  <c r="X3906" i="1"/>
  <c r="AA3906" i="1" s="1"/>
  <c r="X3905" i="1"/>
  <c r="AA3905" i="1" s="1"/>
  <c r="AA3904" i="1"/>
  <c r="X3903" i="1"/>
  <c r="Y3903" i="1" s="1"/>
  <c r="AA3902" i="1"/>
  <c r="AA3901" i="1"/>
  <c r="X3900" i="1"/>
  <c r="Y3900" i="1" s="1"/>
  <c r="X3899" i="1"/>
  <c r="Y3899" i="1" s="1"/>
  <c r="X3898" i="1"/>
  <c r="Y3898" i="1" s="1"/>
  <c r="X3897" i="1"/>
  <c r="Y3897" i="1" s="1"/>
  <c r="X3896" i="1"/>
  <c r="Y3896" i="1" s="1"/>
  <c r="X3895" i="1"/>
  <c r="AA3895" i="1" s="1"/>
  <c r="X3894" i="1"/>
  <c r="AA3894" i="1" s="1"/>
  <c r="X3893" i="1"/>
  <c r="Y3893" i="1" s="1"/>
  <c r="X3892" i="1"/>
  <c r="Y3892" i="1" s="1"/>
  <c r="Y3891" i="1"/>
  <c r="X3890" i="1"/>
  <c r="Y3890" i="1" s="1"/>
  <c r="X3889" i="1"/>
  <c r="Y3889" i="1" s="1"/>
  <c r="AA3888" i="1"/>
  <c r="X3887" i="1"/>
  <c r="Y3887" i="1" s="1"/>
  <c r="X3886" i="1"/>
  <c r="Y3886" i="1" s="1"/>
  <c r="X3885" i="1"/>
  <c r="AA3885" i="1" s="1"/>
  <c r="X3884" i="1"/>
  <c r="AA3884" i="1" s="1"/>
  <c r="Y3883" i="1"/>
  <c r="X3882" i="1"/>
  <c r="AA3882" i="1" s="1"/>
  <c r="AA3969" i="1"/>
  <c r="Y3968" i="1"/>
  <c r="X3967" i="1"/>
  <c r="Y3967" i="1" s="1"/>
  <c r="X3966" i="1"/>
  <c r="Y3966" i="1" s="1"/>
  <c r="Y3831" i="1"/>
  <c r="X3829" i="1"/>
  <c r="Y3829" i="1" s="1"/>
  <c r="X3828" i="1"/>
  <c r="Y3828" i="1" s="1"/>
  <c r="Y3881" i="1"/>
  <c r="AA3861" i="1"/>
  <c r="X3855" i="1"/>
  <c r="AA3855" i="1" s="1"/>
  <c r="X3854" i="1"/>
  <c r="AA3854" i="1" s="1"/>
  <c r="X3853" i="1"/>
  <c r="AA3853" i="1" s="1"/>
  <c r="X3852" i="1"/>
  <c r="Y3852" i="1" s="1"/>
  <c r="X3851" i="1"/>
  <c r="AA3851" i="1" s="1"/>
  <c r="X3850" i="1"/>
  <c r="Y3850" i="1" s="1"/>
  <c r="X3849" i="1"/>
  <c r="AA3849" i="1" s="1"/>
  <c r="X3848" i="1"/>
  <c r="Y3848" i="1" s="1"/>
  <c r="X3847" i="1"/>
  <c r="AA3847" i="1" s="1"/>
  <c r="Y3845" i="1"/>
  <c r="X3840" i="1"/>
  <c r="Y3840" i="1" s="1"/>
  <c r="X3796" i="1"/>
  <c r="X3795" i="1"/>
  <c r="X3790" i="1"/>
  <c r="X3785" i="1"/>
  <c r="X3775" i="1"/>
  <c r="X3772" i="1"/>
  <c r="X3768" i="1"/>
  <c r="X3764" i="1"/>
  <c r="X3762" i="1"/>
  <c r="X3759" i="1"/>
  <c r="X3758" i="1"/>
  <c r="X3755" i="1"/>
  <c r="X3749" i="1"/>
  <c r="X3747" i="1"/>
  <c r="X3745" i="1"/>
  <c r="X3741" i="1"/>
  <c r="X3736" i="1"/>
  <c r="X3735" i="1"/>
  <c r="X3731" i="1"/>
  <c r="X3730" i="1"/>
  <c r="X3729" i="1"/>
  <c r="X3728" i="1"/>
  <c r="X3727" i="1"/>
  <c r="X3725" i="1"/>
  <c r="X3722" i="1"/>
  <c r="X3719" i="1"/>
  <c r="X3718" i="1"/>
  <c r="X3717" i="1"/>
  <c r="X3715" i="1"/>
  <c r="X3714" i="1"/>
  <c r="X3713" i="1"/>
  <c r="X3711" i="1"/>
  <c r="X3710" i="1"/>
  <c r="X3708" i="1"/>
  <c r="X3707" i="1"/>
  <c r="X3706" i="1"/>
  <c r="X3705" i="1"/>
  <c r="X3704" i="1"/>
  <c r="X3703" i="1"/>
  <c r="X3701" i="1"/>
  <c r="X3700" i="1"/>
  <c r="X3699" i="1"/>
  <c r="X3698" i="1"/>
  <c r="X3697" i="1"/>
  <c r="X3696" i="1"/>
  <c r="X3695" i="1"/>
  <c r="X3693" i="1"/>
  <c r="X3692" i="1"/>
  <c r="X3691" i="1"/>
  <c r="X3690" i="1"/>
  <c r="X3684" i="1"/>
  <c r="X3683" i="1"/>
  <c r="X3682" i="1"/>
  <c r="X3663" i="1"/>
  <c r="X3664" i="1"/>
  <c r="X3667" i="1"/>
  <c r="X3673" i="1"/>
  <c r="X3674" i="1"/>
  <c r="X3645" i="1"/>
  <c r="X3524" i="1"/>
  <c r="X3523" i="1"/>
  <c r="X3493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47" i="1"/>
  <c r="L3808" i="1"/>
  <c r="V3808" i="1"/>
  <c r="Z3808" i="1"/>
  <c r="AB3808" i="1"/>
  <c r="F3808" i="1" s="1"/>
  <c r="G3808" i="1" s="1"/>
  <c r="AC3808" i="1"/>
  <c r="L3897" i="1"/>
  <c r="V3897" i="1"/>
  <c r="Z3897" i="1"/>
  <c r="AB3897" i="1"/>
  <c r="F3897" i="1" s="1"/>
  <c r="G3897" i="1" s="1"/>
  <c r="AC3897" i="1"/>
  <c r="Z3970" i="1"/>
  <c r="AB3970" i="1"/>
  <c r="F3970" i="1" s="1"/>
  <c r="G3970" i="1" s="1"/>
  <c r="AC3970" i="1"/>
  <c r="V3970" i="1"/>
  <c r="L3970" i="1"/>
  <c r="Z3882" i="1"/>
  <c r="AB3882" i="1"/>
  <c r="F3882" i="1" s="1"/>
  <c r="AC3882" i="1"/>
  <c r="Z3883" i="1"/>
  <c r="AB3883" i="1"/>
  <c r="F3883" i="1" s="1"/>
  <c r="G3883" i="1" s="1"/>
  <c r="AC3883" i="1"/>
  <c r="Z3884" i="1"/>
  <c r="AB3884" i="1"/>
  <c r="F3884" i="1" s="1"/>
  <c r="G3884" i="1" s="1"/>
  <c r="AC3884" i="1"/>
  <c r="Z3885" i="1"/>
  <c r="AB3885" i="1"/>
  <c r="F3885" i="1" s="1"/>
  <c r="AC3885" i="1"/>
  <c r="Z3886" i="1"/>
  <c r="AB3886" i="1"/>
  <c r="F3886" i="1" s="1"/>
  <c r="G3886" i="1" s="1"/>
  <c r="AC3886" i="1"/>
  <c r="Z3909" i="1"/>
  <c r="AB3909" i="1"/>
  <c r="F3909" i="1" s="1"/>
  <c r="G3909" i="1" s="1"/>
  <c r="AC3909" i="1"/>
  <c r="Z3888" i="1"/>
  <c r="AB3888" i="1"/>
  <c r="F3888" i="1" s="1"/>
  <c r="G3888" i="1" s="1"/>
  <c r="AC3888" i="1"/>
  <c r="Z3889" i="1"/>
  <c r="AB3889" i="1"/>
  <c r="F3889" i="1" s="1"/>
  <c r="AC3889" i="1"/>
  <c r="Z3890" i="1"/>
  <c r="AB3890" i="1"/>
  <c r="F3890" i="1" s="1"/>
  <c r="AC3890" i="1"/>
  <c r="Z3891" i="1"/>
  <c r="AB3891" i="1"/>
  <c r="F3891" i="1" s="1"/>
  <c r="AC3891" i="1"/>
  <c r="Z3892" i="1"/>
  <c r="AB3892" i="1"/>
  <c r="F3892" i="1" s="1"/>
  <c r="G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953" i="1"/>
  <c r="AB3953" i="1"/>
  <c r="F3953" i="1" s="1"/>
  <c r="G3953" i="1" s="1"/>
  <c r="AC3953" i="1"/>
  <c r="Z3896" i="1"/>
  <c r="AB3896" i="1"/>
  <c r="F3896" i="1" s="1"/>
  <c r="G3896" i="1" s="1"/>
  <c r="AC3896" i="1"/>
  <c r="Z3898" i="1"/>
  <c r="AB3898" i="1"/>
  <c r="F3898" i="1" s="1"/>
  <c r="G3898" i="1" s="1"/>
  <c r="AC3898" i="1"/>
  <c r="Z3899" i="1"/>
  <c r="AB3899" i="1"/>
  <c r="F3899" i="1" s="1"/>
  <c r="AC3899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AC3904" i="1"/>
  <c r="Z3910" i="1"/>
  <c r="AB3910" i="1"/>
  <c r="F3910" i="1" s="1"/>
  <c r="AC3910" i="1"/>
  <c r="Z3906" i="1"/>
  <c r="AB3906" i="1"/>
  <c r="F3906" i="1" s="1"/>
  <c r="G3906" i="1" s="1"/>
  <c r="AC3906" i="1"/>
  <c r="Z3954" i="1"/>
  <c r="AB3954" i="1"/>
  <c r="F3954" i="1" s="1"/>
  <c r="G3954" i="1" s="1"/>
  <c r="AC3954" i="1"/>
  <c r="Z3908" i="1"/>
  <c r="AB3908" i="1"/>
  <c r="F3908" i="1" s="1"/>
  <c r="AC3908" i="1"/>
  <c r="Z3921" i="1"/>
  <c r="AB3921" i="1"/>
  <c r="F3921" i="1" s="1"/>
  <c r="G3921" i="1" s="1"/>
  <c r="AC3921" i="1"/>
  <c r="Z3923" i="1"/>
  <c r="AB3923" i="1"/>
  <c r="F3923" i="1" s="1"/>
  <c r="AC3923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Y3914" i="1"/>
  <c r="Z3914" i="1"/>
  <c r="AA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G3917" i="1" s="1"/>
  <c r="AC3917" i="1"/>
  <c r="Z3918" i="1"/>
  <c r="AB3918" i="1"/>
  <c r="F3918" i="1" s="1"/>
  <c r="AC3918" i="1"/>
  <c r="Z3919" i="1"/>
  <c r="AB3919" i="1"/>
  <c r="F3919" i="1" s="1"/>
  <c r="AC3919" i="1"/>
  <c r="Z3920" i="1"/>
  <c r="AB3920" i="1"/>
  <c r="F3920" i="1" s="1"/>
  <c r="G3920" i="1" s="1"/>
  <c r="AC3920" i="1"/>
  <c r="Z3925" i="1"/>
  <c r="AB3925" i="1"/>
  <c r="F3925" i="1" s="1"/>
  <c r="G3925" i="1" s="1"/>
  <c r="AC3925" i="1"/>
  <c r="Y3922" i="1"/>
  <c r="Z3922" i="1"/>
  <c r="AB3922" i="1"/>
  <c r="F3922" i="1" s="1"/>
  <c r="AC3922" i="1"/>
  <c r="Z3887" i="1"/>
  <c r="AB3887" i="1"/>
  <c r="F3887" i="1" s="1"/>
  <c r="AC3887" i="1"/>
  <c r="Z3924" i="1"/>
  <c r="AB3924" i="1"/>
  <c r="F3924" i="1" s="1"/>
  <c r="AC3924" i="1"/>
  <c r="Z3926" i="1"/>
  <c r="AB3926" i="1"/>
  <c r="F3926" i="1" s="1"/>
  <c r="AC3926" i="1"/>
  <c r="Z3933" i="1"/>
  <c r="AB3933" i="1"/>
  <c r="F3933" i="1" s="1"/>
  <c r="G3933" i="1" s="1"/>
  <c r="AC3933" i="1"/>
  <c r="Z3927" i="1"/>
  <c r="AB3927" i="1"/>
  <c r="F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0" i="1"/>
  <c r="AB3930" i="1"/>
  <c r="F3930" i="1" s="1"/>
  <c r="AC3930" i="1"/>
  <c r="Z3931" i="1"/>
  <c r="AB3931" i="1"/>
  <c r="F3931" i="1" s="1"/>
  <c r="AC3931" i="1"/>
  <c r="Z3932" i="1"/>
  <c r="AB3932" i="1"/>
  <c r="F3932" i="1" s="1"/>
  <c r="AC3932" i="1"/>
  <c r="Z3934" i="1"/>
  <c r="AB3934" i="1"/>
  <c r="F3934" i="1" s="1"/>
  <c r="G3934" i="1" s="1"/>
  <c r="AC3934" i="1"/>
  <c r="Z3935" i="1"/>
  <c r="AB3935" i="1"/>
  <c r="F3935" i="1" s="1"/>
  <c r="AC3935" i="1"/>
  <c r="Z3936" i="1"/>
  <c r="AB3936" i="1"/>
  <c r="F3936" i="1" s="1"/>
  <c r="G3936" i="1" s="1"/>
  <c r="AC3936" i="1"/>
  <c r="Z3938" i="1"/>
  <c r="AB3938" i="1"/>
  <c r="F3938" i="1" s="1"/>
  <c r="AC3938" i="1"/>
  <c r="Z3937" i="1"/>
  <c r="AB3937" i="1"/>
  <c r="F3937" i="1" s="1"/>
  <c r="G3937" i="1" s="1"/>
  <c r="AC3937" i="1"/>
  <c r="Z3939" i="1"/>
  <c r="AB3939" i="1"/>
  <c r="F3939" i="1" s="1"/>
  <c r="AC3939" i="1"/>
  <c r="Z3942" i="1"/>
  <c r="AB3942" i="1"/>
  <c r="F3942" i="1" s="1"/>
  <c r="AC3942" i="1"/>
  <c r="Z3940" i="1"/>
  <c r="AB3940" i="1"/>
  <c r="F3940" i="1" s="1"/>
  <c r="G3940" i="1" s="1"/>
  <c r="AC3940" i="1"/>
  <c r="Z3941" i="1"/>
  <c r="AB3941" i="1"/>
  <c r="F3941" i="1" s="1"/>
  <c r="G3941" i="1" s="1"/>
  <c r="AC3941" i="1"/>
  <c r="Z3950" i="1"/>
  <c r="AB3950" i="1"/>
  <c r="F3950" i="1" s="1"/>
  <c r="G3950" i="1" s="1"/>
  <c r="AC3950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G3946" i="1" s="1"/>
  <c r="AC3946" i="1"/>
  <c r="Z3947" i="1"/>
  <c r="AB3947" i="1"/>
  <c r="F3947" i="1" s="1"/>
  <c r="AC3947" i="1"/>
  <c r="Z3948" i="1"/>
  <c r="AB3948" i="1"/>
  <c r="F3948" i="1" s="1"/>
  <c r="AC3948" i="1"/>
  <c r="Z3949" i="1"/>
  <c r="AB3949" i="1"/>
  <c r="F3949" i="1" s="1"/>
  <c r="G3949" i="1" s="1"/>
  <c r="AC3949" i="1"/>
  <c r="Z3895" i="1"/>
  <c r="AB3895" i="1"/>
  <c r="F3895" i="1" s="1"/>
  <c r="AC3895" i="1"/>
  <c r="Z3957" i="1"/>
  <c r="AB3957" i="1"/>
  <c r="F3957" i="1" s="1"/>
  <c r="G3957" i="1" s="1"/>
  <c r="AC3957" i="1"/>
  <c r="Z3951" i="1"/>
  <c r="AB3951" i="1"/>
  <c r="F3951" i="1" s="1"/>
  <c r="AC3951" i="1"/>
  <c r="Z3905" i="1"/>
  <c r="AB3905" i="1"/>
  <c r="F3905" i="1" s="1"/>
  <c r="G3905" i="1" s="1"/>
  <c r="AC3905" i="1"/>
  <c r="Z3907" i="1"/>
  <c r="AB3907" i="1"/>
  <c r="F3907" i="1" s="1"/>
  <c r="AC3907" i="1"/>
  <c r="Z3955" i="1"/>
  <c r="AB3955" i="1"/>
  <c r="F3955" i="1" s="1"/>
  <c r="AC3955" i="1"/>
  <c r="Z3956" i="1"/>
  <c r="AB3956" i="1"/>
  <c r="F3956" i="1" s="1"/>
  <c r="AC3956" i="1"/>
  <c r="Z3952" i="1"/>
  <c r="AB3952" i="1"/>
  <c r="F3952" i="1" s="1"/>
  <c r="AC3952" i="1"/>
  <c r="Z3958" i="1"/>
  <c r="AB3958" i="1"/>
  <c r="F3958" i="1" s="1"/>
  <c r="G3958" i="1" s="1"/>
  <c r="AC3958" i="1"/>
  <c r="Z3959" i="1"/>
  <c r="AB3959" i="1"/>
  <c r="F3959" i="1" s="1"/>
  <c r="AC3959" i="1"/>
  <c r="Z3960" i="1"/>
  <c r="AB3960" i="1"/>
  <c r="F3960" i="1" s="1"/>
  <c r="AC3960" i="1"/>
  <c r="Y3961" i="1"/>
  <c r="Z3961" i="1"/>
  <c r="AA3961" i="1"/>
  <c r="AB3961" i="1"/>
  <c r="F3961" i="1" s="1"/>
  <c r="G3961" i="1" s="1"/>
  <c r="AC3961" i="1"/>
  <c r="Z3962" i="1"/>
  <c r="AB3962" i="1"/>
  <c r="F3962" i="1" s="1"/>
  <c r="G3962" i="1" s="1"/>
  <c r="AC3962" i="1"/>
  <c r="Z3963" i="1"/>
  <c r="AB3963" i="1"/>
  <c r="F3963" i="1" s="1"/>
  <c r="AC3963" i="1"/>
  <c r="Z3964" i="1"/>
  <c r="AB3964" i="1"/>
  <c r="F3964" i="1" s="1"/>
  <c r="G3964" i="1" s="1"/>
  <c r="AC3964" i="1"/>
  <c r="Z3965" i="1"/>
  <c r="AB3965" i="1"/>
  <c r="F3965" i="1" s="1"/>
  <c r="G3965" i="1" s="1"/>
  <c r="AC3965" i="1"/>
  <c r="V3882" i="1"/>
  <c r="V3883" i="1"/>
  <c r="V3884" i="1"/>
  <c r="V3885" i="1"/>
  <c r="V3886" i="1"/>
  <c r="V3909" i="1"/>
  <c r="V3888" i="1"/>
  <c r="V3889" i="1"/>
  <c r="V3890" i="1"/>
  <c r="V3891" i="1"/>
  <c r="V3892" i="1"/>
  <c r="V3893" i="1"/>
  <c r="V3894" i="1"/>
  <c r="V3953" i="1"/>
  <c r="V3896" i="1"/>
  <c r="V3898" i="1"/>
  <c r="V3899" i="1"/>
  <c r="V3900" i="1"/>
  <c r="V3901" i="1"/>
  <c r="V3902" i="1"/>
  <c r="V3903" i="1"/>
  <c r="V3904" i="1"/>
  <c r="V3910" i="1"/>
  <c r="V3906" i="1"/>
  <c r="V3954" i="1"/>
  <c r="V3908" i="1"/>
  <c r="V3921" i="1"/>
  <c r="V3923" i="1"/>
  <c r="V3911" i="1"/>
  <c r="V3912" i="1"/>
  <c r="V3913" i="1"/>
  <c r="V3914" i="1"/>
  <c r="V3915" i="1"/>
  <c r="V3916" i="1"/>
  <c r="V3917" i="1"/>
  <c r="V3918" i="1"/>
  <c r="V3919" i="1"/>
  <c r="V3920" i="1"/>
  <c r="V3925" i="1"/>
  <c r="V3922" i="1"/>
  <c r="V3887" i="1"/>
  <c r="V3924" i="1"/>
  <c r="V3926" i="1"/>
  <c r="V3933" i="1"/>
  <c r="V3927" i="1"/>
  <c r="V3928" i="1"/>
  <c r="V3929" i="1"/>
  <c r="V3930" i="1"/>
  <c r="V3931" i="1"/>
  <c r="V3932" i="1"/>
  <c r="V3934" i="1"/>
  <c r="V3935" i="1"/>
  <c r="V3936" i="1"/>
  <c r="V3938" i="1"/>
  <c r="V3937" i="1"/>
  <c r="V3939" i="1"/>
  <c r="V3942" i="1"/>
  <c r="V3940" i="1"/>
  <c r="V3941" i="1"/>
  <c r="V3950" i="1"/>
  <c r="V3943" i="1"/>
  <c r="V3944" i="1"/>
  <c r="V3945" i="1"/>
  <c r="V3946" i="1"/>
  <c r="V3947" i="1"/>
  <c r="V3948" i="1"/>
  <c r="V3949" i="1"/>
  <c r="V3895" i="1"/>
  <c r="V3957" i="1"/>
  <c r="V3951" i="1"/>
  <c r="V3905" i="1"/>
  <c r="V3907" i="1"/>
  <c r="V3955" i="1"/>
  <c r="V3956" i="1"/>
  <c r="V3952" i="1"/>
  <c r="V3958" i="1"/>
  <c r="V3959" i="1"/>
  <c r="V3960" i="1"/>
  <c r="V3961" i="1"/>
  <c r="V3962" i="1"/>
  <c r="V3963" i="1"/>
  <c r="V3964" i="1"/>
  <c r="V3965" i="1"/>
  <c r="L3882" i="1"/>
  <c r="L3883" i="1"/>
  <c r="L3884" i="1"/>
  <c r="L3885" i="1"/>
  <c r="L3886" i="1"/>
  <c r="L3909" i="1"/>
  <c r="L3888" i="1"/>
  <c r="L3889" i="1"/>
  <c r="L3890" i="1"/>
  <c r="L3891" i="1"/>
  <c r="L3892" i="1"/>
  <c r="L3893" i="1"/>
  <c r="L3894" i="1"/>
  <c r="L3953" i="1"/>
  <c r="L3896" i="1"/>
  <c r="L3898" i="1"/>
  <c r="L3899" i="1"/>
  <c r="L3900" i="1"/>
  <c r="L3901" i="1"/>
  <c r="L3902" i="1"/>
  <c r="L3903" i="1"/>
  <c r="L3904" i="1"/>
  <c r="L3910" i="1"/>
  <c r="L3906" i="1"/>
  <c r="L3954" i="1"/>
  <c r="L3908" i="1"/>
  <c r="L3921" i="1"/>
  <c r="L3923" i="1"/>
  <c r="L3911" i="1"/>
  <c r="L3912" i="1"/>
  <c r="L3913" i="1"/>
  <c r="L3914" i="1"/>
  <c r="L3915" i="1"/>
  <c r="L3916" i="1"/>
  <c r="L3917" i="1"/>
  <c r="L3918" i="1"/>
  <c r="L3919" i="1"/>
  <c r="L3920" i="1"/>
  <c r="L3925" i="1"/>
  <c r="L3922" i="1"/>
  <c r="L3887" i="1"/>
  <c r="L3924" i="1"/>
  <c r="L3926" i="1"/>
  <c r="L3933" i="1"/>
  <c r="L3927" i="1"/>
  <c r="L3928" i="1"/>
  <c r="L3929" i="1"/>
  <c r="L3930" i="1"/>
  <c r="L3931" i="1"/>
  <c r="L3932" i="1"/>
  <c r="L3934" i="1"/>
  <c r="L3935" i="1"/>
  <c r="L3936" i="1"/>
  <c r="L3938" i="1"/>
  <c r="L3937" i="1"/>
  <c r="L3939" i="1"/>
  <c r="L3942" i="1"/>
  <c r="L3940" i="1"/>
  <c r="L3941" i="1"/>
  <c r="L3950" i="1"/>
  <c r="L3943" i="1"/>
  <c r="L3944" i="1"/>
  <c r="L3945" i="1"/>
  <c r="L3946" i="1"/>
  <c r="L3947" i="1"/>
  <c r="L3948" i="1"/>
  <c r="L3949" i="1"/>
  <c r="L3895" i="1"/>
  <c r="L3957" i="1"/>
  <c r="L3951" i="1"/>
  <c r="L3905" i="1"/>
  <c r="L3907" i="1"/>
  <c r="L3955" i="1"/>
  <c r="L3956" i="1"/>
  <c r="L3952" i="1"/>
  <c r="L3958" i="1"/>
  <c r="L3959" i="1"/>
  <c r="L3960" i="1"/>
  <c r="L3961" i="1"/>
  <c r="L3962" i="1"/>
  <c r="L3963" i="1"/>
  <c r="L3964" i="1"/>
  <c r="L3965" i="1"/>
  <c r="Z3969" i="1"/>
  <c r="AB3969" i="1"/>
  <c r="AC3969" i="1"/>
  <c r="V3969" i="1"/>
  <c r="L3969" i="1"/>
  <c r="E3969" i="1"/>
  <c r="Z3967" i="1"/>
  <c r="AB3967" i="1"/>
  <c r="F3967" i="1" s="1"/>
  <c r="AC3967" i="1"/>
  <c r="Z3968" i="1"/>
  <c r="AB3968" i="1"/>
  <c r="F3968" i="1" s="1"/>
  <c r="G3968" i="1" s="1"/>
  <c r="AC3968" i="1"/>
  <c r="V3967" i="1"/>
  <c r="V3968" i="1"/>
  <c r="L3968" i="1"/>
  <c r="L3967" i="1"/>
  <c r="Z3966" i="1"/>
  <c r="AB3966" i="1"/>
  <c r="F3966" i="1" s="1"/>
  <c r="AC3966" i="1"/>
  <c r="V3966" i="1"/>
  <c r="L3966" i="1"/>
  <c r="V33" i="1"/>
  <c r="Y33" i="1"/>
  <c r="Z33" i="1"/>
  <c r="AB33" i="1"/>
  <c r="F33" i="1" s="1"/>
  <c r="G33" i="1" s="1"/>
  <c r="AC33" i="1"/>
  <c r="L33" i="1"/>
  <c r="L32" i="1"/>
  <c r="L1457" i="1"/>
  <c r="L3294" i="1"/>
  <c r="V3294" i="1"/>
  <c r="Y3294" i="1"/>
  <c r="Z3294" i="1"/>
  <c r="AB3294" i="1"/>
  <c r="F3294" i="1" s="1"/>
  <c r="G3294" i="1" s="1"/>
  <c r="AC3294" i="1"/>
  <c r="L3298" i="1"/>
  <c r="V3298" i="1"/>
  <c r="Y3298" i="1"/>
  <c r="Z3298" i="1"/>
  <c r="AB3298" i="1"/>
  <c r="F3298" i="1" s="1"/>
  <c r="G3298" i="1" s="1"/>
  <c r="AC3298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AC3839" i="1"/>
  <c r="V3838" i="1"/>
  <c r="V3839" i="1"/>
  <c r="L3839" i="1"/>
  <c r="L3838" i="1"/>
  <c r="Y3820" i="1"/>
  <c r="Z3820" i="1"/>
  <c r="AA3820" i="1"/>
  <c r="AB3820" i="1"/>
  <c r="F3820" i="1" s="1"/>
  <c r="AC3820" i="1"/>
  <c r="Y3821" i="1"/>
  <c r="Z3821" i="1"/>
  <c r="AA3821" i="1"/>
  <c r="AB3821" i="1"/>
  <c r="F3821" i="1" s="1"/>
  <c r="AC3821" i="1"/>
  <c r="Y3822" i="1"/>
  <c r="Z3822" i="1"/>
  <c r="AA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G3824" i="1" s="1"/>
  <c r="AC3824" i="1"/>
  <c r="Y3825" i="1"/>
  <c r="Z3825" i="1"/>
  <c r="AA3825" i="1"/>
  <c r="AB3825" i="1"/>
  <c r="F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AC3827" i="1"/>
  <c r="Z3828" i="1"/>
  <c r="AB3828" i="1"/>
  <c r="F3828" i="1" s="1"/>
  <c r="G3828" i="1" s="1"/>
  <c r="AC3828" i="1"/>
  <c r="Z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Z3831" i="1"/>
  <c r="AB3831" i="1"/>
  <c r="F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L3831" i="1"/>
  <c r="L3832" i="1"/>
  <c r="L3833" i="1"/>
  <c r="L3834" i="1"/>
  <c r="L3835" i="1"/>
  <c r="L3836" i="1"/>
  <c r="L3837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Z3849" i="1"/>
  <c r="AB3849" i="1"/>
  <c r="F3849" i="1" s="1"/>
  <c r="G3849" i="1" s="1"/>
  <c r="AC3849" i="1"/>
  <c r="Z3850" i="1"/>
  <c r="AB3850" i="1"/>
  <c r="F3850" i="1" s="1"/>
  <c r="AC3850" i="1"/>
  <c r="Z3851" i="1"/>
  <c r="AB3851" i="1"/>
  <c r="F3851" i="1" s="1"/>
  <c r="AC3851" i="1"/>
  <c r="Z3852" i="1"/>
  <c r="AB3852" i="1"/>
  <c r="F3852" i="1" s="1"/>
  <c r="AC3852" i="1"/>
  <c r="Z3853" i="1"/>
  <c r="AB3853" i="1"/>
  <c r="F3853" i="1" s="1"/>
  <c r="G3853" i="1" s="1"/>
  <c r="AC3853" i="1"/>
  <c r="Z3854" i="1"/>
  <c r="AB3854" i="1"/>
  <c r="F3854" i="1" s="1"/>
  <c r="AC3854" i="1"/>
  <c r="Z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G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Z3861" i="1"/>
  <c r="AB3861" i="1"/>
  <c r="F3861" i="1" s="1"/>
  <c r="G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G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G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G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Y3876" i="1"/>
  <c r="Z3876" i="1"/>
  <c r="AA3876" i="1"/>
  <c r="AB3876" i="1"/>
  <c r="F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AC3879" i="1"/>
  <c r="Y3880" i="1"/>
  <c r="Z3880" i="1"/>
  <c r="AA3880" i="1"/>
  <c r="AB3880" i="1"/>
  <c r="F3880" i="1" s="1"/>
  <c r="AC3880" i="1"/>
  <c r="Z3881" i="1"/>
  <c r="AB3881" i="1"/>
  <c r="F3881" i="1" s="1"/>
  <c r="G3881" i="1" s="1"/>
  <c r="AC3881" i="1"/>
  <c r="Y3819" i="1"/>
  <c r="Z3819" i="1"/>
  <c r="AA3819" i="1"/>
  <c r="AB3819" i="1"/>
  <c r="F3819" i="1" s="1"/>
  <c r="G3819" i="1" s="1"/>
  <c r="AC3819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19" i="1"/>
  <c r="L3881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Z3840" i="1"/>
  <c r="AB3840" i="1"/>
  <c r="F3840" i="1" s="1"/>
  <c r="AC3840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AC3842" i="1"/>
  <c r="Y3843" i="1"/>
  <c r="Z3843" i="1"/>
  <c r="AA3843" i="1"/>
  <c r="AB3843" i="1"/>
  <c r="F3843" i="1" s="1"/>
  <c r="AC3843" i="1"/>
  <c r="Y3844" i="1"/>
  <c r="Z3844" i="1"/>
  <c r="AA3844" i="1"/>
  <c r="AB3844" i="1"/>
  <c r="F3844" i="1" s="1"/>
  <c r="AC3844" i="1"/>
  <c r="Z3845" i="1"/>
  <c r="AB3845" i="1"/>
  <c r="F3845" i="1" s="1"/>
  <c r="G3845" i="1" s="1"/>
  <c r="AC3845" i="1"/>
  <c r="Y3846" i="1"/>
  <c r="Z3846" i="1"/>
  <c r="AA3846" i="1"/>
  <c r="AB3846" i="1"/>
  <c r="F3846" i="1" s="1"/>
  <c r="AC3846" i="1"/>
  <c r="Z3847" i="1"/>
  <c r="AB3847" i="1"/>
  <c r="F3847" i="1" s="1"/>
  <c r="G3847" i="1" s="1"/>
  <c r="AC3847" i="1"/>
  <c r="Z3848" i="1"/>
  <c r="AB3848" i="1"/>
  <c r="F3848" i="1" s="1"/>
  <c r="AC3848" i="1"/>
  <c r="V3840" i="1"/>
  <c r="V3841" i="1"/>
  <c r="V3842" i="1"/>
  <c r="V3843" i="1"/>
  <c r="V3844" i="1"/>
  <c r="V3845" i="1"/>
  <c r="V3846" i="1"/>
  <c r="V3847" i="1"/>
  <c r="V3848" i="1"/>
  <c r="L3840" i="1"/>
  <c r="L3841" i="1"/>
  <c r="L3842" i="1"/>
  <c r="L3843" i="1"/>
  <c r="L3844" i="1"/>
  <c r="L3845" i="1"/>
  <c r="L3846" i="1"/>
  <c r="L3847" i="1"/>
  <c r="L3848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J3841" i="25"/>
  <c r="K3841" i="25" s="1"/>
  <c r="H3847" i="25"/>
  <c r="H3850" i="25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J3883" i="25"/>
  <c r="L3889" i="25"/>
  <c r="A3889" i="25" s="1"/>
  <c r="F3895" i="25"/>
  <c r="F3899" i="25"/>
  <c r="G3899" i="25" s="1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K3875" i="25" s="1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2" i="1"/>
  <c r="AA83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6" i="1"/>
  <c r="AA110" i="1"/>
  <c r="Y3807" i="1"/>
  <c r="AA3968" i="1"/>
  <c r="Y3962" i="1"/>
  <c r="Y3853" i="1"/>
  <c r="Y3849" i="1"/>
  <c r="Y3906" i="1"/>
  <c r="AA3898" i="1"/>
  <c r="AA3966" i="1"/>
  <c r="Y3930" i="1"/>
  <c r="AA3840" i="1"/>
  <c r="AA3881" i="1"/>
  <c r="Y3958" i="1"/>
  <c r="Y3954" i="1"/>
  <c r="Y3946" i="1"/>
  <c r="AA3950" i="1"/>
  <c r="AA3893" i="1"/>
  <c r="AA3948" i="1"/>
  <c r="Y3960" i="1"/>
  <c r="Y3952" i="1"/>
  <c r="Y3851" i="1"/>
  <c r="AA3964" i="1"/>
  <c r="AA3956" i="1"/>
  <c r="AA3940" i="1"/>
  <c r="AA3936" i="1"/>
  <c r="Y3855" i="1"/>
  <c r="AA3829" i="1"/>
  <c r="Y3847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5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9" i="1"/>
  <c r="AA3945" i="1"/>
  <c r="AA3917" i="1"/>
  <c r="Y3901" i="1"/>
  <c r="AA3909" i="1"/>
  <c r="AA3942" i="1"/>
  <c r="AA3890" i="1"/>
  <c r="AA3970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4" i="1"/>
  <c r="AA3916" i="1"/>
  <c r="Y3912" i="1"/>
  <c r="Y3902" i="1"/>
  <c r="AA3900" i="1"/>
  <c r="AA3896" i="1"/>
  <c r="AA3932" i="1"/>
  <c r="Y3928" i="1"/>
  <c r="AA3924" i="1"/>
  <c r="Y3920" i="1"/>
  <c r="Y3908" i="1"/>
  <c r="Y3904" i="1"/>
  <c r="Y3888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8" i="1"/>
  <c r="AA3831" i="1"/>
  <c r="Y3965" i="1"/>
  <c r="Y3905" i="1"/>
  <c r="Y3957" i="1"/>
  <c r="Y3949" i="1"/>
  <c r="AA3941" i="1"/>
  <c r="AA3937" i="1"/>
  <c r="Y3929" i="1"/>
  <c r="AA3913" i="1"/>
  <c r="AA3953" i="1"/>
  <c r="AA3889" i="1"/>
  <c r="Y3885" i="1"/>
  <c r="AA3897" i="1"/>
  <c r="Y3861" i="1"/>
  <c r="Y3894" i="1"/>
  <c r="AA3886" i="1"/>
  <c r="Y3882" i="1"/>
  <c r="AA3933" i="1"/>
  <c r="Y3925" i="1"/>
  <c r="AA3910" i="1"/>
  <c r="Y3934" i="1"/>
  <c r="AA3926" i="1"/>
  <c r="Y3938" i="1"/>
  <c r="AA3921" i="1"/>
  <c r="G3880" i="1"/>
  <c r="G3868" i="1"/>
  <c r="G3855" i="1"/>
  <c r="G3851" i="1"/>
  <c r="G3955" i="1"/>
  <c r="G3942" i="1"/>
  <c r="G3935" i="1"/>
  <c r="G3922" i="1"/>
  <c r="G3899" i="1"/>
  <c r="G3858" i="1"/>
  <c r="G3854" i="1"/>
  <c r="G3967" i="1"/>
  <c r="G3876" i="1"/>
  <c r="G3872" i="1"/>
  <c r="G3859" i="1"/>
  <c r="G3963" i="1"/>
  <c r="G3947" i="1"/>
  <c r="G3932" i="1"/>
  <c r="G3930" i="1"/>
  <c r="G3924" i="1"/>
  <c r="G3848" i="1"/>
  <c r="G3879" i="1"/>
  <c r="G3875" i="1"/>
  <c r="G3871" i="1"/>
  <c r="G3867" i="1"/>
  <c r="G3863" i="1"/>
  <c r="G3852" i="1"/>
  <c r="G3850" i="1"/>
  <c r="G3821" i="1"/>
  <c r="G3825" i="1"/>
  <c r="G3960" i="1"/>
  <c r="G3939" i="1"/>
  <c r="G3931" i="1"/>
  <c r="G3887" i="1"/>
  <c r="G3910" i="1"/>
  <c r="G3904" i="1"/>
  <c r="G3890" i="1"/>
  <c r="G3889" i="1"/>
  <c r="Y3808" i="1"/>
  <c r="AA3808" i="1"/>
  <c r="G3846" i="1"/>
  <c r="G3844" i="1"/>
  <c r="G3840" i="1"/>
  <c r="G3878" i="1"/>
  <c r="G3874" i="1"/>
  <c r="G3870" i="1"/>
  <c r="G3866" i="1"/>
  <c r="G3862" i="1"/>
  <c r="G3831" i="1"/>
  <c r="G3820" i="1"/>
  <c r="G3959" i="1"/>
  <c r="G3952" i="1"/>
  <c r="G3938" i="1"/>
  <c r="G3928" i="1"/>
  <c r="E3785" i="25"/>
  <c r="G3918" i="1"/>
  <c r="G3912" i="1"/>
  <c r="G3923" i="1"/>
  <c r="G3908" i="1"/>
  <c r="G3891" i="1"/>
  <c r="Y3884" i="1"/>
  <c r="G3842" i="1"/>
  <c r="G3864" i="1"/>
  <c r="G3843" i="1"/>
  <c r="G3860" i="1"/>
  <c r="G3856" i="1"/>
  <c r="G3827" i="1"/>
  <c r="G3839" i="1"/>
  <c r="G3966" i="1"/>
  <c r="G3956" i="1"/>
  <c r="G3907" i="1"/>
  <c r="G3951" i="1"/>
  <c r="G3895" i="1"/>
  <c r="G3948" i="1"/>
  <c r="E3805" i="25"/>
  <c r="Y3939" i="1"/>
  <c r="G3927" i="1"/>
  <c r="G3926" i="1"/>
  <c r="G3919" i="1"/>
  <c r="G3911" i="1"/>
  <c r="AA3892" i="1"/>
  <c r="G3885" i="1"/>
  <c r="G3882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5" i="1"/>
  <c r="Y3854" i="1"/>
  <c r="AA3828" i="1"/>
  <c r="AA3850" i="1"/>
  <c r="Y3895" i="1"/>
  <c r="AA3883" i="1"/>
  <c r="Y3923" i="1"/>
  <c r="AA3891" i="1"/>
  <c r="AA3967" i="1"/>
  <c r="Y3907" i="1"/>
  <c r="AA3951" i="1"/>
  <c r="Y3935" i="1"/>
  <c r="AA3963" i="1"/>
  <c r="AA3959" i="1"/>
  <c r="AA3955" i="1"/>
  <c r="AA3947" i="1"/>
  <c r="AA3943" i="1"/>
  <c r="AA3931" i="1"/>
  <c r="AA3927" i="1"/>
  <c r="AA3887" i="1"/>
  <c r="AA3919" i="1"/>
  <c r="AA3915" i="1"/>
  <c r="AA3911" i="1"/>
  <c r="AA3903" i="1"/>
  <c r="AA3899" i="1"/>
  <c r="AA3852" i="1"/>
  <c r="F3969" i="1"/>
  <c r="E3826" i="25" s="1"/>
  <c r="AA33" i="1"/>
  <c r="AA3294" i="1"/>
  <c r="AA3298" i="1"/>
  <c r="V3679" i="1"/>
  <c r="Y3679" i="1"/>
  <c r="Z3679" i="1"/>
  <c r="AA3679" i="1"/>
  <c r="AB3679" i="1"/>
  <c r="F3679" i="1" s="1"/>
  <c r="G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G3690" i="1" s="1"/>
  <c r="AC3690" i="1"/>
  <c r="V3691" i="1"/>
  <c r="Y3691" i="1"/>
  <c r="Z3691" i="1"/>
  <c r="AA3691" i="1"/>
  <c r="AB3691" i="1"/>
  <c r="F3691" i="1" s="1"/>
  <c r="G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E3897" i="25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AC3769" i="1"/>
  <c r="V3770" i="1"/>
  <c r="Y3770" i="1"/>
  <c r="Z3770" i="1"/>
  <c r="AA3770" i="1"/>
  <c r="AB3770" i="1"/>
  <c r="F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AC3779" i="1"/>
  <c r="V3780" i="1"/>
  <c r="Y3780" i="1"/>
  <c r="Z3780" i="1"/>
  <c r="AA3780" i="1"/>
  <c r="AB3780" i="1"/>
  <c r="F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AC3802" i="1"/>
  <c r="V3803" i="1"/>
  <c r="Y3803" i="1"/>
  <c r="Z3803" i="1"/>
  <c r="AA3803" i="1"/>
  <c r="AB3803" i="1"/>
  <c r="F3803" i="1" s="1"/>
  <c r="G3803" i="1" s="1"/>
  <c r="AC3803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AC3816" i="1"/>
  <c r="V3817" i="1"/>
  <c r="Y3817" i="1"/>
  <c r="Z3817" i="1"/>
  <c r="AA3817" i="1"/>
  <c r="AB3817" i="1"/>
  <c r="F3817" i="1" s="1"/>
  <c r="G3817" i="1" s="1"/>
  <c r="AC3817" i="1"/>
  <c r="V3818" i="1"/>
  <c r="Y3818" i="1"/>
  <c r="Z3818" i="1"/>
  <c r="AA3818" i="1"/>
  <c r="AB3818" i="1"/>
  <c r="F3818" i="1" s="1"/>
  <c r="AC381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9" i="1"/>
  <c r="L3810" i="1"/>
  <c r="L3811" i="1"/>
  <c r="L3812" i="1"/>
  <c r="L3813" i="1"/>
  <c r="L3814" i="1"/>
  <c r="L3815" i="1"/>
  <c r="L3816" i="1"/>
  <c r="L3817" i="1"/>
  <c r="L3818" i="1"/>
  <c r="Y3678" i="1"/>
  <c r="Z3678" i="1"/>
  <c r="AA3678" i="1"/>
  <c r="AB3678" i="1"/>
  <c r="F3678" i="1" s="1"/>
  <c r="AC3678" i="1"/>
  <c r="V3678" i="1"/>
  <c r="L3678" i="1"/>
  <c r="Y3675" i="1"/>
  <c r="Z3675" i="1"/>
  <c r="AA3675" i="1"/>
  <c r="AB3675" i="1"/>
  <c r="F3675" i="1" s="1"/>
  <c r="AC3675" i="1"/>
  <c r="V3675" i="1"/>
  <c r="L3675" i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V3676" i="1"/>
  <c r="V3677" i="1"/>
  <c r="L3676" i="1"/>
  <c r="L3677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G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Y3662" i="1"/>
  <c r="Z3662" i="1"/>
  <c r="AA3662" i="1"/>
  <c r="AB3662" i="1"/>
  <c r="F3662" i="1" s="1"/>
  <c r="AC3662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G4453" i="25" l="1"/>
  <c r="G3838" i="25"/>
  <c r="K3838" i="25"/>
  <c r="I3866" i="25"/>
  <c r="K3895" i="25"/>
  <c r="I3850" i="25"/>
  <c r="G3896" i="25"/>
  <c r="G3877" i="25"/>
  <c r="I3968" i="25"/>
  <c r="G3904" i="25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59" i="1"/>
  <c r="G3655" i="1"/>
  <c r="G3651" i="1"/>
  <c r="G3647" i="1"/>
  <c r="G3662" i="1"/>
  <c r="G3658" i="1"/>
  <c r="G3654" i="1"/>
  <c r="G3650" i="1"/>
  <c r="G3646" i="1"/>
  <c r="G3678" i="1"/>
  <c r="G3818" i="1"/>
  <c r="G3816" i="1"/>
  <c r="G3814" i="1"/>
  <c r="G3812" i="1"/>
  <c r="G3810" i="1"/>
  <c r="G3801" i="1"/>
  <c r="G3799" i="1"/>
  <c r="G3797" i="1"/>
  <c r="G3791" i="1"/>
  <c r="G3789" i="1"/>
  <c r="G3787" i="1"/>
  <c r="G3779" i="1"/>
  <c r="G3777" i="1"/>
  <c r="G3775" i="1"/>
  <c r="G3769" i="1"/>
  <c r="G3765" i="1"/>
  <c r="G3763" i="1"/>
  <c r="G3761" i="1"/>
  <c r="G3759" i="1"/>
  <c r="G3755" i="1"/>
  <c r="G3753" i="1"/>
  <c r="G3751" i="1"/>
  <c r="G3749" i="1"/>
  <c r="G3747" i="1"/>
  <c r="G3745" i="1"/>
  <c r="G3741" i="1"/>
  <c r="G3739" i="1"/>
  <c r="G3737" i="1"/>
  <c r="G3731" i="1"/>
  <c r="G3725" i="1"/>
  <c r="G3723" i="1"/>
  <c r="G3721" i="1"/>
  <c r="G3715" i="1"/>
  <c r="G3713" i="1"/>
  <c r="G3709" i="1"/>
  <c r="G3707" i="1"/>
  <c r="G3703" i="1"/>
  <c r="G3699" i="1"/>
  <c r="G3697" i="1"/>
  <c r="G3695" i="1"/>
  <c r="G3693" i="1"/>
  <c r="G3689" i="1"/>
  <c r="G3687" i="1"/>
  <c r="G3683" i="1"/>
  <c r="G3661" i="1"/>
  <c r="G3657" i="1"/>
  <c r="G3653" i="1"/>
  <c r="G3649" i="1"/>
  <c r="G3675" i="1"/>
  <c r="G3660" i="1"/>
  <c r="G3656" i="1"/>
  <c r="G3648" i="1"/>
  <c r="G3815" i="1"/>
  <c r="G3813" i="1"/>
  <c r="G3811" i="1"/>
  <c r="G3802" i="1"/>
  <c r="G3790" i="1"/>
  <c r="G3788" i="1"/>
  <c r="G3780" i="1"/>
  <c r="G3778" i="1"/>
  <c r="G3770" i="1"/>
  <c r="G3768" i="1"/>
  <c r="G3764" i="1"/>
  <c r="G3756" i="1"/>
  <c r="G3750" i="1"/>
  <c r="G3748" i="1"/>
  <c r="G3744" i="1"/>
  <c r="G3740" i="1"/>
  <c r="G3736" i="1"/>
  <c r="G3730" i="1"/>
  <c r="G3728" i="1"/>
  <c r="G3726" i="1"/>
  <c r="G3722" i="1"/>
  <c r="G3716" i="1"/>
  <c r="G3714" i="1"/>
  <c r="G3712" i="1"/>
  <c r="G3696" i="1"/>
  <c r="G3694" i="1"/>
  <c r="G3692" i="1"/>
  <c r="G3688" i="1"/>
  <c r="G3684" i="1"/>
  <c r="G3969" i="1"/>
  <c r="G3682" i="1"/>
  <c r="G3680" i="1"/>
  <c r="Y3663" i="1"/>
  <c r="Z3663" i="1"/>
  <c r="AA3663" i="1"/>
  <c r="AB3663" i="1"/>
  <c r="AC3663" i="1"/>
  <c r="Y3664" i="1"/>
  <c r="Z3664" i="1"/>
  <c r="AA3664" i="1"/>
  <c r="AB3664" i="1"/>
  <c r="AC3664" i="1"/>
  <c r="Y3667" i="1"/>
  <c r="Z3667" i="1"/>
  <c r="AA3667" i="1"/>
  <c r="AB3667" i="1"/>
  <c r="AC3667" i="1"/>
  <c r="Y3673" i="1"/>
  <c r="Z3673" i="1"/>
  <c r="AA3673" i="1"/>
  <c r="AB3673" i="1"/>
  <c r="AC3673" i="1"/>
  <c r="Y3674" i="1"/>
  <c r="Z3674" i="1"/>
  <c r="AA3674" i="1"/>
  <c r="AB3674" i="1"/>
  <c r="AC3674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AC3669" i="1"/>
  <c r="Y3670" i="1"/>
  <c r="Z3670" i="1"/>
  <c r="AA3670" i="1"/>
  <c r="AB3670" i="1"/>
  <c r="F3670" i="1" s="1"/>
  <c r="AC3670" i="1"/>
  <c r="V3670" i="1"/>
  <c r="V3668" i="1"/>
  <c r="V3669" i="1"/>
  <c r="L3670" i="1"/>
  <c r="L3669" i="1"/>
  <c r="L3668" i="1"/>
  <c r="G3898" i="25" l="1"/>
  <c r="I3898" i="25"/>
  <c r="I4222" i="25"/>
  <c r="G4222" i="25"/>
  <c r="I4050" i="25"/>
  <c r="G4050" i="25"/>
  <c r="G3669" i="1"/>
  <c r="G3668" i="1"/>
  <c r="G3670" i="1"/>
  <c r="F3674" i="1"/>
  <c r="V3673" i="1"/>
  <c r="V3674" i="1"/>
  <c r="L3673" i="1"/>
  <c r="L3674" i="1"/>
  <c r="F3673" i="1"/>
  <c r="L2210" i="1"/>
  <c r="V2210" i="1"/>
  <c r="Y2210" i="1"/>
  <c r="Z2210" i="1"/>
  <c r="AB2210" i="1"/>
  <c r="F2210" i="1" s="1"/>
  <c r="G2210" i="1" s="1"/>
  <c r="AC2210" i="1"/>
  <c r="L3664" i="1"/>
  <c r="V3664" i="1"/>
  <c r="F3664" i="1"/>
  <c r="G3664" i="1" s="1"/>
  <c r="F3663" i="1"/>
  <c r="V3663" i="1"/>
  <c r="V3667" i="1"/>
  <c r="L3667" i="1"/>
  <c r="E3667" i="1"/>
  <c r="L3663" i="1"/>
  <c r="AB3645" i="1"/>
  <c r="Y3645" i="1"/>
  <c r="Z3645" i="1"/>
  <c r="AA3645" i="1"/>
  <c r="AC3645" i="1"/>
  <c r="V3645" i="1"/>
  <c r="L3645" i="1"/>
  <c r="Y3671" i="1"/>
  <c r="Z3671" i="1"/>
  <c r="AA3671" i="1"/>
  <c r="AB3671" i="1"/>
  <c r="F3671" i="1" s="1"/>
  <c r="AC3671" i="1"/>
  <c r="Y3672" i="1"/>
  <c r="Z3672" i="1"/>
  <c r="AA3672" i="1"/>
  <c r="AB3672" i="1"/>
  <c r="F3672" i="1" s="1"/>
  <c r="AC3672" i="1"/>
  <c r="V3671" i="1"/>
  <c r="V3672" i="1"/>
  <c r="L3671" i="1"/>
  <c r="L3672" i="1"/>
  <c r="O3636" i="1"/>
  <c r="O2387" i="1"/>
  <c r="L3295" i="1"/>
  <c r="V3295" i="1"/>
  <c r="AA3295" i="1"/>
  <c r="Z3295" i="1"/>
  <c r="AB3295" i="1"/>
  <c r="F3295" i="1" s="1"/>
  <c r="G3295" i="1" s="1"/>
  <c r="AC3295" i="1"/>
  <c r="L2387" i="1"/>
  <c r="V2387" i="1"/>
  <c r="Y2387" i="1"/>
  <c r="Z2387" i="1"/>
  <c r="AB2387" i="1"/>
  <c r="F2387" i="1" s="1"/>
  <c r="G2387" i="1" s="1"/>
  <c r="AC2387" i="1"/>
  <c r="L2388" i="1"/>
  <c r="V2388" i="1"/>
  <c r="X2388" i="1"/>
  <c r="Y2388" i="1" s="1"/>
  <c r="Z2388" i="1"/>
  <c r="AB2388" i="1"/>
  <c r="F2388" i="1" s="1"/>
  <c r="G2388" i="1" s="1"/>
  <c r="AC2388" i="1"/>
  <c r="AB3643" i="1"/>
  <c r="F3643" i="1" s="1"/>
  <c r="G3643" i="1" s="1"/>
  <c r="AC3643" i="1"/>
  <c r="AB3644" i="1"/>
  <c r="F3644" i="1" s="1"/>
  <c r="AC3644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2" i="1"/>
  <c r="Y3643" i="1"/>
  <c r="Z3643" i="1"/>
  <c r="AA3643" i="1"/>
  <c r="Y3644" i="1"/>
  <c r="Z3644" i="1"/>
  <c r="AA3644" i="1"/>
  <c r="V3643" i="1"/>
  <c r="V3644" i="1"/>
  <c r="L3644" i="1"/>
  <c r="L3643" i="1"/>
  <c r="L3530" i="1"/>
  <c r="L3531" i="1"/>
  <c r="L3534" i="1"/>
  <c r="L3535" i="1"/>
  <c r="L3538" i="1"/>
  <c r="L3539" i="1"/>
  <c r="L3541" i="1"/>
  <c r="L3545" i="1"/>
  <c r="L3546" i="1"/>
  <c r="L3547" i="1"/>
  <c r="L3550" i="1"/>
  <c r="L3551" i="1"/>
  <c r="L3553" i="1"/>
  <c r="L3554" i="1"/>
  <c r="L3555" i="1"/>
  <c r="L3558" i="1"/>
  <c r="L3559" i="1"/>
  <c r="L3561" i="1"/>
  <c r="L3562" i="1"/>
  <c r="L3563" i="1"/>
  <c r="L3566" i="1"/>
  <c r="L3567" i="1"/>
  <c r="L3569" i="1"/>
  <c r="L3570" i="1"/>
  <c r="L3571" i="1"/>
  <c r="L3574" i="1"/>
  <c r="L3575" i="1"/>
  <c r="L3578" i="1"/>
  <c r="L3579" i="1"/>
  <c r="L3581" i="1"/>
  <c r="L3582" i="1"/>
  <c r="L3583" i="1"/>
  <c r="L3586" i="1"/>
  <c r="L3587" i="1"/>
  <c r="L3589" i="1"/>
  <c r="L3590" i="1"/>
  <c r="L3591" i="1"/>
  <c r="L3594" i="1"/>
  <c r="L3595" i="1"/>
  <c r="L3597" i="1"/>
  <c r="L3598" i="1"/>
  <c r="L3599" i="1"/>
  <c r="L3602" i="1"/>
  <c r="L3603" i="1"/>
  <c r="L3605" i="1"/>
  <c r="L3606" i="1"/>
  <c r="L3607" i="1"/>
  <c r="L3609" i="1"/>
  <c r="L3610" i="1"/>
  <c r="L3611" i="1"/>
  <c r="L3614" i="1"/>
  <c r="L3615" i="1"/>
  <c r="L3617" i="1"/>
  <c r="L3618" i="1"/>
  <c r="L3619" i="1"/>
  <c r="L3622" i="1"/>
  <c r="L3623" i="1"/>
  <c r="L3626" i="1"/>
  <c r="L3627" i="1"/>
  <c r="L3629" i="1"/>
  <c r="L3630" i="1"/>
  <c r="L3631" i="1"/>
  <c r="L3634" i="1"/>
  <c r="L3635" i="1"/>
  <c r="L3637" i="1"/>
  <c r="L3638" i="1"/>
  <c r="L3639" i="1"/>
  <c r="L3642" i="1"/>
  <c r="Y3525" i="1"/>
  <c r="Z3525" i="1"/>
  <c r="AA3525" i="1"/>
  <c r="Y3526" i="1"/>
  <c r="Z3526" i="1"/>
  <c r="AA3526" i="1"/>
  <c r="Y3527" i="1"/>
  <c r="Z3527" i="1"/>
  <c r="AA3527" i="1"/>
  <c r="AB3526" i="1"/>
  <c r="F3526" i="1" s="1"/>
  <c r="G3526" i="1" s="1"/>
  <c r="AC3526" i="1"/>
  <c r="AB3527" i="1"/>
  <c r="F3527" i="1" s="1"/>
  <c r="AC3527" i="1"/>
  <c r="V3526" i="1"/>
  <c r="V3527" i="1"/>
  <c r="L3526" i="1"/>
  <c r="L3527" i="1"/>
  <c r="Z3522" i="1"/>
  <c r="AA3522" i="1"/>
  <c r="AB3522" i="1"/>
  <c r="F3522" i="1" s="1"/>
  <c r="AC3522" i="1"/>
  <c r="Z3523" i="1"/>
  <c r="AA3523" i="1"/>
  <c r="AB3523" i="1"/>
  <c r="F3523" i="1" s="1"/>
  <c r="AC3523" i="1"/>
  <c r="Z3524" i="1"/>
  <c r="AA3524" i="1"/>
  <c r="AB3524" i="1"/>
  <c r="F3524" i="1" s="1"/>
  <c r="AC3524" i="1"/>
  <c r="AB3525" i="1"/>
  <c r="F3525" i="1" s="1"/>
  <c r="AC3525" i="1"/>
  <c r="AB3528" i="1"/>
  <c r="F3528" i="1" s="1"/>
  <c r="AC3528" i="1"/>
  <c r="Y3522" i="1"/>
  <c r="Y3523" i="1"/>
  <c r="Y3524" i="1"/>
  <c r="V3522" i="1"/>
  <c r="V3523" i="1"/>
  <c r="V3524" i="1"/>
  <c r="V3525" i="1"/>
  <c r="L3522" i="1"/>
  <c r="L3523" i="1"/>
  <c r="L3524" i="1"/>
  <c r="L3525" i="1"/>
  <c r="V2710" i="1"/>
  <c r="L3529" i="1"/>
  <c r="L3532" i="1"/>
  <c r="L3533" i="1"/>
  <c r="L3536" i="1"/>
  <c r="L3537" i="1"/>
  <c r="L3542" i="1"/>
  <c r="L3543" i="1"/>
  <c r="L3549" i="1"/>
  <c r="L3557" i="1"/>
  <c r="L3565" i="1"/>
  <c r="L3577" i="1"/>
  <c r="L3585" i="1"/>
  <c r="L3593" i="1"/>
  <c r="L3601" i="1"/>
  <c r="L3613" i="1"/>
  <c r="L3625" i="1"/>
  <c r="L3633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2" i="1"/>
  <c r="Y3496" i="1"/>
  <c r="AA3497" i="1"/>
  <c r="AA3498" i="1"/>
  <c r="AA3499" i="1"/>
  <c r="Y3500" i="1"/>
  <c r="AA3501" i="1"/>
  <c r="AA3502" i="1"/>
  <c r="AA3503" i="1"/>
  <c r="AA3504" i="1"/>
  <c r="AA3505" i="1"/>
  <c r="AA3506" i="1"/>
  <c r="Y3507" i="1"/>
  <c r="AA3508" i="1"/>
  <c r="AA3509" i="1"/>
  <c r="AA3510" i="1"/>
  <c r="Y3511" i="1"/>
  <c r="Y3512" i="1"/>
  <c r="AA3513" i="1"/>
  <c r="AA3514" i="1"/>
  <c r="AA3515" i="1"/>
  <c r="Y3516" i="1"/>
  <c r="AA3517" i="1"/>
  <c r="AA3518" i="1"/>
  <c r="AA3519" i="1"/>
  <c r="AA3520" i="1"/>
  <c r="AA3521" i="1"/>
  <c r="X3528" i="1"/>
  <c r="Y3528" i="1" s="1"/>
  <c r="AA3529" i="1"/>
  <c r="X3530" i="1"/>
  <c r="AA3530" i="1" s="1"/>
  <c r="Y3531" i="1"/>
  <c r="Y3532" i="1"/>
  <c r="AA3533" i="1"/>
  <c r="AA3534" i="1"/>
  <c r="Y3535" i="1"/>
  <c r="Y3536" i="1"/>
  <c r="AA3537" i="1"/>
  <c r="AA3538" i="1"/>
  <c r="Y3539" i="1"/>
  <c r="Y3540" i="1"/>
  <c r="X3541" i="1"/>
  <c r="AA3541" i="1" s="1"/>
  <c r="AA3542" i="1"/>
  <c r="X3543" i="1"/>
  <c r="Y3543" i="1" s="1"/>
  <c r="Y3544" i="1"/>
  <c r="AA3545" i="1"/>
  <c r="AA3546" i="1"/>
  <c r="Y3547" i="1"/>
  <c r="Y3548" i="1"/>
  <c r="AA3549" i="1"/>
  <c r="AA3550" i="1"/>
  <c r="Y3551" i="1"/>
  <c r="Y3552" i="1"/>
  <c r="AA3553" i="1"/>
  <c r="AA3554" i="1"/>
  <c r="Y3555" i="1"/>
  <c r="X3556" i="1"/>
  <c r="Y3556" i="1" s="1"/>
  <c r="AA3557" i="1"/>
  <c r="AA3558" i="1"/>
  <c r="Y3559" i="1"/>
  <c r="Y3560" i="1"/>
  <c r="AA3561" i="1"/>
  <c r="AA3562" i="1"/>
  <c r="Y3563" i="1"/>
  <c r="Y3564" i="1"/>
  <c r="X3565" i="1"/>
  <c r="AA3565" i="1" s="1"/>
  <c r="AA3566" i="1"/>
  <c r="Y3567" i="1"/>
  <c r="Y3568" i="1"/>
  <c r="AA3569" i="1"/>
  <c r="AA3570" i="1"/>
  <c r="Y3571" i="1"/>
  <c r="Y3572" i="1"/>
  <c r="X3573" i="1"/>
  <c r="AA3573" i="1" s="1"/>
  <c r="AA3574" i="1"/>
  <c r="Y3575" i="1"/>
  <c r="Y3576" i="1"/>
  <c r="AA3577" i="1"/>
  <c r="AA3578" i="1"/>
  <c r="Y3579" i="1"/>
  <c r="Y3580" i="1"/>
  <c r="AA3581" i="1"/>
  <c r="AA3582" i="1"/>
  <c r="Y3583" i="1"/>
  <c r="Y3584" i="1"/>
  <c r="AA3585" i="1"/>
  <c r="AA3586" i="1"/>
  <c r="Y3587" i="1"/>
  <c r="Y3588" i="1"/>
  <c r="AA3589" i="1"/>
  <c r="AA3590" i="1"/>
  <c r="Y3591" i="1"/>
  <c r="Y3592" i="1"/>
  <c r="AA3593" i="1"/>
  <c r="AA3594" i="1"/>
  <c r="Y3595" i="1"/>
  <c r="Y3596" i="1"/>
  <c r="X3597" i="1"/>
  <c r="Y3597" i="1" s="1"/>
  <c r="AA3598" i="1"/>
  <c r="X3599" i="1"/>
  <c r="Y3599" i="1" s="1"/>
  <c r="Y3600" i="1"/>
  <c r="AA3601" i="1"/>
  <c r="AA3602" i="1"/>
  <c r="Y3603" i="1"/>
  <c r="Y3604" i="1"/>
  <c r="AA3605" i="1"/>
  <c r="AA3606" i="1"/>
  <c r="Y3607" i="1"/>
  <c r="X3608" i="1"/>
  <c r="Y3608" i="1" s="1"/>
  <c r="X3609" i="1"/>
  <c r="AA3609" i="1" s="1"/>
  <c r="AA3610" i="1"/>
  <c r="Y3611" i="1"/>
  <c r="X3612" i="1"/>
  <c r="Y3612" i="1" s="1"/>
  <c r="AA3613" i="1"/>
  <c r="AA3614" i="1"/>
  <c r="Y3615" i="1"/>
  <c r="Y3616" i="1"/>
  <c r="AA3617" i="1"/>
  <c r="AA3618" i="1"/>
  <c r="Y3619" i="1"/>
  <c r="X3620" i="1"/>
  <c r="Y3620" i="1" s="1"/>
  <c r="AA3621" i="1"/>
  <c r="AA3622" i="1"/>
  <c r="Y3623" i="1"/>
  <c r="Y3624" i="1"/>
  <c r="AA3625" i="1"/>
  <c r="X3626" i="1"/>
  <c r="AA3626" i="1" s="1"/>
  <c r="Y3627" i="1"/>
  <c r="Y3628" i="1"/>
  <c r="Y3629" i="1"/>
  <c r="AA3630" i="1"/>
  <c r="Y3631" i="1"/>
  <c r="Y3632" i="1"/>
  <c r="Y3633" i="1"/>
  <c r="X3634" i="1"/>
  <c r="AA3634" i="1" s="1"/>
  <c r="X3635" i="1"/>
  <c r="Y3635" i="1" s="1"/>
  <c r="Y3636" i="1"/>
  <c r="X3637" i="1"/>
  <c r="Y3637" i="1" s="1"/>
  <c r="X3638" i="1"/>
  <c r="AA3638" i="1" s="1"/>
  <c r="X3639" i="1"/>
  <c r="Y3639" i="1" s="1"/>
  <c r="Y3640" i="1"/>
  <c r="AA3642" i="1"/>
  <c r="AB3529" i="1"/>
  <c r="F3529" i="1" s="1"/>
  <c r="G3529" i="1" s="1"/>
  <c r="AC3529" i="1"/>
  <c r="AB3530" i="1"/>
  <c r="F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G3539" i="1" s="1"/>
  <c r="AC3539" i="1"/>
  <c r="AB3540" i="1"/>
  <c r="F3540" i="1" s="1"/>
  <c r="AC3540" i="1"/>
  <c r="AB3541" i="1"/>
  <c r="F3541" i="1" s="1"/>
  <c r="E3938" i="25" s="1"/>
  <c r="AC3541" i="1"/>
  <c r="AB3542" i="1"/>
  <c r="F3542" i="1" s="1"/>
  <c r="AC3542" i="1"/>
  <c r="AB3543" i="1"/>
  <c r="F3543" i="1" s="1"/>
  <c r="G3543" i="1" s="1"/>
  <c r="AC3543" i="1"/>
  <c r="AB3544" i="1"/>
  <c r="F3544" i="1" s="1"/>
  <c r="G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AC3548" i="1"/>
  <c r="AB3549" i="1"/>
  <c r="F3549" i="1" s="1"/>
  <c r="E4418" i="25" s="1"/>
  <c r="AC3549" i="1"/>
  <c r="AB3550" i="1"/>
  <c r="F3550" i="1" s="1"/>
  <c r="G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AC3582" i="1"/>
  <c r="AB3583" i="1"/>
  <c r="F3583" i="1" s="1"/>
  <c r="AC3583" i="1"/>
  <c r="AB3584" i="1"/>
  <c r="F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AC3589" i="1"/>
  <c r="AB3590" i="1"/>
  <c r="F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AC3600" i="1"/>
  <c r="AB3601" i="1"/>
  <c r="F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AC3605" i="1"/>
  <c r="AB3606" i="1"/>
  <c r="F3606" i="1" s="1"/>
  <c r="G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AC3611" i="1"/>
  <c r="AB3612" i="1"/>
  <c r="F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2" i="1"/>
  <c r="F3642" i="1" s="1"/>
  <c r="G3642" i="1" s="1"/>
  <c r="AC3642" i="1"/>
  <c r="L3528" i="1"/>
  <c r="L3540" i="1"/>
  <c r="L3544" i="1"/>
  <c r="L3548" i="1"/>
  <c r="L3552" i="1"/>
  <c r="L3556" i="1"/>
  <c r="L3560" i="1"/>
  <c r="L3564" i="1"/>
  <c r="L3568" i="1"/>
  <c r="L3572" i="1"/>
  <c r="L3573" i="1"/>
  <c r="L3576" i="1"/>
  <c r="L3580" i="1"/>
  <c r="L3584" i="1"/>
  <c r="L3588" i="1"/>
  <c r="L3592" i="1"/>
  <c r="L3596" i="1"/>
  <c r="L3600" i="1"/>
  <c r="L3604" i="1"/>
  <c r="L3608" i="1"/>
  <c r="L3612" i="1"/>
  <c r="L3616" i="1"/>
  <c r="L3620" i="1"/>
  <c r="L3621" i="1"/>
  <c r="L3624" i="1"/>
  <c r="L3628" i="1"/>
  <c r="L3632" i="1"/>
  <c r="L3636" i="1"/>
  <c r="L3640" i="1"/>
  <c r="O3479" i="1"/>
  <c r="AA3484" i="1"/>
  <c r="Y3483" i="1"/>
  <c r="Y3482" i="1"/>
  <c r="Y3481" i="1"/>
  <c r="AA3480" i="1"/>
  <c r="AA3479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Z3496" i="1"/>
  <c r="AB3496" i="1"/>
  <c r="F3496" i="1" s="1"/>
  <c r="G3496" i="1" s="1"/>
  <c r="AC3496" i="1"/>
  <c r="Z3497" i="1"/>
  <c r="AB3497" i="1"/>
  <c r="F3497" i="1" s="1"/>
  <c r="AC3497" i="1"/>
  <c r="Z3498" i="1"/>
  <c r="AB3498" i="1"/>
  <c r="F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G3505" i="1" s="1"/>
  <c r="AC3505" i="1"/>
  <c r="Z3506" i="1"/>
  <c r="AB3506" i="1"/>
  <c r="F3506" i="1" s="1"/>
  <c r="G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521" i="1"/>
  <c r="AB3521" i="1"/>
  <c r="F3521" i="1" s="1"/>
  <c r="AC3521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AC3482" i="1"/>
  <c r="Z3483" i="1"/>
  <c r="AB3483" i="1"/>
  <c r="F3483" i="1" s="1"/>
  <c r="AC3483" i="1"/>
  <c r="Z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V3479" i="1"/>
  <c r="V3480" i="1"/>
  <c r="V3481" i="1"/>
  <c r="V3482" i="1"/>
  <c r="V3483" i="1"/>
  <c r="V3484" i="1"/>
  <c r="V3485" i="1"/>
  <c r="L3479" i="1"/>
  <c r="L3480" i="1"/>
  <c r="L3481" i="1"/>
  <c r="L3482" i="1"/>
  <c r="L3483" i="1"/>
  <c r="L3484" i="1"/>
  <c r="L3485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Y3495" i="1"/>
  <c r="Z3495" i="1"/>
  <c r="AA3495" i="1"/>
  <c r="AB3495" i="1"/>
  <c r="F3495" i="1" s="1"/>
  <c r="AC3495" i="1"/>
  <c r="V3493" i="1"/>
  <c r="V3494" i="1"/>
  <c r="V3495" i="1"/>
  <c r="L3493" i="1"/>
  <c r="L3494" i="1"/>
  <c r="L3495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3" i="1"/>
  <c r="G3480" i="1"/>
  <c r="G3519" i="1"/>
  <c r="G3515" i="1"/>
  <c r="G3511" i="1"/>
  <c r="G3507" i="1"/>
  <c r="G3634" i="1"/>
  <c r="G3612" i="1"/>
  <c r="G3600" i="1"/>
  <c r="G3594" i="1"/>
  <c r="G3592" i="1"/>
  <c r="G3590" i="1"/>
  <c r="G3586" i="1"/>
  <c r="G3584" i="1"/>
  <c r="G3582" i="1"/>
  <c r="G3578" i="1"/>
  <c r="G3572" i="1"/>
  <c r="G3556" i="1"/>
  <c r="G3554" i="1"/>
  <c r="G3552" i="1"/>
  <c r="G3548" i="1"/>
  <c r="G3546" i="1"/>
  <c r="G3542" i="1"/>
  <c r="G3540" i="1"/>
  <c r="G3534" i="1"/>
  <c r="G3530" i="1"/>
  <c r="G3481" i="1"/>
  <c r="G3520" i="1"/>
  <c r="G3516" i="1"/>
  <c r="G3512" i="1"/>
  <c r="G3508" i="1"/>
  <c r="G3528" i="1"/>
  <c r="G3524" i="1"/>
  <c r="G3523" i="1"/>
  <c r="G3522" i="1"/>
  <c r="G3527" i="1"/>
  <c r="G3673" i="1"/>
  <c r="G3495" i="1"/>
  <c r="G3482" i="1"/>
  <c r="G3521" i="1"/>
  <c r="G3517" i="1"/>
  <c r="G3513" i="1"/>
  <c r="G3509" i="1"/>
  <c r="G3497" i="1"/>
  <c r="G3637" i="1"/>
  <c r="G3629" i="1"/>
  <c r="G3611" i="1"/>
  <c r="G3609" i="1"/>
  <c r="G3607" i="1"/>
  <c r="G3605" i="1"/>
  <c r="G3601" i="1"/>
  <c r="G3597" i="1"/>
  <c r="G3595" i="1"/>
  <c r="G3591" i="1"/>
  <c r="G3589" i="1"/>
  <c r="G3583" i="1"/>
  <c r="G3575" i="1"/>
  <c r="G3573" i="1"/>
  <c r="G3565" i="1"/>
  <c r="G3559" i="1"/>
  <c r="G3555" i="1"/>
  <c r="G3553" i="1"/>
  <c r="G3551" i="1"/>
  <c r="G3549" i="1"/>
  <c r="G3547" i="1"/>
  <c r="G3545" i="1"/>
  <c r="G3541" i="1"/>
  <c r="G3644" i="1"/>
  <c r="G3672" i="1"/>
  <c r="G3674" i="1"/>
  <c r="G3494" i="1"/>
  <c r="G3483" i="1"/>
  <c r="G3479" i="1"/>
  <c r="G3518" i="1"/>
  <c r="G3514" i="1"/>
  <c r="G3510" i="1"/>
  <c r="G3502" i="1"/>
  <c r="G3498" i="1"/>
  <c r="G3525" i="1"/>
  <c r="G3671" i="1"/>
  <c r="G3663" i="1"/>
  <c r="AA2210" i="1"/>
  <c r="F3667" i="1"/>
  <c r="G3667" i="1" s="1"/>
  <c r="Y3295" i="1"/>
  <c r="AA2387" i="1"/>
  <c r="AA2388" i="1"/>
  <c r="AA3639" i="1"/>
  <c r="AA3623" i="1"/>
  <c r="AA3607" i="1"/>
  <c r="AA3591" i="1"/>
  <c r="AA3575" i="1"/>
  <c r="AA3559" i="1"/>
  <c r="AA3543" i="1"/>
  <c r="AA3635" i="1"/>
  <c r="AA3619" i="1"/>
  <c r="AA3603" i="1"/>
  <c r="AA3587" i="1"/>
  <c r="AA3571" i="1"/>
  <c r="AA3555" i="1"/>
  <c r="AA3539" i="1"/>
  <c r="AA3631" i="1"/>
  <c r="AA3615" i="1"/>
  <c r="AA3599" i="1"/>
  <c r="AA3583" i="1"/>
  <c r="AA3567" i="1"/>
  <c r="AA3551" i="1"/>
  <c r="AA3535" i="1"/>
  <c r="AA3627" i="1"/>
  <c r="AA3611" i="1"/>
  <c r="AA3595" i="1"/>
  <c r="AA3579" i="1"/>
  <c r="AA3563" i="1"/>
  <c r="AA3547" i="1"/>
  <c r="AA3531" i="1"/>
  <c r="Y3625" i="1"/>
  <c r="Y3621" i="1"/>
  <c r="Y3609" i="1"/>
  <c r="Y3581" i="1"/>
  <c r="Y3577" i="1"/>
  <c r="Y3569" i="1"/>
  <c r="Y3565" i="1"/>
  <c r="Y3561" i="1"/>
  <c r="Y3557" i="1"/>
  <c r="Y3553" i="1"/>
  <c r="Y3549" i="1"/>
  <c r="Y3545" i="1"/>
  <c r="Y3541" i="1"/>
  <c r="Y3537" i="1"/>
  <c r="Y3533" i="1"/>
  <c r="Y3529" i="1"/>
  <c r="AA3640" i="1"/>
  <c r="Y3638" i="1"/>
  <c r="AA3636" i="1"/>
  <c r="Y3634" i="1"/>
  <c r="AA3632" i="1"/>
  <c r="Y3630" i="1"/>
  <c r="AA3628" i="1"/>
  <c r="Y3626" i="1"/>
  <c r="AA3624" i="1"/>
  <c r="Y3622" i="1"/>
  <c r="AA3620" i="1"/>
  <c r="Y3618" i="1"/>
  <c r="AA3616" i="1"/>
  <c r="Y3614" i="1"/>
  <c r="AA3612" i="1"/>
  <c r="Y3610" i="1"/>
  <c r="AA3608" i="1"/>
  <c r="Y3606" i="1"/>
  <c r="AA3604" i="1"/>
  <c r="Y3602" i="1"/>
  <c r="AA3600" i="1"/>
  <c r="Y3598" i="1"/>
  <c r="AA3596" i="1"/>
  <c r="Y3594" i="1"/>
  <c r="AA3592" i="1"/>
  <c r="Y3590" i="1"/>
  <c r="AA3588" i="1"/>
  <c r="Y3586" i="1"/>
  <c r="AA3584" i="1"/>
  <c r="Y3582" i="1"/>
  <c r="AA3580" i="1"/>
  <c r="Y3578" i="1"/>
  <c r="AA3576" i="1"/>
  <c r="Y3574" i="1"/>
  <c r="AA3572" i="1"/>
  <c r="Y3570" i="1"/>
  <c r="AA3568" i="1"/>
  <c r="Y3566" i="1"/>
  <c r="AA3564" i="1"/>
  <c r="Y3562" i="1"/>
  <c r="AA3560" i="1"/>
  <c r="Y3558" i="1"/>
  <c r="AA3556" i="1"/>
  <c r="Y3554" i="1"/>
  <c r="AA3552" i="1"/>
  <c r="Y3550" i="1"/>
  <c r="AA3548" i="1"/>
  <c r="Y3546" i="1"/>
  <c r="AA3544" i="1"/>
  <c r="Y3542" i="1"/>
  <c r="AA3540" i="1"/>
  <c r="Y3538" i="1"/>
  <c r="AA3536" i="1"/>
  <c r="Y3534" i="1"/>
  <c r="AA3532" i="1"/>
  <c r="Y3530" i="1"/>
  <c r="AA3528" i="1"/>
  <c r="Y3642" i="1"/>
  <c r="Y3617" i="1"/>
  <c r="Y3613" i="1"/>
  <c r="Y3605" i="1"/>
  <c r="Y3601" i="1"/>
  <c r="Y3593" i="1"/>
  <c r="Y3589" i="1"/>
  <c r="Y3585" i="1"/>
  <c r="Y3573" i="1"/>
  <c r="AA3637" i="1"/>
  <c r="AA3633" i="1"/>
  <c r="AA3629" i="1"/>
  <c r="AA3597" i="1"/>
  <c r="Y3521" i="1"/>
  <c r="Y3520" i="1"/>
  <c r="AA3516" i="1"/>
  <c r="Y3504" i="1"/>
  <c r="AA3500" i="1"/>
  <c r="AA3512" i="1"/>
  <c r="AA3496" i="1"/>
  <c r="Y3508" i="1"/>
  <c r="AA3507" i="1"/>
  <c r="Y3515" i="1"/>
  <c r="Y3499" i="1"/>
  <c r="AA3511" i="1"/>
  <c r="Y3519" i="1"/>
  <c r="Y3503" i="1"/>
  <c r="Y3505" i="1"/>
  <c r="Y3513" i="1"/>
  <c r="Y3497" i="1"/>
  <c r="Y3517" i="1"/>
  <c r="Y3501" i="1"/>
  <c r="Y3509" i="1"/>
  <c r="Y3518" i="1"/>
  <c r="Y3510" i="1"/>
  <c r="Y3502" i="1"/>
  <c r="Y3514" i="1"/>
  <c r="Y3506" i="1"/>
  <c r="Y3498" i="1"/>
  <c r="AA3481" i="1"/>
  <c r="Y3484" i="1"/>
  <c r="Y3480" i="1"/>
  <c r="Y3479" i="1"/>
  <c r="AA3483" i="1"/>
  <c r="AA3482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86" i="1"/>
  <c r="V3487" i="1"/>
  <c r="V3488" i="1"/>
  <c r="V3489" i="1"/>
  <c r="V3490" i="1"/>
  <c r="V3491" i="1"/>
  <c r="V3492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2" i="1"/>
  <c r="G3488" i="1"/>
  <c r="G3489" i="1"/>
  <c r="G3491" i="1"/>
  <c r="G3487" i="1"/>
  <c r="G3490" i="1"/>
  <c r="G3486" i="1"/>
  <c r="L3486" i="1"/>
  <c r="L3487" i="1"/>
  <c r="L3488" i="1"/>
  <c r="L3489" i="1"/>
  <c r="L3490" i="1"/>
  <c r="L3491" i="1"/>
  <c r="L3492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G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34" i="1"/>
  <c r="L3435" i="1"/>
  <c r="L3436" i="1"/>
  <c r="V3446" i="1"/>
  <c r="L3443" i="1"/>
  <c r="L3444" i="1"/>
  <c r="L3445" i="1"/>
  <c r="L3446" i="1"/>
  <c r="AC3442" i="1"/>
  <c r="L3442" i="1"/>
  <c r="L3437" i="1"/>
  <c r="L3438" i="1"/>
  <c r="L3439" i="1"/>
  <c r="L3440" i="1"/>
  <c r="L3441" i="1"/>
  <c r="V3439" i="1"/>
  <c r="V3440" i="1"/>
  <c r="V3441" i="1"/>
  <c r="V3442" i="1"/>
  <c r="V3443" i="1"/>
  <c r="V3444" i="1"/>
  <c r="V3445" i="1"/>
  <c r="V3435" i="1"/>
  <c r="V3436" i="1"/>
  <c r="V3434" i="1"/>
  <c r="Y3437" i="1"/>
  <c r="Z3437" i="1"/>
  <c r="AB3437" i="1"/>
  <c r="F3437" i="1" s="1"/>
  <c r="G3437" i="1" s="1"/>
  <c r="AC3437" i="1"/>
  <c r="X3438" i="1"/>
  <c r="AA3438" i="1" s="1"/>
  <c r="Z3438" i="1"/>
  <c r="AB3438" i="1"/>
  <c r="F3438" i="1" s="1"/>
  <c r="AC3438" i="1"/>
  <c r="AA3439" i="1"/>
  <c r="Z3439" i="1"/>
  <c r="AB3439" i="1"/>
  <c r="F3439" i="1" s="1"/>
  <c r="AC3439" i="1"/>
  <c r="Y3440" i="1"/>
  <c r="Z3440" i="1"/>
  <c r="AB3440" i="1"/>
  <c r="F3440" i="1" s="1"/>
  <c r="AC3440" i="1"/>
  <c r="X3441" i="1"/>
  <c r="AA3441" i="1" s="1"/>
  <c r="Z3441" i="1"/>
  <c r="AB3441" i="1"/>
  <c r="F3441" i="1" s="1"/>
  <c r="AC3441" i="1"/>
  <c r="Y3442" i="1"/>
  <c r="Z3442" i="1"/>
  <c r="AB3442" i="1"/>
  <c r="F3442" i="1" s="1"/>
  <c r="X3443" i="1"/>
  <c r="AA3443" i="1" s="1"/>
  <c r="Z3443" i="1"/>
  <c r="AB3443" i="1"/>
  <c r="F3443" i="1" s="1"/>
  <c r="AC3443" i="1"/>
  <c r="X3444" i="1"/>
  <c r="AA3444" i="1" s="1"/>
  <c r="Z3444" i="1"/>
  <c r="AB3444" i="1"/>
  <c r="F3444" i="1" s="1"/>
  <c r="AC3444" i="1"/>
  <c r="X3445" i="1"/>
  <c r="AA3445" i="1" s="1"/>
  <c r="Z3445" i="1"/>
  <c r="AB3445" i="1"/>
  <c r="F3445" i="1" s="1"/>
  <c r="AC3445" i="1"/>
  <c r="X3446" i="1"/>
  <c r="Y3446" i="1" s="1"/>
  <c r="Z3446" i="1"/>
  <c r="AB3446" i="1"/>
  <c r="F3446" i="1" s="1"/>
  <c r="G3446" i="1" s="1"/>
  <c r="AC3446" i="1"/>
  <c r="X3435" i="1"/>
  <c r="AA3435" i="1" s="1"/>
  <c r="Z3435" i="1"/>
  <c r="AB3435" i="1"/>
  <c r="F3435" i="1" s="1"/>
  <c r="AC3435" i="1"/>
  <c r="Y3436" i="1"/>
  <c r="Z3436" i="1"/>
  <c r="AB3436" i="1"/>
  <c r="F3436" i="1" s="1"/>
  <c r="AC3436" i="1"/>
  <c r="X3434" i="1"/>
  <c r="AA3434" i="1" s="1"/>
  <c r="Z3434" i="1"/>
  <c r="AB3434" i="1"/>
  <c r="F3434" i="1" s="1"/>
  <c r="AC3434" i="1"/>
  <c r="V3437" i="1"/>
  <c r="V3438" i="1"/>
  <c r="O3322" i="1"/>
  <c r="L3355" i="1"/>
  <c r="V3355" i="1"/>
  <c r="Y3355" i="1"/>
  <c r="Z3355" i="1"/>
  <c r="AB3355" i="1"/>
  <c r="F3355" i="1" s="1"/>
  <c r="G3355" i="1" s="1"/>
  <c r="AC3355" i="1"/>
  <c r="O3412" i="1"/>
  <c r="O3413" i="1"/>
  <c r="E3429" i="1"/>
  <c r="AA3428" i="1"/>
  <c r="Z3428" i="1"/>
  <c r="AB3428" i="1"/>
  <c r="F3428" i="1" s="1"/>
  <c r="AC3428" i="1"/>
  <c r="Y3429" i="1"/>
  <c r="Z3429" i="1"/>
  <c r="AB3429" i="1"/>
  <c r="AC3429" i="1"/>
  <c r="V3428" i="1"/>
  <c r="V3429" i="1"/>
  <c r="L3429" i="1"/>
  <c r="L3428" i="1"/>
  <c r="L78" i="1"/>
  <c r="V78" i="1"/>
  <c r="X78" i="1"/>
  <c r="Y78" i="1" s="1"/>
  <c r="Z78" i="1"/>
  <c r="AB78" i="1"/>
  <c r="F78" i="1" s="1"/>
  <c r="G78" i="1" s="1"/>
  <c r="AC78" i="1"/>
  <c r="Y2922" i="1"/>
  <c r="Z2922" i="1"/>
  <c r="AA2922" i="1"/>
  <c r="Z3065" i="1"/>
  <c r="Z3066" i="1"/>
  <c r="Z3067" i="1"/>
  <c r="X20" i="1"/>
  <c r="AA23" i="1"/>
  <c r="X26" i="1"/>
  <c r="X29" i="1"/>
  <c r="Y30" i="1"/>
  <c r="AA31" i="1"/>
  <c r="X36" i="1"/>
  <c r="X37" i="1"/>
  <c r="X38" i="1"/>
  <c r="X39" i="1"/>
  <c r="X334" i="1"/>
  <c r="X336" i="1"/>
  <c r="X371" i="1"/>
  <c r="X375" i="1"/>
  <c r="X376" i="1"/>
  <c r="X406" i="1"/>
  <c r="X446" i="1"/>
  <c r="X525" i="1"/>
  <c r="X529" i="1"/>
  <c r="X532" i="1"/>
  <c r="X535" i="1"/>
  <c r="X536" i="1"/>
  <c r="X547" i="1"/>
  <c r="X552" i="1"/>
  <c r="X554" i="1"/>
  <c r="X567" i="1"/>
  <c r="X569" i="1"/>
  <c r="X572" i="1"/>
  <c r="X575" i="1"/>
  <c r="X577" i="1"/>
  <c r="X639" i="1"/>
  <c r="X641" i="1"/>
  <c r="X645" i="1"/>
  <c r="X655" i="1"/>
  <c r="X658" i="1"/>
  <c r="X659" i="1"/>
  <c r="X56" i="1"/>
  <c r="X58" i="1"/>
  <c r="X501" i="1"/>
  <c r="X502" i="1"/>
  <c r="X503" i="1"/>
  <c r="X770" i="1"/>
  <c r="X785" i="1"/>
  <c r="X863" i="1"/>
  <c r="X875" i="1"/>
  <c r="X1075" i="1"/>
  <c r="X1080" i="1"/>
  <c r="X1082" i="1"/>
  <c r="X1089" i="1"/>
  <c r="X1094" i="1"/>
  <c r="X1107" i="1"/>
  <c r="X1143" i="1"/>
  <c r="X1144" i="1"/>
  <c r="X1148" i="1"/>
  <c r="X1149" i="1"/>
  <c r="X1156" i="1"/>
  <c r="X1263" i="1"/>
  <c r="X1342" i="1"/>
  <c r="X1343" i="1"/>
  <c r="X1376" i="1"/>
  <c r="X1454" i="1"/>
  <c r="X1456" i="1"/>
  <c r="X1547" i="1"/>
  <c r="X1651" i="1"/>
  <c r="X1652" i="1"/>
  <c r="X1673" i="1"/>
  <c r="X1680" i="1"/>
  <c r="X1698" i="1"/>
  <c r="X1701" i="1"/>
  <c r="X1708" i="1"/>
  <c r="X1710" i="1"/>
  <c r="X1713" i="1"/>
  <c r="X1721" i="1"/>
  <c r="X1744" i="1"/>
  <c r="X1783" i="1"/>
  <c r="X1789" i="1"/>
  <c r="X1838" i="1"/>
  <c r="X1840" i="1"/>
  <c r="X1858" i="1"/>
  <c r="X1867" i="1"/>
  <c r="X1870" i="1"/>
  <c r="X1882" i="1"/>
  <c r="X1888" i="1"/>
  <c r="X1967" i="1"/>
  <c r="X2110" i="1"/>
  <c r="X1817" i="1"/>
  <c r="X2134" i="1"/>
  <c r="X2135" i="1"/>
  <c r="X2139" i="1"/>
  <c r="X2144" i="1"/>
  <c r="X2151" i="1"/>
  <c r="X2152" i="1"/>
  <c r="X2160" i="1"/>
  <c r="X2177" i="1"/>
  <c r="X2187" i="1"/>
  <c r="X2188" i="1"/>
  <c r="X2193" i="1"/>
  <c r="X2203" i="1"/>
  <c r="X2230" i="1"/>
  <c r="X79" i="1"/>
  <c r="X81" i="1"/>
  <c r="X86" i="1"/>
  <c r="X88" i="1"/>
  <c r="X97" i="1"/>
  <c r="X108" i="1"/>
  <c r="X111" i="1"/>
  <c r="X112" i="1"/>
  <c r="X1929" i="1"/>
  <c r="X1507" i="1"/>
  <c r="X1771" i="1"/>
  <c r="X1774" i="1"/>
  <c r="X1924" i="1"/>
  <c r="X2102" i="1"/>
  <c r="X2234" i="1"/>
  <c r="X2245" i="1"/>
  <c r="X2248" i="1"/>
  <c r="X2250" i="1"/>
  <c r="X2258" i="1"/>
  <c r="X2259" i="1"/>
  <c r="X2263" i="1"/>
  <c r="X2269" i="1"/>
  <c r="X2271" i="1"/>
  <c r="X2274" i="1"/>
  <c r="X2276" i="1"/>
  <c r="X2277" i="1"/>
  <c r="X2278" i="1"/>
  <c r="X2279" i="1"/>
  <c r="X2280" i="1"/>
  <c r="X2281" i="1"/>
  <c r="X2283" i="1"/>
  <c r="X2284" i="1"/>
  <c r="X2285" i="1"/>
  <c r="X2287" i="1"/>
  <c r="X2288" i="1"/>
  <c r="X2289" i="1"/>
  <c r="X2291" i="1"/>
  <c r="X2292" i="1"/>
  <c r="X2293" i="1"/>
  <c r="X2296" i="1"/>
  <c r="X2297" i="1"/>
  <c r="X2299" i="1"/>
  <c r="X2301" i="1"/>
  <c r="X2305" i="1"/>
  <c r="X2308" i="1"/>
  <c r="X2309" i="1"/>
  <c r="X2311" i="1"/>
  <c r="X2312" i="1"/>
  <c r="X2313" i="1"/>
  <c r="X2314" i="1"/>
  <c r="X2315" i="1"/>
  <c r="X2316" i="1"/>
  <c r="X2317" i="1"/>
  <c r="X2318" i="1"/>
  <c r="X2319" i="1"/>
  <c r="X2320" i="1"/>
  <c r="X2321" i="1"/>
  <c r="X2325" i="1"/>
  <c r="X2357" i="1"/>
  <c r="X2358" i="1"/>
  <c r="X2360" i="1"/>
  <c r="X2327" i="1"/>
  <c r="X2328" i="1"/>
  <c r="X2329" i="1"/>
  <c r="X2330" i="1"/>
  <c r="X2337" i="1"/>
  <c r="X2349" i="1"/>
  <c r="X2350" i="1"/>
  <c r="X2353" i="1"/>
  <c r="X2355" i="1"/>
  <c r="X2370" i="1"/>
  <c r="X2371" i="1"/>
  <c r="X2372" i="1"/>
  <c r="X2373" i="1"/>
  <c r="X2374" i="1"/>
  <c r="X2376" i="1"/>
  <c r="X2377" i="1"/>
  <c r="X2379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2" i="1"/>
  <c r="X2404" i="1"/>
  <c r="X2405" i="1"/>
  <c r="X2408" i="1"/>
  <c r="X2409" i="1"/>
  <c r="X2411" i="1"/>
  <c r="X2416" i="1"/>
  <c r="X2423" i="1"/>
  <c r="X2424" i="1"/>
  <c r="X2456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2" i="1"/>
  <c r="X2503" i="1"/>
  <c r="X2504" i="1"/>
  <c r="X2505" i="1"/>
  <c r="X2506" i="1"/>
  <c r="X2520" i="1"/>
  <c r="X2522" i="1"/>
  <c r="X2535" i="1"/>
  <c r="X2536" i="1"/>
  <c r="X2538" i="1"/>
  <c r="X2541" i="1"/>
  <c r="X2543" i="1"/>
  <c r="X2544" i="1"/>
  <c r="X2545" i="1"/>
  <c r="X2546" i="1"/>
  <c r="X2548" i="1"/>
  <c r="X2550" i="1"/>
  <c r="X2551" i="1"/>
  <c r="X2555" i="1"/>
  <c r="X2556" i="1"/>
  <c r="X47" i="1"/>
  <c r="X48" i="1"/>
  <c r="Y48" i="1" s="1"/>
  <c r="X59" i="1"/>
  <c r="X60" i="1"/>
  <c r="X2460" i="1"/>
  <c r="X2569" i="1"/>
  <c r="X2572" i="1"/>
  <c r="X2573" i="1"/>
  <c r="X2578" i="1"/>
  <c r="X2590" i="1"/>
  <c r="X2596" i="1"/>
  <c r="X2598" i="1"/>
  <c r="X2600" i="1"/>
  <c r="X2601" i="1"/>
  <c r="X2602" i="1"/>
  <c r="X2604" i="1"/>
  <c r="X2605" i="1"/>
  <c r="X2612" i="1"/>
  <c r="X2614" i="1"/>
  <c r="X2615" i="1"/>
  <c r="X2619" i="1"/>
  <c r="X2623" i="1"/>
  <c r="X2625" i="1"/>
  <c r="X2631" i="1"/>
  <c r="X2636" i="1"/>
  <c r="X2638" i="1"/>
  <c r="X2639" i="1"/>
  <c r="X2679" i="1"/>
  <c r="X2681" i="1"/>
  <c r="X2686" i="1"/>
  <c r="X2688" i="1"/>
  <c r="X2707" i="1"/>
  <c r="X2714" i="1"/>
  <c r="X2715" i="1"/>
  <c r="X2711" i="1"/>
  <c r="X2712" i="1"/>
  <c r="Y2713" i="1"/>
  <c r="X2719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5" i="1"/>
  <c r="X2771" i="1"/>
  <c r="X2772" i="1"/>
  <c r="X2869" i="1"/>
  <c r="X2878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19" i="1"/>
  <c r="X2833" i="1"/>
  <c r="X2887" i="1"/>
  <c r="X2888" i="1"/>
  <c r="X2897" i="1"/>
  <c r="X2898" i="1"/>
  <c r="X2900" i="1"/>
  <c r="X2901" i="1"/>
  <c r="X2902" i="1"/>
  <c r="X2903" i="1"/>
  <c r="X2904" i="1"/>
  <c r="X2905" i="1"/>
  <c r="X2912" i="1"/>
  <c r="X2913" i="1"/>
  <c r="X2931" i="1"/>
  <c r="X2936" i="1"/>
  <c r="X2937" i="1"/>
  <c r="X2944" i="1"/>
  <c r="X2946" i="1"/>
  <c r="X2949" i="1"/>
  <c r="X2951" i="1"/>
  <c r="X2952" i="1"/>
  <c r="X2955" i="1"/>
  <c r="X2957" i="1"/>
  <c r="X2959" i="1"/>
  <c r="X2961" i="1"/>
  <c r="X2964" i="1"/>
  <c r="X2965" i="1"/>
  <c r="X2969" i="1"/>
  <c r="X2972" i="1"/>
  <c r="X2976" i="1"/>
  <c r="X2979" i="1"/>
  <c r="X2982" i="1"/>
  <c r="X2986" i="1"/>
  <c r="X2993" i="1"/>
  <c r="X2995" i="1"/>
  <c r="X2996" i="1"/>
  <c r="X2999" i="1"/>
  <c r="X3004" i="1"/>
  <c r="X3006" i="1"/>
  <c r="X3012" i="1"/>
  <c r="X3022" i="1"/>
  <c r="X3024" i="1"/>
  <c r="X3028" i="1"/>
  <c r="X3030" i="1"/>
  <c r="X3033" i="1"/>
  <c r="X3042" i="1"/>
  <c r="X3045" i="1"/>
  <c r="X3046" i="1"/>
  <c r="X3052" i="1"/>
  <c r="X3051" i="1"/>
  <c r="X3055" i="1"/>
  <c r="X3065" i="1"/>
  <c r="X3066" i="1"/>
  <c r="X3067" i="1"/>
  <c r="AA3069" i="1"/>
  <c r="AA3070" i="1"/>
  <c r="Y3076" i="1"/>
  <c r="AA3082" i="1"/>
  <c r="X3086" i="1"/>
  <c r="Y3086" i="1" s="1"/>
  <c r="AA3089" i="1"/>
  <c r="AA3090" i="1"/>
  <c r="AA3092" i="1"/>
  <c r="AA3096" i="1"/>
  <c r="AA3099" i="1"/>
  <c r="Y3100" i="1"/>
  <c r="AA3101" i="1"/>
  <c r="AA3104" i="1"/>
  <c r="Y3106" i="1"/>
  <c r="Y3108" i="1"/>
  <c r="AA3114" i="1"/>
  <c r="Y3119" i="1"/>
  <c r="Y3124" i="1"/>
  <c r="AA3125" i="1"/>
  <c r="AA3133" i="1"/>
  <c r="X3138" i="1"/>
  <c r="X3140" i="1"/>
  <c r="AA3140" i="1" s="1"/>
  <c r="X3146" i="1"/>
  <c r="Y3146" i="1" s="1"/>
  <c r="X3147" i="1"/>
  <c r="Y3147" i="1" s="1"/>
  <c r="X3149" i="1"/>
  <c r="AA3149" i="1" s="1"/>
  <c r="X3150" i="1"/>
  <c r="AA3150" i="1" s="1"/>
  <c r="X3152" i="1"/>
  <c r="Y3152" i="1" s="1"/>
  <c r="Y3154" i="1"/>
  <c r="X3162" i="1"/>
  <c r="Y3162" i="1" s="1"/>
  <c r="X3163" i="1"/>
  <c r="AA3163" i="1" s="1"/>
  <c r="X3169" i="1"/>
  <c r="Y3169" i="1" s="1"/>
  <c r="X3170" i="1"/>
  <c r="AA3170" i="1" s="1"/>
  <c r="AA3171" i="1"/>
  <c r="Y3175" i="1"/>
  <c r="X3178" i="1"/>
  <c r="AA3178" i="1" s="1"/>
  <c r="X3180" i="1"/>
  <c r="Y3180" i="1" s="1"/>
  <c r="X3181" i="1"/>
  <c r="Y3181" i="1" s="1"/>
  <c r="X3182" i="1"/>
  <c r="Y3182" i="1" s="1"/>
  <c r="X3197" i="1"/>
  <c r="Y3197" i="1" s="1"/>
  <c r="AA3212" i="1"/>
  <c r="AA3225" i="1"/>
  <c r="Y3247" i="1"/>
  <c r="Y3248" i="1"/>
  <c r="AA3249" i="1"/>
  <c r="AA3250" i="1"/>
  <c r="Y3251" i="1"/>
  <c r="Y3253" i="1"/>
  <c r="Y3254" i="1"/>
  <c r="AA3255" i="1"/>
  <c r="Y3256" i="1"/>
  <c r="AA3257" i="1"/>
  <c r="Y3258" i="1"/>
  <c r="Y3259" i="1"/>
  <c r="AA3261" i="1"/>
  <c r="AA3262" i="1"/>
  <c r="Y3263" i="1"/>
  <c r="Y3264" i="1"/>
  <c r="AA3266" i="1"/>
  <c r="AA3267" i="1"/>
  <c r="X3269" i="1"/>
  <c r="Y3269" i="1" s="1"/>
  <c r="X3270" i="1"/>
  <c r="AA3270" i="1" s="1"/>
  <c r="X3271" i="1"/>
  <c r="AA3271" i="1" s="1"/>
  <c r="X3272" i="1"/>
  <c r="AA3272" i="1" s="1"/>
  <c r="AA3273" i="1"/>
  <c r="X3274" i="1"/>
  <c r="AA3274" i="1" s="1"/>
  <c r="X3275" i="1"/>
  <c r="Y3275" i="1" s="1"/>
  <c r="X3276" i="1"/>
  <c r="Y3276" i="1" s="1"/>
  <c r="X3277" i="1"/>
  <c r="AA3277" i="1" s="1"/>
  <c r="X3278" i="1"/>
  <c r="AA3278" i="1" s="1"/>
  <c r="X3279" i="1"/>
  <c r="AA3279" i="1" s="1"/>
  <c r="X3280" i="1"/>
  <c r="Y3280" i="1" s="1"/>
  <c r="AA3281" i="1"/>
  <c r="X3283" i="1"/>
  <c r="AA3283" i="1" s="1"/>
  <c r="X3284" i="1"/>
  <c r="AA3284" i="1" s="1"/>
  <c r="X3285" i="1"/>
  <c r="AA3285" i="1" s="1"/>
  <c r="X3286" i="1"/>
  <c r="Y3286" i="1" s="1"/>
  <c r="X3287" i="1"/>
  <c r="Y3287" i="1" s="1"/>
  <c r="Y3290" i="1"/>
  <c r="X3291" i="1"/>
  <c r="Y3292" i="1"/>
  <c r="AA3293" i="1"/>
  <c r="AA3296" i="1"/>
  <c r="Y3297" i="1"/>
  <c r="Y3299" i="1"/>
  <c r="Y3300" i="1"/>
  <c r="Y3301" i="1"/>
  <c r="Y3302" i="1"/>
  <c r="Y3303" i="1"/>
  <c r="AA3304" i="1"/>
  <c r="X3305" i="1"/>
  <c r="Y3305" i="1" s="1"/>
  <c r="Y3306" i="1"/>
  <c r="AA3307" i="1"/>
  <c r="Y3308" i="1"/>
  <c r="Y3309" i="1"/>
  <c r="Y3310" i="1"/>
  <c r="AA3311" i="1"/>
  <c r="Y3312" i="1"/>
  <c r="Y3313" i="1"/>
  <c r="AA3314" i="1"/>
  <c r="Y3315" i="1"/>
  <c r="AA3316" i="1"/>
  <c r="AA3317" i="1"/>
  <c r="Y3318" i="1"/>
  <c r="AA3319" i="1"/>
  <c r="AA3320" i="1"/>
  <c r="X3321" i="1"/>
  <c r="AA3321" i="1" s="1"/>
  <c r="AA3322" i="1"/>
  <c r="AA3323" i="1"/>
  <c r="Y3324" i="1"/>
  <c r="Y3325" i="1"/>
  <c r="AA3326" i="1"/>
  <c r="Y3327" i="1"/>
  <c r="Y3328" i="1"/>
  <c r="Y3329" i="1"/>
  <c r="AA3330" i="1"/>
  <c r="Y3331" i="1"/>
  <c r="AA3332" i="1"/>
  <c r="Y3333" i="1"/>
  <c r="AA3334" i="1"/>
  <c r="Y3335" i="1"/>
  <c r="X3336" i="1"/>
  <c r="AA3336" i="1" s="1"/>
  <c r="Y3337" i="1"/>
  <c r="AA3338" i="1"/>
  <c r="AA3339" i="1"/>
  <c r="AA3340" i="1"/>
  <c r="X3341" i="1"/>
  <c r="Y3341" i="1" s="1"/>
  <c r="X3342" i="1"/>
  <c r="AA3342" i="1" s="1"/>
  <c r="Y3343" i="1"/>
  <c r="Y3344" i="1"/>
  <c r="AA3345" i="1"/>
  <c r="AA3346" i="1"/>
  <c r="X3347" i="1"/>
  <c r="Y3347" i="1" s="1"/>
  <c r="Y3348" i="1"/>
  <c r="X3349" i="1"/>
  <c r="AA3349" i="1" s="1"/>
  <c r="AA3350" i="1"/>
  <c r="AA3351" i="1"/>
  <c r="AA3352" i="1"/>
  <c r="X3353" i="1"/>
  <c r="AA3353" i="1" s="1"/>
  <c r="AA3354" i="1"/>
  <c r="AA3356" i="1"/>
  <c r="X3357" i="1"/>
  <c r="AA3357" i="1" s="1"/>
  <c r="X3358" i="1"/>
  <c r="AA3358" i="1" s="1"/>
  <c r="X3359" i="1"/>
  <c r="AA3359" i="1" s="1"/>
  <c r="AA3360" i="1"/>
  <c r="Y3361" i="1"/>
  <c r="AA3362" i="1"/>
  <c r="AA3363" i="1"/>
  <c r="Y3364" i="1"/>
  <c r="X3365" i="1"/>
  <c r="Y3365" i="1" s="1"/>
  <c r="Y3366" i="1"/>
  <c r="AA3367" i="1"/>
  <c r="AA3368" i="1"/>
  <c r="AA3369" i="1"/>
  <c r="Y3370" i="1"/>
  <c r="AA3371" i="1"/>
  <c r="AA3372" i="1"/>
  <c r="Y3373" i="1"/>
  <c r="Y3374" i="1"/>
  <c r="AA3375" i="1"/>
  <c r="Y3376" i="1"/>
  <c r="Y3377" i="1"/>
  <c r="AA3378" i="1"/>
  <c r="AA3379" i="1"/>
  <c r="Y3380" i="1"/>
  <c r="AA3381" i="1"/>
  <c r="Y3382" i="1"/>
  <c r="X3383" i="1"/>
  <c r="AA3383" i="1" s="1"/>
  <c r="AA3385" i="1"/>
  <c r="AA3386" i="1"/>
  <c r="Y3387" i="1"/>
  <c r="AA3388" i="1"/>
  <c r="AA3389" i="1"/>
  <c r="AA3390" i="1"/>
  <c r="Y3391" i="1"/>
  <c r="AA3392" i="1"/>
  <c r="AA3393" i="1"/>
  <c r="Y3394" i="1"/>
  <c r="Y3395" i="1"/>
  <c r="AA3396" i="1"/>
  <c r="Y3397" i="1"/>
  <c r="Y3398" i="1"/>
  <c r="Y3399" i="1"/>
  <c r="AA3400" i="1"/>
  <c r="AA3401" i="1"/>
  <c r="AA3402" i="1"/>
  <c r="Y3403" i="1"/>
  <c r="X3404" i="1"/>
  <c r="AA3404" i="1" s="1"/>
  <c r="AA3405" i="1"/>
  <c r="AA3406" i="1"/>
  <c r="Y3407" i="1"/>
  <c r="AA3408" i="1"/>
  <c r="AA3409" i="1"/>
  <c r="Y3410" i="1"/>
  <c r="AA3411" i="1"/>
  <c r="AA3412" i="1"/>
  <c r="Y3413" i="1"/>
  <c r="Y3414" i="1"/>
  <c r="AA3415" i="1"/>
  <c r="X3416" i="1"/>
  <c r="AA3416" i="1" s="1"/>
  <c r="X3417" i="1"/>
  <c r="Y3417" i="1" s="1"/>
  <c r="AA3418" i="1"/>
  <c r="X3419" i="1"/>
  <c r="AA3419" i="1" s="1"/>
  <c r="AA3420" i="1"/>
  <c r="AA3421" i="1"/>
  <c r="AA3422" i="1"/>
  <c r="Y3423" i="1"/>
  <c r="AA3424" i="1"/>
  <c r="Y3425" i="1"/>
  <c r="Y3426" i="1"/>
  <c r="X3427" i="1"/>
  <c r="AA3427" i="1" s="1"/>
  <c r="Y3430" i="1"/>
  <c r="AA3431" i="1"/>
  <c r="AA3432" i="1"/>
  <c r="Y3433" i="1"/>
  <c r="Y3095" i="1"/>
  <c r="AA3199" i="1"/>
  <c r="Y3265" i="1"/>
  <c r="X4" i="1"/>
  <c r="X3384" i="1"/>
  <c r="AA3384" i="1" s="1"/>
  <c r="O3139" i="1"/>
  <c r="Y3245" i="1"/>
  <c r="O300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AC3433" i="1"/>
  <c r="V3430" i="1"/>
  <c r="V3431" i="1"/>
  <c r="V3432" i="1"/>
  <c r="V3433" i="1"/>
  <c r="L3430" i="1"/>
  <c r="L3431" i="1"/>
  <c r="L3432" i="1"/>
  <c r="L3433" i="1"/>
  <c r="Z3245" i="1"/>
  <c r="AA3245" i="1"/>
  <c r="AB3245" i="1"/>
  <c r="F3245" i="1" s="1"/>
  <c r="AC3245" i="1"/>
  <c r="Z3299" i="1"/>
  <c r="AB3299" i="1"/>
  <c r="F3299" i="1" s="1"/>
  <c r="G3299" i="1" s="1"/>
  <c r="AC3299" i="1"/>
  <c r="Z3300" i="1"/>
  <c r="AB3300" i="1"/>
  <c r="F3300" i="1" s="1"/>
  <c r="G3300" i="1" s="1"/>
  <c r="AC3300" i="1"/>
  <c r="Z3301" i="1"/>
  <c r="AB3301" i="1"/>
  <c r="F3301" i="1" s="1"/>
  <c r="G3301" i="1" s="1"/>
  <c r="AC3301" i="1"/>
  <c r="Z3302" i="1"/>
  <c r="AB3302" i="1"/>
  <c r="F3302" i="1" s="1"/>
  <c r="AC3302" i="1"/>
  <c r="Z3303" i="1"/>
  <c r="AB3303" i="1"/>
  <c r="F3303" i="1" s="1"/>
  <c r="G3303" i="1" s="1"/>
  <c r="AC3303" i="1"/>
  <c r="Z3304" i="1"/>
  <c r="AB3304" i="1"/>
  <c r="F3304" i="1" s="1"/>
  <c r="AC3304" i="1"/>
  <c r="Z3305" i="1"/>
  <c r="AB3305" i="1"/>
  <c r="F3305" i="1" s="1"/>
  <c r="E4403" i="25" s="1"/>
  <c r="AC3305" i="1"/>
  <c r="Z3306" i="1"/>
  <c r="AB3306" i="1"/>
  <c r="F3306" i="1" s="1"/>
  <c r="AC3306" i="1"/>
  <c r="Z3307" i="1"/>
  <c r="AB3307" i="1"/>
  <c r="F3307" i="1" s="1"/>
  <c r="G3307" i="1" s="1"/>
  <c r="AC3307" i="1"/>
  <c r="Z3308" i="1"/>
  <c r="AB3308" i="1"/>
  <c r="F3308" i="1" s="1"/>
  <c r="G3308" i="1" s="1"/>
  <c r="AC3308" i="1"/>
  <c r="Z3309" i="1"/>
  <c r="AB3309" i="1"/>
  <c r="F3309" i="1" s="1"/>
  <c r="G3309" i="1" s="1"/>
  <c r="AC3309" i="1"/>
  <c r="Z3310" i="1"/>
  <c r="AB3310" i="1"/>
  <c r="F3310" i="1" s="1"/>
  <c r="AC3310" i="1"/>
  <c r="Z3311" i="1"/>
  <c r="AB3311" i="1"/>
  <c r="F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G3314" i="1" s="1"/>
  <c r="AC3314" i="1"/>
  <c r="Z3315" i="1"/>
  <c r="AB3315" i="1"/>
  <c r="F3315" i="1" s="1"/>
  <c r="AC3315" i="1"/>
  <c r="Z3316" i="1"/>
  <c r="AB3316" i="1"/>
  <c r="F3316" i="1" s="1"/>
  <c r="G3316" i="1" s="1"/>
  <c r="AC3316" i="1"/>
  <c r="Z3317" i="1"/>
  <c r="AB3317" i="1"/>
  <c r="F3317" i="1" s="1"/>
  <c r="AC3317" i="1"/>
  <c r="Z3318" i="1"/>
  <c r="AB3318" i="1"/>
  <c r="F3318" i="1" s="1"/>
  <c r="G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G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AC3330" i="1"/>
  <c r="Z3331" i="1"/>
  <c r="AB3331" i="1"/>
  <c r="F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AC3336" i="1"/>
  <c r="Z3337" i="1"/>
  <c r="AB3337" i="1"/>
  <c r="F3337" i="1" s="1"/>
  <c r="AC3337" i="1"/>
  <c r="Z3338" i="1"/>
  <c r="AB3338" i="1"/>
  <c r="F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AC3347" i="1"/>
  <c r="Z3348" i="1"/>
  <c r="AB3348" i="1"/>
  <c r="F3348" i="1" s="1"/>
  <c r="G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AC3351" i="1"/>
  <c r="Z3352" i="1"/>
  <c r="AB3352" i="1"/>
  <c r="F3352" i="1" s="1"/>
  <c r="AC3352" i="1"/>
  <c r="Z3353" i="1"/>
  <c r="AB3353" i="1"/>
  <c r="F3353" i="1" s="1"/>
  <c r="G3353" i="1" s="1"/>
  <c r="AC3353" i="1"/>
  <c r="Z3354" i="1"/>
  <c r="AB3354" i="1"/>
  <c r="F3354" i="1" s="1"/>
  <c r="AC3354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AC3366" i="1"/>
  <c r="Z3367" i="1"/>
  <c r="AB3367" i="1"/>
  <c r="F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G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AC3383" i="1"/>
  <c r="Z3384" i="1"/>
  <c r="AB3384" i="1"/>
  <c r="F3384" i="1" s="1"/>
  <c r="G3384" i="1" s="1"/>
  <c r="AC3384" i="1"/>
  <c r="Z3385" i="1"/>
  <c r="AB3385" i="1"/>
  <c r="F3385" i="1" s="1"/>
  <c r="AC3385" i="1"/>
  <c r="Z3386" i="1"/>
  <c r="AB3386" i="1"/>
  <c r="F3386" i="1" s="1"/>
  <c r="G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G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AC3417" i="1"/>
  <c r="Z3418" i="1"/>
  <c r="AB3418" i="1"/>
  <c r="F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AC3424" i="1"/>
  <c r="Z3425" i="1"/>
  <c r="AB3425" i="1"/>
  <c r="F3425" i="1" s="1"/>
  <c r="AC3425" i="1"/>
  <c r="Z3426" i="1"/>
  <c r="AB3426" i="1"/>
  <c r="F3426" i="1" s="1"/>
  <c r="AC3426" i="1"/>
  <c r="Z3427" i="1"/>
  <c r="AB3427" i="1"/>
  <c r="F3427" i="1" s="1"/>
  <c r="G3427" i="1" s="1"/>
  <c r="AC3427" i="1"/>
  <c r="V3245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4" i="1"/>
  <c r="Z3044" i="1"/>
  <c r="Y3044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G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Y3244" i="1"/>
  <c r="Z3244" i="1"/>
  <c r="AA3244" i="1"/>
  <c r="AB3244" i="1"/>
  <c r="F3244" i="1" s="1"/>
  <c r="AC3244" i="1"/>
  <c r="V3234" i="1"/>
  <c r="V3235" i="1"/>
  <c r="V3236" i="1"/>
  <c r="V3237" i="1"/>
  <c r="V3238" i="1"/>
  <c r="V3239" i="1"/>
  <c r="V3240" i="1"/>
  <c r="V3241" i="1"/>
  <c r="V3242" i="1"/>
  <c r="V3243" i="1"/>
  <c r="V3244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7" i="1"/>
  <c r="V3247" i="1"/>
  <c r="Z3247" i="1"/>
  <c r="AB3247" i="1"/>
  <c r="F3247" i="1" s="1"/>
  <c r="G3247" i="1" s="1"/>
  <c r="AC3247" i="1"/>
  <c r="L3248" i="1"/>
  <c r="V3248" i="1"/>
  <c r="Z3248" i="1"/>
  <c r="AB3248" i="1"/>
  <c r="F3248" i="1" s="1"/>
  <c r="AC3248" i="1"/>
  <c r="L3249" i="1"/>
  <c r="V3249" i="1"/>
  <c r="Z3249" i="1"/>
  <c r="AB3249" i="1"/>
  <c r="F3249" i="1" s="1"/>
  <c r="AC3249" i="1"/>
  <c r="L3250" i="1"/>
  <c r="V3250" i="1"/>
  <c r="Z3250" i="1"/>
  <c r="AB3250" i="1"/>
  <c r="F3250" i="1" s="1"/>
  <c r="G3250" i="1" s="1"/>
  <c r="AC3250" i="1"/>
  <c r="L3251" i="1"/>
  <c r="V3251" i="1"/>
  <c r="Z3251" i="1"/>
  <c r="AB3251" i="1"/>
  <c r="F3251" i="1" s="1"/>
  <c r="G3251" i="1" s="1"/>
  <c r="AC3251" i="1"/>
  <c r="L3252" i="1"/>
  <c r="V3252" i="1"/>
  <c r="Y3252" i="1"/>
  <c r="Z3252" i="1"/>
  <c r="AA3252" i="1"/>
  <c r="AB3252" i="1"/>
  <c r="F3252" i="1" s="1"/>
  <c r="G3252" i="1" s="1"/>
  <c r="AC3252" i="1"/>
  <c r="L3253" i="1"/>
  <c r="V3253" i="1"/>
  <c r="Z3253" i="1"/>
  <c r="AB3253" i="1"/>
  <c r="F3253" i="1" s="1"/>
  <c r="G3253" i="1" s="1"/>
  <c r="AC3253" i="1"/>
  <c r="L3254" i="1"/>
  <c r="V3254" i="1"/>
  <c r="Z3254" i="1"/>
  <c r="AA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Y3268" i="1"/>
  <c r="Z3268" i="1"/>
  <c r="AA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AC3275" i="1"/>
  <c r="L3276" i="1"/>
  <c r="V3276" i="1"/>
  <c r="Z3276" i="1"/>
  <c r="AB3276" i="1"/>
  <c r="F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AC3284" i="1"/>
  <c r="L3285" i="1"/>
  <c r="V3285" i="1"/>
  <c r="Z3285" i="1"/>
  <c r="AB3285" i="1"/>
  <c r="F3285" i="1" s="1"/>
  <c r="AC3285" i="1"/>
  <c r="L3286" i="1"/>
  <c r="V3286" i="1"/>
  <c r="Z3286" i="1"/>
  <c r="AB3286" i="1"/>
  <c r="F3286" i="1" s="1"/>
  <c r="AC3286" i="1"/>
  <c r="L3246" i="1"/>
  <c r="V3246" i="1"/>
  <c r="Y3246" i="1"/>
  <c r="Z3246" i="1"/>
  <c r="AA3246" i="1"/>
  <c r="AB3246" i="1"/>
  <c r="F3246" i="1" s="1"/>
  <c r="G3246" i="1" s="1"/>
  <c r="AC3246" i="1"/>
  <c r="L3287" i="1"/>
  <c r="V3287" i="1"/>
  <c r="Z3287" i="1"/>
  <c r="AB3287" i="1"/>
  <c r="F3287" i="1" s="1"/>
  <c r="G3287" i="1" s="1"/>
  <c r="AC3287" i="1"/>
  <c r="L3288" i="1"/>
  <c r="V3288" i="1"/>
  <c r="Y3288" i="1"/>
  <c r="Z3288" i="1"/>
  <c r="AA3288" i="1"/>
  <c r="AB3288" i="1"/>
  <c r="F3288" i="1" s="1"/>
  <c r="G3288" i="1" s="1"/>
  <c r="AC3288" i="1"/>
  <c r="L3289" i="1"/>
  <c r="V3289" i="1"/>
  <c r="Y3289" i="1"/>
  <c r="Z3289" i="1"/>
  <c r="AA3289" i="1"/>
  <c r="AB3289" i="1"/>
  <c r="F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6" i="1"/>
  <c r="V3296" i="1"/>
  <c r="Z3296" i="1"/>
  <c r="AB3296" i="1"/>
  <c r="F3296" i="1" s="1"/>
  <c r="G3296" i="1" s="1"/>
  <c r="AC3296" i="1"/>
  <c r="L3297" i="1"/>
  <c r="V3297" i="1"/>
  <c r="Z3297" i="1"/>
  <c r="AB3297" i="1"/>
  <c r="F3297" i="1" s="1"/>
  <c r="G3297" i="1" s="1"/>
  <c r="AC3297" i="1"/>
  <c r="L30" i="1"/>
  <c r="V30" i="1"/>
  <c r="Z30" i="1"/>
  <c r="AB30" i="1"/>
  <c r="F30" i="1" s="1"/>
  <c r="G30" i="1" s="1"/>
  <c r="AC30" i="1"/>
  <c r="AC3065" i="1"/>
  <c r="AC3066" i="1"/>
  <c r="AC3067" i="1"/>
  <c r="AB3065" i="1"/>
  <c r="F3065" i="1" s="1"/>
  <c r="G3065" i="1" s="1"/>
  <c r="AB3066" i="1"/>
  <c r="F3066" i="1" s="1"/>
  <c r="G3066" i="1" s="1"/>
  <c r="AB3067" i="1"/>
  <c r="F3067" i="1" s="1"/>
  <c r="V3065" i="1"/>
  <c r="V3066" i="1"/>
  <c r="V3067" i="1"/>
  <c r="L3065" i="1"/>
  <c r="L3066" i="1"/>
  <c r="L3067" i="1"/>
  <c r="Y3056" i="1"/>
  <c r="Z3056" i="1"/>
  <c r="AA3056" i="1"/>
  <c r="AB3056" i="1"/>
  <c r="F3056" i="1" s="1"/>
  <c r="G3056" i="1" s="1"/>
  <c r="AC3056" i="1"/>
  <c r="Z3057" i="1"/>
  <c r="AB3057" i="1"/>
  <c r="F3057" i="1" s="1"/>
  <c r="G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AC3063" i="1"/>
  <c r="Y3064" i="1"/>
  <c r="Z3064" i="1"/>
  <c r="AA3064" i="1"/>
  <c r="AB3064" i="1"/>
  <c r="F3064" i="1" s="1"/>
  <c r="G3064" i="1" s="1"/>
  <c r="AC3064" i="1"/>
  <c r="V3056" i="1"/>
  <c r="V3057" i="1"/>
  <c r="V3058" i="1"/>
  <c r="V3059" i="1"/>
  <c r="V3060" i="1"/>
  <c r="V3061" i="1"/>
  <c r="V3062" i="1"/>
  <c r="V3063" i="1"/>
  <c r="V3064" i="1"/>
  <c r="L3056" i="1"/>
  <c r="L3057" i="1"/>
  <c r="L3058" i="1"/>
  <c r="L3059" i="1"/>
  <c r="L3060" i="1"/>
  <c r="L3061" i="1"/>
  <c r="L3062" i="1"/>
  <c r="L3063" i="1"/>
  <c r="L3064" i="1"/>
  <c r="L2713" i="1"/>
  <c r="V2713" i="1"/>
  <c r="Z2713" i="1"/>
  <c r="AB2713" i="1"/>
  <c r="F2713" i="1" s="1"/>
  <c r="G2713" i="1" s="1"/>
  <c r="AC2713" i="1"/>
  <c r="L48" i="1"/>
  <c r="V48" i="1"/>
  <c r="Z48" i="1"/>
  <c r="AB48" i="1"/>
  <c r="F48" i="1" s="1"/>
  <c r="G48" i="1" s="1"/>
  <c r="AC48" i="1"/>
  <c r="V2524" i="1"/>
  <c r="Z3069" i="1"/>
  <c r="AB3069" i="1"/>
  <c r="F3069" i="1" s="1"/>
  <c r="G3069" i="1" s="1"/>
  <c r="AC3069" i="1"/>
  <c r="Y3070" i="1"/>
  <c r="Z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Z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Z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Z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Z3095" i="1"/>
  <c r="AB3095" i="1"/>
  <c r="F3095" i="1" s="1"/>
  <c r="G3095" i="1" s="1"/>
  <c r="AC3095" i="1"/>
  <c r="Y3096" i="1"/>
  <c r="Z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Z3099" i="1"/>
  <c r="AB3099" i="1"/>
  <c r="F3099" i="1" s="1"/>
  <c r="G3099" i="1" s="1"/>
  <c r="AC3099" i="1"/>
  <c r="Z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AC3107" i="1"/>
  <c r="Z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068" i="1"/>
  <c r="Z3068" i="1"/>
  <c r="AA3068" i="1"/>
  <c r="AB3068" i="1"/>
  <c r="F3068" i="1" s="1"/>
  <c r="G3068" i="1" s="1"/>
  <c r="AC3068" i="1"/>
  <c r="Y3114" i="1"/>
  <c r="Z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Z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Y3232" i="1"/>
  <c r="Z3232" i="1"/>
  <c r="AA3232" i="1"/>
  <c r="AB3232" i="1"/>
  <c r="F3232" i="1" s="1"/>
  <c r="G3232" i="1" s="1"/>
  <c r="AC3232" i="1"/>
  <c r="Y3123" i="1"/>
  <c r="Z3123" i="1"/>
  <c r="AA3123" i="1"/>
  <c r="AB3123" i="1"/>
  <c r="F3123" i="1" s="1"/>
  <c r="G3123" i="1" s="1"/>
  <c r="AC3123" i="1"/>
  <c r="Z3124" i="1"/>
  <c r="AB3124" i="1"/>
  <c r="F3124" i="1" s="1"/>
  <c r="G3124" i="1" s="1"/>
  <c r="AC3124" i="1"/>
  <c r="Z3125" i="1"/>
  <c r="AB3125" i="1"/>
  <c r="F3125" i="1" s="1"/>
  <c r="G3125" i="1" s="1"/>
  <c r="AC3125" i="1"/>
  <c r="Y3113" i="1"/>
  <c r="Z3113" i="1"/>
  <c r="AA3113" i="1"/>
  <c r="AB3113" i="1"/>
  <c r="F3113" i="1" s="1"/>
  <c r="G3113" i="1" s="1"/>
  <c r="AC3113" i="1"/>
  <c r="Y3229" i="1"/>
  <c r="Z3229" i="1"/>
  <c r="AA3229" i="1"/>
  <c r="AB3229" i="1"/>
  <c r="F3229" i="1" s="1"/>
  <c r="G3229" i="1" s="1"/>
  <c r="AC3229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230" i="1"/>
  <c r="Z3230" i="1"/>
  <c r="AA3230" i="1"/>
  <c r="AB3230" i="1"/>
  <c r="F3230" i="1" s="1"/>
  <c r="G3230" i="1" s="1"/>
  <c r="AC3230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Z3138" i="1"/>
  <c r="AB3138" i="1"/>
  <c r="F3138" i="1" s="1"/>
  <c r="G3138" i="1" s="1"/>
  <c r="AC3138" i="1"/>
  <c r="Y3233" i="1"/>
  <c r="Z3233" i="1"/>
  <c r="AA3233" i="1"/>
  <c r="AB3233" i="1"/>
  <c r="F3233" i="1" s="1"/>
  <c r="G3233" i="1" s="1"/>
  <c r="AC3233" i="1"/>
  <c r="Z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Z3146" i="1"/>
  <c r="AB3146" i="1"/>
  <c r="F3146" i="1" s="1"/>
  <c r="E4522" i="25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Y3231" i="1"/>
  <c r="Z3231" i="1"/>
  <c r="AA3231" i="1"/>
  <c r="AB3231" i="1"/>
  <c r="F3231" i="1" s="1"/>
  <c r="G3231" i="1" s="1"/>
  <c r="AC3231" i="1"/>
  <c r="Y3122" i="1"/>
  <c r="Z3122" i="1"/>
  <c r="AA3122" i="1"/>
  <c r="AB3122" i="1"/>
  <c r="F3122" i="1" s="1"/>
  <c r="G3122" i="1" s="1"/>
  <c r="AC3122" i="1"/>
  <c r="Z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Z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26" i="1"/>
  <c r="Z3126" i="1"/>
  <c r="AA3126" i="1"/>
  <c r="AB3126" i="1"/>
  <c r="F3126" i="1" s="1"/>
  <c r="G3126" i="1" s="1"/>
  <c r="AC3126" i="1"/>
  <c r="Z3162" i="1"/>
  <c r="AB3162" i="1"/>
  <c r="F3162" i="1" s="1"/>
  <c r="G3162" i="1" s="1"/>
  <c r="AC3162" i="1"/>
  <c r="Z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27" i="1"/>
  <c r="Z3127" i="1"/>
  <c r="AA3127" i="1"/>
  <c r="AB3127" i="1"/>
  <c r="F3127" i="1" s="1"/>
  <c r="G3127" i="1" s="1"/>
  <c r="AC3127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Z3169" i="1"/>
  <c r="AB3169" i="1"/>
  <c r="F3169" i="1" s="1"/>
  <c r="G3169" i="1" s="1"/>
  <c r="AC3169" i="1"/>
  <c r="Z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Z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Z3133" i="1"/>
  <c r="AB3133" i="1"/>
  <c r="F3133" i="1" s="1"/>
  <c r="G3133" i="1" s="1"/>
  <c r="AC3133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E4494" i="25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Z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Z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139" i="1"/>
  <c r="Z3139" i="1"/>
  <c r="AA3139" i="1"/>
  <c r="AB3139" i="1"/>
  <c r="F3139" i="1" s="1"/>
  <c r="G3139" i="1" s="1"/>
  <c r="AC3139" i="1"/>
  <c r="Z3212" i="1"/>
  <c r="AB3212" i="1"/>
  <c r="F3212" i="1" s="1"/>
  <c r="G3212" i="1" s="1"/>
  <c r="AC3212" i="1"/>
  <c r="Y3213" i="1"/>
  <c r="Z3213" i="1"/>
  <c r="AA3213" i="1"/>
  <c r="AB3213" i="1"/>
  <c r="F3213" i="1" s="1"/>
  <c r="AC3213" i="1"/>
  <c r="Y3214" i="1"/>
  <c r="Z3214" i="1"/>
  <c r="AA3214" i="1"/>
  <c r="AB3214" i="1"/>
  <c r="F3214" i="1" s="1"/>
  <c r="E4268" i="25" s="1"/>
  <c r="AC3214" i="1"/>
  <c r="Y3215" i="1"/>
  <c r="Z3215" i="1"/>
  <c r="AA3215" i="1"/>
  <c r="AB3215" i="1"/>
  <c r="F3215" i="1" s="1"/>
  <c r="AC3215" i="1"/>
  <c r="Y3216" i="1"/>
  <c r="Z3216" i="1"/>
  <c r="AA3216" i="1"/>
  <c r="AB3216" i="1"/>
  <c r="F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AC3218" i="1"/>
  <c r="Y3219" i="1"/>
  <c r="Z3219" i="1"/>
  <c r="AA3219" i="1"/>
  <c r="AB3219" i="1"/>
  <c r="F3219" i="1" s="1"/>
  <c r="AC3219" i="1"/>
  <c r="Y3220" i="1"/>
  <c r="Z3220" i="1"/>
  <c r="AA3220" i="1"/>
  <c r="AB3220" i="1"/>
  <c r="F3220" i="1" s="1"/>
  <c r="E4274" i="25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Z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068" i="1"/>
  <c r="V3114" i="1"/>
  <c r="V3115" i="1"/>
  <c r="V3116" i="1"/>
  <c r="V3117" i="1"/>
  <c r="V3118" i="1"/>
  <c r="V3119" i="1"/>
  <c r="V3120" i="1"/>
  <c r="V3121" i="1"/>
  <c r="V3232" i="1"/>
  <c r="V3123" i="1"/>
  <c r="V3124" i="1"/>
  <c r="V3125" i="1"/>
  <c r="V3113" i="1"/>
  <c r="V3229" i="1"/>
  <c r="V3128" i="1"/>
  <c r="V3129" i="1"/>
  <c r="V3130" i="1"/>
  <c r="V3131" i="1"/>
  <c r="V3132" i="1"/>
  <c r="V3230" i="1"/>
  <c r="V3134" i="1"/>
  <c r="V3135" i="1"/>
  <c r="V3136" i="1"/>
  <c r="V3137" i="1"/>
  <c r="V3138" i="1"/>
  <c r="V3233" i="1"/>
  <c r="V3140" i="1"/>
  <c r="V3141" i="1"/>
  <c r="V3142" i="1"/>
  <c r="V3143" i="1"/>
  <c r="V3144" i="1"/>
  <c r="V3145" i="1"/>
  <c r="V3146" i="1"/>
  <c r="V3147" i="1"/>
  <c r="V3148" i="1"/>
  <c r="V3231" i="1"/>
  <c r="V3122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26" i="1"/>
  <c r="V3162" i="1"/>
  <c r="V3163" i="1"/>
  <c r="V3164" i="1"/>
  <c r="V3165" i="1"/>
  <c r="V3127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33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139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068" i="1"/>
  <c r="L3114" i="1"/>
  <c r="L3115" i="1"/>
  <c r="L3116" i="1"/>
  <c r="L3117" i="1"/>
  <c r="L3118" i="1"/>
  <c r="L3119" i="1"/>
  <c r="L3120" i="1"/>
  <c r="L3121" i="1"/>
  <c r="L3232" i="1"/>
  <c r="L3123" i="1"/>
  <c r="L3124" i="1"/>
  <c r="L3125" i="1"/>
  <c r="L3113" i="1"/>
  <c r="L3229" i="1"/>
  <c r="L3128" i="1"/>
  <c r="L3129" i="1"/>
  <c r="L3130" i="1"/>
  <c r="L3131" i="1"/>
  <c r="L3132" i="1"/>
  <c r="L3230" i="1"/>
  <c r="L3134" i="1"/>
  <c r="L3135" i="1"/>
  <c r="L3136" i="1"/>
  <c r="L3137" i="1"/>
  <c r="L3138" i="1"/>
  <c r="L3233" i="1"/>
  <c r="L3140" i="1"/>
  <c r="L3141" i="1"/>
  <c r="L3142" i="1"/>
  <c r="L3143" i="1"/>
  <c r="L3144" i="1"/>
  <c r="L3145" i="1"/>
  <c r="L3146" i="1"/>
  <c r="L3147" i="1"/>
  <c r="L3148" i="1"/>
  <c r="L3231" i="1"/>
  <c r="L3122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26" i="1"/>
  <c r="L3162" i="1"/>
  <c r="L3163" i="1"/>
  <c r="L3164" i="1"/>
  <c r="L3165" i="1"/>
  <c r="L3127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33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139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19" i="1"/>
  <c r="E4272" i="25"/>
  <c r="G3218" i="1"/>
  <c r="E4502" i="25"/>
  <c r="G3214" i="1"/>
  <c r="E4267" i="25"/>
  <c r="G3215" i="1"/>
  <c r="E4270" i="25"/>
  <c r="G3193" i="1"/>
  <c r="E4493" i="25"/>
  <c r="G3213" i="1"/>
  <c r="E4266" i="25"/>
  <c r="G3220" i="1"/>
  <c r="E4273" i="25"/>
  <c r="G3216" i="1"/>
  <c r="E4271" i="25"/>
  <c r="G3146" i="1"/>
  <c r="K4403" i="25"/>
  <c r="G4403" i="25"/>
  <c r="I4403" i="25"/>
  <c r="G3107" i="1"/>
  <c r="E4035" i="25"/>
  <c r="G3058" i="1"/>
  <c r="G3060" i="1"/>
  <c r="G3067" i="1"/>
  <c r="G3063" i="1"/>
  <c r="G3059" i="1"/>
  <c r="G3285" i="1"/>
  <c r="G3276" i="1"/>
  <c r="G3249" i="1"/>
  <c r="G3062" i="1"/>
  <c r="G3289" i="1"/>
  <c r="G3275" i="1"/>
  <c r="G3265" i="1"/>
  <c r="G3248" i="1"/>
  <c r="G3061" i="1"/>
  <c r="G3284" i="1"/>
  <c r="G3286" i="1"/>
  <c r="G3244" i="1"/>
  <c r="G3426" i="1"/>
  <c r="G3418" i="1"/>
  <c r="G3402" i="1"/>
  <c r="G3390" i="1"/>
  <c r="G3382" i="1"/>
  <c r="G3378" i="1"/>
  <c r="G3366" i="1"/>
  <c r="G3362" i="1"/>
  <c r="G3358" i="1"/>
  <c r="G3349" i="1"/>
  <c r="G3337" i="1"/>
  <c r="G3329" i="1"/>
  <c r="G3325" i="1"/>
  <c r="G3321" i="1"/>
  <c r="G3317" i="1"/>
  <c r="G3305" i="1"/>
  <c r="G3428" i="1"/>
  <c r="G3434" i="1"/>
  <c r="G3436" i="1"/>
  <c r="G3435" i="1"/>
  <c r="G3445" i="1"/>
  <c r="G3444" i="1"/>
  <c r="G3443" i="1"/>
  <c r="G3474" i="1"/>
  <c r="G3470" i="1"/>
  <c r="G3466" i="1"/>
  <c r="G3462" i="1"/>
  <c r="G3454" i="1"/>
  <c r="G3450" i="1"/>
  <c r="G3243" i="1"/>
  <c r="G3415" i="1"/>
  <c r="G3411" i="1"/>
  <c r="G3407" i="1"/>
  <c r="G3391" i="1"/>
  <c r="G3387" i="1"/>
  <c r="G3383" i="1"/>
  <c r="G3379" i="1"/>
  <c r="G3375" i="1"/>
  <c r="G3371" i="1"/>
  <c r="G3367" i="1"/>
  <c r="G3359" i="1"/>
  <c r="G3354" i="1"/>
  <c r="G3350" i="1"/>
  <c r="G3338" i="1"/>
  <c r="G3330" i="1"/>
  <c r="G3326" i="1"/>
  <c r="G3310" i="1"/>
  <c r="G3306" i="1"/>
  <c r="G3302" i="1"/>
  <c r="G3245" i="1"/>
  <c r="G3433" i="1"/>
  <c r="G3473" i="1"/>
  <c r="G3469" i="1"/>
  <c r="G3465" i="1"/>
  <c r="G3457" i="1"/>
  <c r="G3240" i="1"/>
  <c r="G3242" i="1"/>
  <c r="G3424" i="1"/>
  <c r="G3416" i="1"/>
  <c r="G3412" i="1"/>
  <c r="G3404" i="1"/>
  <c r="G3400" i="1"/>
  <c r="G3392" i="1"/>
  <c r="G3388" i="1"/>
  <c r="G3376" i="1"/>
  <c r="G3372" i="1"/>
  <c r="G3364" i="1"/>
  <c r="G3356" i="1"/>
  <c r="G3351" i="1"/>
  <c r="G3347" i="1"/>
  <c r="G3331" i="1"/>
  <c r="G3319" i="1"/>
  <c r="G3315" i="1"/>
  <c r="G3311" i="1"/>
  <c r="G3472" i="1"/>
  <c r="G3464" i="1"/>
  <c r="G3460" i="1"/>
  <c r="G3456" i="1"/>
  <c r="G3241" i="1"/>
  <c r="G3425" i="1"/>
  <c r="G3417" i="1"/>
  <c r="G3413" i="1"/>
  <c r="G3389" i="1"/>
  <c r="G3385" i="1"/>
  <c r="G3377" i="1"/>
  <c r="G3373" i="1"/>
  <c r="G3352" i="1"/>
  <c r="G3336" i="1"/>
  <c r="G3328" i="1"/>
  <c r="G3324" i="1"/>
  <c r="G3320" i="1"/>
  <c r="G3312" i="1"/>
  <c r="G3304" i="1"/>
  <c r="G3442" i="1"/>
  <c r="G3441" i="1"/>
  <c r="G3440" i="1"/>
  <c r="G3439" i="1"/>
  <c r="G3438" i="1"/>
  <c r="G3471" i="1"/>
  <c r="G3467" i="1"/>
  <c r="G3459" i="1"/>
  <c r="G3455" i="1"/>
  <c r="G3451" i="1"/>
  <c r="G3447" i="1"/>
  <c r="AA3067" i="1"/>
  <c r="Y3067" i="1"/>
  <c r="AA3066" i="1"/>
  <c r="Y3066" i="1"/>
  <c r="AA3065" i="1"/>
  <c r="Y3065" i="1"/>
  <c r="F3429" i="1"/>
  <c r="G3429" i="1" s="1"/>
  <c r="Y3444" i="1"/>
  <c r="Y3441" i="1"/>
  <c r="Y3438" i="1"/>
  <c r="AA3436" i="1"/>
  <c r="AA3440" i="1"/>
  <c r="AA3446" i="1"/>
  <c r="AA3442" i="1"/>
  <c r="Y3443" i="1"/>
  <c r="Y3445" i="1"/>
  <c r="Y3439" i="1"/>
  <c r="Y3434" i="1"/>
  <c r="Y3435" i="1"/>
  <c r="AA3437" i="1"/>
  <c r="AA3181" i="1"/>
  <c r="AA3355" i="1"/>
  <c r="Y3249" i="1"/>
  <c r="Y3212" i="1"/>
  <c r="Y3262" i="1"/>
  <c r="AA3258" i="1"/>
  <c r="AA3329" i="1"/>
  <c r="Y3150" i="1"/>
  <c r="AA3169" i="1"/>
  <c r="AA3152" i="1"/>
  <c r="Y3293" i="1"/>
  <c r="Y3421" i="1"/>
  <c r="AA3417" i="1"/>
  <c r="AA3376" i="1"/>
  <c r="Y3385" i="1"/>
  <c r="Y3140" i="1"/>
  <c r="AA3146" i="1"/>
  <c r="Y3311" i="1"/>
  <c r="Y3409" i="1"/>
  <c r="Y3368" i="1"/>
  <c r="AA3364" i="1"/>
  <c r="Y3401" i="1"/>
  <c r="AA3397" i="1"/>
  <c r="AA3343" i="1"/>
  <c r="Y3271" i="1"/>
  <c r="AA3413" i="1"/>
  <c r="Y3405" i="1"/>
  <c r="Y3393" i="1"/>
  <c r="Y3339" i="1"/>
  <c r="AA3335" i="1"/>
  <c r="Y3389" i="1"/>
  <c r="Y3372" i="1"/>
  <c r="Y3360" i="1"/>
  <c r="AA3347" i="1"/>
  <c r="AA3327" i="1"/>
  <c r="Y3279" i="1"/>
  <c r="AA3275" i="1"/>
  <c r="Y3266" i="1"/>
  <c r="Y3284" i="1"/>
  <c r="Y3170" i="1"/>
  <c r="AA3154" i="1"/>
  <c r="Y3431" i="1"/>
  <c r="Y3351" i="1"/>
  <c r="AA3253" i="1"/>
  <c r="Y3356" i="1"/>
  <c r="Y3307" i="1"/>
  <c r="AA3303" i="1"/>
  <c r="Y3319" i="1"/>
  <c r="AA3315" i="1"/>
  <c r="AA3299" i="1"/>
  <c r="AA3331" i="1"/>
  <c r="Y3323" i="1"/>
  <c r="Y3225" i="1"/>
  <c r="AA3119" i="1"/>
  <c r="Y3390" i="1"/>
  <c r="AA3182" i="1"/>
  <c r="Y3104" i="1"/>
  <c r="AA3076" i="1"/>
  <c r="AA3259" i="1"/>
  <c r="Y3316" i="1"/>
  <c r="AA3425" i="1"/>
  <c r="AA3380" i="1"/>
  <c r="Y3099" i="1"/>
  <c r="Y3090" i="1"/>
  <c r="Y3422" i="1"/>
  <c r="AA3410" i="1"/>
  <c r="AA3348" i="1"/>
  <c r="Y3178" i="1"/>
  <c r="AA3147" i="1"/>
  <c r="AA3290" i="1"/>
  <c r="AA3280" i="1"/>
  <c r="AA3373" i="1"/>
  <c r="Y3340" i="1"/>
  <c r="Y3133" i="1"/>
  <c r="Y3296" i="1"/>
  <c r="Y3285" i="1"/>
  <c r="AA3276" i="1"/>
  <c r="Y3272" i="1"/>
  <c r="AA3263" i="1"/>
  <c r="Y3255" i="1"/>
  <c r="Y3267" i="1"/>
  <c r="Y3250" i="1"/>
  <c r="AA3398" i="1"/>
  <c r="Y3381" i="1"/>
  <c r="AA3361" i="1"/>
  <c r="AA3308" i="1"/>
  <c r="AA3426" i="1"/>
  <c r="AA3414" i="1"/>
  <c r="Y3406" i="1"/>
  <c r="AA3377" i="1"/>
  <c r="AA3365" i="1"/>
  <c r="Y3357" i="1"/>
  <c r="Y3332" i="1"/>
  <c r="AA3324" i="1"/>
  <c r="AA3312" i="1"/>
  <c r="AA3300" i="1"/>
  <c r="AA3429" i="1"/>
  <c r="Y3428" i="1"/>
  <c r="AA3328" i="1"/>
  <c r="AA3394" i="1"/>
  <c r="AA3344" i="1"/>
  <c r="AA78" i="1"/>
  <c r="Y3082" i="1"/>
  <c r="Y3384" i="1"/>
  <c r="Y3432" i="1"/>
  <c r="Y3273" i="1"/>
  <c r="AA30" i="1"/>
  <c r="AA3433" i="1"/>
  <c r="AA3337" i="1"/>
  <c r="Y3281" i="1"/>
  <c r="AA3387" i="1"/>
  <c r="Y3349" i="1"/>
  <c r="AA3297" i="1"/>
  <c r="AA3256" i="1"/>
  <c r="AA3124" i="1"/>
  <c r="AA3251" i="1"/>
  <c r="Y3317" i="1"/>
  <c r="Y3138" i="1"/>
  <c r="AA3138" i="1"/>
  <c r="AA3100" i="1"/>
  <c r="AA3305" i="1"/>
  <c r="Y3415" i="1"/>
  <c r="AA3403" i="1"/>
  <c r="AA3395" i="1"/>
  <c r="Y3358" i="1"/>
  <c r="Y3149" i="1"/>
  <c r="AA48" i="1"/>
  <c r="Y3260" i="1"/>
  <c r="AA3260" i="1"/>
  <c r="AA3197" i="1"/>
  <c r="AA3162" i="1"/>
  <c r="AA3106" i="1"/>
  <c r="Y3092" i="1"/>
  <c r="AA3423" i="1"/>
  <c r="AA3407" i="1"/>
  <c r="AA3399" i="1"/>
  <c r="AA3391" i="1"/>
  <c r="AA3382" i="1"/>
  <c r="AA3374" i="1"/>
  <c r="AA3366" i="1"/>
  <c r="AA3341" i="1"/>
  <c r="AA3333" i="1"/>
  <c r="AA3325" i="1"/>
  <c r="AA3309" i="1"/>
  <c r="AA3301" i="1"/>
  <c r="AA3370" i="1"/>
  <c r="AA3313" i="1"/>
  <c r="Y3277" i="1"/>
  <c r="AA3264" i="1"/>
  <c r="Y3171" i="1"/>
  <c r="AA3291" i="1"/>
  <c r="Y3291" i="1"/>
  <c r="AA3179" i="1"/>
  <c r="Y3179" i="1"/>
  <c r="AA3286" i="1"/>
  <c r="AA3269" i="1"/>
  <c r="Y3427" i="1"/>
  <c r="Y3419" i="1"/>
  <c r="Y3418" i="1"/>
  <c r="Y3411" i="1"/>
  <c r="Y3402" i="1"/>
  <c r="Y3386" i="1"/>
  <c r="Y3378" i="1"/>
  <c r="Y3369" i="1"/>
  <c r="Y3362" i="1"/>
  <c r="Y3353" i="1"/>
  <c r="Y3352" i="1"/>
  <c r="Y3345" i="1"/>
  <c r="Y3336" i="1"/>
  <c r="Y3321" i="1"/>
  <c r="Y3320" i="1"/>
  <c r="Y3304" i="1"/>
  <c r="AA3247" i="1"/>
  <c r="Y31" i="1"/>
  <c r="Y3199" i="1"/>
  <c r="Y3261" i="1"/>
  <c r="AA3310" i="1"/>
  <c r="AA3318" i="1"/>
  <c r="AA3180" i="1"/>
  <c r="Y3163" i="1"/>
  <c r="AA3108" i="1"/>
  <c r="AA2713" i="1"/>
  <c r="AA3287" i="1"/>
  <c r="Y3257" i="1"/>
  <c r="Y3314" i="1"/>
  <c r="AA3430" i="1"/>
  <c r="AA3265" i="1"/>
  <c r="AA3306" i="1"/>
  <c r="AA3086" i="1"/>
  <c r="Y23" i="1"/>
  <c r="AA3175" i="1"/>
  <c r="Y3125" i="1"/>
  <c r="Y3101" i="1"/>
  <c r="AA3095" i="1"/>
  <c r="Y3069" i="1"/>
  <c r="AA3292" i="1"/>
  <c r="Y3283" i="1"/>
  <c r="Y3278" i="1"/>
  <c r="Y3274" i="1"/>
  <c r="Y3270" i="1"/>
  <c r="AA3248" i="1"/>
  <c r="Y3424" i="1"/>
  <c r="Y3420" i="1"/>
  <c r="Y3416" i="1"/>
  <c r="Y3412" i="1"/>
  <c r="Y3408" i="1"/>
  <c r="Y3404" i="1"/>
  <c r="Y3400" i="1"/>
  <c r="Y3396" i="1"/>
  <c r="Y3392" i="1"/>
  <c r="Y3388" i="1"/>
  <c r="Y3383" i="1"/>
  <c r="Y3379" i="1"/>
  <c r="Y3375" i="1"/>
  <c r="Y3371" i="1"/>
  <c r="Y3367" i="1"/>
  <c r="Y3363" i="1"/>
  <c r="Y3359" i="1"/>
  <c r="Y3354" i="1"/>
  <c r="Y3350" i="1"/>
  <c r="Y3346" i="1"/>
  <c r="Y3342" i="1"/>
  <c r="Y3338" i="1"/>
  <c r="Y3334" i="1"/>
  <c r="Y3330" i="1"/>
  <c r="Y3326" i="1"/>
  <c r="Y3322" i="1"/>
  <c r="AA3302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3" i="1"/>
  <c r="Z3053" i="1"/>
  <c r="AA3053" i="1"/>
  <c r="AB3053" i="1"/>
  <c r="F3053" i="1" s="1"/>
  <c r="AC3053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AC3055" i="1"/>
  <c r="V3053" i="1"/>
  <c r="V3054" i="1"/>
  <c r="V3055" i="1"/>
  <c r="L3053" i="1"/>
  <c r="L3054" i="1"/>
  <c r="L3055" i="1"/>
  <c r="AA3043" i="1"/>
  <c r="Z3043" i="1"/>
  <c r="Y3043" i="1"/>
  <c r="Y2921" i="1"/>
  <c r="Z2921" i="1"/>
  <c r="AA2921" i="1"/>
  <c r="Y3051" i="1"/>
  <c r="Z3051" i="1"/>
  <c r="AA3051" i="1"/>
  <c r="AB3051" i="1"/>
  <c r="F3051" i="1" s="1"/>
  <c r="AC3051" i="1"/>
  <c r="V3051" i="1"/>
  <c r="L3051" i="1"/>
  <c r="Y3050" i="1"/>
  <c r="Z3050" i="1"/>
  <c r="AA3050" i="1"/>
  <c r="AB3050" i="1"/>
  <c r="F3050" i="1" s="1"/>
  <c r="AC3050" i="1"/>
  <c r="V3050" i="1"/>
  <c r="L3050" i="1"/>
  <c r="Y3052" i="1"/>
  <c r="Z3052" i="1"/>
  <c r="AA3052" i="1"/>
  <c r="AB3052" i="1"/>
  <c r="F3052" i="1" s="1"/>
  <c r="G3052" i="1" s="1"/>
  <c r="AC3052" i="1"/>
  <c r="V3052" i="1"/>
  <c r="L3052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V3045" i="1"/>
  <c r="V3046" i="1"/>
  <c r="L3045" i="1"/>
  <c r="L3046" i="1"/>
  <c r="AB2922" i="1"/>
  <c r="F2922" i="1" s="1"/>
  <c r="G2922" i="1" s="1"/>
  <c r="AC2922" i="1"/>
  <c r="V2922" i="1"/>
  <c r="L2922" i="1"/>
  <c r="Y3047" i="1"/>
  <c r="Y3048" i="1"/>
  <c r="Y3049" i="1"/>
  <c r="Z3047" i="1"/>
  <c r="AA3047" i="1"/>
  <c r="AB3047" i="1"/>
  <c r="F3047" i="1" s="1"/>
  <c r="G3047" i="1" s="1"/>
  <c r="AC3047" i="1"/>
  <c r="Z3048" i="1"/>
  <c r="AA3048" i="1"/>
  <c r="AB3048" i="1"/>
  <c r="F3048" i="1" s="1"/>
  <c r="G3048" i="1" s="1"/>
  <c r="AC3048" i="1"/>
  <c r="Z3049" i="1"/>
  <c r="AA3049" i="1"/>
  <c r="AB3049" i="1"/>
  <c r="F3049" i="1" s="1"/>
  <c r="AC3049" i="1"/>
  <c r="V3047" i="1"/>
  <c r="V3048" i="1"/>
  <c r="V3049" i="1"/>
  <c r="L3047" i="1"/>
  <c r="L3048" i="1"/>
  <c r="L3049" i="1"/>
  <c r="L20" i="1"/>
  <c r="V20" i="1"/>
  <c r="Y20" i="1"/>
  <c r="Z20" i="1"/>
  <c r="AA20" i="1"/>
  <c r="AB20" i="1"/>
  <c r="F20" i="1" s="1"/>
  <c r="G20" i="1" s="1"/>
  <c r="AC20" i="1"/>
  <c r="L2899" i="1"/>
  <c r="L3043" i="1"/>
  <c r="L2924" i="1"/>
  <c r="L2932" i="1"/>
  <c r="L2934" i="1"/>
  <c r="L2958" i="1"/>
  <c r="L2962" i="1"/>
  <c r="L2968" i="1"/>
  <c r="L2974" i="1"/>
  <c r="L2990" i="1"/>
  <c r="L3010" i="1"/>
  <c r="L3020" i="1"/>
  <c r="L3034" i="1"/>
  <c r="AC3043" i="1"/>
  <c r="AC3044" i="1"/>
  <c r="AC2923" i="1"/>
  <c r="AB3043" i="1"/>
  <c r="F3043" i="1" s="1"/>
  <c r="AB3044" i="1"/>
  <c r="F3044" i="1" s="1"/>
  <c r="G3044" i="1" s="1"/>
  <c r="AB2923" i="1"/>
  <c r="F2923" i="1" s="1"/>
  <c r="V3043" i="1"/>
  <c r="V3044" i="1"/>
  <c r="L3044" i="1"/>
  <c r="AB2921" i="1"/>
  <c r="F2921" i="1" s="1"/>
  <c r="AC2921" i="1"/>
  <c r="V2921" i="1"/>
  <c r="L2921" i="1"/>
  <c r="Y2923" i="1"/>
  <c r="Z2923" i="1"/>
  <c r="AA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AC2941" i="1"/>
  <c r="Y2942" i="1"/>
  <c r="Z2942" i="1"/>
  <c r="AA2942" i="1"/>
  <c r="AB2942" i="1"/>
  <c r="F2942" i="1" s="1"/>
  <c r="E4216" i="25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E4092" i="25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AC3041" i="1"/>
  <c r="Y3042" i="1"/>
  <c r="Z3042" i="1"/>
  <c r="AA3042" i="1"/>
  <c r="AB3042" i="1"/>
  <c r="F3042" i="1" s="1"/>
  <c r="AC304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L2923" i="1"/>
  <c r="L2925" i="1"/>
  <c r="L2926" i="1"/>
  <c r="L2927" i="1"/>
  <c r="L2928" i="1"/>
  <c r="L2929" i="1"/>
  <c r="L2930" i="1"/>
  <c r="L2931" i="1"/>
  <c r="L2933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9" i="1"/>
  <c r="L2960" i="1"/>
  <c r="L2961" i="1"/>
  <c r="L2963" i="1"/>
  <c r="L2964" i="1"/>
  <c r="L2965" i="1"/>
  <c r="L2966" i="1"/>
  <c r="L2967" i="1"/>
  <c r="L2969" i="1"/>
  <c r="L2970" i="1"/>
  <c r="L2971" i="1"/>
  <c r="L2972" i="1"/>
  <c r="L2973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1" i="1"/>
  <c r="L3012" i="1"/>
  <c r="L3013" i="1"/>
  <c r="L3014" i="1"/>
  <c r="L3015" i="1"/>
  <c r="L3016" i="1"/>
  <c r="L3017" i="1"/>
  <c r="L3018" i="1"/>
  <c r="L3019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5" i="1"/>
  <c r="L3036" i="1"/>
  <c r="L3037" i="1"/>
  <c r="L3038" i="1"/>
  <c r="L3039" i="1"/>
  <c r="L3040" i="1"/>
  <c r="L3041" i="1"/>
  <c r="L3042" i="1"/>
  <c r="F2925" i="1"/>
  <c r="G2925" i="1" s="1"/>
  <c r="L1929" i="1"/>
  <c r="V1929" i="1"/>
  <c r="Y1929" i="1"/>
  <c r="Z1929" i="1"/>
  <c r="AA1929" i="1"/>
  <c r="AB1929" i="1"/>
  <c r="F1929" i="1" s="1"/>
  <c r="G1929" i="1" s="1"/>
  <c r="AC1929" i="1"/>
  <c r="Y2914" i="1"/>
  <c r="Z2914" i="1"/>
  <c r="AA2914" i="1"/>
  <c r="AB2914" i="1"/>
  <c r="F2914" i="1" s="1"/>
  <c r="G2914" i="1" s="1"/>
  <c r="AC2914" i="1"/>
  <c r="V2914" i="1"/>
  <c r="L2914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Z2896" i="1"/>
  <c r="AA2896" i="1"/>
  <c r="AB2896" i="1"/>
  <c r="F2896" i="1" s="1"/>
  <c r="AC2896" i="1"/>
  <c r="Z2897" i="1"/>
  <c r="AA2897" i="1"/>
  <c r="AB2897" i="1"/>
  <c r="F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G2899" i="1" s="1"/>
  <c r="AC2899" i="1"/>
  <c r="Z2900" i="1"/>
  <c r="AA2900" i="1"/>
  <c r="AB2900" i="1"/>
  <c r="F2900" i="1" s="1"/>
  <c r="AC2900" i="1"/>
  <c r="Z2901" i="1"/>
  <c r="AA2901" i="1"/>
  <c r="AB2901" i="1"/>
  <c r="F2901" i="1" s="1"/>
  <c r="AC2901" i="1"/>
  <c r="Z2902" i="1"/>
  <c r="AA2902" i="1"/>
  <c r="AB2902" i="1"/>
  <c r="F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G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L2896" i="1"/>
  <c r="L2897" i="1"/>
  <c r="L2898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Y2460" i="1"/>
  <c r="Z2460" i="1"/>
  <c r="AA2460" i="1"/>
  <c r="AB2460" i="1"/>
  <c r="F2460" i="1" s="1"/>
  <c r="G2460" i="1" s="1"/>
  <c r="AC2460" i="1"/>
  <c r="V2460" i="1"/>
  <c r="L2460" i="1"/>
  <c r="Y2894" i="1"/>
  <c r="Z2894" i="1"/>
  <c r="AA2894" i="1"/>
  <c r="AB2894" i="1"/>
  <c r="F2894" i="1" s="1"/>
  <c r="G2894" i="1" s="1"/>
  <c r="AC2894" i="1"/>
  <c r="Y2895" i="1"/>
  <c r="Z2895" i="1"/>
  <c r="AA2895" i="1"/>
  <c r="AB2895" i="1"/>
  <c r="F2895" i="1" s="1"/>
  <c r="G2895" i="1" s="1"/>
  <c r="AC2895" i="1"/>
  <c r="Y2889" i="1"/>
  <c r="Z2889" i="1"/>
  <c r="AA2889" i="1"/>
  <c r="AB2889" i="1"/>
  <c r="F2889" i="1" s="1"/>
  <c r="G2889" i="1" s="1"/>
  <c r="AC2889" i="1"/>
  <c r="Y2890" i="1"/>
  <c r="Z2890" i="1"/>
  <c r="AA2890" i="1"/>
  <c r="AB2890" i="1"/>
  <c r="F2890" i="1" s="1"/>
  <c r="G2890" i="1" s="1"/>
  <c r="AC2890" i="1"/>
  <c r="Y2891" i="1"/>
  <c r="Z2891" i="1"/>
  <c r="AA2891" i="1"/>
  <c r="AB2891" i="1"/>
  <c r="F2891" i="1" s="1"/>
  <c r="AC2891" i="1"/>
  <c r="Y2892" i="1"/>
  <c r="Z2892" i="1"/>
  <c r="AA2892" i="1"/>
  <c r="AB2892" i="1"/>
  <c r="F2892" i="1" s="1"/>
  <c r="AC2892" i="1"/>
  <c r="Y2893" i="1"/>
  <c r="Z2893" i="1"/>
  <c r="AA2893" i="1"/>
  <c r="AB2893" i="1"/>
  <c r="F2893" i="1" s="1"/>
  <c r="G2893" i="1" s="1"/>
  <c r="AC2893" i="1"/>
  <c r="V2889" i="1"/>
  <c r="V2890" i="1"/>
  <c r="V2891" i="1"/>
  <c r="V2892" i="1"/>
  <c r="V2893" i="1"/>
  <c r="L2889" i="1"/>
  <c r="L2890" i="1"/>
  <c r="L2891" i="1"/>
  <c r="L2892" i="1"/>
  <c r="L2893" i="1"/>
  <c r="L2895" i="1"/>
  <c r="V2894" i="1"/>
  <c r="V2895" i="1"/>
  <c r="L2894" i="1"/>
  <c r="AA2879" i="1"/>
  <c r="Y2879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V2887" i="1"/>
  <c r="V2888" i="1"/>
  <c r="L2887" i="1"/>
  <c r="L2888" i="1"/>
  <c r="O2783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46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118" i="1"/>
  <c r="AC119" i="1"/>
  <c r="AC521" i="1"/>
  <c r="AC131" i="1"/>
  <c r="AC51" i="1"/>
  <c r="AC134" i="1"/>
  <c r="AC135" i="1"/>
  <c r="AC136" i="1"/>
  <c r="AC137" i="1"/>
  <c r="AC138" i="1"/>
  <c r="AC139" i="1"/>
  <c r="AC140" i="1"/>
  <c r="AC141" i="1"/>
  <c r="AC142" i="1"/>
  <c r="AC143" i="1"/>
  <c r="AC144" i="1"/>
  <c r="AC52" i="1"/>
  <c r="AC53" i="1"/>
  <c r="AC54" i="1"/>
  <c r="AC55" i="1"/>
  <c r="AC56" i="1"/>
  <c r="AC57" i="1"/>
  <c r="AC58" i="1"/>
  <c r="AC425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116" i="1"/>
  <c r="AC117" i="1"/>
  <c r="AC120" i="1"/>
  <c r="AC121" i="1"/>
  <c r="AC122" i="1"/>
  <c r="AC123" i="1"/>
  <c r="AC124" i="1"/>
  <c r="AC125" i="1"/>
  <c r="AC126" i="1"/>
  <c r="AC127" i="1"/>
  <c r="AC145" i="1"/>
  <c r="AC317" i="1"/>
  <c r="AC318" i="1"/>
  <c r="AC319" i="1"/>
  <c r="AC320" i="1"/>
  <c r="AC321" i="1"/>
  <c r="AC506" i="1"/>
  <c r="AC507" i="1"/>
  <c r="AC73" i="1"/>
  <c r="AC323" i="1"/>
  <c r="AC324" i="1"/>
  <c r="AC325" i="1"/>
  <c r="AC326" i="1"/>
  <c r="AC327" i="1"/>
  <c r="AC514" i="1"/>
  <c r="AC515" i="1"/>
  <c r="AC128" i="1"/>
  <c r="AC129" i="1"/>
  <c r="AC130" i="1"/>
  <c r="AC322" i="1"/>
  <c r="AC49" i="1"/>
  <c r="AC132" i="1"/>
  <c r="AC133" i="1"/>
  <c r="AC662" i="1"/>
  <c r="AC113" i="1"/>
  <c r="AC114" i="1"/>
  <c r="AC115" i="1"/>
  <c r="AC163" i="1"/>
  <c r="AC164" i="1"/>
  <c r="AC495" i="1"/>
  <c r="AC496" i="1"/>
  <c r="AC497" i="1"/>
  <c r="AC498" i="1"/>
  <c r="AC499" i="1"/>
  <c r="AC500" i="1"/>
  <c r="AC501" i="1"/>
  <c r="AC502" i="1"/>
  <c r="AC503" i="1"/>
  <c r="AC504" i="1"/>
  <c r="AC505" i="1"/>
  <c r="AC161" i="1"/>
  <c r="AC162" i="1"/>
  <c r="AC328" i="1"/>
  <c r="AC329" i="1"/>
  <c r="AC330" i="1"/>
  <c r="AC331" i="1"/>
  <c r="AC332" i="1"/>
  <c r="AC333" i="1"/>
  <c r="AC481" i="1"/>
  <c r="AC516" i="1"/>
  <c r="AC517" i="1"/>
  <c r="AC518" i="1"/>
  <c r="AC519" i="1"/>
  <c r="AC520" i="1"/>
  <c r="AC794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801" i="1"/>
  <c r="AC802" i="1"/>
  <c r="AC803" i="1"/>
  <c r="AC804" i="1"/>
  <c r="AC805" i="1"/>
  <c r="AC806" i="1"/>
  <c r="AC807" i="1"/>
  <c r="AC808" i="1"/>
  <c r="AC809" i="1"/>
  <c r="AC795" i="1"/>
  <c r="AC796" i="1"/>
  <c r="AC797" i="1"/>
  <c r="AC798" i="1"/>
  <c r="AC799" i="1"/>
  <c r="AC800" i="1"/>
  <c r="AC811" i="1"/>
  <c r="AC812" i="1"/>
  <c r="AC810" i="1"/>
  <c r="AC831" i="1"/>
  <c r="AC83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58" i="1"/>
  <c r="AC829" i="1"/>
  <c r="AC830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33" i="1"/>
  <c r="AC860" i="1"/>
  <c r="AC859" i="1"/>
  <c r="AC861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200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99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3" i="1"/>
  <c r="AC1233" i="1"/>
  <c r="AC1234" i="1"/>
  <c r="AC1235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452" i="1"/>
  <c r="AC1453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4" i="1"/>
  <c r="AC1455" i="1"/>
  <c r="AC1456" i="1"/>
  <c r="AC1457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66" i="1"/>
  <c r="AC1467" i="1"/>
  <c r="AC1468" i="1"/>
  <c r="AC1469" i="1"/>
  <c r="AC1470" i="1"/>
  <c r="AC1471" i="1"/>
  <c r="AC1472" i="1"/>
  <c r="AC1464" i="1"/>
  <c r="AC1465" i="1"/>
  <c r="AC1473" i="1"/>
  <c r="AC1474" i="1"/>
  <c r="AC1475" i="1"/>
  <c r="AC1458" i="1"/>
  <c r="AC1459" i="1"/>
  <c r="AC1460" i="1"/>
  <c r="AC1461" i="1"/>
  <c r="AC1462" i="1"/>
  <c r="AC1463" i="1"/>
  <c r="AC1499" i="1"/>
  <c r="AC1500" i="1"/>
  <c r="AC165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9" i="1"/>
  <c r="AC1660" i="1"/>
  <c r="AC1661" i="1"/>
  <c r="AC1662" i="1"/>
  <c r="AC1663" i="1"/>
  <c r="AC1667" i="1"/>
  <c r="AC1668" i="1"/>
  <c r="AC1669" i="1"/>
  <c r="AC1670" i="1"/>
  <c r="AC1653" i="1"/>
  <c r="AC1654" i="1"/>
  <c r="AC1655" i="1"/>
  <c r="AC1656" i="1"/>
  <c r="AC1657" i="1"/>
  <c r="AC1671" i="1"/>
  <c r="AC1672" i="1"/>
  <c r="AC1658" i="1"/>
  <c r="AC1664" i="1"/>
  <c r="AC1665" i="1"/>
  <c r="AC1666" i="1"/>
  <c r="AC1651" i="1"/>
  <c r="AC1652" i="1"/>
  <c r="AC1761" i="1"/>
  <c r="AC1762" i="1"/>
  <c r="AC1763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9" i="1"/>
  <c r="AC1770" i="1"/>
  <c r="AC1764" i="1"/>
  <c r="AC1765" i="1"/>
  <c r="AC1766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78" i="1"/>
  <c r="AC1776" i="1"/>
  <c r="AC1777" i="1"/>
  <c r="AC1804" i="1"/>
  <c r="AC1805" i="1"/>
  <c r="AC1806" i="1"/>
  <c r="AC1807" i="1"/>
  <c r="AC1803" i="1"/>
  <c r="AC1808" i="1"/>
  <c r="AC1809" i="1"/>
  <c r="AC1810" i="1"/>
  <c r="AC1811" i="1"/>
  <c r="AC1812" i="1"/>
  <c r="AC1813" i="1"/>
  <c r="AC1814" i="1"/>
  <c r="AC1815" i="1"/>
  <c r="AC1816" i="1"/>
  <c r="AC1794" i="1"/>
  <c r="AC1795" i="1"/>
  <c r="AC1796" i="1"/>
  <c r="AC1797" i="1"/>
  <c r="AC1798" i="1"/>
  <c r="AC1799" i="1"/>
  <c r="AC1800" i="1"/>
  <c r="AC1801" i="1"/>
  <c r="AC1802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7" i="1"/>
  <c r="AC1920" i="1"/>
  <c r="AC1923" i="1"/>
  <c r="AC1921" i="1"/>
  <c r="AC1922" i="1"/>
  <c r="AC2066" i="1"/>
  <c r="AC2067" i="1"/>
  <c r="AC2068" i="1"/>
  <c r="AC2069" i="1"/>
  <c r="AC2070" i="1"/>
  <c r="AC2071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103" i="1"/>
  <c r="AC2099" i="1"/>
  <c r="AC1932" i="1"/>
  <c r="AC1933" i="1"/>
  <c r="AC1934" i="1"/>
  <c r="AC1935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104" i="1"/>
  <c r="AC2105" i="1"/>
  <c r="AC2106" i="1"/>
  <c r="AC2107" i="1"/>
  <c r="AC2108" i="1"/>
  <c r="AC2109" i="1"/>
  <c r="AC2110" i="1"/>
  <c r="AC2111" i="1"/>
  <c r="AC1817" i="1"/>
  <c r="AC1819" i="1"/>
  <c r="AC1820" i="1"/>
  <c r="AC1931" i="1"/>
  <c r="AC2212" i="1"/>
  <c r="AC2213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11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3" i="1"/>
  <c r="AC2236" i="1"/>
  <c r="AC2237" i="1"/>
  <c r="AC2238" i="1"/>
  <c r="AC2239" i="1"/>
  <c r="AC2241" i="1"/>
  <c r="AC2240" i="1"/>
  <c r="AC2230" i="1"/>
  <c r="AC2231" i="1"/>
  <c r="AC2232" i="1"/>
  <c r="AC74" i="1"/>
  <c r="AC75" i="1"/>
  <c r="AC76" i="1"/>
  <c r="AC79" i="1"/>
  <c r="AC80" i="1"/>
  <c r="AC81" i="1"/>
  <c r="AC82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1" i="1"/>
  <c r="AC112" i="1"/>
  <c r="AC1216" i="1"/>
  <c r="AC1217" i="1"/>
  <c r="AC1501" i="1"/>
  <c r="AC1502" i="1"/>
  <c r="AC1503" i="1"/>
  <c r="AC1504" i="1"/>
  <c r="AC1505" i="1"/>
  <c r="AC1779" i="1"/>
  <c r="AC1780" i="1"/>
  <c r="AC1916" i="1"/>
  <c r="AC1928" i="1"/>
  <c r="AC1930" i="1"/>
  <c r="AC2243" i="1"/>
  <c r="AC224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8" i="1"/>
  <c r="AC426" i="1"/>
  <c r="AC427" i="1"/>
  <c r="AC428" i="1"/>
  <c r="AC509" i="1"/>
  <c r="AC510" i="1"/>
  <c r="AC511" i="1"/>
  <c r="AC512" i="1"/>
  <c r="AC513" i="1"/>
  <c r="AC791" i="1"/>
  <c r="AC792" i="1"/>
  <c r="AC793" i="1"/>
  <c r="AC1281" i="1"/>
  <c r="AC1282" i="1"/>
  <c r="AC1496" i="1"/>
  <c r="AC1497" i="1"/>
  <c r="AC1498" i="1"/>
  <c r="AC1506" i="1"/>
  <c r="AC1507" i="1"/>
  <c r="AC1508" i="1"/>
  <c r="AC1509" i="1"/>
  <c r="AC1510" i="1"/>
  <c r="AC1767" i="1"/>
  <c r="AC1768" i="1"/>
  <c r="AC1771" i="1"/>
  <c r="AC1772" i="1"/>
  <c r="AC1773" i="1"/>
  <c r="AC1774" i="1"/>
  <c r="AC1775" i="1"/>
  <c r="AC1924" i="1"/>
  <c r="AC1925" i="1"/>
  <c r="AC1926" i="1"/>
  <c r="AC1927" i="1"/>
  <c r="AC2100" i="1"/>
  <c r="AC2101" i="1"/>
  <c r="AC2102" i="1"/>
  <c r="AC2234" i="1"/>
  <c r="AC2235" i="1"/>
  <c r="AC2242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56" i="1"/>
  <c r="AC2357" i="1"/>
  <c r="AC2358" i="1"/>
  <c r="AC2359" i="1"/>
  <c r="AC2360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47" i="1"/>
  <c r="AC59" i="1"/>
  <c r="AC60" i="1"/>
  <c r="AC2209" i="1"/>
  <c r="AC2561" i="1"/>
  <c r="AC2558" i="1"/>
  <c r="AC2559" i="1"/>
  <c r="AC2560" i="1"/>
  <c r="AC2562" i="1"/>
  <c r="AC2567" i="1"/>
  <c r="AC2565" i="1"/>
  <c r="AC2566" i="1"/>
  <c r="AC2563" i="1"/>
  <c r="AC2564" i="1"/>
  <c r="AC1918" i="1"/>
  <c r="AC1919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16" i="1"/>
  <c r="AC2717" i="1"/>
  <c r="AC2714" i="1"/>
  <c r="AC2715" i="1"/>
  <c r="AC2708" i="1"/>
  <c r="AC2710" i="1"/>
  <c r="AC2711" i="1"/>
  <c r="AC2712" i="1"/>
  <c r="AC2720" i="1"/>
  <c r="AC2721" i="1"/>
  <c r="AC2722" i="1"/>
  <c r="AC2723" i="1"/>
  <c r="AC2724" i="1"/>
  <c r="AC2725" i="1"/>
  <c r="AC2726" i="1"/>
  <c r="AC2727" i="1"/>
  <c r="AC2718" i="1"/>
  <c r="AC2719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68" i="1"/>
  <c r="AC2769" i="1"/>
  <c r="AC2759" i="1"/>
  <c r="AC2760" i="1"/>
  <c r="AC2761" i="1"/>
  <c r="AC2762" i="1"/>
  <c r="AC2763" i="1"/>
  <c r="AC2764" i="1"/>
  <c r="AC2765" i="1"/>
  <c r="AC2766" i="1"/>
  <c r="AC2767" i="1"/>
  <c r="AC2770" i="1"/>
  <c r="AC2771" i="1"/>
  <c r="AC2772" i="1"/>
  <c r="AC2879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84" i="1"/>
  <c r="AC2880" i="1"/>
  <c r="AC2881" i="1"/>
  <c r="AC2882" i="1"/>
  <c r="AC2883" i="1"/>
  <c r="AC2" i="1"/>
  <c r="L2886" i="1"/>
  <c r="L2885" i="1"/>
  <c r="V2885" i="1"/>
  <c r="V2886" i="1"/>
  <c r="Z1919" i="1"/>
  <c r="L1919" i="1"/>
  <c r="V1919" i="1"/>
  <c r="Y1919" i="1"/>
  <c r="AA1919" i="1"/>
  <c r="AB1919" i="1"/>
  <c r="F1919" i="1" s="1"/>
  <c r="G1919" i="1" s="1"/>
  <c r="L2693" i="1"/>
  <c r="V2693" i="1"/>
  <c r="Y2693" i="1"/>
  <c r="Z2693" i="1"/>
  <c r="AA2693" i="1"/>
  <c r="AB2693" i="1"/>
  <c r="F2693" i="1" s="1"/>
  <c r="G2693" i="1" s="1"/>
  <c r="L2704" i="1"/>
  <c r="V2704" i="1"/>
  <c r="Y2704" i="1"/>
  <c r="Z2704" i="1"/>
  <c r="AA2704" i="1"/>
  <c r="AB2704" i="1"/>
  <c r="F2704" i="1" s="1"/>
  <c r="G2704" i="1" s="1"/>
  <c r="Z2879" i="1"/>
  <c r="Y2884" i="1"/>
  <c r="Z2884" i="1"/>
  <c r="AA2884" i="1"/>
  <c r="Y2880" i="1"/>
  <c r="Z2880" i="1"/>
  <c r="AA2880" i="1"/>
  <c r="Y2881" i="1"/>
  <c r="Z2881" i="1"/>
  <c r="AA2881" i="1"/>
  <c r="Y2882" i="1"/>
  <c r="Z2882" i="1"/>
  <c r="AA2882" i="1"/>
  <c r="Y2883" i="1"/>
  <c r="Z2883" i="1"/>
  <c r="AA2883" i="1"/>
  <c r="AB2880" i="1"/>
  <c r="F2880" i="1" s="1"/>
  <c r="G2880" i="1" s="1"/>
  <c r="AB2881" i="1"/>
  <c r="F2881" i="1" s="1"/>
  <c r="G2881" i="1" s="1"/>
  <c r="AB2882" i="1"/>
  <c r="F2882" i="1" s="1"/>
  <c r="G2882" i="1" s="1"/>
  <c r="AB2883" i="1"/>
  <c r="F2883" i="1" s="1"/>
  <c r="V2880" i="1"/>
  <c r="V2881" i="1"/>
  <c r="V2882" i="1"/>
  <c r="V2883" i="1"/>
  <c r="L2880" i="1"/>
  <c r="L2881" i="1"/>
  <c r="L2882" i="1"/>
  <c r="L2883" i="1"/>
  <c r="AB2884" i="1"/>
  <c r="F2884" i="1" s="1"/>
  <c r="E4543" i="25" s="1"/>
  <c r="V2884" i="1"/>
  <c r="L2884" i="1"/>
  <c r="AB2879" i="1"/>
  <c r="F2879" i="1" s="1"/>
  <c r="G2879" i="1" s="1"/>
  <c r="V2879" i="1"/>
  <c r="L2879" i="1"/>
  <c r="Y2868" i="1"/>
  <c r="Z2868" i="1"/>
  <c r="AA2868" i="1"/>
  <c r="AB2868" i="1"/>
  <c r="F2868" i="1" s="1"/>
  <c r="Y2869" i="1"/>
  <c r="Z2869" i="1"/>
  <c r="AA2869" i="1"/>
  <c r="AB2869" i="1"/>
  <c r="F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Y2878" i="1"/>
  <c r="Z2878" i="1"/>
  <c r="AA2878" i="1"/>
  <c r="AB2878" i="1"/>
  <c r="F2878" i="1" s="1"/>
  <c r="G2878" i="1" s="1"/>
  <c r="Y2773" i="1"/>
  <c r="Z2773" i="1"/>
  <c r="AA2773" i="1"/>
  <c r="AB2773" i="1"/>
  <c r="F2773" i="1" s="1"/>
  <c r="G2773" i="1" s="1"/>
  <c r="Y2774" i="1"/>
  <c r="Z2774" i="1"/>
  <c r="AA2774" i="1"/>
  <c r="AB2774" i="1"/>
  <c r="F2774" i="1" s="1"/>
  <c r="Y2775" i="1"/>
  <c r="Z2775" i="1"/>
  <c r="AA2775" i="1"/>
  <c r="AB2775" i="1"/>
  <c r="F2775" i="1" s="1"/>
  <c r="Y2776" i="1"/>
  <c r="Z2776" i="1"/>
  <c r="AA2776" i="1"/>
  <c r="AB2776" i="1"/>
  <c r="F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G2778" i="1" s="1"/>
  <c r="Y2779" i="1"/>
  <c r="Z2779" i="1"/>
  <c r="AA2779" i="1"/>
  <c r="AB2779" i="1"/>
  <c r="F2779" i="1" s="1"/>
  <c r="Y2780" i="1"/>
  <c r="Z2780" i="1"/>
  <c r="AA2780" i="1"/>
  <c r="AB2780" i="1"/>
  <c r="F2780" i="1" s="1"/>
  <c r="Y2781" i="1"/>
  <c r="Z2781" i="1"/>
  <c r="AA2781" i="1"/>
  <c r="AB2781" i="1"/>
  <c r="F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Y2792" i="1"/>
  <c r="Z2792" i="1"/>
  <c r="AA2792" i="1"/>
  <c r="AB2792" i="1"/>
  <c r="F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Y2833" i="1"/>
  <c r="Z2833" i="1"/>
  <c r="AA2833" i="1"/>
  <c r="AB2833" i="1"/>
  <c r="F2833" i="1" s="1"/>
  <c r="Y2834" i="1"/>
  <c r="Z2834" i="1"/>
  <c r="AA2834" i="1"/>
  <c r="AB2834" i="1"/>
  <c r="F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V2868" i="1"/>
  <c r="V2869" i="1"/>
  <c r="V2870" i="1"/>
  <c r="V2871" i="1"/>
  <c r="V2872" i="1"/>
  <c r="V2873" i="1"/>
  <c r="V2874" i="1"/>
  <c r="V2875" i="1"/>
  <c r="V2876" i="1"/>
  <c r="V2877" i="1"/>
  <c r="V2878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L2868" i="1"/>
  <c r="L2869" i="1"/>
  <c r="L2870" i="1"/>
  <c r="L2871" i="1"/>
  <c r="L2872" i="1"/>
  <c r="L2873" i="1"/>
  <c r="J3400" i="25" s="1"/>
  <c r="L2874" i="1"/>
  <c r="L2875" i="1"/>
  <c r="L2876" i="1"/>
  <c r="L2877" i="1"/>
  <c r="J3404" i="25" s="1"/>
  <c r="L2878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Y2757" i="1"/>
  <c r="Z2757" i="1"/>
  <c r="AA2757" i="1"/>
  <c r="Y2758" i="1"/>
  <c r="Z2758" i="1"/>
  <c r="AA2758" i="1"/>
  <c r="Y2768" i="1"/>
  <c r="Z2768" i="1"/>
  <c r="AA2768" i="1"/>
  <c r="Y2769" i="1"/>
  <c r="Z2769" i="1"/>
  <c r="AA2769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7" i="1"/>
  <c r="Z2767" i="1"/>
  <c r="AA2767" i="1"/>
  <c r="Y2770" i="1"/>
  <c r="Z2770" i="1"/>
  <c r="AA2770" i="1"/>
  <c r="Y2771" i="1"/>
  <c r="Z2771" i="1"/>
  <c r="AA2771" i="1"/>
  <c r="Y2772" i="1"/>
  <c r="Z2772" i="1"/>
  <c r="AA2772" i="1"/>
  <c r="AB2770" i="1"/>
  <c r="F2770" i="1" s="1"/>
  <c r="G2770" i="1" s="1"/>
  <c r="AB2771" i="1"/>
  <c r="F2771" i="1" s="1"/>
  <c r="G2771" i="1" s="1"/>
  <c r="AB2772" i="1"/>
  <c r="F2772" i="1" s="1"/>
  <c r="V2770" i="1"/>
  <c r="V2771" i="1"/>
  <c r="V2772" i="1"/>
  <c r="L2770" i="1"/>
  <c r="L2771" i="1"/>
  <c r="L2772" i="1"/>
  <c r="AB2759" i="1"/>
  <c r="F2759" i="1" s="1"/>
  <c r="G2759" i="1" s="1"/>
  <c r="AB2760" i="1"/>
  <c r="F2760" i="1" s="1"/>
  <c r="G2760" i="1" s="1"/>
  <c r="AB2761" i="1"/>
  <c r="F2761" i="1" s="1"/>
  <c r="AB2762" i="1"/>
  <c r="F2762" i="1" s="1"/>
  <c r="AB2763" i="1"/>
  <c r="F2763" i="1" s="1"/>
  <c r="AB2764" i="1"/>
  <c r="F2764" i="1" s="1"/>
  <c r="G2764" i="1" s="1"/>
  <c r="AB2765" i="1"/>
  <c r="F2765" i="1" s="1"/>
  <c r="AB2766" i="1"/>
  <c r="F2766" i="1" s="1"/>
  <c r="AB2767" i="1"/>
  <c r="F2767" i="1" s="1"/>
  <c r="V2759" i="1"/>
  <c r="V2760" i="1"/>
  <c r="V2761" i="1"/>
  <c r="V2762" i="1"/>
  <c r="V2763" i="1"/>
  <c r="V2764" i="1"/>
  <c r="V2765" i="1"/>
  <c r="V2766" i="1"/>
  <c r="V2767" i="1"/>
  <c r="L2759" i="1"/>
  <c r="J3169" i="25" s="1"/>
  <c r="L2760" i="1"/>
  <c r="L2761" i="1"/>
  <c r="L2762" i="1"/>
  <c r="L2763" i="1"/>
  <c r="J3173" i="25" s="1"/>
  <c r="L2764" i="1"/>
  <c r="L2765" i="1"/>
  <c r="L2766" i="1"/>
  <c r="L2767" i="1"/>
  <c r="AB2768" i="1"/>
  <c r="F2768" i="1" s="1"/>
  <c r="AB2769" i="1"/>
  <c r="F2769" i="1" s="1"/>
  <c r="V2768" i="1"/>
  <c r="V2769" i="1"/>
  <c r="L2768" i="1"/>
  <c r="L2769" i="1"/>
  <c r="L38" i="1"/>
  <c r="V38" i="1"/>
  <c r="Y38" i="1"/>
  <c r="Z38" i="1"/>
  <c r="AA38" i="1"/>
  <c r="AB38" i="1"/>
  <c r="F38" i="1" s="1"/>
  <c r="G38" i="1" s="1"/>
  <c r="L79" i="1"/>
  <c r="V79" i="1"/>
  <c r="Y79" i="1"/>
  <c r="Z79" i="1"/>
  <c r="AA79" i="1"/>
  <c r="AB79" i="1"/>
  <c r="F79" i="1" s="1"/>
  <c r="G79" i="1" s="1"/>
  <c r="L2758" i="1"/>
  <c r="L2757" i="1"/>
  <c r="J3055" i="25" s="1"/>
  <c r="AB2757" i="1"/>
  <c r="F2757" i="1" s="1"/>
  <c r="G2757" i="1" s="1"/>
  <c r="AB2758" i="1"/>
  <c r="F2758" i="1" s="1"/>
  <c r="G2758" i="1" s="1"/>
  <c r="V2757" i="1"/>
  <c r="V2758" i="1"/>
  <c r="L2341" i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Y2732" i="1"/>
  <c r="Z2732" i="1"/>
  <c r="AA2732" i="1"/>
  <c r="AB2732" i="1"/>
  <c r="F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J3387" i="25" s="1"/>
  <c r="L2750" i="1"/>
  <c r="L2751" i="1"/>
  <c r="L2752" i="1"/>
  <c r="J3390" i="25" s="1"/>
  <c r="L2753" i="1"/>
  <c r="J3391" i="25" s="1"/>
  <c r="L2754" i="1"/>
  <c r="L2755" i="1"/>
  <c r="L2756" i="1"/>
  <c r="Y2718" i="1"/>
  <c r="Z2718" i="1"/>
  <c r="AA2718" i="1"/>
  <c r="Y2719" i="1"/>
  <c r="Z2719" i="1"/>
  <c r="AA2719" i="1"/>
  <c r="AB2718" i="1"/>
  <c r="F2718" i="1" s="1"/>
  <c r="AB2719" i="1"/>
  <c r="F2719" i="1" s="1"/>
  <c r="V2718" i="1"/>
  <c r="V2719" i="1"/>
  <c r="L2718" i="1"/>
  <c r="L2719" i="1"/>
  <c r="L2627" i="1"/>
  <c r="V2627" i="1"/>
  <c r="Y2627" i="1"/>
  <c r="Z2627" i="1"/>
  <c r="AA2627" i="1"/>
  <c r="AB2627" i="1"/>
  <c r="F2627" i="1" s="1"/>
  <c r="G2627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46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522" i="1"/>
  <c r="L523" i="1"/>
  <c r="J3149" i="25" s="1"/>
  <c r="L524" i="1"/>
  <c r="J3785" i="25" s="1"/>
  <c r="K3785" i="25" s="1"/>
  <c r="L525" i="1"/>
  <c r="L526" i="1"/>
  <c r="L527" i="1"/>
  <c r="L528" i="1"/>
  <c r="J3786" i="25" s="1"/>
  <c r="L529" i="1"/>
  <c r="L530" i="1"/>
  <c r="L531" i="1"/>
  <c r="L532" i="1"/>
  <c r="L533" i="1"/>
  <c r="L534" i="1"/>
  <c r="L535" i="1"/>
  <c r="L536" i="1"/>
  <c r="L537" i="1"/>
  <c r="J3787" i="25" s="1"/>
  <c r="L538" i="1"/>
  <c r="L539" i="1"/>
  <c r="L540" i="1"/>
  <c r="J3788" i="25" s="1"/>
  <c r="L541" i="1"/>
  <c r="L542" i="1"/>
  <c r="L543" i="1"/>
  <c r="L544" i="1"/>
  <c r="L545" i="1"/>
  <c r="L546" i="1"/>
  <c r="L547" i="1"/>
  <c r="L548" i="1"/>
  <c r="J3789" i="25" s="1"/>
  <c r="L549" i="1"/>
  <c r="L550" i="1"/>
  <c r="L551" i="1"/>
  <c r="L552" i="1"/>
  <c r="L553" i="1"/>
  <c r="J3791" i="25" s="1"/>
  <c r="L554" i="1"/>
  <c r="L555" i="1"/>
  <c r="L556" i="1"/>
  <c r="J3792" i="25" s="1"/>
  <c r="L557" i="1"/>
  <c r="L558" i="1"/>
  <c r="L559" i="1"/>
  <c r="J3764" i="25" s="1"/>
  <c r="L560" i="1"/>
  <c r="L561" i="1"/>
  <c r="L562" i="1"/>
  <c r="J3793" i="25" s="1"/>
  <c r="L563" i="1"/>
  <c r="J3794" i="25" s="1"/>
  <c r="L564" i="1"/>
  <c r="L565" i="1"/>
  <c r="J3795" i="25" s="1"/>
  <c r="L566" i="1"/>
  <c r="L567" i="1"/>
  <c r="L568" i="1"/>
  <c r="J3765" i="25" s="1"/>
  <c r="L569" i="1"/>
  <c r="L570" i="1"/>
  <c r="L571" i="1"/>
  <c r="J3796" i="25" s="1"/>
  <c r="L572" i="1"/>
  <c r="L573" i="1"/>
  <c r="L574" i="1"/>
  <c r="J3797" i="25" s="1"/>
  <c r="L575" i="1"/>
  <c r="L576" i="1"/>
  <c r="L577" i="1"/>
  <c r="L578" i="1"/>
  <c r="L579" i="1"/>
  <c r="L580" i="1"/>
  <c r="J3798" i="25" s="1"/>
  <c r="L581" i="1"/>
  <c r="J3766" i="25" s="1"/>
  <c r="L582" i="1"/>
  <c r="L583" i="1"/>
  <c r="L584" i="1"/>
  <c r="L585" i="1"/>
  <c r="J3767" i="25" s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J3768" i="25" s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J3799" i="25" s="1"/>
  <c r="L644" i="1"/>
  <c r="J3800" i="25" s="1"/>
  <c r="L645" i="1"/>
  <c r="L646" i="1"/>
  <c r="L647" i="1"/>
  <c r="J3801" i="25" s="1"/>
  <c r="L648" i="1"/>
  <c r="J3159" i="25" s="1"/>
  <c r="L649" i="1"/>
  <c r="L650" i="1"/>
  <c r="L651" i="1"/>
  <c r="L652" i="1"/>
  <c r="J3802" i="25" s="1"/>
  <c r="L653" i="1"/>
  <c r="L654" i="1"/>
  <c r="J3803" i="25" s="1"/>
  <c r="L655" i="1"/>
  <c r="L656" i="1"/>
  <c r="L657" i="1"/>
  <c r="J3769" i="25" s="1"/>
  <c r="L658" i="1"/>
  <c r="L659" i="1"/>
  <c r="L660" i="1"/>
  <c r="L661" i="1"/>
  <c r="L118" i="1"/>
  <c r="L119" i="1"/>
  <c r="L521" i="1"/>
  <c r="L131" i="1"/>
  <c r="L51" i="1"/>
  <c r="L134" i="1"/>
  <c r="L135" i="1"/>
  <c r="J3217" i="25" s="1"/>
  <c r="L136" i="1"/>
  <c r="L137" i="1"/>
  <c r="L138" i="1"/>
  <c r="L139" i="1"/>
  <c r="L140" i="1"/>
  <c r="L141" i="1"/>
  <c r="L142" i="1"/>
  <c r="L143" i="1"/>
  <c r="L144" i="1"/>
  <c r="L52" i="1"/>
  <c r="L53" i="1"/>
  <c r="L54" i="1"/>
  <c r="L55" i="1"/>
  <c r="L56" i="1"/>
  <c r="L57" i="1"/>
  <c r="J3230" i="25" s="1"/>
  <c r="L58" i="1"/>
  <c r="L425" i="1"/>
  <c r="L482" i="1"/>
  <c r="L483" i="1"/>
  <c r="L484" i="1"/>
  <c r="L485" i="1"/>
  <c r="L486" i="1"/>
  <c r="J3237" i="25" s="1"/>
  <c r="L487" i="1"/>
  <c r="L488" i="1"/>
  <c r="L489" i="1"/>
  <c r="L490" i="1"/>
  <c r="L491" i="1"/>
  <c r="L492" i="1"/>
  <c r="L493" i="1"/>
  <c r="L494" i="1"/>
  <c r="L116" i="1"/>
  <c r="L117" i="1"/>
  <c r="L120" i="1"/>
  <c r="L121" i="1"/>
  <c r="L122" i="1"/>
  <c r="L123" i="1"/>
  <c r="J3069" i="25" s="1"/>
  <c r="L124" i="1"/>
  <c r="L125" i="1"/>
  <c r="L126" i="1"/>
  <c r="L127" i="1"/>
  <c r="L145" i="1"/>
  <c r="L317" i="1"/>
  <c r="L318" i="1"/>
  <c r="L319" i="1"/>
  <c r="J3077" i="25" s="1"/>
  <c r="L320" i="1"/>
  <c r="L321" i="1"/>
  <c r="L506" i="1"/>
  <c r="J3080" i="25" s="1"/>
  <c r="L507" i="1"/>
  <c r="L73" i="1"/>
  <c r="L323" i="1"/>
  <c r="L324" i="1"/>
  <c r="L325" i="1"/>
  <c r="J3599" i="25" s="1"/>
  <c r="L326" i="1"/>
  <c r="L327" i="1"/>
  <c r="L514" i="1"/>
  <c r="J3602" i="25" s="1"/>
  <c r="L515" i="1"/>
  <c r="J3603" i="25" s="1"/>
  <c r="L128" i="1"/>
  <c r="J3160" i="25" s="1"/>
  <c r="L129" i="1"/>
  <c r="L130" i="1"/>
  <c r="J3162" i="25" s="1"/>
  <c r="L322" i="1"/>
  <c r="L49" i="1"/>
  <c r="L132" i="1"/>
  <c r="L133" i="1"/>
  <c r="L662" i="1"/>
  <c r="J3667" i="25" s="1"/>
  <c r="L113" i="1"/>
  <c r="L114" i="1"/>
  <c r="J3676" i="25" s="1"/>
  <c r="L115" i="1"/>
  <c r="J3677" i="25" s="1"/>
  <c r="L163" i="1"/>
  <c r="J3678" i="25" s="1"/>
  <c r="L164" i="1"/>
  <c r="L495" i="1"/>
  <c r="L496" i="1"/>
  <c r="L497" i="1"/>
  <c r="J3682" i="25" s="1"/>
  <c r="L498" i="1"/>
  <c r="L499" i="1"/>
  <c r="L500" i="1"/>
  <c r="J3685" i="25" s="1"/>
  <c r="L501" i="1"/>
  <c r="J3686" i="25" s="1"/>
  <c r="L502" i="1"/>
  <c r="L503" i="1"/>
  <c r="L504" i="1"/>
  <c r="J3689" i="25" s="1"/>
  <c r="L505" i="1"/>
  <c r="J3690" i="25" s="1"/>
  <c r="L161" i="1"/>
  <c r="L162" i="1"/>
  <c r="L328" i="1"/>
  <c r="L329" i="1"/>
  <c r="L330" i="1"/>
  <c r="L331" i="1"/>
  <c r="L332" i="1"/>
  <c r="L333" i="1"/>
  <c r="L481" i="1"/>
  <c r="L516" i="1"/>
  <c r="L517" i="1"/>
  <c r="L518" i="1"/>
  <c r="L519" i="1"/>
  <c r="L520" i="1"/>
  <c r="L794" i="1"/>
  <c r="L663" i="1"/>
  <c r="L664" i="1"/>
  <c r="J3804" i="25" s="1"/>
  <c r="L665" i="1"/>
  <c r="L666" i="1"/>
  <c r="L667" i="1"/>
  <c r="L668" i="1"/>
  <c r="J3805" i="25" s="1"/>
  <c r="K3805" i="25" s="1"/>
  <c r="L669" i="1"/>
  <c r="L670" i="1"/>
  <c r="J3806" i="25" s="1"/>
  <c r="L671" i="1"/>
  <c r="L672" i="1"/>
  <c r="L673" i="1"/>
  <c r="L674" i="1"/>
  <c r="L675" i="1"/>
  <c r="J3807" i="25" s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J3808" i="25" s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J3809" i="25" s="1"/>
  <c r="L703" i="1"/>
  <c r="L704" i="1"/>
  <c r="L705" i="1"/>
  <c r="L706" i="1"/>
  <c r="J3486" i="25" s="1"/>
  <c r="L707" i="1"/>
  <c r="L708" i="1"/>
  <c r="J3810" i="25" s="1"/>
  <c r="K3810" i="25" s="1"/>
  <c r="L709" i="1"/>
  <c r="J3779" i="25" s="1"/>
  <c r="L710" i="1"/>
  <c r="L711" i="1"/>
  <c r="J3780" i="25" s="1"/>
  <c r="L712" i="1"/>
  <c r="L713" i="1"/>
  <c r="L714" i="1"/>
  <c r="L715" i="1"/>
  <c r="L716" i="1"/>
  <c r="L717" i="1"/>
  <c r="L718" i="1"/>
  <c r="L719" i="1"/>
  <c r="L720" i="1"/>
  <c r="L721" i="1"/>
  <c r="L722" i="1"/>
  <c r="L723" i="1"/>
  <c r="J3811" i="25" s="1"/>
  <c r="K3811" i="25" s="1"/>
  <c r="L724" i="1"/>
  <c r="L725" i="1"/>
  <c r="L726" i="1"/>
  <c r="L727" i="1"/>
  <c r="L728" i="1"/>
  <c r="L729" i="1"/>
  <c r="L730" i="1"/>
  <c r="L731" i="1"/>
  <c r="L732" i="1"/>
  <c r="J3812" i="25" s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J3813" i="25" s="1"/>
  <c r="L760" i="1"/>
  <c r="J3814" i="25" s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J3823" i="25" s="1"/>
  <c r="L785" i="1"/>
  <c r="L786" i="1"/>
  <c r="L787" i="1"/>
  <c r="J3770" i="25" s="1"/>
  <c r="L788" i="1"/>
  <c r="L789" i="1"/>
  <c r="L790" i="1"/>
  <c r="L801" i="1"/>
  <c r="L802" i="1"/>
  <c r="J3828" i="25" s="1"/>
  <c r="L803" i="1"/>
  <c r="L804" i="1"/>
  <c r="L805" i="1"/>
  <c r="L806" i="1"/>
  <c r="L807" i="1"/>
  <c r="L808" i="1"/>
  <c r="J3510" i="25" s="1"/>
  <c r="L809" i="1"/>
  <c r="J3511" i="25" s="1"/>
  <c r="L795" i="1"/>
  <c r="L796" i="1"/>
  <c r="L797" i="1"/>
  <c r="L798" i="1"/>
  <c r="L799" i="1"/>
  <c r="J3772" i="25" s="1"/>
  <c r="L800" i="1"/>
  <c r="L811" i="1"/>
  <c r="L812" i="1"/>
  <c r="J3606" i="25" s="1"/>
  <c r="L810" i="1"/>
  <c r="J3781" i="25" s="1"/>
  <c r="L831" i="1"/>
  <c r="L832" i="1"/>
  <c r="J3629" i="25" s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58" i="1"/>
  <c r="L829" i="1"/>
  <c r="J3782" i="25" s="1"/>
  <c r="L830" i="1"/>
  <c r="L834" i="1"/>
  <c r="L835" i="1"/>
  <c r="L836" i="1"/>
  <c r="L837" i="1"/>
  <c r="L838" i="1"/>
  <c r="L839" i="1"/>
  <c r="J3251" i="25" s="1"/>
  <c r="L840" i="1"/>
  <c r="L841" i="1"/>
  <c r="L842" i="1"/>
  <c r="L843" i="1"/>
  <c r="J3255" i="25" s="1"/>
  <c r="L844" i="1"/>
  <c r="L845" i="1"/>
  <c r="L846" i="1"/>
  <c r="L847" i="1"/>
  <c r="L848" i="1"/>
  <c r="J3662" i="25" s="1"/>
  <c r="L849" i="1"/>
  <c r="L850" i="1"/>
  <c r="L851" i="1"/>
  <c r="J3263" i="25" s="1"/>
  <c r="L852" i="1"/>
  <c r="J3664" i="25" s="1"/>
  <c r="L853" i="1"/>
  <c r="L854" i="1"/>
  <c r="L855" i="1"/>
  <c r="L856" i="1"/>
  <c r="J3778" i="25" s="1"/>
  <c r="L857" i="1"/>
  <c r="J3269" i="25" s="1"/>
  <c r="L833" i="1"/>
  <c r="L860" i="1"/>
  <c r="J3512" i="25" s="1"/>
  <c r="L859" i="1"/>
  <c r="L861" i="1"/>
  <c r="L1181" i="1"/>
  <c r="L1182" i="1"/>
  <c r="L1183" i="1"/>
  <c r="L1184" i="1"/>
  <c r="L1185" i="1"/>
  <c r="L1186" i="1"/>
  <c r="L1187" i="1"/>
  <c r="J3442" i="25" s="1"/>
  <c r="L1188" i="1"/>
  <c r="L1189" i="1"/>
  <c r="L1190" i="1"/>
  <c r="L1191" i="1"/>
  <c r="J3446" i="25" s="1"/>
  <c r="L1192" i="1"/>
  <c r="L1193" i="1"/>
  <c r="J3282" i="25" s="1"/>
  <c r="L1194" i="1"/>
  <c r="J3283" i="25" s="1"/>
  <c r="L1195" i="1"/>
  <c r="L1196" i="1"/>
  <c r="L1197" i="1"/>
  <c r="L1198" i="1"/>
  <c r="J3287" i="25" s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J3673" i="25" s="1"/>
  <c r="L886" i="1"/>
  <c r="L887" i="1"/>
  <c r="L888" i="1"/>
  <c r="L889" i="1"/>
  <c r="L890" i="1"/>
  <c r="L891" i="1"/>
  <c r="L892" i="1"/>
  <c r="L893" i="1"/>
  <c r="L894" i="1"/>
  <c r="L895" i="1"/>
  <c r="L896" i="1"/>
  <c r="J3539" i="25" s="1"/>
  <c r="L897" i="1"/>
  <c r="J3540" i="25" s="1"/>
  <c r="L898" i="1"/>
  <c r="L899" i="1"/>
  <c r="L900" i="1"/>
  <c r="J3541" i="25" s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J3426" i="25" s="1"/>
  <c r="L1048" i="1"/>
  <c r="L1049" i="1"/>
  <c r="J3427" i="25" s="1"/>
  <c r="L1050" i="1"/>
  <c r="J3428" i="25" s="1"/>
  <c r="L1051" i="1"/>
  <c r="J3429" i="25" s="1"/>
  <c r="L1052" i="1"/>
  <c r="J3430" i="25" s="1"/>
  <c r="L1053" i="1"/>
  <c r="J3431" i="25" s="1"/>
  <c r="L1054" i="1"/>
  <c r="J3432" i="25" s="1"/>
  <c r="L1055" i="1"/>
  <c r="J3433" i="25" s="1"/>
  <c r="L1056" i="1"/>
  <c r="L1057" i="1"/>
  <c r="L1058" i="1"/>
  <c r="L1059" i="1"/>
  <c r="L1060" i="1"/>
  <c r="J3487" i="25" s="1"/>
  <c r="L1061" i="1"/>
  <c r="L1062" i="1"/>
  <c r="J3434" i="25" s="1"/>
  <c r="L1063" i="1"/>
  <c r="J3435" i="25" s="1"/>
  <c r="L1064" i="1"/>
  <c r="J3436" i="25" s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J3592" i="25" s="1"/>
  <c r="L1111" i="1"/>
  <c r="J3593" i="25" s="1"/>
  <c r="L1112" i="1"/>
  <c r="J3594" i="25" s="1"/>
  <c r="L1113" i="1"/>
  <c r="L1114" i="1"/>
  <c r="J3595" i="25" s="1"/>
  <c r="L1115" i="1"/>
  <c r="L1116" i="1"/>
  <c r="L1117" i="1"/>
  <c r="L1118" i="1"/>
  <c r="L1119" i="1"/>
  <c r="L1120" i="1"/>
  <c r="J3437" i="25" s="1"/>
  <c r="L1121" i="1"/>
  <c r="L1122" i="1"/>
  <c r="L1123" i="1"/>
  <c r="L1124" i="1"/>
  <c r="J3438" i="25" s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J3439" i="25" s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200" i="1"/>
  <c r="L1158" i="1"/>
  <c r="J3617" i="25" s="1"/>
  <c r="L1159" i="1"/>
  <c r="J3618" i="25" s="1"/>
  <c r="L1160" i="1"/>
  <c r="J3619" i="25" s="1"/>
  <c r="L1161" i="1"/>
  <c r="J3620" i="25" s="1"/>
  <c r="L1162" i="1"/>
  <c r="J3621" i="25" s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99" i="1"/>
  <c r="L1201" i="1"/>
  <c r="J3447" i="25" s="1"/>
  <c r="L1202" i="1"/>
  <c r="L1203" i="1"/>
  <c r="L1204" i="1"/>
  <c r="J3450" i="25" s="1"/>
  <c r="L1205" i="1"/>
  <c r="L1206" i="1"/>
  <c r="L1207" i="1"/>
  <c r="L1208" i="1"/>
  <c r="J3454" i="25" s="1"/>
  <c r="L1209" i="1"/>
  <c r="L1210" i="1"/>
  <c r="L1211" i="1"/>
  <c r="L1212" i="1"/>
  <c r="L1213" i="1"/>
  <c r="L1214" i="1"/>
  <c r="J3457" i="25" s="1"/>
  <c r="L1215" i="1"/>
  <c r="L1218" i="1"/>
  <c r="L1219" i="1"/>
  <c r="J3692" i="25" s="1"/>
  <c r="L1220" i="1"/>
  <c r="J3693" i="25" s="1"/>
  <c r="L1221" i="1"/>
  <c r="J3694" i="25" s="1"/>
  <c r="L1222" i="1"/>
  <c r="L1223" i="1"/>
  <c r="J3696" i="25" s="1"/>
  <c r="L1224" i="1"/>
  <c r="J3697" i="25" s="1"/>
  <c r="L1225" i="1"/>
  <c r="J3698" i="25" s="1"/>
  <c r="L1226" i="1"/>
  <c r="L1227" i="1"/>
  <c r="J3700" i="25" s="1"/>
  <c r="L1228" i="1"/>
  <c r="J3701" i="25" s="1"/>
  <c r="L1229" i="1"/>
  <c r="J3702" i="25" s="1"/>
  <c r="L1230" i="1"/>
  <c r="L1231" i="1"/>
  <c r="L1232" i="1"/>
  <c r="J3705" i="25" s="1"/>
  <c r="L1236" i="1"/>
  <c r="J3460" i="25" s="1"/>
  <c r="L1237" i="1"/>
  <c r="L1238" i="1"/>
  <c r="L1239" i="1"/>
  <c r="J3461" i="25" s="1"/>
  <c r="L1240" i="1"/>
  <c r="J3462" i="25" s="1"/>
  <c r="L1241" i="1"/>
  <c r="J3463" i="25" s="1"/>
  <c r="L1242" i="1"/>
  <c r="J3464" i="25" s="1"/>
  <c r="L1243" i="1"/>
  <c r="J3465" i="25" s="1"/>
  <c r="L1244" i="1"/>
  <c r="L1245" i="1"/>
  <c r="J3466" i="25" s="1"/>
  <c r="L1246" i="1"/>
  <c r="J3467" i="25" s="1"/>
  <c r="L1247" i="1"/>
  <c r="J3468" i="25" s="1"/>
  <c r="L1248" i="1"/>
  <c r="L1249" i="1"/>
  <c r="J3469" i="25" s="1"/>
  <c r="L1250" i="1"/>
  <c r="J3470" i="25" s="1"/>
  <c r="L1251" i="1"/>
  <c r="L1252" i="1"/>
  <c r="J3471" i="25" s="1"/>
  <c r="L1253" i="1"/>
  <c r="L1254" i="1"/>
  <c r="J3472" i="25" s="1"/>
  <c r="L1255" i="1"/>
  <c r="J3473" i="25" s="1"/>
  <c r="L1256" i="1"/>
  <c r="J3474" i="25" s="1"/>
  <c r="L1257" i="1"/>
  <c r="J3475" i="25" s="1"/>
  <c r="L1258" i="1"/>
  <c r="J3476" i="25" s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J3477" i="25" s="1"/>
  <c r="L1273" i="1"/>
  <c r="J3478" i="25" s="1"/>
  <c r="L1274" i="1"/>
  <c r="J3479" i="25" s="1"/>
  <c r="L1275" i="1"/>
  <c r="J3480" i="25" s="1"/>
  <c r="L1276" i="1"/>
  <c r="J3481" i="25" s="1"/>
  <c r="L1277" i="1"/>
  <c r="J3482" i="25" s="1"/>
  <c r="L1278" i="1"/>
  <c r="J3483" i="25" s="1"/>
  <c r="L1279" i="1"/>
  <c r="J3484" i="25" s="1"/>
  <c r="L1280" i="1"/>
  <c r="L1283" i="1"/>
  <c r="J3485" i="25" s="1"/>
  <c r="L1233" i="1"/>
  <c r="L1234" i="1"/>
  <c r="L1235" i="1"/>
  <c r="J3459" i="25" s="1"/>
  <c r="L1284" i="1"/>
  <c r="L1285" i="1"/>
  <c r="L1286" i="1"/>
  <c r="J3197" i="25" s="1"/>
  <c r="L1287" i="1"/>
  <c r="L1288" i="1"/>
  <c r="L1289" i="1"/>
  <c r="J3104" i="25" s="1"/>
  <c r="L1290" i="1"/>
  <c r="J3105" i="25" s="1"/>
  <c r="L1291" i="1"/>
  <c r="L1292" i="1"/>
  <c r="L1293" i="1"/>
  <c r="J3108" i="25" s="1"/>
  <c r="L1294" i="1"/>
  <c r="L1295" i="1"/>
  <c r="L1296" i="1"/>
  <c r="L1297" i="1"/>
  <c r="L1298" i="1"/>
  <c r="L1299" i="1"/>
  <c r="J3515" i="25" s="1"/>
  <c r="L1300" i="1"/>
  <c r="L1301" i="1"/>
  <c r="L1302" i="1"/>
  <c r="J3518" i="25" s="1"/>
  <c r="L1303" i="1"/>
  <c r="J3519" i="25" s="1"/>
  <c r="L1304" i="1"/>
  <c r="L1305" i="1"/>
  <c r="L1306" i="1"/>
  <c r="J3198" i="25" s="1"/>
  <c r="L1452" i="1"/>
  <c r="J3607" i="25" s="1"/>
  <c r="L1453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J3211" i="25" s="1"/>
  <c r="L1334" i="1"/>
  <c r="L1335" i="1"/>
  <c r="J3212" i="25" s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J3182" i="25" s="1"/>
  <c r="L1427" i="1"/>
  <c r="L1428" i="1"/>
  <c r="J3183" i="25" s="1"/>
  <c r="L1429" i="1"/>
  <c r="J3184" i="25" s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J3185" i="25" s="1"/>
  <c r="L1444" i="1"/>
  <c r="J3186" i="25" s="1"/>
  <c r="L1445" i="1"/>
  <c r="J3187" i="25" s="1"/>
  <c r="L1446" i="1"/>
  <c r="J3188" i="25" s="1"/>
  <c r="L1447" i="1"/>
  <c r="J3189" i="25" s="1"/>
  <c r="L1448" i="1"/>
  <c r="J3190" i="25" s="1"/>
  <c r="L1449" i="1"/>
  <c r="J3191" i="25" s="1"/>
  <c r="L1450" i="1"/>
  <c r="J3192" i="25" s="1"/>
  <c r="L1451" i="1"/>
  <c r="J3193" i="25" s="1"/>
  <c r="L1454" i="1"/>
  <c r="L1455" i="1"/>
  <c r="L1456" i="1"/>
  <c r="L1476" i="1"/>
  <c r="L1477" i="1"/>
  <c r="J3707" i="25" s="1"/>
  <c r="L1478" i="1"/>
  <c r="J3708" i="25" s="1"/>
  <c r="L1479" i="1"/>
  <c r="L1480" i="1"/>
  <c r="J3710" i="25" s="1"/>
  <c r="L1481" i="1"/>
  <c r="J3711" i="25" s="1"/>
  <c r="L1482" i="1"/>
  <c r="L1483" i="1"/>
  <c r="L1484" i="1"/>
  <c r="L1485" i="1"/>
  <c r="J3714" i="25" s="1"/>
  <c r="L1486" i="1"/>
  <c r="J3715" i="25" s="1"/>
  <c r="L1487" i="1"/>
  <c r="L1488" i="1"/>
  <c r="L1489" i="1"/>
  <c r="J3718" i="25" s="1"/>
  <c r="L1490" i="1"/>
  <c r="J3719" i="25" s="1"/>
  <c r="L1491" i="1"/>
  <c r="L1492" i="1"/>
  <c r="L1493" i="1"/>
  <c r="J3722" i="25" s="1"/>
  <c r="L1494" i="1"/>
  <c r="L1495" i="1"/>
  <c r="J3148" i="25" s="1"/>
  <c r="L1466" i="1"/>
  <c r="L1467" i="1"/>
  <c r="J3290" i="25" s="1"/>
  <c r="L1468" i="1"/>
  <c r="L1469" i="1"/>
  <c r="L1470" i="1"/>
  <c r="J3293" i="25" s="1"/>
  <c r="L1471" i="1"/>
  <c r="J3294" i="25" s="1"/>
  <c r="L1472" i="1"/>
  <c r="L1464" i="1"/>
  <c r="L1465" i="1"/>
  <c r="J3151" i="25" s="1"/>
  <c r="L1473" i="1"/>
  <c r="J3522" i="25" s="1"/>
  <c r="L1474" i="1"/>
  <c r="J3523" i="25" s="1"/>
  <c r="L1475" i="1"/>
  <c r="L1458" i="1"/>
  <c r="L1459" i="1"/>
  <c r="J3034" i="25" s="1"/>
  <c r="L1460" i="1"/>
  <c r="J3035" i="25" s="1"/>
  <c r="L1461" i="1"/>
  <c r="L1462" i="1"/>
  <c r="L1463" i="1"/>
  <c r="J3038" i="25" s="1"/>
  <c r="L1499" i="1"/>
  <c r="J3489" i="25" s="1"/>
  <c r="L1500" i="1"/>
  <c r="L165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9" i="1"/>
  <c r="L1660" i="1"/>
  <c r="J3609" i="25" s="1"/>
  <c r="L1661" i="1"/>
  <c r="L1662" i="1"/>
  <c r="L1663" i="1"/>
  <c r="J3612" i="25" s="1"/>
  <c r="L1667" i="1"/>
  <c r="J3725" i="25" s="1"/>
  <c r="L1668" i="1"/>
  <c r="J3726" i="25" s="1"/>
  <c r="L1669" i="1"/>
  <c r="L1670" i="1"/>
  <c r="L1653" i="1"/>
  <c r="J3109" i="25" s="1"/>
  <c r="L1654" i="1"/>
  <c r="L1655" i="1"/>
  <c r="L1656" i="1"/>
  <c r="J3112" i="25" s="1"/>
  <c r="L1657" i="1"/>
  <c r="J3113" i="25" s="1"/>
  <c r="L1671" i="1"/>
  <c r="J3114" i="25" s="1"/>
  <c r="L1672" i="1"/>
  <c r="L1658" i="1"/>
  <c r="J3152" i="25" s="1"/>
  <c r="L1664" i="1"/>
  <c r="J3625" i="25" s="1"/>
  <c r="L1665" i="1"/>
  <c r="L1666" i="1"/>
  <c r="L1651" i="1"/>
  <c r="L1652" i="1"/>
  <c r="L1761" i="1"/>
  <c r="J3491" i="25" s="1"/>
  <c r="L1762" i="1"/>
  <c r="L1763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J3297" i="25" s="1"/>
  <c r="L1750" i="1"/>
  <c r="J3298" i="25" s="1"/>
  <c r="L1751" i="1"/>
  <c r="L1752" i="1"/>
  <c r="L1753" i="1"/>
  <c r="J3301" i="25" s="1"/>
  <c r="L1754" i="1"/>
  <c r="J3302" i="25" s="1"/>
  <c r="L1755" i="1"/>
  <c r="L1756" i="1"/>
  <c r="L1757" i="1"/>
  <c r="J3305" i="25" s="1"/>
  <c r="L1758" i="1"/>
  <c r="J3306" i="25" s="1"/>
  <c r="L1759" i="1"/>
  <c r="L1760" i="1"/>
  <c r="J3308" i="25" s="1"/>
  <c r="L1769" i="1"/>
  <c r="L1770" i="1"/>
  <c r="J3820" i="25" s="1"/>
  <c r="L1764" i="1"/>
  <c r="L1765" i="1"/>
  <c r="L1766" i="1"/>
  <c r="J3040" i="25" s="1"/>
  <c r="L1781" i="1"/>
  <c r="J3729" i="25" s="1"/>
  <c r="L1782" i="1"/>
  <c r="L1783" i="1"/>
  <c r="J3731" i="25" s="1"/>
  <c r="L1784" i="1"/>
  <c r="J3732" i="25" s="1"/>
  <c r="L1785" i="1"/>
  <c r="J3733" i="25" s="1"/>
  <c r="L1786" i="1"/>
  <c r="L1787" i="1"/>
  <c r="J3735" i="25" s="1"/>
  <c r="L1788" i="1"/>
  <c r="J3736" i="25" s="1"/>
  <c r="L1789" i="1"/>
  <c r="J3737" i="25" s="1"/>
  <c r="L1790" i="1"/>
  <c r="L1791" i="1"/>
  <c r="J3739" i="25" s="1"/>
  <c r="L1792" i="1"/>
  <c r="J3740" i="25" s="1"/>
  <c r="L1793" i="1"/>
  <c r="J3741" i="25" s="1"/>
  <c r="L1778" i="1"/>
  <c r="L1776" i="1"/>
  <c r="J3116" i="25" s="1"/>
  <c r="L1777" i="1"/>
  <c r="J3117" i="25" s="1"/>
  <c r="L1804" i="1"/>
  <c r="J3204" i="25" s="1"/>
  <c r="L1805" i="1"/>
  <c r="L1806" i="1"/>
  <c r="L1807" i="1"/>
  <c r="J3207" i="25" s="1"/>
  <c r="L1803" i="1"/>
  <c r="J3118" i="25" s="1"/>
  <c r="L1808" i="1"/>
  <c r="L1809" i="1"/>
  <c r="L1810" i="1"/>
  <c r="J3311" i="25" s="1"/>
  <c r="L1811" i="1"/>
  <c r="L1812" i="1"/>
  <c r="L1813" i="1"/>
  <c r="L1814" i="1"/>
  <c r="J3314" i="25" s="1"/>
  <c r="L1815" i="1"/>
  <c r="J3315" i="25" s="1"/>
  <c r="L1816" i="1"/>
  <c r="L1794" i="1"/>
  <c r="L1795" i="1"/>
  <c r="J3042" i="25" s="1"/>
  <c r="L1796" i="1"/>
  <c r="J3043" i="25" s="1"/>
  <c r="L1797" i="1"/>
  <c r="L1798" i="1"/>
  <c r="J3045" i="25" s="1"/>
  <c r="L1799" i="1"/>
  <c r="J3046" i="25" s="1"/>
  <c r="L1800" i="1"/>
  <c r="J3047" i="25" s="1"/>
  <c r="L1801" i="1"/>
  <c r="L1802" i="1"/>
  <c r="J3049" i="25" s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7" i="1"/>
  <c r="L1920" i="1"/>
  <c r="J3154" i="25" s="1"/>
  <c r="L1923" i="1"/>
  <c r="J3815" i="25" s="1"/>
  <c r="L1921" i="1"/>
  <c r="L1922" i="1"/>
  <c r="J3120" i="25" s="1"/>
  <c r="L2066" i="1"/>
  <c r="J3317" i="25" s="1"/>
  <c r="L2067" i="1"/>
  <c r="J3318" i="25" s="1"/>
  <c r="L2068" i="1"/>
  <c r="L2069" i="1"/>
  <c r="L2070" i="1"/>
  <c r="J3321" i="25" s="1"/>
  <c r="L2071" i="1"/>
  <c r="J3322" i="25" s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103" i="1"/>
  <c r="L2099" i="1"/>
  <c r="J3155" i="25" s="1"/>
  <c r="L1932" i="1"/>
  <c r="L1933" i="1"/>
  <c r="L1934" i="1"/>
  <c r="L1935" i="1"/>
  <c r="L2072" i="1"/>
  <c r="L2073" i="1"/>
  <c r="J3743" i="25" s="1"/>
  <c r="L2074" i="1"/>
  <c r="J3744" i="25" s="1"/>
  <c r="L2075" i="1"/>
  <c r="J3745" i="25" s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104" i="1"/>
  <c r="J3525" i="25" s="1"/>
  <c r="L2105" i="1"/>
  <c r="L2106" i="1"/>
  <c r="J3527" i="25" s="1"/>
  <c r="L2107" i="1"/>
  <c r="J3528" i="25" s="1"/>
  <c r="L2108" i="1"/>
  <c r="J3529" i="25" s="1"/>
  <c r="L2109" i="1"/>
  <c r="L2110" i="1"/>
  <c r="L2111" i="1"/>
  <c r="J3495" i="25" s="1"/>
  <c r="L1817" i="1"/>
  <c r="J3496" i="25" s="1"/>
  <c r="L1819" i="1"/>
  <c r="L1820" i="1"/>
  <c r="J3498" i="25" s="1"/>
  <c r="L1931" i="1"/>
  <c r="J3674" i="25" s="1"/>
  <c r="L2212" i="1"/>
  <c r="L2213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11" i="1"/>
  <c r="J3168" i="25" s="1"/>
  <c r="L2214" i="1"/>
  <c r="L2215" i="1"/>
  <c r="L2216" i="1"/>
  <c r="J3052" i="25" s="1"/>
  <c r="L2217" i="1"/>
  <c r="L2218" i="1"/>
  <c r="J3324" i="25" s="1"/>
  <c r="L2219" i="1"/>
  <c r="L2220" i="1"/>
  <c r="J3326" i="25" s="1"/>
  <c r="L2221" i="1"/>
  <c r="J3327" i="25" s="1"/>
  <c r="L2222" i="1"/>
  <c r="J3328" i="25" s="1"/>
  <c r="L2223" i="1"/>
  <c r="L2224" i="1"/>
  <c r="J3330" i="25" s="1"/>
  <c r="L2225" i="1"/>
  <c r="J3331" i="25" s="1"/>
  <c r="L2226" i="1"/>
  <c r="J3332" i="25" s="1"/>
  <c r="L2227" i="1"/>
  <c r="L2228" i="1"/>
  <c r="J3334" i="25" s="1"/>
  <c r="L2229" i="1"/>
  <c r="J3335" i="25" s="1"/>
  <c r="L2233" i="1"/>
  <c r="L2236" i="1"/>
  <c r="L2237" i="1"/>
  <c r="L2238" i="1"/>
  <c r="L2239" i="1"/>
  <c r="L2241" i="1"/>
  <c r="L2240" i="1"/>
  <c r="J3123" i="25" s="1"/>
  <c r="L2230" i="1"/>
  <c r="L2231" i="1"/>
  <c r="L2232" i="1"/>
  <c r="L74" i="1"/>
  <c r="L75" i="1"/>
  <c r="L76" i="1"/>
  <c r="L80" i="1"/>
  <c r="L81" i="1"/>
  <c r="L82" i="1"/>
  <c r="L84" i="1"/>
  <c r="L85" i="1"/>
  <c r="L86" i="1"/>
  <c r="L87" i="1"/>
  <c r="L88" i="1"/>
  <c r="L89" i="1"/>
  <c r="L90" i="1"/>
  <c r="L91" i="1"/>
  <c r="L92" i="1"/>
  <c r="J3632" i="25" s="1"/>
  <c r="L93" i="1"/>
  <c r="L94" i="1"/>
  <c r="L95" i="1"/>
  <c r="L96" i="1"/>
  <c r="J3634" i="25" s="1"/>
  <c r="L97" i="1"/>
  <c r="L98" i="1"/>
  <c r="L99" i="1"/>
  <c r="J3636" i="25" s="1"/>
  <c r="L100" i="1"/>
  <c r="L101" i="1"/>
  <c r="L102" i="1"/>
  <c r="L103" i="1"/>
  <c r="J3784" i="25" s="1"/>
  <c r="L104" i="1"/>
  <c r="L105" i="1"/>
  <c r="L106" i="1"/>
  <c r="J3641" i="25" s="1"/>
  <c r="L107" i="1"/>
  <c r="L108" i="1"/>
  <c r="L109" i="1"/>
  <c r="L111" i="1"/>
  <c r="J3644" i="25" s="1"/>
  <c r="L112" i="1"/>
  <c r="J3645" i="25" s="1"/>
  <c r="L1216" i="1"/>
  <c r="J3646" i="25" s="1"/>
  <c r="L1217" i="1"/>
  <c r="L1501" i="1"/>
  <c r="J3648" i="25" s="1"/>
  <c r="L1502" i="1"/>
  <c r="J3649" i="25" s="1"/>
  <c r="L1503" i="1"/>
  <c r="J3650" i="25" s="1"/>
  <c r="L1504" i="1"/>
  <c r="L1505" i="1"/>
  <c r="J3652" i="25" s="1"/>
  <c r="L1779" i="1"/>
  <c r="J3653" i="25" s="1"/>
  <c r="L1780" i="1"/>
  <c r="J3654" i="25" s="1"/>
  <c r="L1916" i="1"/>
  <c r="L1928" i="1"/>
  <c r="J3656" i="25" s="1"/>
  <c r="L1930" i="1"/>
  <c r="J3657" i="25" s="1"/>
  <c r="L2243" i="1"/>
  <c r="J3501" i="25" s="1"/>
  <c r="L2244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8" i="1"/>
  <c r="J3553" i="25" s="1"/>
  <c r="L426" i="1"/>
  <c r="J3554" i="25" s="1"/>
  <c r="L427" i="1"/>
  <c r="J3555" i="25" s="1"/>
  <c r="L428" i="1"/>
  <c r="L509" i="1"/>
  <c r="L510" i="1"/>
  <c r="L511" i="1"/>
  <c r="J3558" i="25" s="1"/>
  <c r="L512" i="1"/>
  <c r="L513" i="1"/>
  <c r="J3560" i="25" s="1"/>
  <c r="L791" i="1"/>
  <c r="J3561" i="25" s="1"/>
  <c r="L792" i="1"/>
  <c r="L793" i="1"/>
  <c r="L1281" i="1"/>
  <c r="L1282" i="1"/>
  <c r="J3564" i="25" s="1"/>
  <c r="L1496" i="1"/>
  <c r="J3565" i="25" s="1"/>
  <c r="L1497" i="1"/>
  <c r="L1498" i="1"/>
  <c r="J3567" i="25" s="1"/>
  <c r="L1506" i="1"/>
  <c r="J3568" i="25" s="1"/>
  <c r="L1507" i="1"/>
  <c r="J3569" i="25" s="1"/>
  <c r="L1508" i="1"/>
  <c r="L1509" i="1"/>
  <c r="J3571" i="25" s="1"/>
  <c r="L1510" i="1"/>
  <c r="J3572" i="25" s="1"/>
  <c r="L1767" i="1"/>
  <c r="J3573" i="25" s="1"/>
  <c r="L1768" i="1"/>
  <c r="L1771" i="1"/>
  <c r="J3575" i="25" s="1"/>
  <c r="L1772" i="1"/>
  <c r="J3576" i="25" s="1"/>
  <c r="L1773" i="1"/>
  <c r="J3577" i="25" s="1"/>
  <c r="L1774" i="1"/>
  <c r="L1775" i="1"/>
  <c r="J3579" i="25" s="1"/>
  <c r="L1924" i="1"/>
  <c r="J3580" i="25" s="1"/>
  <c r="L1925" i="1"/>
  <c r="J3581" i="25" s="1"/>
  <c r="L1926" i="1"/>
  <c r="L1927" i="1"/>
  <c r="J3583" i="25" s="1"/>
  <c r="L2100" i="1"/>
  <c r="L2101" i="1"/>
  <c r="L2102" i="1"/>
  <c r="L2234" i="1"/>
  <c r="J3586" i="25" s="1"/>
  <c r="L2235" i="1"/>
  <c r="J3587" i="25" s="1"/>
  <c r="L2242" i="1"/>
  <c r="J3499" i="25" s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J3531" i="25" s="1"/>
  <c r="L2323" i="1"/>
  <c r="J3124" i="25" s="1"/>
  <c r="L2324" i="1"/>
  <c r="J3125" i="25" s="1"/>
  <c r="L2325" i="1"/>
  <c r="L2356" i="1"/>
  <c r="J3747" i="25" s="1"/>
  <c r="L2357" i="1"/>
  <c r="J3748" i="25" s="1"/>
  <c r="L2358" i="1"/>
  <c r="J3749" i="25" s="1"/>
  <c r="L2359" i="1"/>
  <c r="L2360" i="1"/>
  <c r="J3751" i="25" s="1"/>
  <c r="L2326" i="1"/>
  <c r="L2327" i="1"/>
  <c r="J3201" i="25" s="1"/>
  <c r="L2328" i="1"/>
  <c r="L2329" i="1"/>
  <c r="J3337" i="25" s="1"/>
  <c r="L2330" i="1"/>
  <c r="J3338" i="25" s="1"/>
  <c r="L2331" i="1"/>
  <c r="J3339" i="25" s="1"/>
  <c r="L2332" i="1"/>
  <c r="L2333" i="1"/>
  <c r="J3341" i="25" s="1"/>
  <c r="L2334" i="1"/>
  <c r="J3342" i="25" s="1"/>
  <c r="L2335" i="1"/>
  <c r="J3343" i="25" s="1"/>
  <c r="L2336" i="1"/>
  <c r="L2337" i="1"/>
  <c r="J3345" i="25" s="1"/>
  <c r="L2338" i="1"/>
  <c r="J3346" i="25" s="1"/>
  <c r="L2339" i="1"/>
  <c r="J3347" i="25" s="1"/>
  <c r="L2340" i="1"/>
  <c r="L2342" i="1"/>
  <c r="J3350" i="25" s="1"/>
  <c r="L2343" i="1"/>
  <c r="J3351" i="25" s="1"/>
  <c r="L2344" i="1"/>
  <c r="J3352" i="25" s="1"/>
  <c r="L2345" i="1"/>
  <c r="L2346" i="1"/>
  <c r="J3354" i="25" s="1"/>
  <c r="L2347" i="1"/>
  <c r="J3355" i="25" s="1"/>
  <c r="L2348" i="1"/>
  <c r="J3356" i="25" s="1"/>
  <c r="L2349" i="1"/>
  <c r="L2350" i="1"/>
  <c r="J3358" i="25" s="1"/>
  <c r="L2351" i="1"/>
  <c r="J3359" i="25" s="1"/>
  <c r="L2352" i="1"/>
  <c r="J3360" i="25" s="1"/>
  <c r="L2353" i="1"/>
  <c r="L2354" i="1"/>
  <c r="J3362" i="25" s="1"/>
  <c r="L2355" i="1"/>
  <c r="J3363" i="25" s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47" i="1"/>
  <c r="L59" i="1"/>
  <c r="J3364" i="25" s="1"/>
  <c r="L60" i="1"/>
  <c r="J3365" i="25" s="1"/>
  <c r="L2209" i="1"/>
  <c r="L2561" i="1"/>
  <c r="J3208" i="25" s="1"/>
  <c r="L2558" i="1"/>
  <c r="L2559" i="1"/>
  <c r="J3127" i="25" s="1"/>
  <c r="L2560" i="1"/>
  <c r="L2562" i="1"/>
  <c r="J3532" i="25" s="1"/>
  <c r="L2567" i="1"/>
  <c r="J3533" i="25" s="1"/>
  <c r="L2565" i="1"/>
  <c r="J3053" i="25" s="1"/>
  <c r="L2566" i="1"/>
  <c r="L2563" i="1"/>
  <c r="L2564" i="1"/>
  <c r="L1918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4" i="1"/>
  <c r="L2695" i="1"/>
  <c r="L2696" i="1"/>
  <c r="L2697" i="1"/>
  <c r="L2698" i="1"/>
  <c r="L2699" i="1"/>
  <c r="L2700" i="1"/>
  <c r="L2701" i="1"/>
  <c r="L2702" i="1"/>
  <c r="L2703" i="1"/>
  <c r="L2705" i="1"/>
  <c r="L2706" i="1"/>
  <c r="L2707" i="1"/>
  <c r="L2716" i="1"/>
  <c r="J3817" i="25" s="1"/>
  <c r="L2717" i="1"/>
  <c r="J3818" i="25" s="1"/>
  <c r="L2714" i="1"/>
  <c r="J3669" i="25" s="1"/>
  <c r="L2715" i="1"/>
  <c r="L2708" i="1"/>
  <c r="L2710" i="1"/>
  <c r="L2711" i="1"/>
  <c r="L2712" i="1"/>
  <c r="L2720" i="1"/>
  <c r="L2721" i="1"/>
  <c r="J3752" i="25" s="1"/>
  <c r="L2722" i="1"/>
  <c r="J3753" i="25" s="1"/>
  <c r="L2723" i="1"/>
  <c r="L2724" i="1"/>
  <c r="J3755" i="25" s="1"/>
  <c r="L2725" i="1"/>
  <c r="J3756" i="25" s="1"/>
  <c r="L2726" i="1"/>
  <c r="J3757" i="25" s="1"/>
  <c r="L2727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46" i="1"/>
  <c r="Z46" i="1"/>
  <c r="AA46" i="1"/>
  <c r="AB46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118" i="1"/>
  <c r="Z118" i="1"/>
  <c r="AA118" i="1"/>
  <c r="AB118" i="1"/>
  <c r="Y119" i="1"/>
  <c r="Z119" i="1"/>
  <c r="AA119" i="1"/>
  <c r="AB119" i="1"/>
  <c r="Y521" i="1"/>
  <c r="Z521" i="1"/>
  <c r="AA521" i="1"/>
  <c r="AB521" i="1"/>
  <c r="Y131" i="1"/>
  <c r="Z131" i="1"/>
  <c r="AA131" i="1"/>
  <c r="AB131" i="1"/>
  <c r="Y51" i="1"/>
  <c r="Z51" i="1"/>
  <c r="AA51" i="1"/>
  <c r="AB51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5" i="1"/>
  <c r="Z425" i="1"/>
  <c r="AA425" i="1"/>
  <c r="AB425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116" i="1"/>
  <c r="Z116" i="1"/>
  <c r="AA116" i="1"/>
  <c r="AB116" i="1"/>
  <c r="Y117" i="1"/>
  <c r="Z117" i="1"/>
  <c r="AA117" i="1"/>
  <c r="AB117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45" i="1"/>
  <c r="Z145" i="1"/>
  <c r="AA145" i="1"/>
  <c r="AB145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506" i="1"/>
  <c r="Z506" i="1"/>
  <c r="AA506" i="1"/>
  <c r="AB506" i="1"/>
  <c r="Y507" i="1"/>
  <c r="Z507" i="1"/>
  <c r="AA507" i="1"/>
  <c r="AB507" i="1"/>
  <c r="Y73" i="1"/>
  <c r="Z73" i="1"/>
  <c r="AA73" i="1"/>
  <c r="AB73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514" i="1"/>
  <c r="Z514" i="1"/>
  <c r="AA514" i="1"/>
  <c r="AB514" i="1"/>
  <c r="Y515" i="1"/>
  <c r="Z515" i="1"/>
  <c r="AA515" i="1"/>
  <c r="AB515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322" i="1"/>
  <c r="Z322" i="1"/>
  <c r="AA322" i="1"/>
  <c r="AB322" i="1"/>
  <c r="Y49" i="1"/>
  <c r="Z49" i="1"/>
  <c r="AA49" i="1"/>
  <c r="AB49" i="1"/>
  <c r="Y132" i="1"/>
  <c r="Z132" i="1"/>
  <c r="AA132" i="1"/>
  <c r="AB132" i="1"/>
  <c r="Y133" i="1"/>
  <c r="Z133" i="1"/>
  <c r="AA133" i="1"/>
  <c r="AB133" i="1"/>
  <c r="Y662" i="1"/>
  <c r="Z662" i="1"/>
  <c r="AA662" i="1"/>
  <c r="AB66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63" i="1"/>
  <c r="Z163" i="1"/>
  <c r="AA163" i="1"/>
  <c r="AB163" i="1"/>
  <c r="Y164" i="1"/>
  <c r="Z164" i="1"/>
  <c r="AA164" i="1"/>
  <c r="AB16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161" i="1"/>
  <c r="Z161" i="1"/>
  <c r="AA161" i="1"/>
  <c r="AB161" i="1"/>
  <c r="Y162" i="1"/>
  <c r="Z162" i="1"/>
  <c r="AA162" i="1"/>
  <c r="AB162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481" i="1"/>
  <c r="Z481" i="1"/>
  <c r="AA481" i="1"/>
  <c r="AB481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794" i="1"/>
  <c r="Z794" i="1"/>
  <c r="AA794" i="1"/>
  <c r="AB794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11" i="1"/>
  <c r="Z811" i="1"/>
  <c r="AA811" i="1"/>
  <c r="AB811" i="1"/>
  <c r="Y812" i="1"/>
  <c r="Z812" i="1"/>
  <c r="AA812" i="1"/>
  <c r="AB812" i="1"/>
  <c r="Y810" i="1"/>
  <c r="Z810" i="1"/>
  <c r="AA810" i="1"/>
  <c r="AB810" i="1"/>
  <c r="Y831" i="1"/>
  <c r="Z831" i="1"/>
  <c r="AA831" i="1"/>
  <c r="AB831" i="1"/>
  <c r="Y832" i="1"/>
  <c r="Z832" i="1"/>
  <c r="AA832" i="1"/>
  <c r="AB83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58" i="1"/>
  <c r="Z858" i="1"/>
  <c r="AA858" i="1"/>
  <c r="AB858" i="1"/>
  <c r="Y829" i="1"/>
  <c r="Z829" i="1"/>
  <c r="AA829" i="1"/>
  <c r="AB829" i="1"/>
  <c r="Y830" i="1"/>
  <c r="Z830" i="1"/>
  <c r="AA830" i="1"/>
  <c r="AB830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33" i="1"/>
  <c r="Z833" i="1"/>
  <c r="AA833" i="1"/>
  <c r="AB833" i="1"/>
  <c r="Y860" i="1"/>
  <c r="Z860" i="1"/>
  <c r="AA860" i="1"/>
  <c r="AB860" i="1"/>
  <c r="Y859" i="1"/>
  <c r="Z859" i="1"/>
  <c r="AA859" i="1"/>
  <c r="AB859" i="1"/>
  <c r="Y861" i="1"/>
  <c r="Z861" i="1"/>
  <c r="AA861" i="1"/>
  <c r="AB861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200" i="1"/>
  <c r="Z1200" i="1"/>
  <c r="AA1200" i="1"/>
  <c r="AB1200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99" i="1"/>
  <c r="Z1199" i="1"/>
  <c r="AA1199" i="1"/>
  <c r="AB1199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3" i="1"/>
  <c r="Z1283" i="1"/>
  <c r="AA1283" i="1"/>
  <c r="AB1283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452" i="1"/>
  <c r="Z1452" i="1"/>
  <c r="AA1452" i="1"/>
  <c r="AB1452" i="1"/>
  <c r="Y1453" i="1"/>
  <c r="Z1453" i="1"/>
  <c r="AA1453" i="1"/>
  <c r="AB1453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64" i="1"/>
  <c r="Z1464" i="1"/>
  <c r="AA1464" i="1"/>
  <c r="AB1464" i="1"/>
  <c r="Y1465" i="1"/>
  <c r="Z1465" i="1"/>
  <c r="AA1465" i="1"/>
  <c r="AB1465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99" i="1"/>
  <c r="Z1499" i="1"/>
  <c r="AA1499" i="1"/>
  <c r="AB1499" i="1"/>
  <c r="Y1500" i="1"/>
  <c r="Z1500" i="1"/>
  <c r="AA1500" i="1"/>
  <c r="AB1500" i="1"/>
  <c r="Y1650" i="1"/>
  <c r="Z1650" i="1"/>
  <c r="AA1650" i="1"/>
  <c r="AB165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71" i="1"/>
  <c r="Z1671" i="1"/>
  <c r="AA1671" i="1"/>
  <c r="AB1671" i="1"/>
  <c r="Y1672" i="1"/>
  <c r="Z1672" i="1"/>
  <c r="AA1672" i="1"/>
  <c r="AB1672" i="1"/>
  <c r="Y1658" i="1"/>
  <c r="Z1658" i="1"/>
  <c r="AA1658" i="1"/>
  <c r="AB1658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51" i="1"/>
  <c r="Z1651" i="1"/>
  <c r="AA1651" i="1"/>
  <c r="AB1651" i="1"/>
  <c r="Y1652" i="1"/>
  <c r="Z1652" i="1"/>
  <c r="AA1652" i="1"/>
  <c r="AB1652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9" i="1"/>
  <c r="Z1769" i="1"/>
  <c r="AA1769" i="1"/>
  <c r="AB1769" i="1"/>
  <c r="Y1770" i="1"/>
  <c r="Z1770" i="1"/>
  <c r="AA1770" i="1"/>
  <c r="AB1770" i="1"/>
  <c r="Y1764" i="1"/>
  <c r="Z1764" i="1"/>
  <c r="AA1764" i="1"/>
  <c r="AB1764" i="1"/>
  <c r="Y1765" i="1"/>
  <c r="Z1765" i="1"/>
  <c r="AA1765" i="1"/>
  <c r="AB1765" i="1"/>
  <c r="Y1766" i="1"/>
  <c r="Z1766" i="1"/>
  <c r="AA1766" i="1"/>
  <c r="AB1766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78" i="1"/>
  <c r="Z1778" i="1"/>
  <c r="AA1778" i="1"/>
  <c r="AB1778" i="1"/>
  <c r="Y1776" i="1"/>
  <c r="Z1776" i="1"/>
  <c r="AA1776" i="1"/>
  <c r="AB1776" i="1"/>
  <c r="Y1777" i="1"/>
  <c r="Z1777" i="1"/>
  <c r="AA1777" i="1"/>
  <c r="AB1777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3" i="1"/>
  <c r="Z1803" i="1"/>
  <c r="AA1803" i="1"/>
  <c r="AB1803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7" i="1"/>
  <c r="Z1917" i="1"/>
  <c r="AA1917" i="1"/>
  <c r="AB1917" i="1"/>
  <c r="Y1920" i="1"/>
  <c r="Z1920" i="1"/>
  <c r="AA1920" i="1"/>
  <c r="AB1920" i="1"/>
  <c r="Y1923" i="1"/>
  <c r="Z1923" i="1"/>
  <c r="AA1923" i="1"/>
  <c r="AB1923" i="1"/>
  <c r="Y1921" i="1"/>
  <c r="Z1921" i="1"/>
  <c r="AA1921" i="1"/>
  <c r="AB1921" i="1"/>
  <c r="Y1922" i="1"/>
  <c r="Z1922" i="1"/>
  <c r="AA1922" i="1"/>
  <c r="AB1922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103" i="1"/>
  <c r="Z2103" i="1"/>
  <c r="AA2103" i="1"/>
  <c r="AB2103" i="1"/>
  <c r="Y2099" i="1"/>
  <c r="Z2099" i="1"/>
  <c r="AA2099" i="1"/>
  <c r="AB2099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1817" i="1"/>
  <c r="Z1817" i="1"/>
  <c r="AA1817" i="1"/>
  <c r="AB1817" i="1"/>
  <c r="Y1819" i="1"/>
  <c r="Z1819" i="1"/>
  <c r="AA1819" i="1"/>
  <c r="AB1819" i="1"/>
  <c r="Y1820" i="1"/>
  <c r="Z1820" i="1"/>
  <c r="AA1820" i="1"/>
  <c r="AB1820" i="1"/>
  <c r="Y1931" i="1"/>
  <c r="Z1931" i="1"/>
  <c r="AA1931" i="1"/>
  <c r="AB1931" i="1"/>
  <c r="Y2212" i="1"/>
  <c r="Z2212" i="1"/>
  <c r="AA2212" i="1"/>
  <c r="AB2212" i="1"/>
  <c r="Y2213" i="1"/>
  <c r="Z2213" i="1"/>
  <c r="AA2213" i="1"/>
  <c r="AB2213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11" i="1"/>
  <c r="Z2211" i="1"/>
  <c r="AA2211" i="1"/>
  <c r="AB2211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3" i="1"/>
  <c r="Z2233" i="1"/>
  <c r="AA2233" i="1"/>
  <c r="AB2233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1" i="1"/>
  <c r="Z2241" i="1"/>
  <c r="AA2241" i="1"/>
  <c r="AB2241" i="1"/>
  <c r="Y2240" i="1"/>
  <c r="Z2240" i="1"/>
  <c r="AA2240" i="1"/>
  <c r="AB2240" i="1"/>
  <c r="Y2230" i="1"/>
  <c r="Z2230" i="1"/>
  <c r="AA2230" i="1"/>
  <c r="AB2230" i="1"/>
  <c r="Y2231" i="1"/>
  <c r="Z2231" i="1"/>
  <c r="AA2231" i="1"/>
  <c r="AB2231" i="1"/>
  <c r="Y2232" i="1"/>
  <c r="Z2232" i="1"/>
  <c r="AA2232" i="1"/>
  <c r="AB2232" i="1"/>
  <c r="Y74" i="1"/>
  <c r="Z74" i="1"/>
  <c r="AA74" i="1"/>
  <c r="AB74" i="1"/>
  <c r="Y75" i="1"/>
  <c r="Z75" i="1"/>
  <c r="AA75" i="1"/>
  <c r="AB75" i="1"/>
  <c r="Y76" i="1"/>
  <c r="Z76" i="1"/>
  <c r="AA76" i="1"/>
  <c r="AB76" i="1"/>
  <c r="Y80" i="1"/>
  <c r="Z80" i="1"/>
  <c r="AA80" i="1"/>
  <c r="AB80" i="1"/>
  <c r="Y81" i="1"/>
  <c r="Z81" i="1"/>
  <c r="AA81" i="1"/>
  <c r="AB81" i="1"/>
  <c r="Y82" i="1"/>
  <c r="Z82" i="1"/>
  <c r="AA82" i="1"/>
  <c r="AB82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1" i="1"/>
  <c r="Z111" i="1"/>
  <c r="AA111" i="1"/>
  <c r="AB111" i="1"/>
  <c r="Y112" i="1"/>
  <c r="Z112" i="1"/>
  <c r="AA112" i="1"/>
  <c r="AB112" i="1"/>
  <c r="Y1216" i="1"/>
  <c r="Z1216" i="1"/>
  <c r="AA1216" i="1"/>
  <c r="AB1216" i="1"/>
  <c r="Y1217" i="1"/>
  <c r="Z1217" i="1"/>
  <c r="AA1217" i="1"/>
  <c r="AB1217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779" i="1"/>
  <c r="Z1779" i="1"/>
  <c r="AA1779" i="1"/>
  <c r="AB1779" i="1"/>
  <c r="Y1780" i="1"/>
  <c r="Z1780" i="1"/>
  <c r="AA1780" i="1"/>
  <c r="AB1780" i="1"/>
  <c r="Y1916" i="1"/>
  <c r="Z1916" i="1"/>
  <c r="AA1916" i="1"/>
  <c r="AB1916" i="1"/>
  <c r="Y1928" i="1"/>
  <c r="Z1928" i="1"/>
  <c r="AA1928" i="1"/>
  <c r="AB1928" i="1"/>
  <c r="Y1930" i="1"/>
  <c r="Z1930" i="1"/>
  <c r="AA1930" i="1"/>
  <c r="AB1930" i="1"/>
  <c r="Y2243" i="1"/>
  <c r="Z2243" i="1"/>
  <c r="AA2243" i="1"/>
  <c r="AB2243" i="1"/>
  <c r="Y2244" i="1"/>
  <c r="Z2244" i="1"/>
  <c r="AA2244" i="1"/>
  <c r="AB2244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8" i="1"/>
  <c r="Z508" i="1"/>
  <c r="AA508" i="1"/>
  <c r="AB508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1281" i="1"/>
  <c r="Z1281" i="1"/>
  <c r="AA1281" i="1"/>
  <c r="AB1281" i="1"/>
  <c r="Y1282" i="1"/>
  <c r="Z1282" i="1"/>
  <c r="AA1282" i="1"/>
  <c r="AB1282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767" i="1"/>
  <c r="Z1767" i="1"/>
  <c r="AA1767" i="1"/>
  <c r="AB1767" i="1"/>
  <c r="Y1768" i="1"/>
  <c r="Z1768" i="1"/>
  <c r="AA1768" i="1"/>
  <c r="AB1768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2100" i="1"/>
  <c r="Z2100" i="1"/>
  <c r="AA2100" i="1"/>
  <c r="AB2100" i="1"/>
  <c r="Y2101" i="1"/>
  <c r="Z2101" i="1"/>
  <c r="AA2101" i="1"/>
  <c r="AB2101" i="1"/>
  <c r="Y2102" i="1"/>
  <c r="Z2102" i="1"/>
  <c r="AA2102" i="1"/>
  <c r="AB2102" i="1"/>
  <c r="Y2234" i="1"/>
  <c r="Z2234" i="1"/>
  <c r="AA2234" i="1"/>
  <c r="AB2234" i="1"/>
  <c r="Y2235" i="1"/>
  <c r="Z2235" i="1"/>
  <c r="AA2235" i="1"/>
  <c r="AB2235" i="1"/>
  <c r="Y2242" i="1"/>
  <c r="Z2242" i="1"/>
  <c r="AA2242" i="1"/>
  <c r="AB2242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F2325" i="1" s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9" i="1"/>
  <c r="Z2209" i="1"/>
  <c r="AA2209" i="1"/>
  <c r="AB2209" i="1"/>
  <c r="Y2561" i="1"/>
  <c r="Z2561" i="1"/>
  <c r="AA2561" i="1"/>
  <c r="AB2561" i="1"/>
  <c r="Y2558" i="1"/>
  <c r="Z2558" i="1"/>
  <c r="AA2558" i="1"/>
  <c r="AB2558" i="1"/>
  <c r="Y2559" i="1"/>
  <c r="Z2559" i="1"/>
  <c r="AA2559" i="1"/>
  <c r="AB2559" i="1"/>
  <c r="Y2560" i="1"/>
  <c r="Z2560" i="1"/>
  <c r="AA2560" i="1"/>
  <c r="AB2560" i="1"/>
  <c r="Y2562" i="1"/>
  <c r="Z2562" i="1"/>
  <c r="AA2562" i="1"/>
  <c r="AB2562" i="1"/>
  <c r="Y2567" i="1"/>
  <c r="Z2567" i="1"/>
  <c r="AA2567" i="1"/>
  <c r="AB2567" i="1"/>
  <c r="Y2565" i="1"/>
  <c r="Z2565" i="1"/>
  <c r="AA2565" i="1"/>
  <c r="AB2565" i="1"/>
  <c r="Y2566" i="1"/>
  <c r="Z2566" i="1"/>
  <c r="AA2566" i="1"/>
  <c r="AB2566" i="1"/>
  <c r="Y2563" i="1"/>
  <c r="Z2563" i="1"/>
  <c r="AA2563" i="1"/>
  <c r="AB2563" i="1"/>
  <c r="Y2564" i="1"/>
  <c r="Z2564" i="1"/>
  <c r="AA2564" i="1"/>
  <c r="AB2564" i="1"/>
  <c r="Y1918" i="1"/>
  <c r="Z1918" i="1"/>
  <c r="AA1918" i="1"/>
  <c r="AB1918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F2649" i="1" s="1"/>
  <c r="G2649" i="1" s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F2661" i="1" s="1"/>
  <c r="G2661" i="1" s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F2671" i="1" s="1"/>
  <c r="G2671" i="1" s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5" i="1"/>
  <c r="Z2705" i="1"/>
  <c r="AA2705" i="1"/>
  <c r="AB2705" i="1"/>
  <c r="Y2706" i="1"/>
  <c r="Z2706" i="1"/>
  <c r="AA2706" i="1"/>
  <c r="AB2706" i="1"/>
  <c r="Y2707" i="1"/>
  <c r="Z2707" i="1"/>
  <c r="AA2707" i="1"/>
  <c r="AB2707" i="1"/>
  <c r="Y2716" i="1"/>
  <c r="Z2716" i="1"/>
  <c r="AA2716" i="1"/>
  <c r="AB2716" i="1"/>
  <c r="F2716" i="1" s="1"/>
  <c r="Y2717" i="1"/>
  <c r="Z2717" i="1"/>
  <c r="AA2717" i="1"/>
  <c r="AB2717" i="1"/>
  <c r="F2717" i="1" s="1"/>
  <c r="E3818" i="25" s="1"/>
  <c r="Y2714" i="1"/>
  <c r="Z2714" i="1"/>
  <c r="AA2714" i="1"/>
  <c r="AB2714" i="1"/>
  <c r="F2714" i="1" s="1"/>
  <c r="E4194" i="25" s="1"/>
  <c r="Y2715" i="1"/>
  <c r="Z2715" i="1"/>
  <c r="AA2715" i="1"/>
  <c r="AB2715" i="1"/>
  <c r="F2715" i="1" s="1"/>
  <c r="Y2708" i="1"/>
  <c r="Z2708" i="1"/>
  <c r="AA2708" i="1"/>
  <c r="AB2708" i="1"/>
  <c r="F2708" i="1" s="1"/>
  <c r="G2708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20" i="1"/>
  <c r="Z2720" i="1"/>
  <c r="AA2720" i="1"/>
  <c r="AB2720" i="1"/>
  <c r="F2720" i="1" s="1"/>
  <c r="Y2721" i="1"/>
  <c r="Z2721" i="1"/>
  <c r="AA2721" i="1"/>
  <c r="AB2721" i="1"/>
  <c r="F2721" i="1" s="1"/>
  <c r="G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V2661" i="1"/>
  <c r="V2649" i="1"/>
  <c r="V2671" i="1"/>
  <c r="V2726" i="1"/>
  <c r="V2727" i="1"/>
  <c r="V2725" i="1"/>
  <c r="V2721" i="1"/>
  <c r="V2722" i="1"/>
  <c r="V2723" i="1"/>
  <c r="V2724" i="1"/>
  <c r="V2720" i="1"/>
  <c r="V2708" i="1"/>
  <c r="V2711" i="1"/>
  <c r="V2712" i="1"/>
  <c r="V2714" i="1"/>
  <c r="V2715" i="1"/>
  <c r="V2716" i="1"/>
  <c r="V2717" i="1"/>
  <c r="V2325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4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2" i="1"/>
  <c r="G4194" i="25"/>
  <c r="K4194" i="25"/>
  <c r="I4194" i="25"/>
  <c r="I4543" i="25"/>
  <c r="K4543" i="25"/>
  <c r="G4543" i="25"/>
  <c r="G2963" i="1"/>
  <c r="E4229" i="25"/>
  <c r="G2955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2" i="1"/>
  <c r="E3956" i="25"/>
  <c r="G2982" i="1"/>
  <c r="E4093" i="25"/>
  <c r="G2923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3" i="1"/>
  <c r="J3410" i="25"/>
  <c r="G2753" i="1"/>
  <c r="G2751" i="1"/>
  <c r="G2750" i="1"/>
  <c r="G2745" i="1"/>
  <c r="G2744" i="1"/>
  <c r="G2742" i="1"/>
  <c r="G2732" i="1"/>
  <c r="G2729" i="1"/>
  <c r="G2728" i="1"/>
  <c r="J2812" i="25"/>
  <c r="J3762" i="25"/>
  <c r="K3818" i="25"/>
  <c r="G3818" i="25"/>
  <c r="I3818" i="25"/>
  <c r="J3562" i="25"/>
  <c r="J3549" i="25"/>
  <c r="J3637" i="25"/>
  <c r="J3712" i="25"/>
  <c r="G2877" i="1"/>
  <c r="G2870" i="1"/>
  <c r="G2892" i="1"/>
  <c r="G2907" i="1"/>
  <c r="G2902" i="1"/>
  <c r="G2901" i="1"/>
  <c r="G2714" i="1"/>
  <c r="J3506" i="25"/>
  <c r="G2891" i="1"/>
  <c r="G3055" i="1"/>
  <c r="J2955" i="25"/>
  <c r="J3167" i="25"/>
  <c r="G3036" i="1"/>
  <c r="G3000" i="1"/>
  <c r="G3021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8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6" i="1"/>
  <c r="G2752" i="1"/>
  <c r="G2749" i="1"/>
  <c r="G2748" i="1"/>
  <c r="G2747" i="1"/>
  <c r="G2746" i="1"/>
  <c r="G2743" i="1"/>
  <c r="G2740" i="1"/>
  <c r="G2739" i="1"/>
  <c r="G2737" i="1"/>
  <c r="G2736" i="1"/>
  <c r="E2632" i="25"/>
  <c r="G2735" i="1"/>
  <c r="G2731" i="1"/>
  <c r="G2768" i="1"/>
  <c r="G2766" i="1"/>
  <c r="G2762" i="1"/>
  <c r="J2787" i="25"/>
  <c r="G2911" i="1"/>
  <c r="E2805" i="25"/>
  <c r="G2805" i="25" s="1"/>
  <c r="G2910" i="1"/>
  <c r="G2909" i="1"/>
  <c r="G2908" i="1"/>
  <c r="G2906" i="1"/>
  <c r="G2900" i="1"/>
  <c r="G2897" i="1"/>
  <c r="G2896" i="1"/>
  <c r="J2859" i="25"/>
  <c r="G3012" i="1"/>
  <c r="G3008" i="1"/>
  <c r="G2992" i="1"/>
  <c r="G2976" i="1"/>
  <c r="G2952" i="1"/>
  <c r="E2929" i="25"/>
  <c r="I2929" i="25" s="1"/>
  <c r="G2726" i="1"/>
  <c r="G2725" i="1"/>
  <c r="G2724" i="1"/>
  <c r="G2723" i="1"/>
  <c r="G2722" i="1"/>
  <c r="G2720" i="1"/>
  <c r="G2715" i="1"/>
  <c r="G2717" i="1"/>
  <c r="G2716" i="1"/>
  <c r="G2325" i="1"/>
  <c r="J2385" i="25"/>
  <c r="G2765" i="1"/>
  <c r="G2761" i="1"/>
  <c r="G2865" i="1"/>
  <c r="G2864" i="1"/>
  <c r="G2863" i="1"/>
  <c r="G2862" i="1"/>
  <c r="G2861" i="1"/>
  <c r="G2860" i="1"/>
  <c r="G2855" i="1"/>
  <c r="G2853" i="1"/>
  <c r="E2761" i="25"/>
  <c r="I2761" i="25" s="1"/>
  <c r="G2851" i="1"/>
  <c r="E2759" i="25"/>
  <c r="I2759" i="25" s="1"/>
  <c r="G2850" i="1"/>
  <c r="G2847" i="1"/>
  <c r="G2844" i="1"/>
  <c r="G2838" i="1"/>
  <c r="E2746" i="25"/>
  <c r="G2834" i="1"/>
  <c r="G2833" i="1"/>
  <c r="G2832" i="1"/>
  <c r="G2830" i="1"/>
  <c r="G2824" i="1"/>
  <c r="G2820" i="1"/>
  <c r="G2818" i="1"/>
  <c r="G2816" i="1"/>
  <c r="G2815" i="1"/>
  <c r="G2801" i="1"/>
  <c r="G2797" i="1"/>
  <c r="G2796" i="1"/>
  <c r="G2795" i="1"/>
  <c r="G2792" i="1"/>
  <c r="G2791" i="1"/>
  <c r="G2788" i="1"/>
  <c r="G2786" i="1"/>
  <c r="G2783" i="1"/>
  <c r="G2781" i="1"/>
  <c r="G2780" i="1"/>
  <c r="G2779" i="1"/>
  <c r="G2776" i="1"/>
  <c r="G2775" i="1"/>
  <c r="G2774" i="1"/>
  <c r="G2875" i="1"/>
  <c r="G2873" i="1"/>
  <c r="G2869" i="1"/>
  <c r="G2868" i="1"/>
  <c r="G3039" i="1"/>
  <c r="G3023" i="1"/>
  <c r="G3015" i="1"/>
  <c r="G3011" i="1"/>
  <c r="G3007" i="1"/>
  <c r="G2987" i="1"/>
  <c r="G2983" i="1"/>
  <c r="G2975" i="1"/>
  <c r="G2971" i="1"/>
  <c r="G2935" i="1"/>
  <c r="G3043" i="1"/>
  <c r="G3049" i="1"/>
  <c r="E2889" i="25"/>
  <c r="E2676" i="25"/>
  <c r="J2562" i="25"/>
  <c r="J2551" i="25"/>
  <c r="J2443" i="25"/>
  <c r="G2719" i="1"/>
  <c r="G2772" i="1"/>
  <c r="G2884" i="1"/>
  <c r="G2888" i="1"/>
  <c r="J2793" i="25"/>
  <c r="G3042" i="1"/>
  <c r="G3038" i="1"/>
  <c r="G3030" i="1"/>
  <c r="G3026" i="1"/>
  <c r="G3022" i="1"/>
  <c r="G3002" i="1"/>
  <c r="E2891" i="25"/>
  <c r="G2998" i="1"/>
  <c r="G2994" i="1"/>
  <c r="G2990" i="1"/>
  <c r="G2986" i="1"/>
  <c r="E2875" i="25"/>
  <c r="I2875" i="25" s="1"/>
  <c r="G2978" i="1"/>
  <c r="G2974" i="1"/>
  <c r="G2966" i="1"/>
  <c r="E2856" i="25"/>
  <c r="I2856" i="25" s="1"/>
  <c r="G2962" i="1"/>
  <c r="G2958" i="1"/>
  <c r="G2954" i="1"/>
  <c r="G2930" i="1"/>
  <c r="G3053" i="1"/>
  <c r="E2890" i="25"/>
  <c r="I2890" i="25" s="1"/>
  <c r="E2888" i="25"/>
  <c r="G2718" i="1"/>
  <c r="G2769" i="1"/>
  <c r="G2767" i="1"/>
  <c r="G2883" i="1"/>
  <c r="G3041" i="1"/>
  <c r="G3037" i="1"/>
  <c r="G2997" i="1"/>
  <c r="G2985" i="1"/>
  <c r="G2981" i="1"/>
  <c r="G2977" i="1"/>
  <c r="E2866" i="25"/>
  <c r="G2969" i="1"/>
  <c r="G2965" i="1"/>
  <c r="G2953" i="1"/>
  <c r="G2941" i="1"/>
  <c r="G2933" i="1"/>
  <c r="G2929" i="1"/>
  <c r="G2921" i="1"/>
  <c r="G3050" i="1"/>
  <c r="G3051" i="1"/>
  <c r="E2685" i="25"/>
  <c r="O1765" i="1"/>
  <c r="F1765" i="1"/>
  <c r="G1765" i="1" s="1"/>
  <c r="V1765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4" i="1"/>
  <c r="V2695" i="1"/>
  <c r="V2696" i="1"/>
  <c r="V2697" i="1"/>
  <c r="V2698" i="1"/>
  <c r="V2699" i="1"/>
  <c r="V2700" i="1"/>
  <c r="V2701" i="1"/>
  <c r="V2702" i="1"/>
  <c r="V2703" i="1"/>
  <c r="V2705" i="1"/>
  <c r="V2706" i="1"/>
  <c r="V2707" i="1"/>
  <c r="F1918" i="1"/>
  <c r="G1918" i="1" s="1"/>
  <c r="F2568" i="1"/>
  <c r="F2569" i="1"/>
  <c r="G2569" i="1" s="1"/>
  <c r="F2570" i="1"/>
  <c r="F2571" i="1"/>
  <c r="G2571" i="1" s="1"/>
  <c r="F2572" i="1"/>
  <c r="F2573" i="1"/>
  <c r="F2574" i="1"/>
  <c r="G2574" i="1" s="1"/>
  <c r="F2575" i="1"/>
  <c r="F2576" i="1"/>
  <c r="F2577" i="1"/>
  <c r="F2578" i="1"/>
  <c r="G2578" i="1" s="1"/>
  <c r="F2579" i="1"/>
  <c r="G2579" i="1" s="1"/>
  <c r="F2580" i="1"/>
  <c r="F2581" i="1"/>
  <c r="F2582" i="1"/>
  <c r="G2582" i="1" s="1"/>
  <c r="F2583" i="1"/>
  <c r="F2584" i="1"/>
  <c r="F2585" i="1"/>
  <c r="F2586" i="1"/>
  <c r="F2587" i="1"/>
  <c r="F2588" i="1"/>
  <c r="F2589" i="1"/>
  <c r="F2590" i="1"/>
  <c r="F2591" i="1"/>
  <c r="G2591" i="1" s="1"/>
  <c r="F2592" i="1"/>
  <c r="F2593" i="1"/>
  <c r="F2594" i="1"/>
  <c r="F2595" i="1"/>
  <c r="F2596" i="1"/>
  <c r="F2597" i="1"/>
  <c r="E2633" i="25" s="1"/>
  <c r="I2633" i="25" s="1"/>
  <c r="F2598" i="1"/>
  <c r="E2634" i="25" s="1"/>
  <c r="G2634" i="25" s="1"/>
  <c r="F2599" i="1"/>
  <c r="G2599" i="1" s="1"/>
  <c r="F2600" i="1"/>
  <c r="F2601" i="1"/>
  <c r="F2602" i="1"/>
  <c r="E2801" i="25" s="1"/>
  <c r="I2801" i="25" s="1"/>
  <c r="F2603" i="1"/>
  <c r="G2603" i="1" s="1"/>
  <c r="F2604" i="1"/>
  <c r="F2605" i="1"/>
  <c r="G2605" i="1" s="1"/>
  <c r="F2606" i="1"/>
  <c r="F2607" i="1"/>
  <c r="F2608" i="1"/>
  <c r="G2608" i="1" s="1"/>
  <c r="F2609" i="1"/>
  <c r="E2645" i="25" s="1"/>
  <c r="F2610" i="1"/>
  <c r="F2611" i="1"/>
  <c r="F2612" i="1"/>
  <c r="F2613" i="1"/>
  <c r="E2649" i="25" s="1"/>
  <c r="F2614" i="1"/>
  <c r="F2615" i="1"/>
  <c r="F2616" i="1"/>
  <c r="F2617" i="1"/>
  <c r="F2618" i="1"/>
  <c r="G2618" i="1" s="1"/>
  <c r="F2619" i="1"/>
  <c r="G2619" i="1" s="1"/>
  <c r="F2620" i="1"/>
  <c r="G2620" i="1" s="1"/>
  <c r="F2621" i="1"/>
  <c r="F2622" i="1"/>
  <c r="F2623" i="1"/>
  <c r="F2624" i="1"/>
  <c r="G2624" i="1" s="1"/>
  <c r="F2625" i="1"/>
  <c r="F2626" i="1"/>
  <c r="G2626" i="1" s="1"/>
  <c r="F2628" i="1"/>
  <c r="F2629" i="1"/>
  <c r="F2630" i="1"/>
  <c r="F2631" i="1"/>
  <c r="F2632" i="1"/>
  <c r="F2633" i="1"/>
  <c r="F2634" i="1"/>
  <c r="F2635" i="1"/>
  <c r="F2636" i="1"/>
  <c r="F2637" i="1"/>
  <c r="E2672" i="25" s="1"/>
  <c r="F2638" i="1"/>
  <c r="F2639" i="1"/>
  <c r="F2640" i="1"/>
  <c r="F2641" i="1"/>
  <c r="G2641" i="1" s="1"/>
  <c r="F2642" i="1"/>
  <c r="G2642" i="1" s="1"/>
  <c r="F2643" i="1"/>
  <c r="G2643" i="1" s="1"/>
  <c r="F2644" i="1"/>
  <c r="F2645" i="1"/>
  <c r="G2645" i="1" s="1"/>
  <c r="F2646" i="1"/>
  <c r="G2646" i="1" s="1"/>
  <c r="F2647" i="1"/>
  <c r="G2647" i="1" s="1"/>
  <c r="F2648" i="1"/>
  <c r="G2648" i="1" s="1"/>
  <c r="F2650" i="1"/>
  <c r="G2650" i="1" s="1"/>
  <c r="F2651" i="1"/>
  <c r="G2651" i="1" s="1"/>
  <c r="F2652" i="1"/>
  <c r="G2652" i="1" s="1"/>
  <c r="F2653" i="1"/>
  <c r="E4247" i="25" s="1"/>
  <c r="F2654" i="1"/>
  <c r="F2655" i="1"/>
  <c r="F2656" i="1"/>
  <c r="G2656" i="1" s="1"/>
  <c r="F2657" i="1"/>
  <c r="G2657" i="1" s="1"/>
  <c r="F2658" i="1"/>
  <c r="F2659" i="1"/>
  <c r="F2660" i="1"/>
  <c r="F2662" i="1"/>
  <c r="G2662" i="1" s="1"/>
  <c r="F2663" i="1"/>
  <c r="F2664" i="1"/>
  <c r="F2665" i="1"/>
  <c r="F2666" i="1"/>
  <c r="F2667" i="1"/>
  <c r="F2668" i="1"/>
  <c r="F2669" i="1"/>
  <c r="F2670" i="1"/>
  <c r="G2670" i="1" s="1"/>
  <c r="F2672" i="1"/>
  <c r="F2673" i="1"/>
  <c r="G2673" i="1" s="1"/>
  <c r="F2674" i="1"/>
  <c r="G2674" i="1" s="1"/>
  <c r="F2675" i="1"/>
  <c r="F2676" i="1"/>
  <c r="F2677" i="1"/>
  <c r="F2678" i="1"/>
  <c r="F2679" i="1"/>
  <c r="G2679" i="1" s="1"/>
  <c r="F2680" i="1"/>
  <c r="G2680" i="1" s="1"/>
  <c r="F2681" i="1"/>
  <c r="F2682" i="1"/>
  <c r="G2682" i="1" s="1"/>
  <c r="F2683" i="1"/>
  <c r="G2683" i="1" s="1"/>
  <c r="F2684" i="1"/>
  <c r="G2684" i="1" s="1"/>
  <c r="F2685" i="1"/>
  <c r="F2686" i="1"/>
  <c r="F2687" i="1"/>
  <c r="F2688" i="1"/>
  <c r="F2689" i="1"/>
  <c r="F2690" i="1"/>
  <c r="F2691" i="1"/>
  <c r="G2691" i="1" s="1"/>
  <c r="F2692" i="1"/>
  <c r="G2692" i="1" s="1"/>
  <c r="F2694" i="1"/>
  <c r="G2694" i="1" s="1"/>
  <c r="F2695" i="1"/>
  <c r="G2695" i="1" s="1"/>
  <c r="F2696" i="1"/>
  <c r="F2697" i="1"/>
  <c r="F2698" i="1"/>
  <c r="F2699" i="1"/>
  <c r="F2700" i="1"/>
  <c r="E4350" i="25" s="1"/>
  <c r="F2701" i="1"/>
  <c r="F2702" i="1"/>
  <c r="G2702" i="1" s="1"/>
  <c r="F2703" i="1"/>
  <c r="G2703" i="1" s="1"/>
  <c r="F2705" i="1"/>
  <c r="F2706" i="1"/>
  <c r="F2707" i="1"/>
  <c r="V2244" i="1"/>
  <c r="V1918" i="1"/>
  <c r="O2541" i="1"/>
  <c r="O2483" i="1"/>
  <c r="O2487" i="1"/>
  <c r="O2479" i="1"/>
  <c r="F2563" i="1"/>
  <c r="F2564" i="1"/>
  <c r="V2563" i="1"/>
  <c r="V2564" i="1"/>
  <c r="F2565" i="1"/>
  <c r="F2566" i="1"/>
  <c r="G2566" i="1" s="1"/>
  <c r="V2565" i="1"/>
  <c r="V2566" i="1"/>
  <c r="F2558" i="1"/>
  <c r="F2559" i="1"/>
  <c r="F2560" i="1"/>
  <c r="F2562" i="1"/>
  <c r="F2567" i="1"/>
  <c r="V2562" i="1"/>
  <c r="V2567" i="1"/>
  <c r="V2558" i="1"/>
  <c r="V2559" i="1"/>
  <c r="V2560" i="1"/>
  <c r="F2561" i="1"/>
  <c r="G2561" i="1" s="1"/>
  <c r="V2561" i="1"/>
  <c r="V2556" i="1"/>
  <c r="V2557" i="1"/>
  <c r="V47" i="1"/>
  <c r="V59" i="1"/>
  <c r="V60" i="1"/>
  <c r="V2209" i="1"/>
  <c r="F2403" i="1"/>
  <c r="G2403" i="1" s="1"/>
  <c r="F2404" i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G2414" i="1" s="1"/>
  <c r="F2415" i="1"/>
  <c r="F2416" i="1"/>
  <c r="F2417" i="1"/>
  <c r="G2417" i="1" s="1"/>
  <c r="F2418" i="1"/>
  <c r="G2418" i="1" s="1"/>
  <c r="F2419" i="1"/>
  <c r="F2420" i="1"/>
  <c r="G2420" i="1" s="1"/>
  <c r="F2421" i="1"/>
  <c r="G2421" i="1" s="1"/>
  <c r="F2422" i="1"/>
  <c r="G2422" i="1" s="1"/>
  <c r="F2423" i="1"/>
  <c r="F2424" i="1"/>
  <c r="F2425" i="1"/>
  <c r="F2426" i="1"/>
  <c r="F2427" i="1"/>
  <c r="F2428" i="1"/>
  <c r="F2429" i="1"/>
  <c r="F2430" i="1"/>
  <c r="G2430" i="1" s="1"/>
  <c r="F2431" i="1"/>
  <c r="F2432" i="1"/>
  <c r="F2433" i="1"/>
  <c r="F2434" i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F2449" i="1"/>
  <c r="G2449" i="1" s="1"/>
  <c r="F2450" i="1"/>
  <c r="G2450" i="1" s="1"/>
  <c r="F2451" i="1"/>
  <c r="G2451" i="1" s="1"/>
  <c r="F2452" i="1"/>
  <c r="G2452" i="1" s="1"/>
  <c r="F2453" i="1"/>
  <c r="F2454" i="1"/>
  <c r="F2455" i="1"/>
  <c r="G2455" i="1" s="1"/>
  <c r="F2456" i="1"/>
  <c r="F2457" i="1"/>
  <c r="G2457" i="1" s="1"/>
  <c r="F2458" i="1"/>
  <c r="F2459" i="1"/>
  <c r="F2461" i="1"/>
  <c r="G2461" i="1" s="1"/>
  <c r="F2462" i="1"/>
  <c r="G2462" i="1" s="1"/>
  <c r="F2463" i="1"/>
  <c r="F2464" i="1"/>
  <c r="G2464" i="1" s="1"/>
  <c r="F2465" i="1"/>
  <c r="G2465" i="1" s="1"/>
  <c r="F2466" i="1"/>
  <c r="F2467" i="1"/>
  <c r="F2468" i="1"/>
  <c r="F2469" i="1"/>
  <c r="F2470" i="1"/>
  <c r="G2470" i="1" s="1"/>
  <c r="F2471" i="1"/>
  <c r="F2472" i="1"/>
  <c r="F2473" i="1"/>
  <c r="G2473" i="1" s="1"/>
  <c r="F2474" i="1"/>
  <c r="F2475" i="1"/>
  <c r="G2475" i="1" s="1"/>
  <c r="F2476" i="1"/>
  <c r="F2477" i="1"/>
  <c r="F2478" i="1"/>
  <c r="F2479" i="1"/>
  <c r="G2479" i="1" s="1"/>
  <c r="F2480" i="1"/>
  <c r="F2481" i="1"/>
  <c r="F2482" i="1"/>
  <c r="F2483" i="1"/>
  <c r="F2484" i="1"/>
  <c r="F2485" i="1"/>
  <c r="F2486" i="1"/>
  <c r="G2486" i="1" s="1"/>
  <c r="F2487" i="1"/>
  <c r="F2488" i="1"/>
  <c r="F2489" i="1"/>
  <c r="G2489" i="1" s="1"/>
  <c r="F2490" i="1"/>
  <c r="F2491" i="1"/>
  <c r="F2492" i="1"/>
  <c r="F2493" i="1"/>
  <c r="G2493" i="1" s="1"/>
  <c r="F2494" i="1"/>
  <c r="F2495" i="1"/>
  <c r="F2496" i="1"/>
  <c r="G2496" i="1" s="1"/>
  <c r="F2497" i="1"/>
  <c r="F2498" i="1"/>
  <c r="G2498" i="1" s="1"/>
  <c r="F2499" i="1"/>
  <c r="F2500" i="1"/>
  <c r="F2501" i="1"/>
  <c r="F2502" i="1"/>
  <c r="F2503" i="1"/>
  <c r="F2504" i="1"/>
  <c r="G2504" i="1" s="1"/>
  <c r="F2505" i="1"/>
  <c r="F2506" i="1"/>
  <c r="F2507" i="1"/>
  <c r="G2507" i="1" s="1"/>
  <c r="F2508" i="1"/>
  <c r="F2509" i="1"/>
  <c r="F2510" i="1"/>
  <c r="F2511" i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F2520" i="1"/>
  <c r="F2521" i="1"/>
  <c r="F2522" i="1"/>
  <c r="F2523" i="1"/>
  <c r="F2524" i="1"/>
  <c r="F2525" i="1"/>
  <c r="G2525" i="1" s="1"/>
  <c r="F2526" i="1"/>
  <c r="G2526" i="1" s="1"/>
  <c r="F2527" i="1"/>
  <c r="F2528" i="1"/>
  <c r="F2529" i="1"/>
  <c r="F2530" i="1"/>
  <c r="F2531" i="1"/>
  <c r="F2532" i="1"/>
  <c r="G2532" i="1" s="1"/>
  <c r="F2533" i="1"/>
  <c r="G2533" i="1" s="1"/>
  <c r="F2534" i="1"/>
  <c r="G2534" i="1" s="1"/>
  <c r="F2535" i="1"/>
  <c r="F2536" i="1"/>
  <c r="F2537" i="1"/>
  <c r="G2537" i="1" s="1"/>
  <c r="F2538" i="1"/>
  <c r="F2539" i="1"/>
  <c r="F2540" i="1"/>
  <c r="G2540" i="1" s="1"/>
  <c r="F2541" i="1"/>
  <c r="G2541" i="1" s="1"/>
  <c r="F2542" i="1"/>
  <c r="F2543" i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F2554" i="1"/>
  <c r="F2555" i="1"/>
  <c r="F2556" i="1"/>
  <c r="F2557" i="1"/>
  <c r="F47" i="1"/>
  <c r="G47" i="1" s="1"/>
  <c r="F59" i="1"/>
  <c r="G59" i="1" s="1"/>
  <c r="F60" i="1"/>
  <c r="G60" i="1" s="1"/>
  <c r="F2209" i="1"/>
  <c r="G2209" i="1" s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F40" i="1"/>
  <c r="G40" i="1" s="1"/>
  <c r="F41" i="1"/>
  <c r="F42" i="1"/>
  <c r="F43" i="1"/>
  <c r="F44" i="1"/>
  <c r="G44" i="1" s="1"/>
  <c r="F45" i="1"/>
  <c r="F146" i="1"/>
  <c r="F147" i="1"/>
  <c r="E2688" i="25" s="1"/>
  <c r="F148" i="1"/>
  <c r="F149" i="1"/>
  <c r="F150" i="1"/>
  <c r="F151" i="1"/>
  <c r="F152" i="1"/>
  <c r="F153" i="1"/>
  <c r="F154" i="1"/>
  <c r="E3943" i="25" s="1"/>
  <c r="F155" i="1"/>
  <c r="F156" i="1"/>
  <c r="F157" i="1"/>
  <c r="F158" i="1"/>
  <c r="F159" i="1"/>
  <c r="F160" i="1"/>
  <c r="F165" i="1"/>
  <c r="F166" i="1"/>
  <c r="E4277" i="25" s="1"/>
  <c r="F167" i="1"/>
  <c r="F168" i="1"/>
  <c r="F169" i="1"/>
  <c r="F170" i="1"/>
  <c r="F171" i="1"/>
  <c r="F172" i="1"/>
  <c r="G172" i="1" s="1"/>
  <c r="F173" i="1"/>
  <c r="F174" i="1"/>
  <c r="F175" i="1"/>
  <c r="F176" i="1"/>
  <c r="F177" i="1"/>
  <c r="F178" i="1"/>
  <c r="F179" i="1"/>
  <c r="F180" i="1"/>
  <c r="F181" i="1"/>
  <c r="G181" i="1" s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G198" i="1" s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E2797" i="25" s="1"/>
  <c r="G2797" i="25" s="1"/>
  <c r="F230" i="1"/>
  <c r="F231" i="1"/>
  <c r="F232" i="1"/>
  <c r="F233" i="1"/>
  <c r="F234" i="1"/>
  <c r="F235" i="1"/>
  <c r="F236" i="1"/>
  <c r="F237" i="1"/>
  <c r="F238" i="1"/>
  <c r="F239" i="1"/>
  <c r="F240" i="1"/>
  <c r="G240" i="1" s="1"/>
  <c r="F241" i="1"/>
  <c r="F242" i="1"/>
  <c r="F243" i="1"/>
  <c r="F244" i="1"/>
  <c r="F46" i="1"/>
  <c r="F245" i="1"/>
  <c r="F246" i="1"/>
  <c r="F247" i="1"/>
  <c r="F248" i="1"/>
  <c r="F249" i="1"/>
  <c r="E4443" i="25" s="1"/>
  <c r="F250" i="1"/>
  <c r="E4444" i="25" s="1"/>
  <c r="F251" i="1"/>
  <c r="E4068" i="25" s="1"/>
  <c r="F252" i="1"/>
  <c r="F253" i="1"/>
  <c r="F254" i="1"/>
  <c r="F255" i="1"/>
  <c r="E3768" i="25" s="1"/>
  <c r="G3768" i="25" s="1"/>
  <c r="F256" i="1"/>
  <c r="F257" i="1"/>
  <c r="F258" i="1"/>
  <c r="F259" i="1"/>
  <c r="F260" i="1"/>
  <c r="F261" i="1"/>
  <c r="F262" i="1"/>
  <c r="F263" i="1"/>
  <c r="G263" i="1" s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G284" i="1" s="1"/>
  <c r="F285" i="1"/>
  <c r="G285" i="1" s="1"/>
  <c r="F286" i="1"/>
  <c r="G286" i="1" s="1"/>
  <c r="F287" i="1"/>
  <c r="F288" i="1"/>
  <c r="E3786" i="25" s="1"/>
  <c r="F289" i="1"/>
  <c r="E3981" i="25" s="1"/>
  <c r="F290" i="1"/>
  <c r="E4142" i="25" s="1"/>
  <c r="F291" i="1"/>
  <c r="F292" i="1"/>
  <c r="F293" i="1"/>
  <c r="F294" i="1"/>
  <c r="E4328" i="25" s="1"/>
  <c r="F295" i="1"/>
  <c r="F296" i="1"/>
  <c r="G296" i="1" s="1"/>
  <c r="F297" i="1"/>
  <c r="F298" i="1"/>
  <c r="F299" i="1"/>
  <c r="F300" i="1"/>
  <c r="E4332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E3923" i="25" s="1"/>
  <c r="F314" i="1"/>
  <c r="F315" i="1"/>
  <c r="F316" i="1"/>
  <c r="F334" i="1"/>
  <c r="G334" i="1" s="1"/>
  <c r="F335" i="1"/>
  <c r="F336" i="1"/>
  <c r="F337" i="1"/>
  <c r="F338" i="1"/>
  <c r="F339" i="1"/>
  <c r="F340" i="1"/>
  <c r="G340" i="1" s="1"/>
  <c r="F341" i="1"/>
  <c r="F342" i="1"/>
  <c r="F343" i="1"/>
  <c r="E4295" i="25" s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G360" i="1" s="1"/>
  <c r="F361" i="1"/>
  <c r="F362" i="1"/>
  <c r="F363" i="1"/>
  <c r="F364" i="1"/>
  <c r="F365" i="1"/>
  <c r="E2874" i="25" s="1"/>
  <c r="F366" i="1"/>
  <c r="F367" i="1"/>
  <c r="F368" i="1"/>
  <c r="F369" i="1"/>
  <c r="E4230" i="25" s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964" i="25" s="1"/>
  <c r="F385" i="1"/>
  <c r="F386" i="1"/>
  <c r="F387" i="1"/>
  <c r="F388" i="1"/>
  <c r="F389" i="1"/>
  <c r="F390" i="1"/>
  <c r="F391" i="1"/>
  <c r="F392" i="1"/>
  <c r="F393" i="1"/>
  <c r="F394" i="1"/>
  <c r="F395" i="1"/>
  <c r="E4477" i="25" s="1"/>
  <c r="F396" i="1"/>
  <c r="F397" i="1"/>
  <c r="F398" i="1"/>
  <c r="F399" i="1"/>
  <c r="F400" i="1"/>
  <c r="G400" i="1" s="1"/>
  <c r="F401" i="1"/>
  <c r="F402" i="1"/>
  <c r="F403" i="1"/>
  <c r="F404" i="1"/>
  <c r="F405" i="1"/>
  <c r="F406" i="1"/>
  <c r="F407" i="1"/>
  <c r="F408" i="1"/>
  <c r="F409" i="1"/>
  <c r="F410" i="1"/>
  <c r="F411" i="1"/>
  <c r="F412" i="1"/>
  <c r="E4160" i="25" s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9" i="1"/>
  <c r="E4275" i="25" s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G476" i="1" s="1"/>
  <c r="F477" i="1"/>
  <c r="G477" i="1" s="1"/>
  <c r="F478" i="1"/>
  <c r="F479" i="1"/>
  <c r="F480" i="1"/>
  <c r="F522" i="1"/>
  <c r="F523" i="1"/>
  <c r="F524" i="1"/>
  <c r="F525" i="1"/>
  <c r="F526" i="1"/>
  <c r="F527" i="1"/>
  <c r="F528" i="1"/>
  <c r="F529" i="1"/>
  <c r="G529" i="1" s="1"/>
  <c r="F530" i="1"/>
  <c r="F531" i="1"/>
  <c r="E3930" i="25" s="1"/>
  <c r="F532" i="1"/>
  <c r="F533" i="1"/>
  <c r="F534" i="1"/>
  <c r="G534" i="1" s="1"/>
  <c r="F535" i="1"/>
  <c r="F536" i="1"/>
  <c r="F537" i="1"/>
  <c r="F538" i="1"/>
  <c r="F539" i="1"/>
  <c r="E3884" i="25" s="1"/>
  <c r="F540" i="1"/>
  <c r="E3788" i="25" s="1"/>
  <c r="F541" i="1"/>
  <c r="F542" i="1"/>
  <c r="F543" i="1"/>
  <c r="F544" i="1"/>
  <c r="F545" i="1"/>
  <c r="F546" i="1"/>
  <c r="F547" i="1"/>
  <c r="F548" i="1"/>
  <c r="F549" i="1"/>
  <c r="F550" i="1"/>
  <c r="F551" i="1"/>
  <c r="G551" i="1" s="1"/>
  <c r="F552" i="1"/>
  <c r="G552" i="1" s="1"/>
  <c r="F553" i="1"/>
  <c r="E4012" i="25" s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E3765" i="25" s="1"/>
  <c r="K3765" i="25" s="1"/>
  <c r="F569" i="1"/>
  <c r="F570" i="1"/>
  <c r="F571" i="1"/>
  <c r="F572" i="1"/>
  <c r="F573" i="1"/>
  <c r="F574" i="1"/>
  <c r="F575" i="1"/>
  <c r="E3944" i="25" s="1"/>
  <c r="F576" i="1"/>
  <c r="G576" i="1" s="1"/>
  <c r="F577" i="1"/>
  <c r="F578" i="1"/>
  <c r="F579" i="1"/>
  <c r="F580" i="1"/>
  <c r="F581" i="1"/>
  <c r="E3766" i="25" s="1"/>
  <c r="K3766" i="25" s="1"/>
  <c r="F582" i="1"/>
  <c r="F583" i="1"/>
  <c r="F584" i="1"/>
  <c r="F585" i="1"/>
  <c r="F586" i="1"/>
  <c r="E4211" i="25" s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G620" i="1" s="1"/>
  <c r="F621" i="1"/>
  <c r="F622" i="1"/>
  <c r="F623" i="1"/>
  <c r="F624" i="1"/>
  <c r="F625" i="1"/>
  <c r="F626" i="1"/>
  <c r="G626" i="1" s="1"/>
  <c r="F627" i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F635" i="1"/>
  <c r="F636" i="1"/>
  <c r="E3982" i="25" s="1"/>
  <c r="F637" i="1"/>
  <c r="F638" i="1"/>
  <c r="F639" i="1"/>
  <c r="F640" i="1"/>
  <c r="F641" i="1"/>
  <c r="F642" i="1"/>
  <c r="F643" i="1"/>
  <c r="E3799" i="25" s="1"/>
  <c r="K3799" i="25" s="1"/>
  <c r="F644" i="1"/>
  <c r="F645" i="1"/>
  <c r="F646" i="1"/>
  <c r="F647" i="1"/>
  <c r="G647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118" i="1"/>
  <c r="F119" i="1"/>
  <c r="F521" i="1"/>
  <c r="F131" i="1"/>
  <c r="F51" i="1"/>
  <c r="F134" i="1"/>
  <c r="F135" i="1"/>
  <c r="F136" i="1"/>
  <c r="F137" i="1"/>
  <c r="F138" i="1"/>
  <c r="F139" i="1"/>
  <c r="F140" i="1"/>
  <c r="F141" i="1"/>
  <c r="F142" i="1"/>
  <c r="F143" i="1"/>
  <c r="F144" i="1"/>
  <c r="F52" i="1"/>
  <c r="F53" i="1"/>
  <c r="F54" i="1"/>
  <c r="G54" i="1" s="1"/>
  <c r="F55" i="1"/>
  <c r="F56" i="1"/>
  <c r="G56" i="1" s="1"/>
  <c r="F57" i="1"/>
  <c r="F58" i="1"/>
  <c r="G58" i="1" s="1"/>
  <c r="F425" i="1"/>
  <c r="F482" i="1"/>
  <c r="G482" i="1" s="1"/>
  <c r="F483" i="1"/>
  <c r="F484" i="1"/>
  <c r="F485" i="1"/>
  <c r="F486" i="1"/>
  <c r="F487" i="1"/>
  <c r="F488" i="1"/>
  <c r="F489" i="1"/>
  <c r="F490" i="1"/>
  <c r="F491" i="1"/>
  <c r="F492" i="1"/>
  <c r="F493" i="1"/>
  <c r="F494" i="1"/>
  <c r="E4367" i="25" s="1"/>
  <c r="F116" i="1"/>
  <c r="F117" i="1"/>
  <c r="F120" i="1"/>
  <c r="F121" i="1"/>
  <c r="F122" i="1"/>
  <c r="F123" i="1"/>
  <c r="F124" i="1"/>
  <c r="F125" i="1"/>
  <c r="F126" i="1"/>
  <c r="F127" i="1"/>
  <c r="F145" i="1"/>
  <c r="F317" i="1"/>
  <c r="F318" i="1"/>
  <c r="F319" i="1"/>
  <c r="F320" i="1"/>
  <c r="F321" i="1"/>
  <c r="F506" i="1"/>
  <c r="E4371" i="25" s="1"/>
  <c r="F507" i="1"/>
  <c r="F73" i="1"/>
  <c r="F323" i="1"/>
  <c r="F324" i="1"/>
  <c r="F325" i="1"/>
  <c r="F326" i="1"/>
  <c r="F327" i="1"/>
  <c r="F514" i="1"/>
  <c r="F515" i="1"/>
  <c r="F128" i="1"/>
  <c r="F129" i="1"/>
  <c r="F130" i="1"/>
  <c r="F322" i="1"/>
  <c r="F49" i="1"/>
  <c r="F132" i="1"/>
  <c r="F133" i="1"/>
  <c r="F662" i="1"/>
  <c r="F113" i="1"/>
  <c r="F114" i="1"/>
  <c r="F115" i="1"/>
  <c r="F163" i="1"/>
  <c r="F164" i="1"/>
  <c r="F495" i="1"/>
  <c r="F496" i="1"/>
  <c r="F497" i="1"/>
  <c r="F498" i="1"/>
  <c r="F499" i="1"/>
  <c r="F500" i="1"/>
  <c r="F501" i="1"/>
  <c r="F502" i="1"/>
  <c r="F503" i="1"/>
  <c r="F504" i="1"/>
  <c r="F505" i="1"/>
  <c r="F161" i="1"/>
  <c r="F162" i="1"/>
  <c r="G162" i="1" s="1"/>
  <c r="F328" i="1"/>
  <c r="F329" i="1"/>
  <c r="F330" i="1"/>
  <c r="F331" i="1"/>
  <c r="F332" i="1"/>
  <c r="F333" i="1"/>
  <c r="F481" i="1"/>
  <c r="F516" i="1"/>
  <c r="F517" i="1"/>
  <c r="F518" i="1"/>
  <c r="F519" i="1"/>
  <c r="F520" i="1"/>
  <c r="F794" i="1"/>
  <c r="F663" i="1"/>
  <c r="F664" i="1"/>
  <c r="F665" i="1"/>
  <c r="G665" i="1" s="1"/>
  <c r="F666" i="1"/>
  <c r="F667" i="1"/>
  <c r="F668" i="1"/>
  <c r="G668" i="1" s="1"/>
  <c r="F669" i="1"/>
  <c r="F670" i="1"/>
  <c r="E3806" i="25" s="1"/>
  <c r="K3806" i="25" s="1"/>
  <c r="F671" i="1"/>
  <c r="F672" i="1"/>
  <c r="F673" i="1"/>
  <c r="E3933" i="25" s="1"/>
  <c r="F674" i="1"/>
  <c r="E4004" i="25" s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E2977" i="25" s="1"/>
  <c r="I2977" i="25" s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E3809" i="25" s="1"/>
  <c r="K3809" i="25" s="1"/>
  <c r="F703" i="1"/>
  <c r="F704" i="1"/>
  <c r="F705" i="1"/>
  <c r="F706" i="1"/>
  <c r="F707" i="1"/>
  <c r="F708" i="1"/>
  <c r="F709" i="1"/>
  <c r="E3779" i="25" s="1"/>
  <c r="F710" i="1"/>
  <c r="F711" i="1"/>
  <c r="F712" i="1"/>
  <c r="F713" i="1"/>
  <c r="F714" i="1"/>
  <c r="F715" i="1"/>
  <c r="F716" i="1"/>
  <c r="G716" i="1" s="1"/>
  <c r="F717" i="1"/>
  <c r="G717" i="1" s="1"/>
  <c r="F718" i="1"/>
  <c r="F719" i="1"/>
  <c r="F720" i="1"/>
  <c r="G720" i="1" s="1"/>
  <c r="F721" i="1"/>
  <c r="F722" i="1"/>
  <c r="F723" i="1"/>
  <c r="G723" i="1" s="1"/>
  <c r="F724" i="1"/>
  <c r="F725" i="1"/>
  <c r="F726" i="1"/>
  <c r="F727" i="1"/>
  <c r="F728" i="1"/>
  <c r="F729" i="1"/>
  <c r="F730" i="1"/>
  <c r="G730" i="1" s="1"/>
  <c r="F731" i="1"/>
  <c r="F732" i="1"/>
  <c r="E3812" i="25" s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G758" i="1" s="1"/>
  <c r="F759" i="1"/>
  <c r="G759" i="1" s="1"/>
  <c r="F760" i="1"/>
  <c r="F761" i="1"/>
  <c r="F762" i="1"/>
  <c r="F763" i="1"/>
  <c r="G763" i="1" s="1"/>
  <c r="F764" i="1"/>
  <c r="F765" i="1"/>
  <c r="F766" i="1"/>
  <c r="G766" i="1" s="1"/>
  <c r="F767" i="1"/>
  <c r="G767" i="1" s="1"/>
  <c r="F768" i="1"/>
  <c r="G768" i="1" s="1"/>
  <c r="F769" i="1"/>
  <c r="F770" i="1"/>
  <c r="G770" i="1" s="1"/>
  <c r="F771" i="1"/>
  <c r="F772" i="1"/>
  <c r="E4481" i="25" s="1"/>
  <c r="F773" i="1"/>
  <c r="F774" i="1"/>
  <c r="F775" i="1"/>
  <c r="F776" i="1"/>
  <c r="F777" i="1"/>
  <c r="F778" i="1"/>
  <c r="G778" i="1" s="1"/>
  <c r="F779" i="1"/>
  <c r="E2616" i="25" s="1"/>
  <c r="F780" i="1"/>
  <c r="F781" i="1"/>
  <c r="F782" i="1"/>
  <c r="F783" i="1"/>
  <c r="F784" i="1"/>
  <c r="E3823" i="25" s="1"/>
  <c r="F785" i="1"/>
  <c r="F786" i="1"/>
  <c r="F787" i="1"/>
  <c r="F788" i="1"/>
  <c r="F789" i="1"/>
  <c r="G789" i="1" s="1"/>
  <c r="F790" i="1"/>
  <c r="G790" i="1" s="1"/>
  <c r="F801" i="1"/>
  <c r="E3827" i="25" s="1"/>
  <c r="F802" i="1"/>
  <c r="G802" i="1" s="1"/>
  <c r="F803" i="1"/>
  <c r="F804" i="1"/>
  <c r="E3830" i="25" s="1"/>
  <c r="F805" i="1"/>
  <c r="F806" i="1"/>
  <c r="F807" i="1"/>
  <c r="F808" i="1"/>
  <c r="F809" i="1"/>
  <c r="F795" i="1"/>
  <c r="E4535" i="25" s="1"/>
  <c r="F796" i="1"/>
  <c r="F797" i="1"/>
  <c r="E3825" i="25" s="1"/>
  <c r="F798" i="1"/>
  <c r="F799" i="1"/>
  <c r="F800" i="1"/>
  <c r="F811" i="1"/>
  <c r="F812" i="1"/>
  <c r="F810" i="1"/>
  <c r="F831" i="1"/>
  <c r="F832" i="1"/>
  <c r="F813" i="1"/>
  <c r="G813" i="1" s="1"/>
  <c r="F814" i="1"/>
  <c r="G814" i="1" s="1"/>
  <c r="F815" i="1"/>
  <c r="G815" i="1" s="1"/>
  <c r="F816" i="1"/>
  <c r="F817" i="1"/>
  <c r="F818" i="1"/>
  <c r="F819" i="1"/>
  <c r="F820" i="1"/>
  <c r="G820" i="1" s="1"/>
  <c r="F821" i="1"/>
  <c r="F822" i="1"/>
  <c r="F823" i="1"/>
  <c r="F824" i="1"/>
  <c r="G824" i="1" s="1"/>
  <c r="F825" i="1"/>
  <c r="G825" i="1" s="1"/>
  <c r="F826" i="1"/>
  <c r="F827" i="1"/>
  <c r="G827" i="1" s="1"/>
  <c r="F828" i="1"/>
  <c r="F858" i="1"/>
  <c r="F829" i="1"/>
  <c r="F830" i="1"/>
  <c r="F834" i="1"/>
  <c r="F835" i="1"/>
  <c r="F836" i="1"/>
  <c r="F837" i="1"/>
  <c r="F838" i="1"/>
  <c r="F839" i="1"/>
  <c r="F840" i="1"/>
  <c r="G840" i="1" s="1"/>
  <c r="F841" i="1"/>
  <c r="F842" i="1"/>
  <c r="F843" i="1"/>
  <c r="F844" i="1"/>
  <c r="F845" i="1"/>
  <c r="G845" i="1" s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33" i="1"/>
  <c r="F860" i="1"/>
  <c r="G860" i="1" s="1"/>
  <c r="F859" i="1"/>
  <c r="F861" i="1"/>
  <c r="G861" i="1" s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E3137" i="25" s="1"/>
  <c r="G3137" i="25" s="1"/>
  <c r="F1198" i="1"/>
  <c r="F862" i="1"/>
  <c r="F863" i="1"/>
  <c r="F864" i="1"/>
  <c r="G864" i="1" s="1"/>
  <c r="F865" i="1"/>
  <c r="F866" i="1"/>
  <c r="G866" i="1" s="1"/>
  <c r="F867" i="1"/>
  <c r="G867" i="1" s="1"/>
  <c r="F868" i="1"/>
  <c r="G868" i="1" s="1"/>
  <c r="F869" i="1"/>
  <c r="F870" i="1"/>
  <c r="F871" i="1"/>
  <c r="F872" i="1"/>
  <c r="F873" i="1"/>
  <c r="G873" i="1" s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G892" i="1" s="1"/>
  <c r="F893" i="1"/>
  <c r="G893" i="1" s="1"/>
  <c r="F894" i="1"/>
  <c r="F895" i="1"/>
  <c r="G895" i="1" s="1"/>
  <c r="F896" i="1"/>
  <c r="G896" i="1" s="1"/>
  <c r="F897" i="1"/>
  <c r="F898" i="1"/>
  <c r="F899" i="1"/>
  <c r="F900" i="1"/>
  <c r="F901" i="1"/>
  <c r="F902" i="1"/>
  <c r="F903" i="1"/>
  <c r="G903" i="1" s="1"/>
  <c r="F904" i="1"/>
  <c r="G904" i="1" s="1"/>
  <c r="F905" i="1"/>
  <c r="F906" i="1"/>
  <c r="G906" i="1" s="1"/>
  <c r="F907" i="1"/>
  <c r="F908" i="1"/>
  <c r="F909" i="1"/>
  <c r="G909" i="1" s="1"/>
  <c r="F910" i="1"/>
  <c r="F911" i="1"/>
  <c r="F912" i="1"/>
  <c r="F913" i="1"/>
  <c r="F914" i="1"/>
  <c r="F915" i="1"/>
  <c r="G915" i="1" s="1"/>
  <c r="F916" i="1"/>
  <c r="F917" i="1"/>
  <c r="F918" i="1"/>
  <c r="G918" i="1" s="1"/>
  <c r="F919" i="1"/>
  <c r="F920" i="1"/>
  <c r="F921" i="1"/>
  <c r="F922" i="1"/>
  <c r="F923" i="1"/>
  <c r="F924" i="1"/>
  <c r="E3367" i="25" s="1"/>
  <c r="F925" i="1"/>
  <c r="F926" i="1"/>
  <c r="F927" i="1"/>
  <c r="F928" i="1"/>
  <c r="E3370" i="25" s="1"/>
  <c r="K3370" i="25" s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G941" i="1" s="1"/>
  <c r="F942" i="1"/>
  <c r="F943" i="1"/>
  <c r="G943" i="1" s="1"/>
  <c r="F944" i="1"/>
  <c r="F945" i="1"/>
  <c r="F946" i="1"/>
  <c r="F947" i="1"/>
  <c r="E4217" i="25" s="1"/>
  <c r="F948" i="1"/>
  <c r="F949" i="1"/>
  <c r="E4440" i="25" s="1"/>
  <c r="F950" i="1"/>
  <c r="F951" i="1"/>
  <c r="F952" i="1"/>
  <c r="F953" i="1"/>
  <c r="F954" i="1"/>
  <c r="F955" i="1"/>
  <c r="F956" i="1"/>
  <c r="F957" i="1"/>
  <c r="F958" i="1"/>
  <c r="E3385" i="25" s="1"/>
  <c r="F959" i="1"/>
  <c r="F960" i="1"/>
  <c r="G960" i="1" s="1"/>
  <c r="F961" i="1"/>
  <c r="F962" i="1"/>
  <c r="F963" i="1"/>
  <c r="G963" i="1" s="1"/>
  <c r="F964" i="1"/>
  <c r="F965" i="1"/>
  <c r="F966" i="1"/>
  <c r="E3387" i="25" s="1"/>
  <c r="F967" i="1"/>
  <c r="F968" i="1"/>
  <c r="E3388" i="25" s="1"/>
  <c r="F969" i="1"/>
  <c r="F970" i="1"/>
  <c r="F971" i="1"/>
  <c r="F972" i="1"/>
  <c r="F973" i="1"/>
  <c r="E4458" i="25" s="1"/>
  <c r="F974" i="1"/>
  <c r="E4460" i="25" s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E2879" i="25" s="1"/>
  <c r="F990" i="1"/>
  <c r="F991" i="1"/>
  <c r="E3396" i="25" s="1"/>
  <c r="F992" i="1"/>
  <c r="E3397" i="25" s="1"/>
  <c r="F993" i="1"/>
  <c r="E4109" i="25" s="1"/>
  <c r="F994" i="1"/>
  <c r="F995" i="1"/>
  <c r="F996" i="1"/>
  <c r="F997" i="1"/>
  <c r="F998" i="1"/>
  <c r="F999" i="1"/>
  <c r="F1000" i="1"/>
  <c r="F1001" i="1"/>
  <c r="F1002" i="1"/>
  <c r="F1003" i="1"/>
  <c r="E4314" i="25" s="1"/>
  <c r="F1004" i="1"/>
  <c r="F1005" i="1"/>
  <c r="F1006" i="1"/>
  <c r="G1006" i="1" s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E3906" i="25" s="1"/>
  <c r="F1024" i="1"/>
  <c r="F1025" i="1"/>
  <c r="F1026" i="1"/>
  <c r="E2764" i="25" s="1"/>
  <c r="I2764" i="25" s="1"/>
  <c r="F1027" i="1"/>
  <c r="F1028" i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F1036" i="1"/>
  <c r="F1037" i="1"/>
  <c r="F1038" i="1"/>
  <c r="G1038" i="1" s="1"/>
  <c r="F1039" i="1"/>
  <c r="E3418" i="25" s="1"/>
  <c r="F1040" i="1"/>
  <c r="F1041" i="1"/>
  <c r="F1042" i="1"/>
  <c r="F1043" i="1"/>
  <c r="G1043" i="1" s="1"/>
  <c r="F1044" i="1"/>
  <c r="F1045" i="1"/>
  <c r="F1046" i="1"/>
  <c r="F1047" i="1"/>
  <c r="F1048" i="1"/>
  <c r="F1049" i="1"/>
  <c r="F1050" i="1"/>
  <c r="F1051" i="1"/>
  <c r="G1051" i="1" s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G1065" i="1" s="1"/>
  <c r="F1066" i="1"/>
  <c r="F1067" i="1"/>
  <c r="F1068" i="1"/>
  <c r="F1069" i="1"/>
  <c r="F1070" i="1"/>
  <c r="F1071" i="1"/>
  <c r="F1072" i="1"/>
  <c r="F1073" i="1"/>
  <c r="F1074" i="1"/>
  <c r="F1075" i="1"/>
  <c r="E3927" i="25" s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G1089" i="1" s="1"/>
  <c r="F1090" i="1"/>
  <c r="F1091" i="1"/>
  <c r="F1092" i="1"/>
  <c r="F1093" i="1"/>
  <c r="F1094" i="1"/>
  <c r="F1095" i="1"/>
  <c r="F1096" i="1"/>
  <c r="F1097" i="1"/>
  <c r="G1097" i="1" s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E4456" i="25" s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E4099" i="25" s="1"/>
  <c r="F1123" i="1"/>
  <c r="F1124" i="1"/>
  <c r="F1125" i="1"/>
  <c r="F1126" i="1"/>
  <c r="G1126" i="1" s="1"/>
  <c r="F1127" i="1"/>
  <c r="F1128" i="1"/>
  <c r="F1129" i="1"/>
  <c r="G1129" i="1" s="1"/>
  <c r="F1130" i="1"/>
  <c r="F1131" i="1"/>
  <c r="F1132" i="1"/>
  <c r="F1133" i="1"/>
  <c r="G1133" i="1" s="1"/>
  <c r="F1134" i="1"/>
  <c r="F1135" i="1"/>
  <c r="F1136" i="1"/>
  <c r="F1137" i="1"/>
  <c r="F1138" i="1"/>
  <c r="F1139" i="1"/>
  <c r="F1140" i="1"/>
  <c r="F1141" i="1"/>
  <c r="G1141" i="1" s="1"/>
  <c r="F1142" i="1"/>
  <c r="G1142" i="1" s="1"/>
  <c r="F1143" i="1"/>
  <c r="F1144" i="1"/>
  <c r="F1145" i="1"/>
  <c r="F1146" i="1"/>
  <c r="F1147" i="1"/>
  <c r="F1148" i="1"/>
  <c r="F1149" i="1"/>
  <c r="G1149" i="1" s="1"/>
  <c r="F1150" i="1"/>
  <c r="F1151" i="1"/>
  <c r="G1151" i="1" s="1"/>
  <c r="F1152" i="1"/>
  <c r="F1153" i="1"/>
  <c r="F1154" i="1"/>
  <c r="G1154" i="1" s="1"/>
  <c r="F1155" i="1"/>
  <c r="G1155" i="1" s="1"/>
  <c r="F1156" i="1"/>
  <c r="F1157" i="1"/>
  <c r="F1200" i="1"/>
  <c r="G1200" i="1" s="1"/>
  <c r="F1158" i="1"/>
  <c r="G1158" i="1" s="1"/>
  <c r="F1159" i="1"/>
  <c r="F1160" i="1"/>
  <c r="F1161" i="1"/>
  <c r="F1162" i="1"/>
  <c r="E4285" i="25" s="1"/>
  <c r="F1163" i="1"/>
  <c r="F1164" i="1"/>
  <c r="F1165" i="1"/>
  <c r="F1166" i="1"/>
  <c r="G1166" i="1" s="1"/>
  <c r="F1167" i="1"/>
  <c r="G1167" i="1" s="1"/>
  <c r="F1168" i="1"/>
  <c r="F1169" i="1"/>
  <c r="E3419" i="25" s="1"/>
  <c r="F1170" i="1"/>
  <c r="F1171" i="1"/>
  <c r="F1172" i="1"/>
  <c r="F1173" i="1"/>
  <c r="F1174" i="1"/>
  <c r="G1174" i="1" s="1"/>
  <c r="F1175" i="1"/>
  <c r="F1176" i="1"/>
  <c r="F1177" i="1"/>
  <c r="F1178" i="1"/>
  <c r="F1179" i="1"/>
  <c r="G1179" i="1" s="1"/>
  <c r="F1180" i="1"/>
  <c r="F1199" i="1"/>
  <c r="G1199" i="1" s="1"/>
  <c r="F1201" i="1"/>
  <c r="F1202" i="1"/>
  <c r="F1203" i="1"/>
  <c r="F1204" i="1"/>
  <c r="F1205" i="1"/>
  <c r="F1206" i="1"/>
  <c r="E3879" i="25" s="1"/>
  <c r="F1207" i="1"/>
  <c r="G1207" i="1" s="1"/>
  <c r="F1208" i="1"/>
  <c r="F1209" i="1"/>
  <c r="F1210" i="1"/>
  <c r="F1211" i="1"/>
  <c r="F1212" i="1"/>
  <c r="F1213" i="1"/>
  <c r="F1214" i="1"/>
  <c r="F1215" i="1"/>
  <c r="F1218" i="1"/>
  <c r="F1219" i="1"/>
  <c r="F1220" i="1"/>
  <c r="F1221" i="1"/>
  <c r="F1222" i="1"/>
  <c r="F1223" i="1"/>
  <c r="F1224" i="1"/>
  <c r="F1225" i="1"/>
  <c r="F1226" i="1"/>
  <c r="E3699" i="25" s="1"/>
  <c r="F1227" i="1"/>
  <c r="F1228" i="1"/>
  <c r="F1229" i="1"/>
  <c r="F1230" i="1"/>
  <c r="E3703" i="25" s="1"/>
  <c r="F1231" i="1"/>
  <c r="F1232" i="1"/>
  <c r="F1236" i="1"/>
  <c r="F1237" i="1"/>
  <c r="F1238" i="1"/>
  <c r="F1239" i="1"/>
  <c r="F1240" i="1"/>
  <c r="F1241" i="1"/>
  <c r="F1242" i="1"/>
  <c r="F1243" i="1"/>
  <c r="F1244" i="1"/>
  <c r="F1245" i="1"/>
  <c r="E3466" i="25" s="1"/>
  <c r="K3466" i="25" s="1"/>
  <c r="F1246" i="1"/>
  <c r="F1247" i="1"/>
  <c r="F1248" i="1"/>
  <c r="F1249" i="1"/>
  <c r="F1250" i="1"/>
  <c r="F1251" i="1"/>
  <c r="F1252" i="1"/>
  <c r="F1253" i="1"/>
  <c r="F1254" i="1"/>
  <c r="F1255" i="1"/>
  <c r="G1255" i="1" s="1"/>
  <c r="F1256" i="1"/>
  <c r="F1257" i="1"/>
  <c r="F1258" i="1"/>
  <c r="F1259" i="1"/>
  <c r="F1260" i="1"/>
  <c r="F1261" i="1"/>
  <c r="F1262" i="1"/>
  <c r="F1263" i="1"/>
  <c r="G1263" i="1" s="1"/>
  <c r="F1264" i="1"/>
  <c r="E3912" i="25" s="1"/>
  <c r="F1265" i="1"/>
  <c r="G1265" i="1" s="1"/>
  <c r="F1266" i="1"/>
  <c r="F1267" i="1"/>
  <c r="F1268" i="1"/>
  <c r="G1268" i="1" s="1"/>
  <c r="F1269" i="1"/>
  <c r="F1270" i="1"/>
  <c r="F1271" i="1"/>
  <c r="F1272" i="1"/>
  <c r="F1273" i="1"/>
  <c r="E2912" i="25" s="1"/>
  <c r="F1274" i="1"/>
  <c r="F1275" i="1"/>
  <c r="F1276" i="1"/>
  <c r="F1277" i="1"/>
  <c r="F1278" i="1"/>
  <c r="G1278" i="1" s="1"/>
  <c r="F1279" i="1"/>
  <c r="F1280" i="1"/>
  <c r="F1283" i="1"/>
  <c r="E3668" i="25" s="1"/>
  <c r="F1233" i="1"/>
  <c r="F1234" i="1"/>
  <c r="F1235" i="1"/>
  <c r="F1284" i="1"/>
  <c r="E2948" i="25" s="1"/>
  <c r="F1285" i="1"/>
  <c r="F1286" i="1"/>
  <c r="E2950" i="25" s="1"/>
  <c r="I2950" i="25" s="1"/>
  <c r="F1287" i="1"/>
  <c r="G1287" i="1" s="1"/>
  <c r="F1288" i="1"/>
  <c r="F1289" i="1"/>
  <c r="F1290" i="1"/>
  <c r="G1290" i="1" s="1"/>
  <c r="F1291" i="1"/>
  <c r="F1292" i="1"/>
  <c r="E4368" i="25" s="1"/>
  <c r="F1293" i="1"/>
  <c r="F1294" i="1"/>
  <c r="F1295" i="1"/>
  <c r="F1296" i="1"/>
  <c r="E3166" i="25" s="1"/>
  <c r="F1297" i="1"/>
  <c r="F1298" i="1"/>
  <c r="F1299" i="1"/>
  <c r="F1300" i="1"/>
  <c r="F1301" i="1"/>
  <c r="F1302" i="1"/>
  <c r="F1303" i="1"/>
  <c r="E4390" i="25" s="1"/>
  <c r="F1304" i="1"/>
  <c r="E2951" i="25" s="1"/>
  <c r="I2951" i="25" s="1"/>
  <c r="F1305" i="1"/>
  <c r="F1306" i="1"/>
  <c r="F1452" i="1"/>
  <c r="F1453" i="1"/>
  <c r="F1307" i="1"/>
  <c r="G1307" i="1" s="1"/>
  <c r="F1308" i="1"/>
  <c r="G1308" i="1" s="1"/>
  <c r="F1309" i="1"/>
  <c r="G1309" i="1" s="1"/>
  <c r="F1310" i="1"/>
  <c r="F1311" i="1"/>
  <c r="F1312" i="1"/>
  <c r="G1312" i="1" s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G1327" i="1" s="1"/>
  <c r="F1328" i="1"/>
  <c r="F1329" i="1"/>
  <c r="F1330" i="1"/>
  <c r="G1330" i="1" s="1"/>
  <c r="F1331" i="1"/>
  <c r="F1332" i="1"/>
  <c r="E2717" i="25" s="1"/>
  <c r="G2717" i="25" s="1"/>
  <c r="F1333" i="1"/>
  <c r="F1334" i="1"/>
  <c r="G1334" i="1" s="1"/>
  <c r="F1335" i="1"/>
  <c r="F1336" i="1"/>
  <c r="F1337" i="1"/>
  <c r="F1338" i="1"/>
  <c r="F1339" i="1"/>
  <c r="E4215" i="25" s="1"/>
  <c r="F1340" i="1"/>
  <c r="G1340" i="1" s="1"/>
  <c r="F1341" i="1"/>
  <c r="G1341" i="1" s="1"/>
  <c r="F1342" i="1"/>
  <c r="F1343" i="1"/>
  <c r="F1344" i="1"/>
  <c r="F1345" i="1"/>
  <c r="F1346" i="1"/>
  <c r="F1347" i="1"/>
  <c r="F1348" i="1"/>
  <c r="F1349" i="1"/>
  <c r="G1349" i="1" s="1"/>
  <c r="F1350" i="1"/>
  <c r="E4060" i="25" s="1"/>
  <c r="F1351" i="1"/>
  <c r="F1352" i="1"/>
  <c r="F1353" i="1"/>
  <c r="F1354" i="1"/>
  <c r="G1354" i="1" s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G1366" i="1" s="1"/>
  <c r="F1367" i="1"/>
  <c r="F1368" i="1"/>
  <c r="F1369" i="1"/>
  <c r="F1370" i="1"/>
  <c r="G1370" i="1" s="1"/>
  <c r="F1371" i="1"/>
  <c r="F1372" i="1"/>
  <c r="E2886" i="25" s="1"/>
  <c r="I2886" i="25" s="1"/>
  <c r="F1373" i="1"/>
  <c r="F1374" i="1"/>
  <c r="F1375" i="1"/>
  <c r="F1376" i="1"/>
  <c r="F1377" i="1"/>
  <c r="G1377" i="1" s="1"/>
  <c r="F1378" i="1"/>
  <c r="F1379" i="1"/>
  <c r="F1380" i="1"/>
  <c r="G1380" i="1" s="1"/>
  <c r="F1381" i="1"/>
  <c r="F1382" i="1"/>
  <c r="F1383" i="1"/>
  <c r="E4121" i="25" s="1"/>
  <c r="F1384" i="1"/>
  <c r="F1385" i="1"/>
  <c r="G1385" i="1" s="1"/>
  <c r="F1386" i="1"/>
  <c r="E4122" i="25" s="1"/>
  <c r="F1387" i="1"/>
  <c r="E4124" i="25" s="1"/>
  <c r="F1388" i="1"/>
  <c r="G1388" i="1" s="1"/>
  <c r="F1389" i="1"/>
  <c r="F1390" i="1"/>
  <c r="F1391" i="1"/>
  <c r="F1392" i="1"/>
  <c r="F1393" i="1"/>
  <c r="F1394" i="1"/>
  <c r="F1395" i="1"/>
  <c r="G1395" i="1" s="1"/>
  <c r="F1396" i="1"/>
  <c r="F1397" i="1"/>
  <c r="F1398" i="1"/>
  <c r="F1399" i="1"/>
  <c r="G1399" i="1" s="1"/>
  <c r="F1400" i="1"/>
  <c r="G1400" i="1" s="1"/>
  <c r="F1401" i="1"/>
  <c r="E3473" i="25" s="1"/>
  <c r="F1402" i="1"/>
  <c r="F1403" i="1"/>
  <c r="F1404" i="1"/>
  <c r="F1405" i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F1415" i="1"/>
  <c r="F1416" i="1"/>
  <c r="G1416" i="1" s="1"/>
  <c r="F1417" i="1"/>
  <c r="G1417" i="1" s="1"/>
  <c r="F1418" i="1"/>
  <c r="F1419" i="1"/>
  <c r="F1420" i="1"/>
  <c r="F1421" i="1"/>
  <c r="F1422" i="1"/>
  <c r="F1423" i="1"/>
  <c r="G1423" i="1" s="1"/>
  <c r="F1424" i="1"/>
  <c r="G1424" i="1" s="1"/>
  <c r="F1425" i="1"/>
  <c r="F1426" i="1"/>
  <c r="F1427" i="1"/>
  <c r="G1427" i="1" s="1"/>
  <c r="F1428" i="1"/>
  <c r="F1429" i="1"/>
  <c r="F1430" i="1"/>
  <c r="F1431" i="1"/>
  <c r="E2925" i="25" s="1"/>
  <c r="I2925" i="25" s="1"/>
  <c r="F1432" i="1"/>
  <c r="G1432" i="1" s="1"/>
  <c r="F1433" i="1"/>
  <c r="G1433" i="1" s="1"/>
  <c r="F1434" i="1"/>
  <c r="G1434" i="1" s="1"/>
  <c r="F1435" i="1"/>
  <c r="F1436" i="1"/>
  <c r="F1437" i="1"/>
  <c r="F1438" i="1"/>
  <c r="F1439" i="1"/>
  <c r="F1440" i="1"/>
  <c r="F1441" i="1"/>
  <c r="F1442" i="1"/>
  <c r="E3986" i="25" s="1"/>
  <c r="F1443" i="1"/>
  <c r="F1444" i="1"/>
  <c r="F1445" i="1"/>
  <c r="F1446" i="1"/>
  <c r="F1447" i="1"/>
  <c r="F1448" i="1"/>
  <c r="F1449" i="1"/>
  <c r="F1450" i="1"/>
  <c r="F1451" i="1"/>
  <c r="F1454" i="1"/>
  <c r="G1454" i="1" s="1"/>
  <c r="F1455" i="1"/>
  <c r="G1455" i="1" s="1"/>
  <c r="F1456" i="1"/>
  <c r="G1456" i="1" s="1"/>
  <c r="F1457" i="1"/>
  <c r="G1457" i="1" s="1"/>
  <c r="F1476" i="1"/>
  <c r="F1477" i="1"/>
  <c r="F1478" i="1"/>
  <c r="E3708" i="25" s="1"/>
  <c r="F1479" i="1"/>
  <c r="F1480" i="1"/>
  <c r="F1481" i="1"/>
  <c r="F1482" i="1"/>
  <c r="E3712" i="25" s="1"/>
  <c r="F1483" i="1"/>
  <c r="G1483" i="1" s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66" i="1"/>
  <c r="G1466" i="1" s="1"/>
  <c r="F1467" i="1"/>
  <c r="F1468" i="1"/>
  <c r="F1469" i="1"/>
  <c r="F1470" i="1"/>
  <c r="F1471" i="1"/>
  <c r="F1472" i="1"/>
  <c r="G1472" i="1" s="1"/>
  <c r="F1464" i="1"/>
  <c r="F1465" i="1"/>
  <c r="F1473" i="1"/>
  <c r="G1473" i="1" s="1"/>
  <c r="F1474" i="1"/>
  <c r="F1475" i="1"/>
  <c r="G1475" i="1" s="1"/>
  <c r="F1458" i="1"/>
  <c r="F1459" i="1"/>
  <c r="G1459" i="1" s="1"/>
  <c r="F1460" i="1"/>
  <c r="F1461" i="1"/>
  <c r="E4182" i="25" s="1"/>
  <c r="F1462" i="1"/>
  <c r="F1463" i="1"/>
  <c r="E4536" i="25" s="1"/>
  <c r="F1499" i="1"/>
  <c r="F1500" i="1"/>
  <c r="F1650" i="1"/>
  <c r="G1650" i="1" s="1"/>
  <c r="F1511" i="1"/>
  <c r="G1511" i="1" s="1"/>
  <c r="F1512" i="1"/>
  <c r="E3991" i="25" s="1"/>
  <c r="F1513" i="1"/>
  <c r="G1513" i="1" s="1"/>
  <c r="F1514" i="1"/>
  <c r="G1514" i="1" s="1"/>
  <c r="F1515" i="1"/>
  <c r="G1515" i="1" s="1"/>
  <c r="F1516" i="1"/>
  <c r="E3935" i="25" s="1"/>
  <c r="F1517" i="1"/>
  <c r="F1518" i="1"/>
  <c r="G1518" i="1" s="1"/>
  <c r="F1519" i="1"/>
  <c r="F1520" i="1"/>
  <c r="F1521" i="1"/>
  <c r="F1522" i="1"/>
  <c r="F1523" i="1"/>
  <c r="F1524" i="1"/>
  <c r="E3420" i="25" s="1"/>
  <c r="F1525" i="1"/>
  <c r="F1526" i="1"/>
  <c r="E4028" i="25" s="1"/>
  <c r="F1527" i="1"/>
  <c r="F1528" i="1"/>
  <c r="F1529" i="1"/>
  <c r="F1530" i="1"/>
  <c r="G1530" i="1" s="1"/>
  <c r="F1531" i="1"/>
  <c r="G1531" i="1" s="1"/>
  <c r="F1532" i="1"/>
  <c r="E4301" i="25" s="1"/>
  <c r="F1533" i="1"/>
  <c r="F1534" i="1"/>
  <c r="G1534" i="1" s="1"/>
  <c r="F1535" i="1"/>
  <c r="F1536" i="1"/>
  <c r="G1536" i="1" s="1"/>
  <c r="F1537" i="1"/>
  <c r="G1537" i="1" s="1"/>
  <c r="F1538" i="1"/>
  <c r="F1539" i="1"/>
  <c r="F1540" i="1"/>
  <c r="F1541" i="1"/>
  <c r="F1542" i="1"/>
  <c r="F1543" i="1"/>
  <c r="F1544" i="1"/>
  <c r="F1545" i="1"/>
  <c r="F1546" i="1"/>
  <c r="G1546" i="1" s="1"/>
  <c r="F1547" i="1"/>
  <c r="G1547" i="1" s="1"/>
  <c r="F1548" i="1"/>
  <c r="E2970" i="25" s="1"/>
  <c r="F1549" i="1"/>
  <c r="F1550" i="1"/>
  <c r="F1551" i="1"/>
  <c r="F1552" i="1"/>
  <c r="G1552" i="1" s="1"/>
  <c r="F1553" i="1"/>
  <c r="G1553" i="1" s="1"/>
  <c r="F1554" i="1"/>
  <c r="G1554" i="1" s="1"/>
  <c r="F1555" i="1"/>
  <c r="G1555" i="1" s="1"/>
  <c r="F1556" i="1"/>
  <c r="F1557" i="1"/>
  <c r="F1558" i="1"/>
  <c r="F1559" i="1"/>
  <c r="F1560" i="1"/>
  <c r="G1560" i="1" s="1"/>
  <c r="F1561" i="1"/>
  <c r="F1562" i="1"/>
  <c r="F1563" i="1"/>
  <c r="E4225" i="25" s="1"/>
  <c r="F1564" i="1"/>
  <c r="F1565" i="1"/>
  <c r="G1565" i="1" s="1"/>
  <c r="F1566" i="1"/>
  <c r="E4073" i="25" s="1"/>
  <c r="F1567" i="1"/>
  <c r="F1568" i="1"/>
  <c r="F1569" i="1"/>
  <c r="E4454" i="25" s="1"/>
  <c r="F1570" i="1"/>
  <c r="F1571" i="1"/>
  <c r="G1571" i="1" s="1"/>
  <c r="F1572" i="1"/>
  <c r="F1573" i="1"/>
  <c r="F1574" i="1"/>
  <c r="G1574" i="1" s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G1586" i="1" s="1"/>
  <c r="F1587" i="1"/>
  <c r="F1588" i="1"/>
  <c r="G1588" i="1" s="1"/>
  <c r="F1589" i="1"/>
  <c r="F1590" i="1"/>
  <c r="G1590" i="1" s="1"/>
  <c r="F1591" i="1"/>
  <c r="F1592" i="1"/>
  <c r="F1593" i="1"/>
  <c r="F1594" i="1"/>
  <c r="G1594" i="1" s="1"/>
  <c r="F1595" i="1"/>
  <c r="G1595" i="1" s="1"/>
  <c r="F1596" i="1"/>
  <c r="F1597" i="1"/>
  <c r="F1598" i="1"/>
  <c r="F1599" i="1"/>
  <c r="F1600" i="1"/>
  <c r="F1601" i="1"/>
  <c r="E2942" i="25" s="1"/>
  <c r="I2942" i="25" s="1"/>
  <c r="F1602" i="1"/>
  <c r="G1602" i="1" s="1"/>
  <c r="F1603" i="1"/>
  <c r="G1603" i="1" s="1"/>
  <c r="F1604" i="1"/>
  <c r="G1604" i="1" s="1"/>
  <c r="F1605" i="1"/>
  <c r="F1606" i="1"/>
  <c r="F1607" i="1"/>
  <c r="G1607" i="1" s="1"/>
  <c r="F1608" i="1"/>
  <c r="F1609" i="1"/>
  <c r="G1609" i="1" s="1"/>
  <c r="F1610" i="1"/>
  <c r="E2987" i="25" s="1"/>
  <c r="F1611" i="1"/>
  <c r="E4126" i="25" s="1"/>
  <c r="F1612" i="1"/>
  <c r="F1613" i="1"/>
  <c r="G1613" i="1" s="1"/>
  <c r="F1614" i="1"/>
  <c r="F1615" i="1"/>
  <c r="E4315" i="25" s="1"/>
  <c r="F1616" i="1"/>
  <c r="G1616" i="1" s="1"/>
  <c r="F1617" i="1"/>
  <c r="F1618" i="1"/>
  <c r="G1618" i="1" s="1"/>
  <c r="F1619" i="1"/>
  <c r="F1620" i="1"/>
  <c r="F1621" i="1"/>
  <c r="F1622" i="1"/>
  <c r="F1623" i="1"/>
  <c r="F1624" i="1"/>
  <c r="F1625" i="1"/>
  <c r="F1626" i="1"/>
  <c r="F1627" i="1"/>
  <c r="G1627" i="1" s="1"/>
  <c r="F1628" i="1"/>
  <c r="F1629" i="1"/>
  <c r="F1630" i="1"/>
  <c r="G1630" i="1" s="1"/>
  <c r="F1631" i="1"/>
  <c r="F1632" i="1"/>
  <c r="F1633" i="1"/>
  <c r="G1633" i="1" s="1"/>
  <c r="F1634" i="1"/>
  <c r="F1635" i="1"/>
  <c r="F1636" i="1"/>
  <c r="F1637" i="1"/>
  <c r="F1638" i="1"/>
  <c r="F1639" i="1"/>
  <c r="F1640" i="1"/>
  <c r="G1640" i="1" s="1"/>
  <c r="F1641" i="1"/>
  <c r="F1642" i="1"/>
  <c r="E4165" i="25" s="1"/>
  <c r="F1643" i="1"/>
  <c r="E4166" i="25" s="1"/>
  <c r="F1644" i="1"/>
  <c r="F1645" i="1"/>
  <c r="F1646" i="1"/>
  <c r="F1647" i="1"/>
  <c r="E4346" i="25" s="1"/>
  <c r="F1648" i="1"/>
  <c r="E4351" i="25" s="1"/>
  <c r="F1649" i="1"/>
  <c r="F1659" i="1"/>
  <c r="F1660" i="1"/>
  <c r="F1661" i="1"/>
  <c r="E3610" i="25" s="1"/>
  <c r="F1662" i="1"/>
  <c r="F1663" i="1"/>
  <c r="F1667" i="1"/>
  <c r="F1668" i="1"/>
  <c r="F1669" i="1"/>
  <c r="F1670" i="1"/>
  <c r="F1653" i="1"/>
  <c r="G1653" i="1" s="1"/>
  <c r="F1654" i="1"/>
  <c r="F1655" i="1"/>
  <c r="G1655" i="1" s="1"/>
  <c r="F1656" i="1"/>
  <c r="F1657" i="1"/>
  <c r="G1657" i="1" s="1"/>
  <c r="F1671" i="1"/>
  <c r="E4370" i="25" s="1"/>
  <c r="F1672" i="1"/>
  <c r="E4373" i="25" s="1"/>
  <c r="F1658" i="1"/>
  <c r="F1664" i="1"/>
  <c r="F1665" i="1"/>
  <c r="F1666" i="1"/>
  <c r="F1651" i="1"/>
  <c r="E2802" i="25" s="1"/>
  <c r="I2802" i="25" s="1"/>
  <c r="F1652" i="1"/>
  <c r="G1652" i="1" s="1"/>
  <c r="F1761" i="1"/>
  <c r="F1762" i="1"/>
  <c r="F1763" i="1"/>
  <c r="F1673" i="1"/>
  <c r="F1674" i="1"/>
  <c r="G1674" i="1" s="1"/>
  <c r="F1675" i="1"/>
  <c r="F1676" i="1"/>
  <c r="G1676" i="1" s="1"/>
  <c r="F1677" i="1"/>
  <c r="F1678" i="1"/>
  <c r="G1678" i="1" s="1"/>
  <c r="F1679" i="1"/>
  <c r="F1680" i="1"/>
  <c r="F1681" i="1"/>
  <c r="F1682" i="1"/>
  <c r="F1683" i="1"/>
  <c r="F1684" i="1"/>
  <c r="F1685" i="1"/>
  <c r="F1686" i="1"/>
  <c r="F1687" i="1"/>
  <c r="G1687" i="1" s="1"/>
  <c r="F1688" i="1"/>
  <c r="G1688" i="1" s="1"/>
  <c r="F1689" i="1"/>
  <c r="F1690" i="1"/>
  <c r="F1691" i="1"/>
  <c r="F1692" i="1"/>
  <c r="F1693" i="1"/>
  <c r="G1693" i="1" s="1"/>
  <c r="F1694" i="1"/>
  <c r="F1695" i="1"/>
  <c r="G1695" i="1" s="1"/>
  <c r="F1696" i="1"/>
  <c r="G1696" i="1" s="1"/>
  <c r="F1697" i="1"/>
  <c r="G1697" i="1" s="1"/>
  <c r="F1698" i="1"/>
  <c r="F1699" i="1"/>
  <c r="E2876" i="25" s="1"/>
  <c r="G2876" i="25" s="1"/>
  <c r="F1700" i="1"/>
  <c r="F1701" i="1"/>
  <c r="F1702" i="1"/>
  <c r="G1702" i="1" s="1"/>
  <c r="F1703" i="1"/>
  <c r="G1703" i="1" s="1"/>
  <c r="F1704" i="1"/>
  <c r="F1705" i="1"/>
  <c r="G1705" i="1" s="1"/>
  <c r="F1706" i="1"/>
  <c r="F1707" i="1"/>
  <c r="E2656" i="25" s="1"/>
  <c r="I2656" i="25" s="1"/>
  <c r="F1708" i="1"/>
  <c r="G1708" i="1" s="1"/>
  <c r="F1709" i="1"/>
  <c r="G1709" i="1" s="1"/>
  <c r="F1710" i="1"/>
  <c r="F1711" i="1"/>
  <c r="F1712" i="1"/>
  <c r="F1713" i="1"/>
  <c r="F1714" i="1"/>
  <c r="F1715" i="1"/>
  <c r="G1715" i="1" s="1"/>
  <c r="F1716" i="1"/>
  <c r="F1717" i="1"/>
  <c r="F1718" i="1"/>
  <c r="G1718" i="1" s="1"/>
  <c r="F1719" i="1"/>
  <c r="F1720" i="1"/>
  <c r="E4112" i="25" s="1"/>
  <c r="F1721" i="1"/>
  <c r="F1722" i="1"/>
  <c r="G1722" i="1" s="1"/>
  <c r="F1723" i="1"/>
  <c r="F1724" i="1"/>
  <c r="G1724" i="1" s="1"/>
  <c r="F1725" i="1"/>
  <c r="F1726" i="1"/>
  <c r="G1726" i="1" s="1"/>
  <c r="F1727" i="1"/>
  <c r="G1727" i="1" s="1"/>
  <c r="F1728" i="1"/>
  <c r="F1729" i="1"/>
  <c r="F1730" i="1"/>
  <c r="F1731" i="1"/>
  <c r="F1732" i="1"/>
  <c r="F1733" i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F1740" i="1"/>
  <c r="E4145" i="25" s="1"/>
  <c r="F1741" i="1"/>
  <c r="G1741" i="1" s="1"/>
  <c r="F1742" i="1"/>
  <c r="E4498" i="25" s="1"/>
  <c r="F1743" i="1"/>
  <c r="G1743" i="1" s="1"/>
  <c r="F1744" i="1"/>
  <c r="F1745" i="1"/>
  <c r="F1746" i="1"/>
  <c r="F1747" i="1"/>
  <c r="F1748" i="1"/>
  <c r="F1749" i="1"/>
  <c r="F1750" i="1"/>
  <c r="F1751" i="1"/>
  <c r="G1751" i="1" s="1"/>
  <c r="F1752" i="1"/>
  <c r="F1753" i="1"/>
  <c r="F1754" i="1"/>
  <c r="G1754" i="1" s="1"/>
  <c r="F1755" i="1"/>
  <c r="E2911" i="25" s="1"/>
  <c r="I2911" i="25" s="1"/>
  <c r="F1756" i="1"/>
  <c r="F1757" i="1"/>
  <c r="F1758" i="1"/>
  <c r="F1759" i="1"/>
  <c r="F1760" i="1"/>
  <c r="F1769" i="1"/>
  <c r="F1770" i="1"/>
  <c r="F1764" i="1"/>
  <c r="F1766" i="1"/>
  <c r="F1781" i="1"/>
  <c r="F1782" i="1"/>
  <c r="F1783" i="1"/>
  <c r="F1784" i="1"/>
  <c r="F1785" i="1"/>
  <c r="F1786" i="1"/>
  <c r="E3734" i="25" s="1"/>
  <c r="F1787" i="1"/>
  <c r="F1788" i="1"/>
  <c r="F1789" i="1"/>
  <c r="F1790" i="1"/>
  <c r="F1791" i="1"/>
  <c r="F1792" i="1"/>
  <c r="F1793" i="1"/>
  <c r="F1778" i="1"/>
  <c r="F1776" i="1"/>
  <c r="F1777" i="1"/>
  <c r="F1804" i="1"/>
  <c r="F1805" i="1"/>
  <c r="E3205" i="25" s="1"/>
  <c r="F1806" i="1"/>
  <c r="F1807" i="1"/>
  <c r="F1803" i="1"/>
  <c r="F1808" i="1"/>
  <c r="F1809" i="1"/>
  <c r="G1809" i="1" s="1"/>
  <c r="F1810" i="1"/>
  <c r="F1811" i="1"/>
  <c r="F1812" i="1"/>
  <c r="G1812" i="1" s="1"/>
  <c r="F1813" i="1"/>
  <c r="F1814" i="1"/>
  <c r="F1815" i="1"/>
  <c r="G1815" i="1" s="1"/>
  <c r="F1816" i="1"/>
  <c r="G1816" i="1" s="1"/>
  <c r="F1794" i="1"/>
  <c r="F1795" i="1"/>
  <c r="G1795" i="1" s="1"/>
  <c r="F1796" i="1"/>
  <c r="F1797" i="1"/>
  <c r="F1798" i="1"/>
  <c r="G1798" i="1" s="1"/>
  <c r="F1799" i="1"/>
  <c r="F1800" i="1"/>
  <c r="G1800" i="1" s="1"/>
  <c r="F1801" i="1"/>
  <c r="F1802" i="1"/>
  <c r="G1802" i="1" s="1"/>
  <c r="F1821" i="1"/>
  <c r="F1822" i="1"/>
  <c r="F1823" i="1"/>
  <c r="F1824" i="1"/>
  <c r="F1825" i="1"/>
  <c r="F1826" i="1"/>
  <c r="G1826" i="1" s="1"/>
  <c r="F1827" i="1"/>
  <c r="F1828" i="1"/>
  <c r="F1829" i="1"/>
  <c r="F1830" i="1"/>
  <c r="F1831" i="1"/>
  <c r="F1832" i="1"/>
  <c r="G1832" i="1" s="1"/>
  <c r="F1833" i="1"/>
  <c r="F1834" i="1"/>
  <c r="F1835" i="1"/>
  <c r="F1836" i="1"/>
  <c r="G1836" i="1" s="1"/>
  <c r="F1837" i="1"/>
  <c r="F1838" i="1"/>
  <c r="E2803" i="25" s="1"/>
  <c r="G2803" i="25" s="1"/>
  <c r="F1839" i="1"/>
  <c r="F1840" i="1"/>
  <c r="F1841" i="1"/>
  <c r="F1842" i="1"/>
  <c r="G1842" i="1" s="1"/>
  <c r="F1843" i="1"/>
  <c r="F1844" i="1"/>
  <c r="F1845" i="1"/>
  <c r="F1846" i="1"/>
  <c r="F1847" i="1"/>
  <c r="F1848" i="1"/>
  <c r="F1849" i="1"/>
  <c r="F1850" i="1"/>
  <c r="F1851" i="1"/>
  <c r="G1851" i="1" s="1"/>
  <c r="F1852" i="1"/>
  <c r="F1853" i="1"/>
  <c r="F1854" i="1"/>
  <c r="G1854" i="1" s="1"/>
  <c r="F1855" i="1"/>
  <c r="G1855" i="1" s="1"/>
  <c r="F1856" i="1"/>
  <c r="F1857" i="1"/>
  <c r="G1857" i="1" s="1"/>
  <c r="F1858" i="1"/>
  <c r="G1858" i="1" s="1"/>
  <c r="F1859" i="1"/>
  <c r="F1860" i="1"/>
  <c r="G1860" i="1" s="1"/>
  <c r="F1861" i="1"/>
  <c r="F1862" i="1"/>
  <c r="F1863" i="1"/>
  <c r="F1864" i="1"/>
  <c r="F1865" i="1"/>
  <c r="F1866" i="1"/>
  <c r="E4304" i="25" s="1"/>
  <c r="F1867" i="1"/>
  <c r="F1868" i="1"/>
  <c r="F1869" i="1"/>
  <c r="F1870" i="1"/>
  <c r="G1870" i="1" s="1"/>
  <c r="F1871" i="1"/>
  <c r="G1871" i="1" s="1"/>
  <c r="F1872" i="1"/>
  <c r="F1873" i="1"/>
  <c r="F1874" i="1"/>
  <c r="G1874" i="1" s="1"/>
  <c r="F1875" i="1"/>
  <c r="G1875" i="1" s="1"/>
  <c r="F1876" i="1"/>
  <c r="F1877" i="1"/>
  <c r="F1878" i="1"/>
  <c r="F1879" i="1"/>
  <c r="F1880" i="1"/>
  <c r="F1881" i="1"/>
  <c r="F1882" i="1"/>
  <c r="G1882" i="1" s="1"/>
  <c r="F1883" i="1"/>
  <c r="F1884" i="1"/>
  <c r="G1884" i="1" s="1"/>
  <c r="F1885" i="1"/>
  <c r="F1886" i="1"/>
  <c r="F1887" i="1"/>
  <c r="F1888" i="1"/>
  <c r="F1889" i="1"/>
  <c r="F1890" i="1"/>
  <c r="F1891" i="1"/>
  <c r="F1892" i="1"/>
  <c r="F1893" i="1"/>
  <c r="G1893" i="1" s="1"/>
  <c r="F1894" i="1"/>
  <c r="F1895" i="1"/>
  <c r="G1895" i="1" s="1"/>
  <c r="F1896" i="1"/>
  <c r="F1897" i="1"/>
  <c r="G1897" i="1" s="1"/>
  <c r="F1898" i="1"/>
  <c r="G1898" i="1" s="1"/>
  <c r="F1899" i="1"/>
  <c r="F1900" i="1"/>
  <c r="F1901" i="1"/>
  <c r="F1902" i="1"/>
  <c r="G1902" i="1" s="1"/>
  <c r="F1903" i="1"/>
  <c r="F1904" i="1"/>
  <c r="G1904" i="1" s="1"/>
  <c r="F1905" i="1"/>
  <c r="F1906" i="1"/>
  <c r="F1907" i="1"/>
  <c r="G1907" i="1" s="1"/>
  <c r="F1908" i="1"/>
  <c r="F1909" i="1"/>
  <c r="F1910" i="1"/>
  <c r="G1910" i="1" s="1"/>
  <c r="F1911" i="1"/>
  <c r="F1912" i="1"/>
  <c r="F1913" i="1"/>
  <c r="F1914" i="1"/>
  <c r="F1915" i="1"/>
  <c r="F1917" i="1"/>
  <c r="F1920" i="1"/>
  <c r="F1923" i="1"/>
  <c r="F1921" i="1"/>
  <c r="G1921" i="1" s="1"/>
  <c r="F1922" i="1"/>
  <c r="F2066" i="1"/>
  <c r="F2067" i="1"/>
  <c r="F2068" i="1"/>
  <c r="G2068" i="1" s="1"/>
  <c r="F2069" i="1"/>
  <c r="F2070" i="1"/>
  <c r="G2070" i="1" s="1"/>
  <c r="F2071" i="1"/>
  <c r="G2071" i="1" s="1"/>
  <c r="F1936" i="1"/>
  <c r="F1937" i="1"/>
  <c r="F1938" i="1"/>
  <c r="G1938" i="1" s="1"/>
  <c r="F1939" i="1"/>
  <c r="G1939" i="1" s="1"/>
  <c r="F1940" i="1"/>
  <c r="E3995" i="25" s="1"/>
  <c r="F1941" i="1"/>
  <c r="F1942" i="1"/>
  <c r="G1942" i="1" s="1"/>
  <c r="F1943" i="1"/>
  <c r="G1943" i="1" s="1"/>
  <c r="F1944" i="1"/>
  <c r="E4196" i="25" s="1"/>
  <c r="F1945" i="1"/>
  <c r="G1945" i="1" s="1"/>
  <c r="F1946" i="1"/>
  <c r="F1947" i="1"/>
  <c r="F1948" i="1"/>
  <c r="F1949" i="1"/>
  <c r="G1949" i="1" s="1"/>
  <c r="F1950" i="1"/>
  <c r="G1950" i="1" s="1"/>
  <c r="F1951" i="1"/>
  <c r="F1952" i="1"/>
  <c r="F1953" i="1"/>
  <c r="F1954" i="1"/>
  <c r="G1954" i="1" s="1"/>
  <c r="F1955" i="1"/>
  <c r="F1956" i="1"/>
  <c r="F1957" i="1"/>
  <c r="G1957" i="1" s="1"/>
  <c r="F1958" i="1"/>
  <c r="F1959" i="1"/>
  <c r="F1960" i="1"/>
  <c r="F1961" i="1"/>
  <c r="F1962" i="1"/>
  <c r="F1963" i="1"/>
  <c r="G1963" i="1" s="1"/>
  <c r="F1964" i="1"/>
  <c r="F1965" i="1"/>
  <c r="F1966" i="1"/>
  <c r="G1966" i="1" s="1"/>
  <c r="F1967" i="1"/>
  <c r="F1968" i="1"/>
  <c r="F1969" i="1"/>
  <c r="F1970" i="1"/>
  <c r="G1970" i="1" s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G1982" i="1" s="1"/>
  <c r="F1983" i="1"/>
  <c r="F1984" i="1"/>
  <c r="G1984" i="1" s="1"/>
  <c r="F1985" i="1"/>
  <c r="E4040" i="25" s="1"/>
  <c r="F1986" i="1"/>
  <c r="G1986" i="1" s="1"/>
  <c r="F1987" i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F1996" i="1"/>
  <c r="F1997" i="1"/>
  <c r="F1998" i="1"/>
  <c r="F1999" i="1"/>
  <c r="G1999" i="1" s="1"/>
  <c r="F2000" i="1"/>
  <c r="G2000" i="1" s="1"/>
  <c r="F2001" i="1"/>
  <c r="F2002" i="1"/>
  <c r="F2003" i="1"/>
  <c r="G2003" i="1" s="1"/>
  <c r="F2004" i="1"/>
  <c r="F2005" i="1"/>
  <c r="F2006" i="1"/>
  <c r="F2007" i="1"/>
  <c r="F2008" i="1"/>
  <c r="F2009" i="1"/>
  <c r="E4085" i="25" s="1"/>
  <c r="F2010" i="1"/>
  <c r="F2011" i="1"/>
  <c r="F2012" i="1"/>
  <c r="E2615" i="25" s="1"/>
  <c r="F2013" i="1"/>
  <c r="F2014" i="1"/>
  <c r="G2014" i="1" s="1"/>
  <c r="F2015" i="1"/>
  <c r="F2016" i="1"/>
  <c r="F2017" i="1"/>
  <c r="F2018" i="1"/>
  <c r="F2019" i="1"/>
  <c r="F2020" i="1"/>
  <c r="F2021" i="1"/>
  <c r="F2022" i="1"/>
  <c r="G2022" i="1" s="1"/>
  <c r="F2023" i="1"/>
  <c r="F2024" i="1"/>
  <c r="G2024" i="1" s="1"/>
  <c r="F2025" i="1"/>
  <c r="G2025" i="1" s="1"/>
  <c r="F2026" i="1"/>
  <c r="F2027" i="1"/>
  <c r="F2028" i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F2035" i="1"/>
  <c r="G2035" i="1" s="1"/>
  <c r="F2036" i="1"/>
  <c r="G2036" i="1" s="1"/>
  <c r="F2037" i="1"/>
  <c r="G2037" i="1" s="1"/>
  <c r="F2038" i="1"/>
  <c r="F2039" i="1"/>
  <c r="F2040" i="1"/>
  <c r="G2040" i="1" s="1"/>
  <c r="F2041" i="1"/>
  <c r="G2041" i="1" s="1"/>
  <c r="F2042" i="1"/>
  <c r="E4257" i="25" s="1"/>
  <c r="F2043" i="1"/>
  <c r="F2044" i="1"/>
  <c r="G2044" i="1" s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G2060" i="1" s="1"/>
  <c r="F2061" i="1"/>
  <c r="F2062" i="1"/>
  <c r="F2063" i="1"/>
  <c r="G2063" i="1" s="1"/>
  <c r="F2064" i="1"/>
  <c r="G2064" i="1" s="1"/>
  <c r="F2065" i="1"/>
  <c r="G2065" i="1" s="1"/>
  <c r="F2103" i="1"/>
  <c r="F2099" i="1"/>
  <c r="G2099" i="1" s="1"/>
  <c r="F1932" i="1"/>
  <c r="F1933" i="1"/>
  <c r="F1934" i="1"/>
  <c r="F1935" i="1"/>
  <c r="F2072" i="1"/>
  <c r="E2625" i="25" s="1"/>
  <c r="F2073" i="1"/>
  <c r="F2074" i="1"/>
  <c r="F2075" i="1"/>
  <c r="E3746" i="25" s="1"/>
  <c r="F2076" i="1"/>
  <c r="G2076" i="1" s="1"/>
  <c r="F2077" i="1"/>
  <c r="G2077" i="1" s="1"/>
  <c r="F2078" i="1"/>
  <c r="G2078" i="1" s="1"/>
  <c r="F2079" i="1"/>
  <c r="G2079" i="1" s="1"/>
  <c r="F2080" i="1"/>
  <c r="F2081" i="1"/>
  <c r="F2082" i="1"/>
  <c r="F2083" i="1"/>
  <c r="F2084" i="1"/>
  <c r="F2085" i="1"/>
  <c r="G2085" i="1" s="1"/>
  <c r="F2086" i="1"/>
  <c r="F2087" i="1"/>
  <c r="F2088" i="1"/>
  <c r="F2089" i="1"/>
  <c r="F2090" i="1"/>
  <c r="E3947" i="25" s="1"/>
  <c r="F2091" i="1"/>
  <c r="F2092" i="1"/>
  <c r="F2093" i="1"/>
  <c r="G2093" i="1" s="1"/>
  <c r="F2094" i="1"/>
  <c r="G2094" i="1" s="1"/>
  <c r="F2095" i="1"/>
  <c r="G2095" i="1" s="1"/>
  <c r="F2096" i="1"/>
  <c r="F2097" i="1"/>
  <c r="G2097" i="1" s="1"/>
  <c r="F2098" i="1"/>
  <c r="G2098" i="1" s="1"/>
  <c r="F2104" i="1"/>
  <c r="G2104" i="1" s="1"/>
  <c r="F2105" i="1"/>
  <c r="G2105" i="1" s="1"/>
  <c r="F2106" i="1"/>
  <c r="F2107" i="1"/>
  <c r="G2107" i="1" s="1"/>
  <c r="F2108" i="1"/>
  <c r="G2108" i="1" s="1"/>
  <c r="F2109" i="1"/>
  <c r="F2110" i="1"/>
  <c r="G2110" i="1" s="1"/>
  <c r="F2111" i="1"/>
  <c r="F1817" i="1"/>
  <c r="F1819" i="1"/>
  <c r="F1820" i="1"/>
  <c r="F1931" i="1"/>
  <c r="E2640" i="25" s="1"/>
  <c r="I2640" i="25" s="1"/>
  <c r="F2212" i="1"/>
  <c r="F2213" i="1"/>
  <c r="G2213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F2124" i="1"/>
  <c r="F2125" i="1"/>
  <c r="G2125" i="1" s="1"/>
  <c r="F2126" i="1"/>
  <c r="F2127" i="1"/>
  <c r="G2127" i="1" s="1"/>
  <c r="F2128" i="1"/>
  <c r="F2129" i="1"/>
  <c r="F2130" i="1"/>
  <c r="F2131" i="1"/>
  <c r="F2132" i="1"/>
  <c r="F2133" i="1"/>
  <c r="G2133" i="1" s="1"/>
  <c r="F2134" i="1"/>
  <c r="G2134" i="1" s="1"/>
  <c r="F2135" i="1"/>
  <c r="F2136" i="1"/>
  <c r="F2137" i="1"/>
  <c r="F2138" i="1"/>
  <c r="G2138" i="1" s="1"/>
  <c r="F2139" i="1"/>
  <c r="G2139" i="1" s="1"/>
  <c r="F2140" i="1"/>
  <c r="E3953" i="25" s="1"/>
  <c r="F2141" i="1"/>
  <c r="F2142" i="1"/>
  <c r="G2142" i="1" s="1"/>
  <c r="F2143" i="1"/>
  <c r="G2143" i="1" s="1"/>
  <c r="F2144" i="1"/>
  <c r="G2144" i="1" s="1"/>
  <c r="F2145" i="1"/>
  <c r="F2146" i="1"/>
  <c r="F2147" i="1"/>
  <c r="F2148" i="1"/>
  <c r="F2149" i="1"/>
  <c r="F2150" i="1"/>
  <c r="E4305" i="25" s="1"/>
  <c r="F2151" i="1"/>
  <c r="F2152" i="1"/>
  <c r="G2152" i="1" s="1"/>
  <c r="F2153" i="1"/>
  <c r="F2154" i="1"/>
  <c r="G2154" i="1" s="1"/>
  <c r="F2155" i="1"/>
  <c r="F2156" i="1"/>
  <c r="G2156" i="1" s="1"/>
  <c r="F2157" i="1"/>
  <c r="F2158" i="1"/>
  <c r="F2159" i="1"/>
  <c r="G2159" i="1" s="1"/>
  <c r="F2160" i="1"/>
  <c r="F2161" i="1"/>
  <c r="F2162" i="1"/>
  <c r="E3770" i="25" s="1"/>
  <c r="I3770" i="25" s="1"/>
  <c r="F2163" i="1"/>
  <c r="F2164" i="1"/>
  <c r="F2165" i="1"/>
  <c r="G2165" i="1" s="1"/>
  <c r="F2166" i="1"/>
  <c r="F2167" i="1"/>
  <c r="F2168" i="1"/>
  <c r="F2169" i="1"/>
  <c r="F2170" i="1"/>
  <c r="F2171" i="1"/>
  <c r="F2172" i="1"/>
  <c r="F2173" i="1"/>
  <c r="F2174" i="1"/>
  <c r="E3462" i="25" s="1"/>
  <c r="K3462" i="25" s="1"/>
  <c r="F2175" i="1"/>
  <c r="F2176" i="1"/>
  <c r="F2177" i="1"/>
  <c r="E4096" i="25" s="1"/>
  <c r="F2178" i="1"/>
  <c r="F2179" i="1"/>
  <c r="G2179" i="1" s="1"/>
  <c r="F2180" i="1"/>
  <c r="F2181" i="1"/>
  <c r="F2182" i="1"/>
  <c r="F2183" i="1"/>
  <c r="F2184" i="1"/>
  <c r="G2184" i="1" s="1"/>
  <c r="F2185" i="1"/>
  <c r="F2186" i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F2196" i="1"/>
  <c r="F2197" i="1"/>
  <c r="F2198" i="1"/>
  <c r="G2198" i="1" s="1"/>
  <c r="F2199" i="1"/>
  <c r="G2199" i="1" s="1"/>
  <c r="F2200" i="1"/>
  <c r="G2200" i="1" s="1"/>
  <c r="F2201" i="1"/>
  <c r="G2201" i="1" s="1"/>
  <c r="F2202" i="1"/>
  <c r="F2203" i="1"/>
  <c r="F2204" i="1"/>
  <c r="G2204" i="1" s="1"/>
  <c r="F2205" i="1"/>
  <c r="G2205" i="1" s="1"/>
  <c r="F2206" i="1"/>
  <c r="G2206" i="1" s="1"/>
  <c r="F2207" i="1"/>
  <c r="F2208" i="1"/>
  <c r="E4503" i="25" s="1"/>
  <c r="F2211" i="1"/>
  <c r="G2211" i="1" s="1"/>
  <c r="F2214" i="1"/>
  <c r="G2214" i="1" s="1"/>
  <c r="F2215" i="1"/>
  <c r="G2215" i="1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3" i="1"/>
  <c r="F2236" i="1"/>
  <c r="F2237" i="1"/>
  <c r="G2237" i="1" s="1"/>
  <c r="F2238" i="1"/>
  <c r="F2239" i="1"/>
  <c r="F2241" i="1"/>
  <c r="F2240" i="1"/>
  <c r="F2230" i="1"/>
  <c r="F2231" i="1"/>
  <c r="G2231" i="1" s="1"/>
  <c r="F2232" i="1"/>
  <c r="G2232" i="1" s="1"/>
  <c r="F74" i="1"/>
  <c r="E4549" i="25" s="1"/>
  <c r="F75" i="1"/>
  <c r="G75" i="1" s="1"/>
  <c r="F76" i="1"/>
  <c r="G76" i="1" s="1"/>
  <c r="F80" i="1"/>
  <c r="G80" i="1" s="1"/>
  <c r="F81" i="1"/>
  <c r="G81" i="1" s="1"/>
  <c r="F82" i="1"/>
  <c r="G82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F91" i="1"/>
  <c r="G91" i="1" s="1"/>
  <c r="F92" i="1"/>
  <c r="F93" i="1"/>
  <c r="F94" i="1"/>
  <c r="G94" i="1" s="1"/>
  <c r="F95" i="1"/>
  <c r="G95" i="1" s="1"/>
  <c r="F96" i="1"/>
  <c r="F97" i="1"/>
  <c r="F98" i="1"/>
  <c r="G98" i="1" s="1"/>
  <c r="F99" i="1"/>
  <c r="F100" i="1"/>
  <c r="F101" i="1"/>
  <c r="G101" i="1" s="1"/>
  <c r="F102" i="1"/>
  <c r="F103" i="1"/>
  <c r="E3784" i="25" s="1"/>
  <c r="K3784" i="25" s="1"/>
  <c r="F104" i="1"/>
  <c r="G104" i="1" s="1"/>
  <c r="F105" i="1"/>
  <c r="F106" i="1"/>
  <c r="F107" i="1"/>
  <c r="F108" i="1"/>
  <c r="G108" i="1" s="1"/>
  <c r="F109" i="1"/>
  <c r="F111" i="1"/>
  <c r="F112" i="1"/>
  <c r="F1216" i="1"/>
  <c r="F1217" i="1"/>
  <c r="F1501" i="1"/>
  <c r="E4553" i="25" s="1"/>
  <c r="F1502" i="1"/>
  <c r="F1503" i="1"/>
  <c r="G1503" i="1" s="1"/>
  <c r="F1504" i="1"/>
  <c r="F1505" i="1"/>
  <c r="F1779" i="1"/>
  <c r="F1780" i="1"/>
  <c r="G1780" i="1" s="1"/>
  <c r="F1916" i="1"/>
  <c r="E3662" i="25" s="1"/>
  <c r="K3662" i="25" s="1"/>
  <c r="F1928" i="1"/>
  <c r="G1928" i="1" s="1"/>
  <c r="F1930" i="1"/>
  <c r="G1930" i="1" s="1"/>
  <c r="F2243" i="1"/>
  <c r="F2244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8" i="1"/>
  <c r="F426" i="1"/>
  <c r="F427" i="1"/>
  <c r="F428" i="1"/>
  <c r="F509" i="1"/>
  <c r="F510" i="1"/>
  <c r="G510" i="1" s="1"/>
  <c r="F511" i="1"/>
  <c r="F512" i="1"/>
  <c r="F513" i="1"/>
  <c r="F791" i="1"/>
  <c r="F792" i="1"/>
  <c r="F793" i="1"/>
  <c r="G793" i="1" s="1"/>
  <c r="F1281" i="1"/>
  <c r="F1282" i="1"/>
  <c r="F1496" i="1"/>
  <c r="F1497" i="1"/>
  <c r="F1498" i="1"/>
  <c r="G1498" i="1" s="1"/>
  <c r="F1506" i="1"/>
  <c r="G1506" i="1" s="1"/>
  <c r="F1507" i="1"/>
  <c r="F1508" i="1"/>
  <c r="F1509" i="1"/>
  <c r="F1510" i="1"/>
  <c r="G1510" i="1" s="1"/>
  <c r="F1767" i="1"/>
  <c r="F1768" i="1"/>
  <c r="F1771" i="1"/>
  <c r="F1772" i="1"/>
  <c r="G1772" i="1" s="1"/>
  <c r="F1773" i="1"/>
  <c r="F1774" i="1"/>
  <c r="F1775" i="1"/>
  <c r="F1924" i="1"/>
  <c r="G1924" i="1" s="1"/>
  <c r="F1925" i="1"/>
  <c r="F1926" i="1"/>
  <c r="F1927" i="1"/>
  <c r="F2100" i="1"/>
  <c r="F2101" i="1"/>
  <c r="G2101" i="1" s="1"/>
  <c r="F2102" i="1"/>
  <c r="F2234" i="1"/>
  <c r="F2235" i="1"/>
  <c r="F2242" i="1"/>
  <c r="F2245" i="1"/>
  <c r="G2245" i="1" s="1"/>
  <c r="F2246" i="1"/>
  <c r="F2247" i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F2254" i="1"/>
  <c r="G2254" i="1" s="1"/>
  <c r="F2255" i="1"/>
  <c r="F2256" i="1"/>
  <c r="F2257" i="1"/>
  <c r="F2258" i="1"/>
  <c r="G2258" i="1" s="1"/>
  <c r="F2259" i="1"/>
  <c r="G2259" i="1" s="1"/>
  <c r="F2260" i="1"/>
  <c r="F2261" i="1"/>
  <c r="F2262" i="1"/>
  <c r="F2263" i="1"/>
  <c r="F2264" i="1"/>
  <c r="F2265" i="1"/>
  <c r="F2266" i="1"/>
  <c r="G2266" i="1" s="1"/>
  <c r="F2267" i="1"/>
  <c r="G2267" i="1" s="1"/>
  <c r="F2268" i="1"/>
  <c r="F2269" i="1"/>
  <c r="F2270" i="1"/>
  <c r="F2271" i="1"/>
  <c r="F2272" i="1"/>
  <c r="F2273" i="1"/>
  <c r="F2274" i="1"/>
  <c r="F2275" i="1"/>
  <c r="G2275" i="1" s="1"/>
  <c r="F2276" i="1"/>
  <c r="F2277" i="1"/>
  <c r="F2278" i="1"/>
  <c r="G2278" i="1" s="1"/>
  <c r="F2279" i="1"/>
  <c r="G2279" i="1" s="1"/>
  <c r="F2280" i="1"/>
  <c r="F2281" i="1"/>
  <c r="F2282" i="1"/>
  <c r="F2283" i="1"/>
  <c r="G2283" i="1" s="1"/>
  <c r="F2284" i="1"/>
  <c r="F2285" i="1"/>
  <c r="G2285" i="1" s="1"/>
  <c r="F2286" i="1"/>
  <c r="F2287" i="1"/>
  <c r="G2287" i="1" s="1"/>
  <c r="F2288" i="1"/>
  <c r="F2289" i="1"/>
  <c r="F2290" i="1"/>
  <c r="F2291" i="1"/>
  <c r="G2291" i="1" s="1"/>
  <c r="F2292" i="1"/>
  <c r="G2292" i="1" s="1"/>
  <c r="F2293" i="1"/>
  <c r="G2293" i="1" s="1"/>
  <c r="F2294" i="1"/>
  <c r="F2295" i="1"/>
  <c r="F2296" i="1"/>
  <c r="F2297" i="1"/>
  <c r="F2298" i="1"/>
  <c r="F2299" i="1"/>
  <c r="F2300" i="1"/>
  <c r="E2900" i="25" s="1"/>
  <c r="I2900" i="25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F2311" i="1"/>
  <c r="F2312" i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F2319" i="1"/>
  <c r="G2319" i="1" s="1"/>
  <c r="F2320" i="1"/>
  <c r="F2321" i="1"/>
  <c r="F2322" i="1"/>
  <c r="G2322" i="1" s="1"/>
  <c r="F2323" i="1"/>
  <c r="F2324" i="1"/>
  <c r="G2324" i="1" s="1"/>
  <c r="F2356" i="1"/>
  <c r="F2357" i="1"/>
  <c r="F2358" i="1"/>
  <c r="F2359" i="1"/>
  <c r="F2360" i="1"/>
  <c r="F2326" i="1"/>
  <c r="G2326" i="1" s="1"/>
  <c r="F2327" i="1"/>
  <c r="F2328" i="1"/>
  <c r="F2329" i="1"/>
  <c r="G2329" i="1" s="1"/>
  <c r="F2330" i="1"/>
  <c r="F2331" i="1"/>
  <c r="F2332" i="1"/>
  <c r="F2333" i="1"/>
  <c r="F2334" i="1"/>
  <c r="F2335" i="1"/>
  <c r="F2336" i="1"/>
  <c r="F2337" i="1"/>
  <c r="F2338" i="1"/>
  <c r="F2339" i="1"/>
  <c r="F2340" i="1"/>
  <c r="G2340" i="1" s="1"/>
  <c r="F2341" i="1"/>
  <c r="F2342" i="1"/>
  <c r="F2343" i="1"/>
  <c r="F2344" i="1"/>
  <c r="F2345" i="1"/>
  <c r="G2345" i="1" s="1"/>
  <c r="F2346" i="1"/>
  <c r="G2346" i="1" s="1"/>
  <c r="F2347" i="1"/>
  <c r="F2348" i="1"/>
  <c r="F2349" i="1"/>
  <c r="E3357" i="25" s="1"/>
  <c r="F2350" i="1"/>
  <c r="F2351" i="1"/>
  <c r="F2352" i="1"/>
  <c r="F2353" i="1"/>
  <c r="F2354" i="1"/>
  <c r="G2354" i="1" s="1"/>
  <c r="F2355" i="1"/>
  <c r="G2355" i="1" s="1"/>
  <c r="F2361" i="1"/>
  <c r="G2361" i="1" s="1"/>
  <c r="F2362" i="1"/>
  <c r="F2363" i="1"/>
  <c r="F2364" i="1"/>
  <c r="F2365" i="1"/>
  <c r="F2366" i="1"/>
  <c r="G2366" i="1" s="1"/>
  <c r="F2367" i="1"/>
  <c r="F2368" i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F2377" i="1"/>
  <c r="G2377" i="1" s="1"/>
  <c r="F2378" i="1"/>
  <c r="F2379" i="1"/>
  <c r="F2380" i="1"/>
  <c r="G2380" i="1" s="1"/>
  <c r="F2381" i="1"/>
  <c r="G2381" i="1" s="1"/>
  <c r="F2382" i="1"/>
  <c r="G2382" i="1" s="1"/>
  <c r="F2383" i="1"/>
  <c r="F2384" i="1"/>
  <c r="F2385" i="1"/>
  <c r="F2386" i="1"/>
  <c r="G2386" i="1" s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G2402" i="1" s="1"/>
  <c r="AB2" i="1"/>
  <c r="F2" i="1" s="1"/>
  <c r="E3909" i="25" s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37" i="1"/>
  <c r="V2327" i="1"/>
  <c r="V2319" i="1"/>
  <c r="V2309" i="1"/>
  <c r="V2326" i="1"/>
  <c r="V2360" i="1"/>
  <c r="V2359" i="1"/>
  <c r="V2356" i="1"/>
  <c r="V2357" i="1"/>
  <c r="V2358" i="1"/>
  <c r="V2211" i="1"/>
  <c r="V2065" i="1"/>
  <c r="V2064" i="1"/>
  <c r="V2063" i="1"/>
  <c r="V2062" i="1"/>
  <c r="V2061" i="1"/>
  <c r="V2060" i="1"/>
  <c r="V2101" i="1"/>
  <c r="V91" i="1"/>
  <c r="V76" i="1"/>
  <c r="V56" i="1"/>
  <c r="V2323" i="1"/>
  <c r="V2324" i="1"/>
  <c r="V2321" i="1"/>
  <c r="V2322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10" i="1"/>
  <c r="V2311" i="1"/>
  <c r="V2312" i="1"/>
  <c r="V2313" i="1"/>
  <c r="V2314" i="1"/>
  <c r="V2315" i="1"/>
  <c r="V2316" i="1"/>
  <c r="V2317" i="1"/>
  <c r="V2318" i="1"/>
  <c r="V2320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E3338" i="25" l="1"/>
  <c r="E4296" i="25"/>
  <c r="E3253" i="25"/>
  <c r="K3253" i="25" s="1"/>
  <c r="E4320" i="25"/>
  <c r="G4320" i="25" s="1"/>
  <c r="E3574" i="25"/>
  <c r="E3556" i="25"/>
  <c r="E3983" i="25"/>
  <c r="I3983" i="25" s="1"/>
  <c r="E4478" i="25"/>
  <c r="G4478" i="25" s="1"/>
  <c r="K2948" i="25"/>
  <c r="I4464" i="25"/>
  <c r="I4277" i="25"/>
  <c r="K4277" i="25"/>
  <c r="G4277" i="25"/>
  <c r="E4466" i="25"/>
  <c r="K4466" i="25" s="1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I4432" i="25" s="1"/>
  <c r="E4433" i="25"/>
  <c r="E4491" i="25"/>
  <c r="I4491" i="25" s="1"/>
  <c r="E4492" i="25"/>
  <c r="E4013" i="25"/>
  <c r="I4013" i="25" s="1"/>
  <c r="E4014" i="25"/>
  <c r="K4373" i="25"/>
  <c r="G4373" i="25"/>
  <c r="I4373" i="25"/>
  <c r="E4353" i="25"/>
  <c r="I4353" i="25" s="1"/>
  <c r="E4354" i="25"/>
  <c r="E4169" i="25"/>
  <c r="K4169" i="25" s="1"/>
  <c r="E4170" i="25"/>
  <c r="E4128" i="25"/>
  <c r="I4128" i="25" s="1"/>
  <c r="E4129" i="25"/>
  <c r="E4102" i="25"/>
  <c r="I4102" i="25" s="1"/>
  <c r="E4103" i="25"/>
  <c r="E3890" i="25"/>
  <c r="E4049" i="25"/>
  <c r="E4434" i="25"/>
  <c r="I4434" i="25" s="1"/>
  <c r="E4435" i="25"/>
  <c r="E3939" i="25"/>
  <c r="G3939" i="25" s="1"/>
  <c r="E3940" i="25"/>
  <c r="E3917" i="25"/>
  <c r="I3917" i="25" s="1"/>
  <c r="E3918" i="25"/>
  <c r="E4127" i="25"/>
  <c r="K4127" i="25" s="1"/>
  <c r="E4388" i="25"/>
  <c r="G4388" i="25" s="1"/>
  <c r="E4389" i="25"/>
  <c r="E3893" i="25"/>
  <c r="G3893" i="25" s="1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G4036" i="25" s="1"/>
  <c r="E4037" i="25"/>
  <c r="E4183" i="25"/>
  <c r="I4183" i="25" s="1"/>
  <c r="E4184" i="25"/>
  <c r="E3979" i="25"/>
  <c r="I3979" i="25" s="1"/>
  <c r="E3980" i="25"/>
  <c r="E4445" i="25"/>
  <c r="K4445" i="25" s="1"/>
  <c r="E4446" i="25"/>
  <c r="E4063" i="25"/>
  <c r="K4063" i="25" s="1"/>
  <c r="E4064" i="25"/>
  <c r="E4283" i="25"/>
  <c r="K4283" i="25" s="1"/>
  <c r="E4284" i="25"/>
  <c r="E3965" i="25"/>
  <c r="I3965" i="25" s="1"/>
  <c r="E3966" i="25"/>
  <c r="E3921" i="25"/>
  <c r="G3921" i="25" s="1"/>
  <c r="E3922" i="25"/>
  <c r="G4332" i="25"/>
  <c r="K4332" i="25"/>
  <c r="I4332" i="25"/>
  <c r="E4439" i="25"/>
  <c r="K4439" i="25" s="1"/>
  <c r="E3885" i="25"/>
  <c r="I3885" i="25" s="1"/>
  <c r="E3886" i="25"/>
  <c r="E4045" i="25"/>
  <c r="G4045" i="25" s="1"/>
  <c r="E4046" i="25"/>
  <c r="E4218" i="25"/>
  <c r="I4218" i="25" s="1"/>
  <c r="E4219" i="25"/>
  <c r="E4352" i="25"/>
  <c r="G4352" i="25" s="1"/>
  <c r="E4441" i="25"/>
  <c r="K4441" i="25" s="1"/>
  <c r="E4087" i="25"/>
  <c r="G4087" i="25" s="1"/>
  <c r="E4088" i="25"/>
  <c r="E4070" i="25"/>
  <c r="E4228" i="25"/>
  <c r="E4006" i="25"/>
  <c r="K4006" i="25" s="1"/>
  <c r="E4007" i="25"/>
  <c r="G4498" i="25"/>
  <c r="I4498" i="25"/>
  <c r="K4498" i="25"/>
  <c r="G3935" i="25"/>
  <c r="I3935" i="25"/>
  <c r="K3935" i="25"/>
  <c r="E4523" i="25"/>
  <c r="G4523" i="25" s="1"/>
  <c r="E4524" i="25"/>
  <c r="E4153" i="25"/>
  <c r="K4153" i="25" s="1"/>
  <c r="E4154" i="25"/>
  <c r="E4199" i="25"/>
  <c r="G4199" i="25" s="1"/>
  <c r="E4200" i="25"/>
  <c r="E4507" i="25"/>
  <c r="G4507" i="25" s="1"/>
  <c r="E4508" i="25"/>
  <c r="I4460" i="25"/>
  <c r="K4460" i="25"/>
  <c r="G4460" i="25"/>
  <c r="E4447" i="25"/>
  <c r="K4447" i="25" s="1"/>
  <c r="E4448" i="25"/>
  <c r="I4535" i="25"/>
  <c r="G4535" i="25"/>
  <c r="K4535" i="25"/>
  <c r="E4344" i="25"/>
  <c r="E3871" i="25"/>
  <c r="E4265" i="25"/>
  <c r="E4146" i="25"/>
  <c r="G4146" i="25" s="1"/>
  <c r="E4147" i="25"/>
  <c r="I4481" i="25"/>
  <c r="K4481" i="25"/>
  <c r="G4481" i="25"/>
  <c r="E4100" i="25"/>
  <c r="I4100" i="25" s="1"/>
  <c r="E4101" i="25"/>
  <c r="E4038" i="25"/>
  <c r="G4038" i="25" s="1"/>
  <c r="E4039" i="25"/>
  <c r="E4002" i="25"/>
  <c r="G4002" i="25" s="1"/>
  <c r="E4003" i="25"/>
  <c r="E4258" i="25"/>
  <c r="K4258" i="25" s="1"/>
  <c r="E4259" i="25"/>
  <c r="E4086" i="25"/>
  <c r="I4086" i="25" s="1"/>
  <c r="E3880" i="25"/>
  <c r="G3880" i="25" s="1"/>
  <c r="E3881" i="25"/>
  <c r="K4160" i="25"/>
  <c r="I4160" i="25"/>
  <c r="G4160" i="25"/>
  <c r="E3957" i="25"/>
  <c r="I3957" i="25" s="1"/>
  <c r="E3958" i="25"/>
  <c r="E4438" i="25"/>
  <c r="K4438" i="25" s="1"/>
  <c r="E4043" i="25"/>
  <c r="K4043" i="25" s="1"/>
  <c r="E4044" i="25"/>
  <c r="E4280" i="25"/>
  <c r="G4280" i="25" s="1"/>
  <c r="E3932" i="25"/>
  <c r="E3941" i="25"/>
  <c r="I3941" i="25" s="1"/>
  <c r="E3942" i="25"/>
  <c r="E4226" i="25"/>
  <c r="K4226" i="25" s="1"/>
  <c r="E4505" i="25"/>
  <c r="G4505" i="25" s="1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K4310" i="25" s="1"/>
  <c r="E4311" i="25"/>
  <c r="E4241" i="25"/>
  <c r="K4241" i="25" s="1"/>
  <c r="E4242" i="25"/>
  <c r="E4094" i="25"/>
  <c r="G4094" i="25" s="1"/>
  <c r="E4095" i="25"/>
  <c r="E4520" i="25"/>
  <c r="I4520" i="25" s="1"/>
  <c r="E4521" i="25"/>
  <c r="E4329" i="25"/>
  <c r="K4329" i="25" s="1"/>
  <c r="E4330" i="25"/>
  <c r="E4317" i="25"/>
  <c r="G4317" i="25" s="1"/>
  <c r="E4318" i="25"/>
  <c r="E4125" i="25"/>
  <c r="K4125" i="25" s="1"/>
  <c r="E4041" i="25"/>
  <c r="G4041" i="25" s="1"/>
  <c r="E4042" i="25"/>
  <c r="E3945" i="25"/>
  <c r="K3945" i="25" s="1"/>
  <c r="E3946" i="25"/>
  <c r="E4386" i="25"/>
  <c r="G4386" i="25" s="1"/>
  <c r="E4387" i="25"/>
  <c r="E4248" i="25"/>
  <c r="K4248" i="25" s="1"/>
  <c r="E4249" i="25"/>
  <c r="E4074" i="25"/>
  <c r="K4074" i="25" s="1"/>
  <c r="E4075" i="25"/>
  <c r="E4232" i="25"/>
  <c r="I4232" i="25" s="1"/>
  <c r="E4233" i="25"/>
  <c r="E4537" i="25"/>
  <c r="I4537" i="25" s="1"/>
  <c r="E4538" i="25"/>
  <c r="E4119" i="25"/>
  <c r="K4119" i="25" s="1"/>
  <c r="E4120" i="25"/>
  <c r="E4187" i="25"/>
  <c r="G4187" i="25" s="1"/>
  <c r="E4188" i="25"/>
  <c r="E4419" i="25"/>
  <c r="I4419" i="25" s="1"/>
  <c r="E4420" i="25"/>
  <c r="E3996" i="25"/>
  <c r="K3996" i="25" s="1"/>
  <c r="E4486" i="25"/>
  <c r="K4486" i="25" s="1"/>
  <c r="E4487" i="25"/>
  <c r="E4288" i="25"/>
  <c r="K4288" i="25" s="1"/>
  <c r="E4289" i="25"/>
  <c r="E4451" i="25"/>
  <c r="G4451" i="25" s="1"/>
  <c r="E4452" i="25"/>
  <c r="E4212" i="25"/>
  <c r="I4212" i="25" s="1"/>
  <c r="E4213" i="25"/>
  <c r="E3997" i="25"/>
  <c r="K3997" i="25" s="1"/>
  <c r="E3998" i="25"/>
  <c r="E4156" i="25"/>
  <c r="E3985" i="25"/>
  <c r="E4321" i="25"/>
  <c r="G4321" i="25" s="1"/>
  <c r="E4286" i="25"/>
  <c r="I4286" i="25" s="1"/>
  <c r="E4287" i="25"/>
  <c r="E4001" i="25"/>
  <c r="G4001" i="25" s="1"/>
  <c r="E4220" i="25"/>
  <c r="G4220" i="25" s="1"/>
  <c r="E4221" i="25"/>
  <c r="E4348" i="25"/>
  <c r="K4348" i="25" s="1"/>
  <c r="E4349" i="25"/>
  <c r="E4029" i="25"/>
  <c r="K4029" i="25" s="1"/>
  <c r="E4030" i="25"/>
  <c r="E3987" i="25"/>
  <c r="G3987" i="25" s="1"/>
  <c r="K4550" i="25"/>
  <c r="E4544" i="25"/>
  <c r="I4544" i="25" s="1"/>
  <c r="E4545" i="25"/>
  <c r="K4370" i="25"/>
  <c r="I4370" i="25"/>
  <c r="G4370" i="25"/>
  <c r="E4167" i="25"/>
  <c r="G4167" i="25" s="1"/>
  <c r="E4168" i="25"/>
  <c r="E4010" i="25"/>
  <c r="I4010" i="25" s="1"/>
  <c r="E4011" i="25"/>
  <c r="E4079" i="25"/>
  <c r="I4079" i="25" s="1"/>
  <c r="E4080" i="25"/>
  <c r="E4209" i="25"/>
  <c r="K4209" i="25" s="1"/>
  <c r="E4210" i="25"/>
  <c r="E4415" i="25"/>
  <c r="G4415" i="25" s="1"/>
  <c r="E4416" i="25"/>
  <c r="E4404" i="25"/>
  <c r="I4404" i="25" s="1"/>
  <c r="E4405" i="25"/>
  <c r="E3928" i="25"/>
  <c r="I3928" i="25" s="1"/>
  <c r="E3929" i="25"/>
  <c r="E4206" i="25"/>
  <c r="K4206" i="25" s="1"/>
  <c r="E4207" i="25"/>
  <c r="E3919" i="25"/>
  <c r="I3919" i="25" s="1"/>
  <c r="E3920" i="25"/>
  <c r="E3851" i="25"/>
  <c r="K3851" i="25" s="1"/>
  <c r="E3852" i="25"/>
  <c r="E4297" i="25"/>
  <c r="K4297" i="25" s="1"/>
  <c r="E4298" i="25"/>
  <c r="E4113" i="25"/>
  <c r="K4113" i="25" s="1"/>
  <c r="E4114" i="25"/>
  <c r="E4383" i="25"/>
  <c r="K4383" i="25" s="1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G4391" i="25" s="1"/>
  <c r="E4392" i="25"/>
  <c r="E4255" i="25"/>
  <c r="E4528" i="25"/>
  <c r="E4023" i="25"/>
  <c r="I4023" i="25" s="1"/>
  <c r="E4024" i="25"/>
  <c r="E4410" i="25"/>
  <c r="K4410" i="25" s="1"/>
  <c r="E4411" i="25"/>
  <c r="E4336" i="25"/>
  <c r="G4336" i="25" s="1"/>
  <c r="E4337" i="25"/>
  <c r="E4308" i="25"/>
  <c r="I4308" i="25" s="1"/>
  <c r="E4309" i="25"/>
  <c r="E4185" i="25"/>
  <c r="K4185" i="25" s="1"/>
  <c r="E4186" i="25"/>
  <c r="E4110" i="25"/>
  <c r="K4110" i="25" s="1"/>
  <c r="E4111" i="25"/>
  <c r="E4097" i="25"/>
  <c r="I4097" i="25" s="1"/>
  <c r="E4098" i="25"/>
  <c r="E4334" i="25"/>
  <c r="I4334" i="25" s="1"/>
  <c r="E4335" i="25"/>
  <c r="E4457" i="25"/>
  <c r="G4457" i="25" s="1"/>
  <c r="E4231" i="25"/>
  <c r="I4231" i="25" s="1"/>
  <c r="E4061" i="25"/>
  <c r="K4061" i="25" s="1"/>
  <c r="E4062" i="25"/>
  <c r="E4251" i="25"/>
  <c r="I4251" i="25" s="1"/>
  <c r="E4252" i="25"/>
  <c r="E4052" i="25"/>
  <c r="K4052" i="25" s="1"/>
  <c r="E4053" i="25"/>
  <c r="E4005" i="25"/>
  <c r="I4005" i="25" s="1"/>
  <c r="E4484" i="25"/>
  <c r="I4484" i="25" s="1"/>
  <c r="E4485" i="25"/>
  <c r="E4281" i="25"/>
  <c r="I4281" i="25" s="1"/>
  <c r="E4279" i="25"/>
  <c r="I4279" i="25" s="1"/>
  <c r="E3992" i="25"/>
  <c r="I3992" i="25" s="1"/>
  <c r="E3993" i="25"/>
  <c r="E3989" i="25"/>
  <c r="K3989" i="25" s="1"/>
  <c r="E3990" i="25"/>
  <c r="E4276" i="25"/>
  <c r="I4276" i="25" s="1"/>
  <c r="E4141" i="25"/>
  <c r="K4141" i="25" s="1"/>
  <c r="E3978" i="25"/>
  <c r="I3978" i="25" s="1"/>
  <c r="E4322" i="25"/>
  <c r="K4322" i="25" s="1"/>
  <c r="E4323" i="25"/>
  <c r="E4461" i="25"/>
  <c r="K4461" i="25" s="1"/>
  <c r="E4462" i="25"/>
  <c r="E3948" i="25"/>
  <c r="I3948" i="25" s="1"/>
  <c r="E3949" i="25"/>
  <c r="E4205" i="25"/>
  <c r="G4205" i="25" s="1"/>
  <c r="E4282" i="25"/>
  <c r="I4282" i="25" s="1"/>
  <c r="E4347" i="25"/>
  <c r="G4347" i="25" s="1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296" i="25"/>
  <c r="I4296" i="25"/>
  <c r="K4296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E3829" i="25"/>
  <c r="I3829" i="25" s="1"/>
  <c r="E4372" i="25"/>
  <c r="K4128" i="25"/>
  <c r="G4454" i="25"/>
  <c r="I4454" i="25"/>
  <c r="K4454" i="25"/>
  <c r="K3939" i="25"/>
  <c r="I4182" i="25"/>
  <c r="G4182" i="25"/>
  <c r="K4182" i="25"/>
  <c r="G4124" i="25"/>
  <c r="K4124" i="25"/>
  <c r="I4124" i="25"/>
  <c r="G4121" i="25"/>
  <c r="K4121" i="25"/>
  <c r="I4121" i="25"/>
  <c r="I4285" i="25"/>
  <c r="K4285" i="25"/>
  <c r="G4285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3933" i="25"/>
  <c r="I3933" i="25"/>
  <c r="K3933" i="25"/>
  <c r="I4367" i="25"/>
  <c r="K4367" i="25"/>
  <c r="G4367" i="25"/>
  <c r="E3391" i="25"/>
  <c r="K3391" i="25" s="1"/>
  <c r="E4482" i="25"/>
  <c r="K4211" i="25"/>
  <c r="G4211" i="25"/>
  <c r="I4211" i="25"/>
  <c r="E2978" i="25"/>
  <c r="I2978" i="25" s="1"/>
  <c r="E4204" i="25"/>
  <c r="I4275" i="25"/>
  <c r="K4275" i="25"/>
  <c r="G4275" i="25"/>
  <c r="K4230" i="25"/>
  <c r="I4230" i="25"/>
  <c r="G4230" i="25"/>
  <c r="E4331" i="25"/>
  <c r="E4483" i="25"/>
  <c r="I4253" i="25"/>
  <c r="K4253" i="25"/>
  <c r="G4253" i="25"/>
  <c r="G4093" i="25"/>
  <c r="I4093" i="25"/>
  <c r="K4093" i="25"/>
  <c r="E4069" i="25"/>
  <c r="E4227" i="25"/>
  <c r="E3924" i="25"/>
  <c r="E4497" i="25"/>
  <c r="I4368" i="25"/>
  <c r="G4368" i="25"/>
  <c r="K4368" i="25"/>
  <c r="K4099" i="25"/>
  <c r="I4099" i="25"/>
  <c r="G4099" i="25"/>
  <c r="E2781" i="25"/>
  <c r="I2781" i="25" s="1"/>
  <c r="E4480" i="25"/>
  <c r="G4012" i="25"/>
  <c r="I4012" i="25"/>
  <c r="K4012" i="25"/>
  <c r="E4263" i="25"/>
  <c r="E4342" i="25"/>
  <c r="I3964" i="25"/>
  <c r="G3964" i="25"/>
  <c r="K3964" i="25"/>
  <c r="E3907" i="25"/>
  <c r="E4140" i="25"/>
  <c r="I4068" i="25"/>
  <c r="G4068" i="25"/>
  <c r="K4068" i="25"/>
  <c r="I4350" i="25"/>
  <c r="G4350" i="25"/>
  <c r="K4350" i="25"/>
  <c r="I4247" i="25"/>
  <c r="K4247" i="25"/>
  <c r="G4247" i="25"/>
  <c r="I4229" i="25"/>
  <c r="G4229" i="25"/>
  <c r="K4229" i="25"/>
  <c r="E2945" i="25"/>
  <c r="G2945" i="25" s="1"/>
  <c r="E4195" i="25"/>
  <c r="I4301" i="25"/>
  <c r="K4301" i="25"/>
  <c r="G4301" i="25"/>
  <c r="I4122" i="25"/>
  <c r="G4122" i="25"/>
  <c r="K4122" i="25"/>
  <c r="G4060" i="25"/>
  <c r="K4060" i="25"/>
  <c r="I4060" i="25"/>
  <c r="E2639" i="25"/>
  <c r="I2639" i="25" s="1"/>
  <c r="E4459" i="25"/>
  <c r="K3983" i="25"/>
  <c r="G3983" i="25"/>
  <c r="E3034" i="25"/>
  <c r="K3034" i="25" s="1"/>
  <c r="E4534" i="25"/>
  <c r="I4305" i="25"/>
  <c r="K4305" i="25"/>
  <c r="G4305" i="25"/>
  <c r="G4166" i="25"/>
  <c r="I4166" i="25"/>
  <c r="K4166" i="25"/>
  <c r="I4126" i="25"/>
  <c r="K4126" i="25"/>
  <c r="G4126" i="25"/>
  <c r="K4225" i="25"/>
  <c r="I4225" i="25"/>
  <c r="G4225" i="25"/>
  <c r="I4440" i="25"/>
  <c r="G4440" i="25"/>
  <c r="K4440" i="25"/>
  <c r="I3982" i="25"/>
  <c r="K3982" i="25"/>
  <c r="G3982" i="25"/>
  <c r="E3988" i="25"/>
  <c r="E4278" i="25"/>
  <c r="K4477" i="25"/>
  <c r="I4477" i="25"/>
  <c r="G4477" i="25"/>
  <c r="G4142" i="25"/>
  <c r="I4142" i="25"/>
  <c r="K4142" i="25"/>
  <c r="G4444" i="25"/>
  <c r="K4444" i="25"/>
  <c r="I4444" i="25"/>
  <c r="K4476" i="25"/>
  <c r="G4476" i="25"/>
  <c r="I4476" i="25"/>
  <c r="I3956" i="25"/>
  <c r="G3956" i="25"/>
  <c r="K3956" i="25"/>
  <c r="I4351" i="25"/>
  <c r="K4351" i="25"/>
  <c r="G4351" i="25"/>
  <c r="K3991" i="25"/>
  <c r="I3991" i="25"/>
  <c r="G3991" i="25"/>
  <c r="K3986" i="25"/>
  <c r="I3986" i="25"/>
  <c r="G3986" i="25"/>
  <c r="E3870" i="25"/>
  <c r="E4264" i="25"/>
  <c r="E4343" i="25"/>
  <c r="G4304" i="25"/>
  <c r="K4304" i="25"/>
  <c r="I4304" i="25"/>
  <c r="K4346" i="25"/>
  <c r="G4346" i="25"/>
  <c r="I4346" i="25"/>
  <c r="G4315" i="25"/>
  <c r="K4315" i="25"/>
  <c r="I4315" i="25"/>
  <c r="E2627" i="25"/>
  <c r="K2627" i="25" s="1"/>
  <c r="E4519" i="25"/>
  <c r="K4536" i="25"/>
  <c r="I4536" i="25"/>
  <c r="G4536" i="25"/>
  <c r="E4437" i="25"/>
  <c r="E4302" i="25"/>
  <c r="K4390" i="25"/>
  <c r="G4390" i="25"/>
  <c r="I4390" i="25"/>
  <c r="I3912" i="25"/>
  <c r="K3912" i="25"/>
  <c r="G3912" i="25"/>
  <c r="I4456" i="25"/>
  <c r="K4456" i="25"/>
  <c r="G4456" i="25"/>
  <c r="I4109" i="25"/>
  <c r="K4109" i="25"/>
  <c r="G4109" i="25"/>
  <c r="K4458" i="25"/>
  <c r="I4458" i="25"/>
  <c r="G4458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E3984" i="25"/>
  <c r="E4155" i="25"/>
  <c r="E4490" i="25"/>
  <c r="G4319" i="25"/>
  <c r="I4319" i="25"/>
  <c r="K4319" i="25"/>
  <c r="K4096" i="25"/>
  <c r="G4096" i="25"/>
  <c r="I4096" i="25"/>
  <c r="K3947" i="25"/>
  <c r="G3947" i="25"/>
  <c r="I3947" i="25"/>
  <c r="I4257" i="25"/>
  <c r="G4257" i="25"/>
  <c r="K4257" i="25"/>
  <c r="G4145" i="25"/>
  <c r="K4145" i="25"/>
  <c r="I4145" i="25"/>
  <c r="K4112" i="25"/>
  <c r="I4112" i="25"/>
  <c r="G4112" i="25"/>
  <c r="E3381" i="25"/>
  <c r="G3381" i="25" s="1"/>
  <c r="E4345" i="25"/>
  <c r="K4165" i="25"/>
  <c r="G4165" i="25"/>
  <c r="I4165" i="25"/>
  <c r="K4073" i="25"/>
  <c r="G4073" i="25"/>
  <c r="I4073" i="25"/>
  <c r="G4028" i="25"/>
  <c r="I4028" i="25"/>
  <c r="K4028" i="25"/>
  <c r="E3960" i="25"/>
  <c r="E4455" i="25"/>
  <c r="E4306" i="25"/>
  <c r="K3879" i="25"/>
  <c r="G3879" i="25"/>
  <c r="I3879" i="25"/>
  <c r="E4254" i="25"/>
  <c r="E4527" i="25"/>
  <c r="E3976" i="25"/>
  <c r="E4138" i="25"/>
  <c r="E4475" i="25"/>
  <c r="G4004" i="25"/>
  <c r="K4004" i="25"/>
  <c r="I4004" i="25"/>
  <c r="G4371" i="25"/>
  <c r="K4371" i="25"/>
  <c r="I437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G3923" i="25"/>
  <c r="I3923" i="25"/>
  <c r="K3923" i="25"/>
  <c r="G3981" i="25"/>
  <c r="K3981" i="25"/>
  <c r="I3981" i="25"/>
  <c r="I4443" i="25"/>
  <c r="G4443" i="25"/>
  <c r="K4443" i="25"/>
  <c r="I3943" i="25"/>
  <c r="K3943" i="25"/>
  <c r="G3943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4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7" i="1"/>
  <c r="E3814" i="25"/>
  <c r="E3153" i="25"/>
  <c r="G3153" i="25" s="1"/>
  <c r="G1730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G3734" i="25"/>
  <c r="I3734" i="25"/>
  <c r="K3734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0" i="1"/>
  <c r="E2302" i="25"/>
  <c r="G2396" i="1"/>
  <c r="E2298" i="25"/>
  <c r="G2392" i="1"/>
  <c r="E2294" i="25"/>
  <c r="G2383" i="1"/>
  <c r="E2286" i="25"/>
  <c r="G2379" i="1"/>
  <c r="E2282" i="25"/>
  <c r="G2367" i="1"/>
  <c r="E2270" i="25"/>
  <c r="G2363" i="1"/>
  <c r="E2266" i="25"/>
  <c r="G2350" i="1"/>
  <c r="E2258" i="25"/>
  <c r="G2342" i="1"/>
  <c r="E2250" i="25"/>
  <c r="G2338" i="1"/>
  <c r="E2246" i="25"/>
  <c r="G2334" i="1"/>
  <c r="E2242" i="25"/>
  <c r="G2330" i="1"/>
  <c r="E2238" i="25"/>
  <c r="G2357" i="1"/>
  <c r="E2230" i="25"/>
  <c r="G2318" i="1"/>
  <c r="E2222" i="25"/>
  <c r="G2310" i="1"/>
  <c r="E2214" i="25"/>
  <c r="G2298" i="1"/>
  <c r="E2203" i="25"/>
  <c r="G2294" i="1"/>
  <c r="E2199" i="25"/>
  <c r="G2290" i="1"/>
  <c r="E2195" i="25"/>
  <c r="G2286" i="1"/>
  <c r="E2191" i="25"/>
  <c r="G2282" i="1"/>
  <c r="E2187" i="25"/>
  <c r="G2274" i="1"/>
  <c r="E2179" i="25"/>
  <c r="G2270" i="1"/>
  <c r="E2175" i="25"/>
  <c r="G2262" i="1"/>
  <c r="E2167" i="25"/>
  <c r="G2246" i="1"/>
  <c r="E2151" i="25"/>
  <c r="E2364" i="25"/>
  <c r="G2234" i="1"/>
  <c r="E2147" i="25"/>
  <c r="G1927" i="1"/>
  <c r="E2144" i="25"/>
  <c r="G1775" i="1"/>
  <c r="E2140" i="25"/>
  <c r="G1771" i="1"/>
  <c r="E2136" i="25"/>
  <c r="G1509" i="1"/>
  <c r="E2132" i="25"/>
  <c r="G1281" i="1"/>
  <c r="E2124" i="25"/>
  <c r="G513" i="1"/>
  <c r="E2121" i="25"/>
  <c r="G509" i="1"/>
  <c r="E2118" i="25"/>
  <c r="G508" i="1"/>
  <c r="E2114" i="25"/>
  <c r="E2129" i="25"/>
  <c r="G69" i="1"/>
  <c r="E2111" i="25"/>
  <c r="E2128" i="25"/>
  <c r="G65" i="1"/>
  <c r="E2108" i="25"/>
  <c r="G61" i="1"/>
  <c r="E2104" i="25"/>
  <c r="G1505" i="1"/>
  <c r="E2096" i="25"/>
  <c r="G1501" i="1"/>
  <c r="E2092" i="25"/>
  <c r="G111" i="1"/>
  <c r="E2088" i="25"/>
  <c r="G106" i="1"/>
  <c r="E2085" i="25"/>
  <c r="G102" i="1"/>
  <c r="E2082" i="25"/>
  <c r="G90" i="1"/>
  <c r="E2075" i="25"/>
  <c r="G74" i="1"/>
  <c r="E2100" i="25"/>
  <c r="E2074" i="25"/>
  <c r="G2240" i="1"/>
  <c r="E2072" i="25"/>
  <c r="G2228" i="1"/>
  <c r="E2064" i="25"/>
  <c r="G2224" i="1"/>
  <c r="E2060" i="25"/>
  <c r="G2220" i="1"/>
  <c r="E2056" i="25"/>
  <c r="G2216" i="1"/>
  <c r="E2052" i="25"/>
  <c r="G2208" i="1"/>
  <c r="E2048" i="25"/>
  <c r="G2196" i="1"/>
  <c r="E2036" i="25"/>
  <c r="G2180" i="1"/>
  <c r="E2020" i="25"/>
  <c r="G2176" i="1"/>
  <c r="E2016" i="25"/>
  <c r="G2172" i="1"/>
  <c r="E2012" i="25"/>
  <c r="G2168" i="1"/>
  <c r="E2008" i="25"/>
  <c r="G2164" i="1"/>
  <c r="E2004" i="25"/>
  <c r="G2160" i="1"/>
  <c r="E2000" i="25"/>
  <c r="G2148" i="1"/>
  <c r="E1988" i="25"/>
  <c r="G2140" i="1"/>
  <c r="E1980" i="25"/>
  <c r="G2136" i="1"/>
  <c r="E1976" i="25"/>
  <c r="G2132" i="1"/>
  <c r="E1972" i="25"/>
  <c r="G2128" i="1"/>
  <c r="E1968" i="25"/>
  <c r="G2124" i="1"/>
  <c r="E1964" i="25"/>
  <c r="G1820" i="1"/>
  <c r="E1948" i="25"/>
  <c r="G2106" i="1"/>
  <c r="E1941" i="25"/>
  <c r="G2089" i="1"/>
  <c r="E1929" i="25"/>
  <c r="G2081" i="1"/>
  <c r="E1921" i="25"/>
  <c r="G2073" i="1"/>
  <c r="E1913" i="25"/>
  <c r="G1933" i="1"/>
  <c r="E1909" i="25"/>
  <c r="G2061" i="1"/>
  <c r="E1938" i="25"/>
  <c r="E1901" i="25"/>
  <c r="G2057" i="1"/>
  <c r="E1897" i="25"/>
  <c r="G2053" i="1"/>
  <c r="E1893" i="25"/>
  <c r="E2358" i="25"/>
  <c r="G2049" i="1"/>
  <c r="E1889" i="25"/>
  <c r="G2045" i="1"/>
  <c r="E1885" i="25"/>
  <c r="G2021" i="1"/>
  <c r="E1863" i="25"/>
  <c r="G2017" i="1"/>
  <c r="E1859" i="25"/>
  <c r="G2013" i="1"/>
  <c r="E1855" i="25"/>
  <c r="G2009" i="1"/>
  <c r="E1851" i="25"/>
  <c r="G2005" i="1"/>
  <c r="E1847" i="25"/>
  <c r="G2001" i="1"/>
  <c r="E1843" i="25"/>
  <c r="E2321" i="25"/>
  <c r="G1997" i="1"/>
  <c r="E1839" i="25"/>
  <c r="E2847" i="25"/>
  <c r="G1985" i="1"/>
  <c r="E1829" i="25"/>
  <c r="G1981" i="1"/>
  <c r="E1825" i="25"/>
  <c r="G1977" i="1"/>
  <c r="E1967" i="25"/>
  <c r="E1821" i="25"/>
  <c r="G1973" i="1"/>
  <c r="E1817" i="25"/>
  <c r="G1969" i="1"/>
  <c r="E1813" i="25"/>
  <c r="G1965" i="1"/>
  <c r="E1809" i="25"/>
  <c r="G1961" i="1"/>
  <c r="E1805" i="25"/>
  <c r="G1953" i="1"/>
  <c r="E1797" i="25"/>
  <c r="G1941" i="1"/>
  <c r="E1785" i="25"/>
  <c r="G1937" i="1"/>
  <c r="E1781" i="25"/>
  <c r="G2069" i="1"/>
  <c r="E1777" i="25"/>
  <c r="G1922" i="1"/>
  <c r="E1773" i="25"/>
  <c r="G1917" i="1"/>
  <c r="E1769" i="25"/>
  <c r="G1912" i="1"/>
  <c r="E1765" i="25"/>
  <c r="G1908" i="1"/>
  <c r="E1761" i="25"/>
  <c r="G1900" i="1"/>
  <c r="E1753" i="25"/>
  <c r="G1896" i="1"/>
  <c r="E1749" i="25"/>
  <c r="G1892" i="1"/>
  <c r="E1746" i="25"/>
  <c r="G1888" i="1"/>
  <c r="E1742" i="25"/>
  <c r="G1880" i="1"/>
  <c r="E1734" i="25"/>
  <c r="G1876" i="1"/>
  <c r="E1730" i="25"/>
  <c r="G1872" i="1"/>
  <c r="E1726" i="25"/>
  <c r="G1868" i="1"/>
  <c r="E1722" i="25"/>
  <c r="G1864" i="1"/>
  <c r="E1718" i="25"/>
  <c r="G1856" i="1"/>
  <c r="E2188" i="25"/>
  <c r="E1710" i="25"/>
  <c r="G1852" i="1"/>
  <c r="E1707" i="25"/>
  <c r="G1848" i="1"/>
  <c r="E1703" i="25"/>
  <c r="G1844" i="1"/>
  <c r="E1699" i="25"/>
  <c r="G1840" i="1"/>
  <c r="E1695" i="25"/>
  <c r="G1828" i="1"/>
  <c r="E1683" i="25"/>
  <c r="E1957" i="25"/>
  <c r="G1824" i="1"/>
  <c r="E1679" i="25"/>
  <c r="G1794" i="1"/>
  <c r="E1667" i="25"/>
  <c r="G1813" i="1"/>
  <c r="E1663" i="25"/>
  <c r="G1806" i="1"/>
  <c r="E1656" i="25"/>
  <c r="G1776" i="1"/>
  <c r="E1652" i="25"/>
  <c r="G1791" i="1"/>
  <c r="E1648" i="25"/>
  <c r="G1787" i="1"/>
  <c r="E1644" i="25"/>
  <c r="G1783" i="1"/>
  <c r="E1640" i="25"/>
  <c r="G1764" i="1"/>
  <c r="E1636" i="25"/>
  <c r="E2654" i="25"/>
  <c r="G1759" i="1"/>
  <c r="E1632" i="25"/>
  <c r="G1755" i="1"/>
  <c r="E1628" i="25"/>
  <c r="G1747" i="1"/>
  <c r="E1620" i="25"/>
  <c r="G1739" i="1"/>
  <c r="E1612" i="25"/>
  <c r="G1731" i="1"/>
  <c r="E1604" i="25"/>
  <c r="G1723" i="1"/>
  <c r="E1596" i="25"/>
  <c r="G1719" i="1"/>
  <c r="E1592" i="25"/>
  <c r="G1711" i="1"/>
  <c r="E1584" i="25"/>
  <c r="G1707" i="1"/>
  <c r="E2323" i="25"/>
  <c r="E2524" i="25"/>
  <c r="E1580" i="25"/>
  <c r="G1699" i="1"/>
  <c r="E1572" i="25"/>
  <c r="G1691" i="1"/>
  <c r="E1564" i="25"/>
  <c r="G1683" i="1"/>
  <c r="E1556" i="25"/>
  <c r="G1679" i="1"/>
  <c r="E1552" i="25"/>
  <c r="G1675" i="1"/>
  <c r="E1548" i="25"/>
  <c r="G1762" i="1"/>
  <c r="E1544" i="25"/>
  <c r="G1666" i="1"/>
  <c r="E1541" i="25"/>
  <c r="G1672" i="1"/>
  <c r="E2787" i="25"/>
  <c r="E2779" i="25"/>
  <c r="E1772" i="25"/>
  <c r="E1537" i="25"/>
  <c r="G1669" i="1"/>
  <c r="E1529" i="25"/>
  <c r="G1662" i="1"/>
  <c r="E1525" i="25"/>
  <c r="G1649" i="1"/>
  <c r="E2601" i="25"/>
  <c r="E1521" i="25"/>
  <c r="G1645" i="1"/>
  <c r="E1517" i="25"/>
  <c r="G1641" i="1"/>
  <c r="E1513" i="25"/>
  <c r="G1637" i="1"/>
  <c r="E1509" i="25"/>
  <c r="G1629" i="1"/>
  <c r="E1501" i="25"/>
  <c r="G1625" i="1"/>
  <c r="E1497" i="25"/>
  <c r="G1621" i="1"/>
  <c r="E1493" i="25"/>
  <c r="G1617" i="1"/>
  <c r="E1489" i="25"/>
  <c r="G1605" i="1"/>
  <c r="E1477" i="25"/>
  <c r="G1601" i="1"/>
  <c r="E1473" i="25"/>
  <c r="G1597" i="1"/>
  <c r="E1469" i="25"/>
  <c r="G1593" i="1"/>
  <c r="E1465" i="25"/>
  <c r="G1589" i="1"/>
  <c r="E1461" i="25"/>
  <c r="G1585" i="1"/>
  <c r="E1457" i="25"/>
  <c r="G1581" i="1"/>
  <c r="E1453" i="25"/>
  <c r="G1577" i="1"/>
  <c r="E1449" i="25"/>
  <c r="G1573" i="1"/>
  <c r="E1445" i="25"/>
  <c r="G1569" i="1"/>
  <c r="E1441" i="25"/>
  <c r="G1561" i="1"/>
  <c r="E1433" i="25"/>
  <c r="G1557" i="1"/>
  <c r="E1429" i="25"/>
  <c r="G1549" i="1"/>
  <c r="E1421" i="25"/>
  <c r="G1545" i="1"/>
  <c r="E1417" i="25"/>
  <c r="G1541" i="1"/>
  <c r="E2822" i="25"/>
  <c r="E1974" i="25"/>
  <c r="E1413" i="25"/>
  <c r="G1533" i="1"/>
  <c r="E1407" i="25"/>
  <c r="G1529" i="1"/>
  <c r="E1403" i="25"/>
  <c r="E2392" i="25"/>
  <c r="G1525" i="1"/>
  <c r="E1399" i="25"/>
  <c r="G1521" i="1"/>
  <c r="E1395" i="25"/>
  <c r="G1517" i="1"/>
  <c r="E1391" i="25"/>
  <c r="G1500" i="1"/>
  <c r="E1383" i="25"/>
  <c r="G1461" i="1"/>
  <c r="E1379" i="25"/>
  <c r="G1464" i="1"/>
  <c r="E1371" i="25"/>
  <c r="G1469" i="1"/>
  <c r="E1367" i="25"/>
  <c r="G1495" i="1"/>
  <c r="E1363" i="25"/>
  <c r="G1491" i="1"/>
  <c r="E1359" i="25"/>
  <c r="G1487" i="1"/>
  <c r="E1355" i="25"/>
  <c r="G1479" i="1"/>
  <c r="E1348" i="25"/>
  <c r="G1451" i="1"/>
  <c r="E1340" i="25"/>
  <c r="G1447" i="1"/>
  <c r="E1336" i="25"/>
  <c r="G1443" i="1"/>
  <c r="E1332" i="25"/>
  <c r="G1439" i="1"/>
  <c r="E1328" i="25"/>
  <c r="G1435" i="1"/>
  <c r="E1324" i="25"/>
  <c r="G1431" i="1"/>
  <c r="E2923" i="25"/>
  <c r="E2756" i="25"/>
  <c r="E1322" i="25"/>
  <c r="G1419" i="1"/>
  <c r="E1310" i="25"/>
  <c r="G1415" i="1"/>
  <c r="E2211" i="25"/>
  <c r="E1306" i="25"/>
  <c r="G1403" i="1"/>
  <c r="E1295" i="25"/>
  <c r="G1391" i="1"/>
  <c r="E1283" i="25"/>
  <c r="E1599" i="25"/>
  <c r="E2552" i="25"/>
  <c r="G1387" i="1"/>
  <c r="E1479" i="25"/>
  <c r="E2743" i="25"/>
  <c r="E2340" i="25"/>
  <c r="E1597" i="25"/>
  <c r="E1280" i="25"/>
  <c r="G1383" i="1"/>
  <c r="E1475" i="25"/>
  <c r="E2544" i="25"/>
  <c r="E1276" i="25"/>
  <c r="G1379" i="1"/>
  <c r="E1272" i="25"/>
  <c r="G1375" i="1"/>
  <c r="E1268" i="25"/>
  <c r="E1466" i="25"/>
  <c r="G1371" i="1"/>
  <c r="E1264" i="25"/>
  <c r="E1458" i="25"/>
  <c r="E2882" i="25"/>
  <c r="G1367" i="1"/>
  <c r="E1260" i="25"/>
  <c r="G1363" i="1"/>
  <c r="E1256" i="25"/>
  <c r="E1581" i="25"/>
  <c r="E2005" i="25"/>
  <c r="G1359" i="1"/>
  <c r="E1252" i="25"/>
  <c r="G1355" i="1"/>
  <c r="E1248" i="25"/>
  <c r="G1351" i="1"/>
  <c r="E1432" i="25"/>
  <c r="E1244" i="25"/>
  <c r="G1347" i="1"/>
  <c r="E1240" i="25"/>
  <c r="E1425" i="25"/>
  <c r="G1343" i="1"/>
  <c r="E2276" i="25"/>
  <c r="E1236" i="25"/>
  <c r="G1339" i="1"/>
  <c r="E1979" i="25"/>
  <c r="E1709" i="25"/>
  <c r="E1233" i="25"/>
  <c r="G1335" i="1"/>
  <c r="E1229" i="25"/>
  <c r="G1331" i="1"/>
  <c r="E1225" i="25"/>
  <c r="G1323" i="1"/>
  <c r="E1218" i="25"/>
  <c r="G1319" i="1"/>
  <c r="E1214" i="25"/>
  <c r="G1315" i="1"/>
  <c r="E1210" i="25"/>
  <c r="E2305" i="25"/>
  <c r="E2373" i="25"/>
  <c r="G1311" i="1"/>
  <c r="E1206" i="25"/>
  <c r="E2711" i="25"/>
  <c r="G1305" i="1"/>
  <c r="E1198" i="25"/>
  <c r="G1301" i="1"/>
  <c r="E1194" i="25"/>
  <c r="G1297" i="1"/>
  <c r="E1190" i="25"/>
  <c r="G1293" i="1"/>
  <c r="E1186" i="25"/>
  <c r="G1289" i="1"/>
  <c r="E1182" i="25"/>
  <c r="G1285" i="1"/>
  <c r="E1178" i="25"/>
  <c r="G1233" i="1"/>
  <c r="E1174" i="25"/>
  <c r="G1274" i="1"/>
  <c r="E1166" i="25"/>
  <c r="G1270" i="1"/>
  <c r="E1162" i="25"/>
  <c r="E1900" i="25"/>
  <c r="G1266" i="1"/>
  <c r="E1904" i="25"/>
  <c r="E2573" i="25"/>
  <c r="E1158" i="25"/>
  <c r="G1262" i="1"/>
  <c r="E1154" i="25"/>
  <c r="G1258" i="1"/>
  <c r="E1150" i="25"/>
  <c r="G1254" i="1"/>
  <c r="E1146" i="25"/>
  <c r="G1250" i="1"/>
  <c r="E1419" i="25"/>
  <c r="E1142" i="25"/>
  <c r="G1246" i="1"/>
  <c r="E1138" i="25"/>
  <c r="G1242" i="1"/>
  <c r="E1134" i="25"/>
  <c r="G1238" i="1"/>
  <c r="E1130" i="25"/>
  <c r="G1231" i="1"/>
  <c r="E1126" i="25"/>
  <c r="G1227" i="1"/>
  <c r="E1122" i="25"/>
  <c r="G1223" i="1"/>
  <c r="E1118" i="25"/>
  <c r="G1219" i="1"/>
  <c r="E1114" i="25"/>
  <c r="G1213" i="1"/>
  <c r="E1110" i="25"/>
  <c r="G1209" i="1"/>
  <c r="E1106" i="25"/>
  <c r="G1205" i="1"/>
  <c r="E1102" i="25"/>
  <c r="G1201" i="1"/>
  <c r="E1098" i="25"/>
  <c r="E1533" i="25"/>
  <c r="G1178" i="1"/>
  <c r="E1094" i="25"/>
  <c r="G1170" i="1"/>
  <c r="E1086" i="25"/>
  <c r="G1162" i="1"/>
  <c r="E1078" i="25"/>
  <c r="G1147" i="1"/>
  <c r="E1063" i="25"/>
  <c r="E2916" i="25"/>
  <c r="G1143" i="1"/>
  <c r="E1059" i="25"/>
  <c r="G1139" i="1"/>
  <c r="E1055" i="25"/>
  <c r="G1135" i="1"/>
  <c r="E1051" i="25"/>
  <c r="E2207" i="25"/>
  <c r="G1131" i="1"/>
  <c r="E1047" i="25"/>
  <c r="G1127" i="1"/>
  <c r="E1043" i="25"/>
  <c r="G1123" i="1"/>
  <c r="E1039" i="25"/>
  <c r="G1119" i="1"/>
  <c r="E1035" i="25"/>
  <c r="E2528" i="25"/>
  <c r="G1115" i="1"/>
  <c r="E1031" i="25"/>
  <c r="G1111" i="1"/>
  <c r="E1027" i="25"/>
  <c r="G1107" i="1"/>
  <c r="E1023" i="25"/>
  <c r="E1575" i="25"/>
  <c r="E1724" i="25"/>
  <c r="G1103" i="1"/>
  <c r="E2731" i="25"/>
  <c r="E1019" i="25"/>
  <c r="G1099" i="1"/>
  <c r="E1015" i="25"/>
  <c r="G1095" i="1"/>
  <c r="E1568" i="25"/>
  <c r="E1011" i="25"/>
  <c r="G1091" i="1"/>
  <c r="E2395" i="25"/>
  <c r="E1007" i="25"/>
  <c r="G1087" i="1"/>
  <c r="E1003" i="25"/>
  <c r="G1083" i="1"/>
  <c r="E999" i="25"/>
  <c r="G1079" i="1"/>
  <c r="E995" i="25"/>
  <c r="G1075" i="1"/>
  <c r="E991" i="25"/>
  <c r="G1071" i="1"/>
  <c r="E987" i="25"/>
  <c r="G1067" i="1"/>
  <c r="E983" i="25"/>
  <c r="G1063" i="1"/>
  <c r="E979" i="25"/>
  <c r="G1059" i="1"/>
  <c r="E975" i="25"/>
  <c r="G1055" i="1"/>
  <c r="E971" i="25"/>
  <c r="E1318" i="25"/>
  <c r="G1047" i="1"/>
  <c r="E963" i="25"/>
  <c r="G1039" i="1"/>
  <c r="E955" i="25"/>
  <c r="G1035" i="1"/>
  <c r="E951" i="25"/>
  <c r="E2034" i="25"/>
  <c r="E2446" i="25"/>
  <c r="E1157" i="25"/>
  <c r="G1027" i="1"/>
  <c r="E944" i="25"/>
  <c r="G1023" i="1"/>
  <c r="E940" i="25"/>
  <c r="G1019" i="1"/>
  <c r="E936" i="25"/>
  <c r="G1015" i="1"/>
  <c r="E932" i="25"/>
  <c r="G1011" i="1"/>
  <c r="E928" i="25"/>
  <c r="G1007" i="1"/>
  <c r="E1864" i="25"/>
  <c r="E924" i="25"/>
  <c r="G1003" i="1"/>
  <c r="E920" i="25"/>
  <c r="E1278" i="25"/>
  <c r="G999" i="1"/>
  <c r="E916" i="25"/>
  <c r="G995" i="1"/>
  <c r="E912" i="25"/>
  <c r="G991" i="1"/>
  <c r="E908" i="25"/>
  <c r="G987" i="1"/>
  <c r="E904" i="25"/>
  <c r="G983" i="1"/>
  <c r="E900" i="25"/>
  <c r="G979" i="1"/>
  <c r="E2424" i="25"/>
  <c r="E896" i="25"/>
  <c r="G975" i="1"/>
  <c r="E892" i="25"/>
  <c r="G971" i="1"/>
  <c r="E888" i="25"/>
  <c r="G967" i="1"/>
  <c r="E884" i="25"/>
  <c r="G959" i="1"/>
  <c r="E876" i="25"/>
  <c r="G955" i="1"/>
  <c r="E872" i="25"/>
  <c r="G951" i="1"/>
  <c r="E868" i="25"/>
  <c r="G947" i="1"/>
  <c r="E864" i="25"/>
  <c r="G939" i="1"/>
  <c r="E856" i="25"/>
  <c r="G935" i="1"/>
  <c r="E852" i="25"/>
  <c r="E1405" i="25"/>
  <c r="G931" i="1"/>
  <c r="E848" i="25"/>
  <c r="E1814" i="25"/>
  <c r="G927" i="1"/>
  <c r="E844" i="25"/>
  <c r="G923" i="1"/>
  <c r="E840" i="25"/>
  <c r="G919" i="1"/>
  <c r="E836" i="25"/>
  <c r="G911" i="1"/>
  <c r="E2483" i="25"/>
  <c r="E828" i="25"/>
  <c r="E2137" i="25"/>
  <c r="G907" i="1"/>
  <c r="E825" i="25"/>
  <c r="G899" i="1"/>
  <c r="E818" i="25"/>
  <c r="G891" i="1"/>
  <c r="E810" i="25"/>
  <c r="G887" i="1"/>
  <c r="E806" i="25"/>
  <c r="G883" i="1"/>
  <c r="E802" i="25"/>
  <c r="G879" i="1"/>
  <c r="E798" i="25"/>
  <c r="E1712" i="25"/>
  <c r="G875" i="1"/>
  <c r="E794" i="25"/>
  <c r="G871" i="1"/>
  <c r="E790" i="25"/>
  <c r="G863" i="1"/>
  <c r="E783" i="25"/>
  <c r="G1196" i="1"/>
  <c r="E779" i="25"/>
  <c r="G1192" i="1"/>
  <c r="E775" i="25"/>
  <c r="G1188" i="1"/>
  <c r="E771" i="25"/>
  <c r="G1184" i="1"/>
  <c r="E767" i="25"/>
  <c r="G857" i="1"/>
  <c r="E759" i="25"/>
  <c r="G853" i="1"/>
  <c r="E755" i="25"/>
  <c r="G849" i="1"/>
  <c r="E751" i="25"/>
  <c r="G841" i="1"/>
  <c r="E743" i="25"/>
  <c r="G837" i="1"/>
  <c r="E739" i="25"/>
  <c r="G830" i="1"/>
  <c r="E735" i="25"/>
  <c r="G823" i="1"/>
  <c r="E727" i="25"/>
  <c r="G819" i="1"/>
  <c r="E723" i="25"/>
  <c r="G831" i="1"/>
  <c r="E715" i="25"/>
  <c r="G800" i="1"/>
  <c r="E711" i="25"/>
  <c r="E2050" i="25"/>
  <c r="G796" i="1"/>
  <c r="E707" i="25"/>
  <c r="G807" i="1"/>
  <c r="E703" i="25"/>
  <c r="E1943" i="25"/>
  <c r="G803" i="1"/>
  <c r="E699" i="25"/>
  <c r="G785" i="1"/>
  <c r="E691" i="25"/>
  <c r="G781" i="1"/>
  <c r="E687" i="25"/>
  <c r="G777" i="1"/>
  <c r="E684" i="25"/>
  <c r="E2218" i="25"/>
  <c r="G773" i="1"/>
  <c r="E814" i="25"/>
  <c r="E680" i="25"/>
  <c r="G769" i="1"/>
  <c r="E2907" i="25"/>
  <c r="E676" i="25"/>
  <c r="G765" i="1"/>
  <c r="E672" i="25"/>
  <c r="E2049" i="25"/>
  <c r="E1609" i="25"/>
  <c r="E812" i="25"/>
  <c r="E1750" i="25"/>
  <c r="G761" i="1"/>
  <c r="E668" i="25"/>
  <c r="G757" i="1"/>
  <c r="E665" i="25"/>
  <c r="E923" i="25"/>
  <c r="E2341" i="25"/>
  <c r="G753" i="1"/>
  <c r="E661" i="25"/>
  <c r="G749" i="1"/>
  <c r="E657" i="25"/>
  <c r="E2894" i="25"/>
  <c r="G745" i="1"/>
  <c r="E653" i="25"/>
  <c r="G741" i="1"/>
  <c r="E649" i="25"/>
  <c r="G737" i="1"/>
  <c r="E645" i="25"/>
  <c r="G733" i="1"/>
  <c r="E641" i="25"/>
  <c r="G729" i="1"/>
  <c r="E637" i="25"/>
  <c r="G725" i="1"/>
  <c r="E633" i="25"/>
  <c r="G721" i="1"/>
  <c r="E629" i="25"/>
  <c r="G713" i="1"/>
  <c r="E621" i="25"/>
  <c r="G709" i="1"/>
  <c r="E617" i="25"/>
  <c r="G705" i="1"/>
  <c r="E613" i="25"/>
  <c r="G701" i="1"/>
  <c r="E609" i="25"/>
  <c r="G697" i="1"/>
  <c r="E605" i="25"/>
  <c r="G693" i="1"/>
  <c r="E601" i="25"/>
  <c r="G689" i="1"/>
  <c r="E597" i="25"/>
  <c r="E2171" i="25"/>
  <c r="G685" i="1"/>
  <c r="E593" i="25"/>
  <c r="G681" i="1"/>
  <c r="E589" i="25"/>
  <c r="G677" i="1"/>
  <c r="E585" i="25"/>
  <c r="G673" i="1"/>
  <c r="E1918" i="25"/>
  <c r="E581" i="25"/>
  <c r="G669" i="1"/>
  <c r="E577" i="25"/>
  <c r="E2473" i="25"/>
  <c r="G520" i="1"/>
  <c r="E569" i="25"/>
  <c r="G516" i="1"/>
  <c r="E565" i="25"/>
  <c r="G331" i="1"/>
  <c r="E561" i="25"/>
  <c r="G503" i="1"/>
  <c r="E554" i="25"/>
  <c r="G499" i="1"/>
  <c r="E550" i="25"/>
  <c r="G495" i="1"/>
  <c r="E546" i="25"/>
  <c r="G114" i="1"/>
  <c r="E542" i="25"/>
  <c r="G132" i="1"/>
  <c r="E538" i="25"/>
  <c r="G129" i="1"/>
  <c r="E534" i="25"/>
  <c r="G327" i="1"/>
  <c r="E530" i="25"/>
  <c r="G323" i="1"/>
  <c r="E526" i="25"/>
  <c r="G321" i="1"/>
  <c r="E522" i="25"/>
  <c r="G317" i="1"/>
  <c r="E518" i="25"/>
  <c r="G125" i="1"/>
  <c r="E514" i="25"/>
  <c r="E2227" i="25"/>
  <c r="G121" i="1"/>
  <c r="E510" i="25"/>
  <c r="G494" i="1"/>
  <c r="E506" i="25"/>
  <c r="E1665" i="25"/>
  <c r="G490" i="1"/>
  <c r="E502" i="25"/>
  <c r="G486" i="1"/>
  <c r="E498" i="25"/>
  <c r="G52" i="1"/>
  <c r="E1370" i="25"/>
  <c r="E2678" i="25"/>
  <c r="E488" i="25"/>
  <c r="G141" i="1"/>
  <c r="E484" i="25"/>
  <c r="G137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8" i="1"/>
  <c r="E472" i="25"/>
  <c r="G658" i="1"/>
  <c r="E468" i="25"/>
  <c r="G654" i="1"/>
  <c r="E464" i="25"/>
  <c r="G650" i="1"/>
  <c r="E460" i="25"/>
  <c r="G646" i="1"/>
  <c r="E456" i="25"/>
  <c r="G642" i="1"/>
  <c r="E452" i="25"/>
  <c r="G638" i="1"/>
  <c r="E448" i="25"/>
  <c r="G634" i="1"/>
  <c r="E2030" i="25"/>
  <c r="E444" i="25"/>
  <c r="G622" i="1"/>
  <c r="E434" i="25"/>
  <c r="G618" i="1"/>
  <c r="E430" i="25"/>
  <c r="E2431" i="25"/>
  <c r="E1856" i="25"/>
  <c r="G614" i="1"/>
  <c r="E426" i="25"/>
  <c r="G610" i="1"/>
  <c r="E422" i="25"/>
  <c r="G606" i="1"/>
  <c r="E418" i="25"/>
  <c r="E1999" i="25"/>
  <c r="G602" i="1"/>
  <c r="E414" i="25"/>
  <c r="E638" i="25"/>
  <c r="E2318" i="25"/>
  <c r="G598" i="1"/>
  <c r="E410" i="25"/>
  <c r="G594" i="1"/>
  <c r="E406" i="25"/>
  <c r="E1242" i="25"/>
  <c r="E1426" i="25"/>
  <c r="G590" i="1"/>
  <c r="E402" i="25"/>
  <c r="E2411" i="25"/>
  <c r="G586" i="1"/>
  <c r="E398" i="25"/>
  <c r="E858" i="25"/>
  <c r="G582" i="1"/>
  <c r="E394" i="25"/>
  <c r="G578" i="1"/>
  <c r="E390" i="25"/>
  <c r="G574" i="1"/>
  <c r="E1005" i="25"/>
  <c r="E386" i="25"/>
  <c r="E2272" i="25"/>
  <c r="E2388" i="25"/>
  <c r="G570" i="1"/>
  <c r="E382" i="25"/>
  <c r="E1810" i="25"/>
  <c r="G566" i="1"/>
  <c r="E378" i="25"/>
  <c r="G562" i="1"/>
  <c r="E374" i="25"/>
  <c r="G558" i="1"/>
  <c r="E370" i="25"/>
  <c r="G554" i="1"/>
  <c r="E366" i="25"/>
  <c r="G550" i="1"/>
  <c r="E363" i="25"/>
  <c r="G546" i="1"/>
  <c r="E359" i="25"/>
  <c r="G542" i="1"/>
  <c r="E355" i="25"/>
  <c r="G538" i="1"/>
  <c r="E351" i="25"/>
  <c r="G530" i="1"/>
  <c r="E343" i="25"/>
  <c r="G526" i="1"/>
  <c r="E339" i="25"/>
  <c r="G522" i="1"/>
  <c r="E335" i="25"/>
  <c r="G473" i="1"/>
  <c r="E327" i="25"/>
  <c r="G469" i="1"/>
  <c r="E323" i="25"/>
  <c r="G465" i="1"/>
  <c r="E319" i="25"/>
  <c r="E432" i="25"/>
  <c r="G461" i="1"/>
  <c r="E315" i="25"/>
  <c r="G457" i="1"/>
  <c r="E311" i="25"/>
  <c r="G453" i="1"/>
  <c r="E307" i="25"/>
  <c r="E2397" i="25"/>
  <c r="G449" i="1"/>
  <c r="E303" i="25"/>
  <c r="G445" i="1"/>
  <c r="E299" i="25"/>
  <c r="G441" i="1"/>
  <c r="E295" i="25"/>
  <c r="E1082" i="25"/>
  <c r="G437" i="1"/>
  <c r="E291" i="25"/>
  <c r="G433" i="1"/>
  <c r="E287" i="25"/>
  <c r="G429" i="1"/>
  <c r="E283" i="25"/>
  <c r="E2361" i="25"/>
  <c r="G421" i="1"/>
  <c r="E279" i="25"/>
  <c r="G417" i="1"/>
  <c r="E275" i="25"/>
  <c r="G413" i="1"/>
  <c r="E271" i="25"/>
  <c r="G409" i="1"/>
  <c r="E267" i="25"/>
  <c r="G405" i="1"/>
  <c r="E263" i="25"/>
  <c r="G401" i="1"/>
  <c r="E2710" i="25"/>
  <c r="E259" i="25"/>
  <c r="G397" i="1"/>
  <c r="E255" i="25"/>
  <c r="G393" i="1"/>
  <c r="E438" i="25"/>
  <c r="E251" i="25"/>
  <c r="E2206" i="25"/>
  <c r="G389" i="1"/>
  <c r="E247" i="25"/>
  <c r="G385" i="1"/>
  <c r="E1263" i="25"/>
  <c r="E243" i="25"/>
  <c r="G381" i="1"/>
  <c r="E1073" i="25"/>
  <c r="E239" i="25"/>
  <c r="G377" i="1"/>
  <c r="E235" i="25"/>
  <c r="G373" i="1"/>
  <c r="E231" i="25"/>
  <c r="G369" i="1"/>
  <c r="E227" i="25"/>
  <c r="G365" i="1"/>
  <c r="E223" i="25"/>
  <c r="E2873" i="25"/>
  <c r="G361" i="1"/>
  <c r="E219" i="25"/>
  <c r="G357" i="1"/>
  <c r="E215" i="25"/>
  <c r="G353" i="1"/>
  <c r="E211" i="25"/>
  <c r="G349" i="1"/>
  <c r="E207" i="25"/>
  <c r="E1833" i="25"/>
  <c r="G345" i="1"/>
  <c r="E203" i="25"/>
  <c r="G341" i="1"/>
  <c r="E199" i="25"/>
  <c r="G337" i="1"/>
  <c r="E1787" i="25"/>
  <c r="E196" i="25"/>
  <c r="G316" i="1"/>
  <c r="E192" i="25"/>
  <c r="G312" i="1"/>
  <c r="E188" i="25"/>
  <c r="G308" i="1"/>
  <c r="E2450" i="25"/>
  <c r="E2920" i="25"/>
  <c r="E184" i="25"/>
  <c r="G304" i="1"/>
  <c r="E180" i="25"/>
  <c r="G300" i="1"/>
  <c r="E176" i="25"/>
  <c r="E815" i="25"/>
  <c r="G292" i="1"/>
  <c r="E169" i="25"/>
  <c r="E1751" i="25"/>
  <c r="G288" i="1"/>
  <c r="E165" i="25"/>
  <c r="G280" i="1"/>
  <c r="E157" i="25"/>
  <c r="E1049" i="25"/>
  <c r="G276" i="1"/>
  <c r="E153" i="25"/>
  <c r="E1467" i="25"/>
  <c r="G272" i="1"/>
  <c r="E149" i="25"/>
  <c r="G268" i="1"/>
  <c r="E145" i="25"/>
  <c r="G264" i="1"/>
  <c r="E141" i="25"/>
  <c r="G260" i="1"/>
  <c r="E137" i="25"/>
  <c r="G256" i="1"/>
  <c r="E133" i="25"/>
  <c r="G252" i="1"/>
  <c r="E129" i="25"/>
  <c r="G248" i="1"/>
  <c r="E125" i="25"/>
  <c r="G241" i="1"/>
  <c r="E117" i="25"/>
  <c r="G237" i="1"/>
  <c r="E114" i="25"/>
  <c r="E628" i="25"/>
  <c r="G233" i="1"/>
  <c r="E110" i="25"/>
  <c r="G229" i="1"/>
  <c r="E106" i="25"/>
  <c r="G225" i="1"/>
  <c r="E102" i="25"/>
  <c r="G221" i="1"/>
  <c r="E98" i="25"/>
  <c r="G217" i="1"/>
  <c r="E94" i="25"/>
  <c r="E1090" i="25"/>
  <c r="G213" i="1"/>
  <c r="E90" i="25"/>
  <c r="G209" i="1"/>
  <c r="E86" i="25"/>
  <c r="G205" i="1"/>
  <c r="E82" i="25"/>
  <c r="G201" i="1"/>
  <c r="E78" i="25"/>
  <c r="G197" i="1"/>
  <c r="E74" i="25"/>
  <c r="G193" i="1"/>
  <c r="E70" i="25"/>
  <c r="E364" i="25"/>
  <c r="E1801" i="25"/>
  <c r="G189" i="1"/>
  <c r="E66" i="25"/>
  <c r="G185" i="1"/>
  <c r="E62" i="25"/>
  <c r="E2155" i="25"/>
  <c r="G177" i="1"/>
  <c r="E55" i="25"/>
  <c r="G173" i="1"/>
  <c r="E51" i="25"/>
  <c r="G169" i="1"/>
  <c r="E48" i="25"/>
  <c r="G165" i="1"/>
  <c r="E1202" i="25"/>
  <c r="E44" i="25"/>
  <c r="G157" i="1"/>
  <c r="E40" i="25"/>
  <c r="G153" i="1"/>
  <c r="E36" i="25"/>
  <c r="G149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4" i="1"/>
  <c r="E2452" i="25"/>
  <c r="G2542" i="1"/>
  <c r="E2441" i="25"/>
  <c r="G2538" i="1"/>
  <c r="E2437" i="25"/>
  <c r="G2530" i="1"/>
  <c r="E2429" i="25"/>
  <c r="G2522" i="1"/>
  <c r="E2421" i="25"/>
  <c r="G2510" i="1"/>
  <c r="E2409" i="25"/>
  <c r="G2506" i="1"/>
  <c r="E2405" i="25"/>
  <c r="G2502" i="1"/>
  <c r="E2401" i="25"/>
  <c r="G2494" i="1"/>
  <c r="E2393" i="25"/>
  <c r="G2490" i="1"/>
  <c r="E2389" i="25"/>
  <c r="G2482" i="1"/>
  <c r="E2382" i="25"/>
  <c r="G2478" i="1"/>
  <c r="E2378" i="25"/>
  <c r="G2474" i="1"/>
  <c r="E2374" i="25"/>
  <c r="G2466" i="1"/>
  <c r="E2366" i="25"/>
  <c r="G2453" i="1"/>
  <c r="E2354" i="25"/>
  <c r="G2433" i="1"/>
  <c r="E2334" i="25"/>
  <c r="G2429" i="1"/>
  <c r="E2330" i="25"/>
  <c r="G2425" i="1"/>
  <c r="E2326" i="25"/>
  <c r="G2413" i="1"/>
  <c r="E2314" i="25"/>
  <c r="G2409" i="1"/>
  <c r="E2310" i="25"/>
  <c r="G2405" i="1"/>
  <c r="E2307" i="25"/>
  <c r="G2567" i="1"/>
  <c r="E2466" i="25"/>
  <c r="G2558" i="1"/>
  <c r="E2462" i="25"/>
  <c r="G2565" i="1"/>
  <c r="E2467" i="25"/>
  <c r="G2563" i="1"/>
  <c r="E2469" i="25"/>
  <c r="G2707" i="1"/>
  <c r="E2605" i="25"/>
  <c r="G2698" i="1"/>
  <c r="E2597" i="25"/>
  <c r="G2689" i="1"/>
  <c r="E2589" i="25"/>
  <c r="G2685" i="1"/>
  <c r="E2585" i="25"/>
  <c r="G2681" i="1"/>
  <c r="E2581" i="25"/>
  <c r="G2677" i="1"/>
  <c r="E2577" i="25"/>
  <c r="G2668" i="1"/>
  <c r="E2569" i="25"/>
  <c r="G2664" i="1"/>
  <c r="E2565" i="25"/>
  <c r="G2659" i="1"/>
  <c r="E2561" i="25"/>
  <c r="G2655" i="1"/>
  <c r="E2557" i="25"/>
  <c r="G2638" i="1"/>
  <c r="E2541" i="25"/>
  <c r="G2634" i="1"/>
  <c r="E2537" i="25"/>
  <c r="G2630" i="1"/>
  <c r="E2533" i="25"/>
  <c r="G2625" i="1"/>
  <c r="E2529" i="25"/>
  <c r="G2621" i="1"/>
  <c r="E2525" i="25"/>
  <c r="G2617" i="1"/>
  <c r="E2521" i="25"/>
  <c r="G2613" i="1"/>
  <c r="E2517" i="25"/>
  <c r="G2609" i="1"/>
  <c r="E2513" i="25"/>
  <c r="G2601" i="1"/>
  <c r="E2505" i="25"/>
  <c r="G2597" i="1"/>
  <c r="E2501" i="25"/>
  <c r="G2593" i="1"/>
  <c r="E2497" i="25"/>
  <c r="G2589" i="1"/>
  <c r="E2493" i="25"/>
  <c r="G2585" i="1"/>
  <c r="E2489" i="25"/>
  <c r="G2581" i="1"/>
  <c r="E2485" i="25"/>
  <c r="E2713" i="25"/>
  <c r="G2577" i="1"/>
  <c r="E2481" i="25"/>
  <c r="G2573" i="1"/>
  <c r="E2477" i="25"/>
  <c r="G2" i="1"/>
  <c r="E441" i="25"/>
  <c r="E2610" i="25"/>
  <c r="E2028" i="25"/>
  <c r="G2399" i="1"/>
  <c r="E2301" i="25"/>
  <c r="G2395" i="1"/>
  <c r="E2297" i="25"/>
  <c r="G2391" i="1"/>
  <c r="E2293" i="25"/>
  <c r="G2378" i="1"/>
  <c r="E2523" i="25"/>
  <c r="E2281" i="25"/>
  <c r="G2362" i="1"/>
  <c r="E2265" i="25"/>
  <c r="G2353" i="1"/>
  <c r="E2261" i="25"/>
  <c r="G2349" i="1"/>
  <c r="E2257" i="25"/>
  <c r="G2341" i="1"/>
  <c r="E2249" i="25"/>
  <c r="G2337" i="1"/>
  <c r="E2245" i="25"/>
  <c r="G2333" i="1"/>
  <c r="E2241" i="25"/>
  <c r="G2360" i="1"/>
  <c r="E2233" i="25"/>
  <c r="G2356" i="1"/>
  <c r="E2229" i="25"/>
  <c r="G2321" i="1"/>
  <c r="E2667" i="25"/>
  <c r="E2224" i="25"/>
  <c r="G2297" i="1"/>
  <c r="E2202" i="25"/>
  <c r="G2289" i="1"/>
  <c r="E2194" i="25"/>
  <c r="G2281" i="1"/>
  <c r="E2509" i="25"/>
  <c r="E2186" i="25"/>
  <c r="G2277" i="1"/>
  <c r="E2182" i="25"/>
  <c r="G2273" i="1"/>
  <c r="E2178" i="25"/>
  <c r="G2269" i="1"/>
  <c r="E2174" i="25"/>
  <c r="G2265" i="1"/>
  <c r="E2170" i="25"/>
  <c r="G2261" i="1"/>
  <c r="E2166" i="25"/>
  <c r="G2257" i="1"/>
  <c r="E2162" i="25"/>
  <c r="G2253" i="1"/>
  <c r="E2158" i="25"/>
  <c r="G2102" i="1"/>
  <c r="E2146" i="25"/>
  <c r="G1926" i="1"/>
  <c r="E2143" i="25"/>
  <c r="G1774" i="1"/>
  <c r="E2139" i="25"/>
  <c r="E2141" i="25"/>
  <c r="G1768" i="1"/>
  <c r="E2135" i="25"/>
  <c r="G1508" i="1"/>
  <c r="E2131" i="25"/>
  <c r="G1497" i="1"/>
  <c r="E2127" i="25"/>
  <c r="G512" i="1"/>
  <c r="E2120" i="25"/>
  <c r="G428" i="1"/>
  <c r="E2117" i="25"/>
  <c r="G72" i="1"/>
  <c r="E2113" i="25"/>
  <c r="G64" i="1"/>
  <c r="E2107" i="25"/>
  <c r="G2244" i="1"/>
  <c r="E2103" i="25"/>
  <c r="G1916" i="1"/>
  <c r="E2099" i="25"/>
  <c r="G1504" i="1"/>
  <c r="E2095" i="25"/>
  <c r="G1217" i="1"/>
  <c r="E2091" i="25"/>
  <c r="G109" i="1"/>
  <c r="E2087" i="25"/>
  <c r="G105" i="1"/>
  <c r="E2101" i="25"/>
  <c r="E2084" i="25"/>
  <c r="G97" i="1"/>
  <c r="E2079" i="25"/>
  <c r="G93" i="1"/>
  <c r="E2077" i="25"/>
  <c r="G2241" i="1"/>
  <c r="E2071" i="25"/>
  <c r="G2236" i="1"/>
  <c r="E2067" i="25"/>
  <c r="G2227" i="1"/>
  <c r="E2063" i="25"/>
  <c r="G2223" i="1"/>
  <c r="E2059" i="25"/>
  <c r="G2219" i="1"/>
  <c r="E2055" i="25"/>
  <c r="G2207" i="1"/>
  <c r="E2047" i="25"/>
  <c r="G2203" i="1"/>
  <c r="E2043" i="25"/>
  <c r="G2195" i="1"/>
  <c r="E2035" i="25"/>
  <c r="G2183" i="1"/>
  <c r="E2023" i="25"/>
  <c r="G2175" i="1"/>
  <c r="E2015" i="25"/>
  <c r="G2171" i="1"/>
  <c r="E2011" i="25"/>
  <c r="G2167" i="1"/>
  <c r="E2007" i="25"/>
  <c r="G2163" i="1"/>
  <c r="E2003" i="25"/>
  <c r="G2155" i="1"/>
  <c r="E1995" i="25"/>
  <c r="G2151" i="1"/>
  <c r="E1991" i="25"/>
  <c r="G2147" i="1"/>
  <c r="E1987" i="25"/>
  <c r="G2135" i="1"/>
  <c r="E1975" i="25"/>
  <c r="G2131" i="1"/>
  <c r="E1971" i="25"/>
  <c r="G2123" i="1"/>
  <c r="E1963" i="25"/>
  <c r="G1819" i="1"/>
  <c r="E1947" i="25"/>
  <c r="G2109" i="1"/>
  <c r="E1944" i="25"/>
  <c r="G2096" i="1"/>
  <c r="E2751" i="25"/>
  <c r="E1936" i="25"/>
  <c r="E2212" i="25"/>
  <c r="G2092" i="1"/>
  <c r="E1932" i="25"/>
  <c r="G2088" i="1"/>
  <c r="E1928" i="25"/>
  <c r="G2084" i="1"/>
  <c r="E1924" i="25"/>
  <c r="G2080" i="1"/>
  <c r="E1920" i="25"/>
  <c r="G2072" i="1"/>
  <c r="E1912" i="25"/>
  <c r="G1932" i="1"/>
  <c r="E1908" i="25"/>
  <c r="G2056" i="1"/>
  <c r="E1896" i="25"/>
  <c r="G2052" i="1"/>
  <c r="E1892" i="25"/>
  <c r="G2048" i="1"/>
  <c r="E1888" i="25"/>
  <c r="G2028" i="1"/>
  <c r="E1935" i="25"/>
  <c r="E1870" i="25"/>
  <c r="G2020" i="1"/>
  <c r="E1862" i="25"/>
  <c r="G2016" i="1"/>
  <c r="E1858" i="25"/>
  <c r="G2012" i="1"/>
  <c r="E1854" i="25"/>
  <c r="G2008" i="1"/>
  <c r="E1850" i="25"/>
  <c r="G2004" i="1"/>
  <c r="E1846" i="25"/>
  <c r="G1996" i="1"/>
  <c r="E1838" i="25"/>
  <c r="G1980" i="1"/>
  <c r="E1824" i="25"/>
  <c r="G1976" i="1"/>
  <c r="E1820" i="25"/>
  <c r="G1972" i="1"/>
  <c r="E1816" i="25"/>
  <c r="G1968" i="1"/>
  <c r="E1812" i="25"/>
  <c r="G1964" i="1"/>
  <c r="E1808" i="25"/>
  <c r="G1960" i="1"/>
  <c r="E1804" i="25"/>
  <c r="G1956" i="1"/>
  <c r="E1800" i="25"/>
  <c r="E2375" i="25"/>
  <c r="G1952" i="1"/>
  <c r="E1796" i="25"/>
  <c r="G1948" i="1"/>
  <c r="E1792" i="25"/>
  <c r="G1944" i="1"/>
  <c r="E1788" i="25"/>
  <c r="G1940" i="1"/>
  <c r="E1784" i="25"/>
  <c r="E2150" i="25"/>
  <c r="G1936" i="1"/>
  <c r="E1780" i="25"/>
  <c r="G1915" i="1"/>
  <c r="E1768" i="25"/>
  <c r="E2471" i="25"/>
  <c r="G1911" i="1"/>
  <c r="E1764" i="25"/>
  <c r="G1903" i="1"/>
  <c r="E2040" i="25"/>
  <c r="E1756" i="25"/>
  <c r="E1884" i="25"/>
  <c r="G1899" i="1"/>
  <c r="E1752" i="25"/>
  <c r="G1891" i="1"/>
  <c r="E1745" i="25"/>
  <c r="G1887" i="1"/>
  <c r="E1741" i="25"/>
  <c r="G1883" i="1"/>
  <c r="E1737" i="25"/>
  <c r="G1879" i="1"/>
  <c r="E2727" i="25"/>
  <c r="E2190" i="25"/>
  <c r="E1733" i="25"/>
  <c r="G1867" i="1"/>
  <c r="E1992" i="25"/>
  <c r="E1721" i="25"/>
  <c r="G1863" i="1"/>
  <c r="E1717" i="25"/>
  <c r="G1859" i="1"/>
  <c r="E1713" i="25"/>
  <c r="G1847" i="1"/>
  <c r="E1702" i="25"/>
  <c r="G1843" i="1"/>
  <c r="E1698" i="25"/>
  <c r="G1839" i="1"/>
  <c r="E1694" i="25"/>
  <c r="G1835" i="1"/>
  <c r="E1690" i="25"/>
  <c r="G1831" i="1"/>
  <c r="E1686" i="25"/>
  <c r="G1827" i="1"/>
  <c r="E1682" i="25"/>
  <c r="G1823" i="1"/>
  <c r="E1678" i="25"/>
  <c r="E1954" i="25"/>
  <c r="G1801" i="1"/>
  <c r="E1674" i="25"/>
  <c r="G1797" i="1"/>
  <c r="E1670" i="25"/>
  <c r="G1808" i="1"/>
  <c r="E1659" i="25"/>
  <c r="G1805" i="1"/>
  <c r="E1655" i="25"/>
  <c r="G1778" i="1"/>
  <c r="E1651" i="25"/>
  <c r="G1790" i="1"/>
  <c r="E1647" i="25"/>
  <c r="G1786" i="1"/>
  <c r="E1643" i="25"/>
  <c r="G1782" i="1"/>
  <c r="E1639" i="25"/>
  <c r="G1770" i="1"/>
  <c r="E1635" i="25"/>
  <c r="G1758" i="1"/>
  <c r="E1631" i="25"/>
  <c r="G1750" i="1"/>
  <c r="E1623" i="25"/>
  <c r="G1746" i="1"/>
  <c r="E1619" i="25"/>
  <c r="G1742" i="1"/>
  <c r="E1615" i="25"/>
  <c r="E2221" i="25"/>
  <c r="G1714" i="1"/>
  <c r="E1587" i="25"/>
  <c r="G1710" i="1"/>
  <c r="E1583" i="25"/>
  <c r="G1706" i="1"/>
  <c r="E1579" i="25"/>
  <c r="G1698" i="1"/>
  <c r="E1571" i="25"/>
  <c r="G1694" i="1"/>
  <c r="E1567" i="25"/>
  <c r="G1690" i="1"/>
  <c r="E1563" i="25"/>
  <c r="G1686" i="1"/>
  <c r="E1559" i="25"/>
  <c r="E1828" i="25"/>
  <c r="G1682" i="1"/>
  <c r="E1555" i="25"/>
  <c r="G1761" i="1"/>
  <c r="E1543" i="25"/>
  <c r="G1665" i="1"/>
  <c r="E1540" i="25"/>
  <c r="G1671" i="1"/>
  <c r="E2778" i="25"/>
  <c r="E1536" i="25"/>
  <c r="G1654" i="1"/>
  <c r="E1532" i="25"/>
  <c r="G1668" i="1"/>
  <c r="E1528" i="25"/>
  <c r="G1661" i="1"/>
  <c r="E1524" i="25"/>
  <c r="G1648" i="1"/>
  <c r="E1520" i="25"/>
  <c r="G1644" i="1"/>
  <c r="E1516" i="25"/>
  <c r="G1636" i="1"/>
  <c r="E1508" i="25"/>
  <c r="G1632" i="1"/>
  <c r="E1504" i="25"/>
  <c r="G1628" i="1"/>
  <c r="E2031" i="25"/>
  <c r="E1500" i="25"/>
  <c r="G1624" i="1"/>
  <c r="E1496" i="25"/>
  <c r="G1620" i="1"/>
  <c r="E1866" i="25"/>
  <c r="E1492" i="25"/>
  <c r="G1612" i="1"/>
  <c r="E1484" i="25"/>
  <c r="E2549" i="25"/>
  <c r="G1608" i="1"/>
  <c r="E1480" i="25"/>
  <c r="E2546" i="25"/>
  <c r="G1600" i="1"/>
  <c r="E1472" i="25"/>
  <c r="G1596" i="1"/>
  <c r="E1468" i="25"/>
  <c r="G1592" i="1"/>
  <c r="E1464" i="25"/>
  <c r="G1584" i="1"/>
  <c r="E1456" i="25"/>
  <c r="G1580" i="1"/>
  <c r="E1452" i="25"/>
  <c r="G1576" i="1"/>
  <c r="E1448" i="25"/>
  <c r="G1572" i="1"/>
  <c r="E1444" i="25"/>
  <c r="G1568" i="1"/>
  <c r="E1440" i="25"/>
  <c r="G1564" i="1"/>
  <c r="E1436" i="25"/>
  <c r="G1556" i="1"/>
  <c r="E1428" i="25"/>
  <c r="G1548" i="1"/>
  <c r="E1420" i="25"/>
  <c r="G1544" i="1"/>
  <c r="E1416" i="25"/>
  <c r="G1540" i="1"/>
  <c r="E1412" i="25"/>
  <c r="G1532" i="1"/>
  <c r="E1560" i="25"/>
  <c r="E1406" i="25"/>
  <c r="E1973" i="25"/>
  <c r="E2308" i="25"/>
  <c r="G1528" i="1"/>
  <c r="E1402" i="25"/>
  <c r="G1524" i="1"/>
  <c r="E1398" i="25"/>
  <c r="G1520" i="1"/>
  <c r="E1394" i="25"/>
  <c r="G1516" i="1"/>
  <c r="E1390" i="25"/>
  <c r="G1512" i="1"/>
  <c r="E1386" i="25"/>
  <c r="E1783" i="25"/>
  <c r="G1499" i="1"/>
  <c r="E1382" i="25"/>
  <c r="G1460" i="1"/>
  <c r="E1378" i="25"/>
  <c r="G1474" i="1"/>
  <c r="E1374" i="25"/>
  <c r="E1940" i="25"/>
  <c r="G1468" i="1"/>
  <c r="E1366" i="25"/>
  <c r="G1494" i="1"/>
  <c r="E1362" i="25"/>
  <c r="G1490" i="1"/>
  <c r="E1358" i="25"/>
  <c r="G1486" i="1"/>
  <c r="E1354" i="25"/>
  <c r="G1482" i="1"/>
  <c r="E1351" i="25"/>
  <c r="G1478" i="1"/>
  <c r="E1347" i="25"/>
  <c r="G1450" i="1"/>
  <c r="E1339" i="25"/>
  <c r="G1446" i="1"/>
  <c r="E1335" i="25"/>
  <c r="G1442" i="1"/>
  <c r="E1331" i="25"/>
  <c r="G1438" i="1"/>
  <c r="E1327" i="25"/>
  <c r="G1430" i="1"/>
  <c r="E2921" i="25"/>
  <c r="E1321" i="25"/>
  <c r="G1426" i="1"/>
  <c r="E1317" i="25"/>
  <c r="G1422" i="1"/>
  <c r="E1313" i="25"/>
  <c r="G1418" i="1"/>
  <c r="E1309" i="25"/>
  <c r="G1414" i="1"/>
  <c r="E1305" i="25"/>
  <c r="G1402" i="1"/>
  <c r="E2559" i="25"/>
  <c r="E1294" i="25"/>
  <c r="G1398" i="1"/>
  <c r="E1290" i="25"/>
  <c r="G1394" i="1"/>
  <c r="E2348" i="25"/>
  <c r="E1286" i="25"/>
  <c r="G1390" i="1"/>
  <c r="E1282" i="25"/>
  <c r="G1386" i="1"/>
  <c r="E2339" i="25"/>
  <c r="E1279" i="25"/>
  <c r="G1382" i="1"/>
  <c r="E1275" i="25"/>
  <c r="G1378" i="1"/>
  <c r="E1271" i="25"/>
  <c r="G1374" i="1"/>
  <c r="E1267" i="25"/>
  <c r="G1362" i="1"/>
  <c r="E1255" i="25"/>
  <c r="G1358" i="1"/>
  <c r="E1251" i="25"/>
  <c r="E2192" i="25"/>
  <c r="E1578" i="25"/>
  <c r="G1350" i="1"/>
  <c r="E1243" i="25"/>
  <c r="E2311" i="25"/>
  <c r="G1346" i="1"/>
  <c r="E1239" i="25"/>
  <c r="G1342" i="1"/>
  <c r="E1235" i="25"/>
  <c r="E2275" i="25"/>
  <c r="G1338" i="1"/>
  <c r="E1232" i="25"/>
  <c r="G1326" i="1"/>
  <c r="E1221" i="25"/>
  <c r="G1322" i="1"/>
  <c r="E1217" i="25"/>
  <c r="G1318" i="1"/>
  <c r="E1213" i="25"/>
  <c r="G1314" i="1"/>
  <c r="E1209" i="25"/>
  <c r="G1310" i="1"/>
  <c r="E1389" i="25"/>
  <c r="E1205" i="25"/>
  <c r="E1793" i="25"/>
  <c r="G1453" i="1"/>
  <c r="E1201" i="25"/>
  <c r="G1304" i="1"/>
  <c r="E1197" i="25"/>
  <c r="G1300" i="1"/>
  <c r="E1193" i="25"/>
  <c r="G1296" i="1"/>
  <c r="E1189" i="25"/>
  <c r="G1292" i="1"/>
  <c r="E1185" i="25"/>
  <c r="G1288" i="1"/>
  <c r="E1181" i="25"/>
  <c r="G1284" i="1"/>
  <c r="E1177" i="25"/>
  <c r="G1283" i="1"/>
  <c r="E1173" i="25"/>
  <c r="G1277" i="1"/>
  <c r="E2591" i="25"/>
  <c r="E1169" i="25"/>
  <c r="G1273" i="1"/>
  <c r="E1165" i="25"/>
  <c r="E2914" i="25"/>
  <c r="G1269" i="1"/>
  <c r="E1903" i="25"/>
  <c r="E1161" i="25"/>
  <c r="G1261" i="1"/>
  <c r="E1153" i="25"/>
  <c r="E2750" i="25"/>
  <c r="G1257" i="1"/>
  <c r="E2869" i="25"/>
  <c r="E1149" i="25"/>
  <c r="G1253" i="1"/>
  <c r="E1145" i="25"/>
  <c r="G1249" i="1"/>
  <c r="E1141" i="25"/>
  <c r="G1245" i="1"/>
  <c r="E1137" i="25"/>
  <c r="G1241" i="1"/>
  <c r="E1133" i="25"/>
  <c r="G1237" i="1"/>
  <c r="E2163" i="25"/>
  <c r="E1959" i="25"/>
  <c r="E1129" i="25"/>
  <c r="G1230" i="1"/>
  <c r="E1125" i="25"/>
  <c r="G1226" i="1"/>
  <c r="E1121" i="25"/>
  <c r="G1222" i="1"/>
  <c r="E1117" i="25"/>
  <c r="G1218" i="1"/>
  <c r="E1113" i="25"/>
  <c r="G1212" i="1"/>
  <c r="E1109" i="25"/>
  <c r="G1208" i="1"/>
  <c r="E1105" i="25"/>
  <c r="G1204" i="1"/>
  <c r="E1101" i="25"/>
  <c r="G1177" i="1"/>
  <c r="E1093" i="25"/>
  <c r="G1173" i="1"/>
  <c r="E1089" i="25"/>
  <c r="G1169" i="1"/>
  <c r="E1085" i="25"/>
  <c r="G1165" i="1"/>
  <c r="E1081" i="25"/>
  <c r="G1161" i="1"/>
  <c r="E1077" i="25"/>
  <c r="G1150" i="1"/>
  <c r="E1066" i="25"/>
  <c r="G1146" i="1"/>
  <c r="E1062" i="25"/>
  <c r="G1138" i="1"/>
  <c r="E1054" i="25"/>
  <c r="G1134" i="1"/>
  <c r="E1050" i="25"/>
  <c r="E1600" i="25"/>
  <c r="G1130" i="1"/>
  <c r="E1046" i="25"/>
  <c r="G1122" i="1"/>
  <c r="E1038" i="25"/>
  <c r="G1118" i="1"/>
  <c r="E1034" i="25"/>
  <c r="G1114" i="1"/>
  <c r="G1110" i="1"/>
  <c r="E1026" i="25"/>
  <c r="E1147" i="25"/>
  <c r="G1106" i="1"/>
  <c r="E1022" i="25"/>
  <c r="G1102" i="1"/>
  <c r="E1018" i="25"/>
  <c r="G1098" i="1"/>
  <c r="E1014" i="25"/>
  <c r="G1094" i="1"/>
  <c r="E1010" i="25"/>
  <c r="G1090" i="1"/>
  <c r="E1006" i="25"/>
  <c r="G1086" i="1"/>
  <c r="E1002" i="25"/>
  <c r="G1082" i="1"/>
  <c r="E998" i="25"/>
  <c r="G1078" i="1"/>
  <c r="E994" i="25"/>
  <c r="G1074" i="1"/>
  <c r="E990" i="25"/>
  <c r="G1070" i="1"/>
  <c r="E986" i="25"/>
  <c r="G1066" i="1"/>
  <c r="E982" i="25"/>
  <c r="G1062" i="1"/>
  <c r="E978" i="25"/>
  <c r="G1058" i="1"/>
  <c r="E974" i="25"/>
  <c r="E2046" i="25"/>
  <c r="G1054" i="1"/>
  <c r="E970" i="25"/>
  <c r="G1050" i="1"/>
  <c r="E966" i="25"/>
  <c r="G1046" i="1"/>
  <c r="E962" i="25"/>
  <c r="G1042" i="1"/>
  <c r="E958" i="25"/>
  <c r="G1026" i="1"/>
  <c r="E943" i="25"/>
  <c r="G1022" i="1"/>
  <c r="E939" i="25"/>
  <c r="G1018" i="1"/>
  <c r="E935" i="25"/>
  <c r="G1014" i="1"/>
  <c r="E931" i="25"/>
  <c r="G1010" i="1"/>
  <c r="E927" i="25"/>
  <c r="E2347" i="25"/>
  <c r="E1490" i="25"/>
  <c r="G1002" i="1"/>
  <c r="E919" i="25"/>
  <c r="E1474" i="25"/>
  <c r="G998" i="1"/>
  <c r="E915" i="25"/>
  <c r="G994" i="1"/>
  <c r="E911" i="25"/>
  <c r="G990" i="1"/>
  <c r="E2019" i="25"/>
  <c r="E907" i="25"/>
  <c r="G986" i="1"/>
  <c r="E903" i="25"/>
  <c r="G982" i="1"/>
  <c r="E899" i="25"/>
  <c r="G978" i="1"/>
  <c r="E895" i="25"/>
  <c r="G974" i="1"/>
  <c r="E891" i="25"/>
  <c r="G970" i="1"/>
  <c r="E887" i="25"/>
  <c r="G966" i="1"/>
  <c r="E883" i="25"/>
  <c r="G962" i="1"/>
  <c r="E2319" i="25"/>
  <c r="E1576" i="25"/>
  <c r="E879" i="25"/>
  <c r="G958" i="1"/>
  <c r="E875" i="25"/>
  <c r="G954" i="1"/>
  <c r="E871" i="25"/>
  <c r="G950" i="1"/>
  <c r="E867" i="25"/>
  <c r="G946" i="1"/>
  <c r="E863" i="25"/>
  <c r="G942" i="1"/>
  <c r="E859" i="25"/>
  <c r="G938" i="1"/>
  <c r="E855" i="25"/>
  <c r="G934" i="1"/>
  <c r="E851" i="25"/>
  <c r="G930" i="1"/>
  <c r="E847" i="25"/>
  <c r="G926" i="1"/>
  <c r="E843" i="25"/>
  <c r="G922" i="1"/>
  <c r="E839" i="25"/>
  <c r="G914" i="1"/>
  <c r="E831" i="25"/>
  <c r="G910" i="1"/>
  <c r="E1392" i="25"/>
  <c r="E827" i="25"/>
  <c r="G902" i="1"/>
  <c r="E821" i="25"/>
  <c r="G898" i="1"/>
  <c r="E817" i="25"/>
  <c r="G894" i="1"/>
  <c r="E813" i="25"/>
  <c r="E1307" i="25"/>
  <c r="G890" i="1"/>
  <c r="E809" i="25"/>
  <c r="G886" i="1"/>
  <c r="E805" i="25"/>
  <c r="G882" i="1"/>
  <c r="E801" i="25"/>
  <c r="G878" i="1"/>
  <c r="E797" i="25"/>
  <c r="G874" i="1"/>
  <c r="E793" i="25"/>
  <c r="E2720" i="25"/>
  <c r="G870" i="1"/>
  <c r="E789" i="25"/>
  <c r="G862" i="1"/>
  <c r="E782" i="25"/>
  <c r="E2681" i="25"/>
  <c r="G1195" i="1"/>
  <c r="E778" i="25"/>
  <c r="G1191" i="1"/>
  <c r="E774" i="25"/>
  <c r="G1187" i="1"/>
  <c r="E770" i="25"/>
  <c r="G1183" i="1"/>
  <c r="E766" i="25"/>
  <c r="G859" i="1"/>
  <c r="E762" i="25"/>
  <c r="G856" i="1"/>
  <c r="E758" i="25"/>
  <c r="G852" i="1"/>
  <c r="E754" i="25"/>
  <c r="G848" i="1"/>
  <c r="E750" i="25"/>
  <c r="G844" i="1"/>
  <c r="E746" i="25"/>
  <c r="G836" i="1"/>
  <c r="E738" i="25"/>
  <c r="G829" i="1"/>
  <c r="E734" i="25"/>
  <c r="G826" i="1"/>
  <c r="E730" i="25"/>
  <c r="E2708" i="25"/>
  <c r="G822" i="1"/>
  <c r="E1291" i="25"/>
  <c r="E726" i="25"/>
  <c r="G818" i="1"/>
  <c r="E722" i="25"/>
  <c r="E1691" i="25"/>
  <c r="G810" i="1"/>
  <c r="E714" i="25"/>
  <c r="G799" i="1"/>
  <c r="E710" i="25"/>
  <c r="G795" i="1"/>
  <c r="E706" i="25"/>
  <c r="E1377" i="25"/>
  <c r="E2468" i="25"/>
  <c r="G806" i="1"/>
  <c r="E702" i="25"/>
  <c r="E1104" i="25"/>
  <c r="E2777" i="25"/>
  <c r="G788" i="1"/>
  <c r="E694" i="25"/>
  <c r="E2767" i="25"/>
  <c r="G784" i="1"/>
  <c r="E690" i="25"/>
  <c r="G780" i="1"/>
  <c r="E686" i="25"/>
  <c r="E1065" i="25"/>
  <c r="G776" i="1"/>
  <c r="E1880" i="25"/>
  <c r="E683" i="25"/>
  <c r="G772" i="1"/>
  <c r="E679" i="25"/>
  <c r="E2707" i="25"/>
  <c r="E2213" i="25"/>
  <c r="G764" i="1"/>
  <c r="E671" i="25"/>
  <c r="E1499" i="25"/>
  <c r="E2029" i="25"/>
  <c r="E1301" i="25"/>
  <c r="G760" i="1"/>
  <c r="E2568" i="25"/>
  <c r="E667" i="25"/>
  <c r="G756" i="1"/>
  <c r="E664" i="25"/>
  <c r="G752" i="1"/>
  <c r="E660" i="25"/>
  <c r="G748" i="1"/>
  <c r="E656" i="25"/>
  <c r="G744" i="1"/>
  <c r="E1588" i="25"/>
  <c r="E652" i="25"/>
  <c r="G740" i="1"/>
  <c r="E648" i="25"/>
  <c r="G736" i="1"/>
  <c r="E644" i="25"/>
  <c r="G732" i="1"/>
  <c r="E640" i="25"/>
  <c r="G728" i="1"/>
  <c r="E636" i="25"/>
  <c r="G724" i="1"/>
  <c r="E632" i="25"/>
  <c r="G712" i="1"/>
  <c r="E620" i="25"/>
  <c r="G708" i="1"/>
  <c r="E616" i="25"/>
  <c r="G704" i="1"/>
  <c r="E612" i="25"/>
  <c r="G700" i="1"/>
  <c r="E608" i="25"/>
  <c r="G696" i="1"/>
  <c r="E604" i="25"/>
  <c r="G692" i="1"/>
  <c r="E600" i="25"/>
  <c r="E2690" i="25"/>
  <c r="E2817" i="25"/>
  <c r="G688" i="1"/>
  <c r="E596" i="25"/>
  <c r="G684" i="1"/>
  <c r="E592" i="25"/>
  <c r="E832" i="25"/>
  <c r="G680" i="1"/>
  <c r="E588" i="25"/>
  <c r="G676" i="1"/>
  <c r="E584" i="25"/>
  <c r="G672" i="1"/>
  <c r="E2475" i="25"/>
  <c r="E580" i="25"/>
  <c r="E1794" i="25"/>
  <c r="G664" i="1"/>
  <c r="E572" i="25"/>
  <c r="G519" i="1"/>
  <c r="E568" i="25"/>
  <c r="G481" i="1"/>
  <c r="E1384" i="25"/>
  <c r="E2461" i="25"/>
  <c r="E564" i="25"/>
  <c r="G330" i="1"/>
  <c r="E560" i="25"/>
  <c r="G161" i="1"/>
  <c r="E761" i="25"/>
  <c r="E557" i="25"/>
  <c r="E1939" i="25"/>
  <c r="E1373" i="25"/>
  <c r="E2666" i="25"/>
  <c r="G502" i="1"/>
  <c r="E553" i="25"/>
  <c r="G498" i="1"/>
  <c r="E549" i="25"/>
  <c r="G164" i="1"/>
  <c r="E545" i="25"/>
  <c r="G113" i="1"/>
  <c r="E541" i="25"/>
  <c r="G49" i="1"/>
  <c r="E537" i="25"/>
  <c r="G128" i="1"/>
  <c r="E533" i="25"/>
  <c r="G326" i="1"/>
  <c r="E529" i="25"/>
  <c r="G73" i="1"/>
  <c r="E525" i="25"/>
  <c r="G320" i="1"/>
  <c r="E521" i="25"/>
  <c r="G145" i="1"/>
  <c r="E517" i="25"/>
  <c r="E2932" i="25"/>
  <c r="G124" i="1"/>
  <c r="E513" i="25"/>
  <c r="E1535" i="25"/>
  <c r="G120" i="1"/>
  <c r="E509" i="25"/>
  <c r="E698" i="25"/>
  <c r="G493" i="1"/>
  <c r="E505" i="25"/>
  <c r="G489" i="1"/>
  <c r="E501" i="25"/>
  <c r="G485" i="1"/>
  <c r="E497" i="25"/>
  <c r="G425" i="1"/>
  <c r="E493" i="25"/>
  <c r="G55" i="1"/>
  <c r="E490" i="25"/>
  <c r="E2457" i="25"/>
  <c r="G144" i="1"/>
  <c r="E487" i="25"/>
  <c r="G140" i="1"/>
  <c r="E483" i="25"/>
  <c r="G136" i="1"/>
  <c r="E479" i="25"/>
  <c r="G131" i="1"/>
  <c r="E475" i="25"/>
  <c r="G661" i="1"/>
  <c r="E471" i="25"/>
  <c r="G657" i="1"/>
  <c r="E467" i="25"/>
  <c r="G653" i="1"/>
  <c r="E463" i="25"/>
  <c r="E2449" i="25"/>
  <c r="G649" i="1"/>
  <c r="E729" i="25"/>
  <c r="E459" i="25"/>
  <c r="G645" i="1"/>
  <c r="E455" i="25"/>
  <c r="G641" i="1"/>
  <c r="E1505" i="25"/>
  <c r="E451" i="25"/>
  <c r="G637" i="1"/>
  <c r="E447" i="25"/>
  <c r="E2447" i="25"/>
  <c r="G625" i="1"/>
  <c r="E437" i="25"/>
  <c r="G621" i="1"/>
  <c r="E433" i="25"/>
  <c r="E2433" i="25"/>
  <c r="G617" i="1"/>
  <c r="E429" i="25"/>
  <c r="G613" i="1"/>
  <c r="E425" i="25"/>
  <c r="G609" i="1"/>
  <c r="E421" i="25"/>
  <c r="G605" i="1"/>
  <c r="E417" i="25"/>
  <c r="G601" i="1"/>
  <c r="E413" i="25"/>
  <c r="G597" i="1"/>
  <c r="E409" i="25"/>
  <c r="G593" i="1"/>
  <c r="E405" i="25"/>
  <c r="G589" i="1"/>
  <c r="E401" i="25"/>
  <c r="G585" i="1"/>
  <c r="E397" i="25"/>
  <c r="G581" i="1"/>
  <c r="E393" i="25"/>
  <c r="G577" i="1"/>
  <c r="E389" i="25"/>
  <c r="G573" i="1"/>
  <c r="E385" i="25"/>
  <c r="G569" i="1"/>
  <c r="E381" i="25"/>
  <c r="G565" i="1"/>
  <c r="E377" i="25"/>
  <c r="G561" i="1"/>
  <c r="E373" i="25"/>
  <c r="G557" i="1"/>
  <c r="E369" i="25"/>
  <c r="G553" i="1"/>
  <c r="E365" i="25"/>
  <c r="G549" i="1"/>
  <c r="E362" i="25"/>
  <c r="G545" i="1"/>
  <c r="E358" i="25"/>
  <c r="G541" i="1"/>
  <c r="E354" i="25"/>
  <c r="G537" i="1"/>
  <c r="E350" i="25"/>
  <c r="G533" i="1"/>
  <c r="E346" i="25"/>
  <c r="G525" i="1"/>
  <c r="E338" i="25"/>
  <c r="G480" i="1"/>
  <c r="E334" i="25"/>
  <c r="G472" i="1"/>
  <c r="E326" i="25"/>
  <c r="G468" i="1"/>
  <c r="E322" i="25"/>
  <c r="G464" i="1"/>
  <c r="E318" i="25"/>
  <c r="E2736" i="25"/>
  <c r="G460" i="1"/>
  <c r="E2197" i="25"/>
  <c r="E314" i="25"/>
  <c r="E1738" i="25"/>
  <c r="G456" i="1"/>
  <c r="E310" i="25"/>
  <c r="G452" i="1"/>
  <c r="E306" i="25"/>
  <c r="G448" i="1"/>
  <c r="E302" i="25"/>
  <c r="G444" i="1"/>
  <c r="E298" i="25"/>
  <c r="G440" i="1"/>
  <c r="E294" i="25"/>
  <c r="G436" i="1"/>
  <c r="E290" i="25"/>
  <c r="G432" i="1"/>
  <c r="E286" i="25"/>
  <c r="E2814" i="25"/>
  <c r="G424" i="1"/>
  <c r="E282" i="25"/>
  <c r="G420" i="1"/>
  <c r="E278" i="25"/>
  <c r="G416" i="1"/>
  <c r="E274" i="25"/>
  <c r="G412" i="1"/>
  <c r="E270" i="25"/>
  <c r="E981" i="25"/>
  <c r="E2290" i="25"/>
  <c r="G408" i="1"/>
  <c r="E266" i="25"/>
  <c r="G404" i="1"/>
  <c r="E262" i="25"/>
  <c r="G396" i="1"/>
  <c r="E254" i="25"/>
  <c r="G392" i="1"/>
  <c r="E1287" i="25"/>
  <c r="E250" i="25"/>
  <c r="G388" i="1"/>
  <c r="E246" i="25"/>
  <c r="G384" i="1"/>
  <c r="E242" i="25"/>
  <c r="G380" i="1"/>
  <c r="E238" i="25"/>
  <c r="G376" i="1"/>
  <c r="E234" i="25"/>
  <c r="G372" i="1"/>
  <c r="E230" i="25"/>
  <c r="G368" i="1"/>
  <c r="E877" i="25"/>
  <c r="E226" i="25"/>
  <c r="E1247" i="25"/>
  <c r="G364" i="1"/>
  <c r="E222" i="25"/>
  <c r="G356" i="1"/>
  <c r="E214" i="25"/>
  <c r="G352" i="1"/>
  <c r="E210" i="25"/>
  <c r="G348" i="1"/>
  <c r="E206" i="25"/>
  <c r="E624" i="25"/>
  <c r="G344" i="1"/>
  <c r="E202" i="25"/>
  <c r="G336" i="1"/>
  <c r="E822" i="25"/>
  <c r="E2264" i="25"/>
  <c r="E195" i="25"/>
  <c r="E1385" i="25"/>
  <c r="G315" i="1"/>
  <c r="E191" i="25"/>
  <c r="G311" i="1"/>
  <c r="E187" i="25"/>
  <c r="G307" i="1"/>
  <c r="E183" i="25"/>
  <c r="G303" i="1"/>
  <c r="E179" i="25"/>
  <c r="G299" i="1"/>
  <c r="E967" i="25"/>
  <c r="E175" i="25"/>
  <c r="E2039" i="25"/>
  <c r="G295" i="1"/>
  <c r="E172" i="25"/>
  <c r="G291" i="1"/>
  <c r="E1155" i="25"/>
  <c r="E2443" i="25"/>
  <c r="E1308" i="25"/>
  <c r="E2353" i="25"/>
  <c r="E168" i="25"/>
  <c r="E1058" i="25"/>
  <c r="E1876" i="25"/>
  <c r="G287" i="1"/>
  <c r="E442" i="25"/>
  <c r="E164" i="25"/>
  <c r="E1873" i="25"/>
  <c r="G283" i="1"/>
  <c r="E1607" i="25"/>
  <c r="E2208" i="25"/>
  <c r="E160" i="25"/>
  <c r="G279" i="1"/>
  <c r="E156" i="25"/>
  <c r="G275" i="1"/>
  <c r="E152" i="25"/>
  <c r="G271" i="1"/>
  <c r="E1933" i="25"/>
  <c r="E148" i="25"/>
  <c r="G267" i="1"/>
  <c r="E144" i="25"/>
  <c r="G259" i="1"/>
  <c r="E136" i="25"/>
  <c r="G255" i="1"/>
  <c r="E132" i="25"/>
  <c r="G251" i="1"/>
  <c r="E128" i="25"/>
  <c r="G247" i="1"/>
  <c r="E1570" i="25"/>
  <c r="E124" i="25"/>
  <c r="G244" i="1"/>
  <c r="E121" i="25"/>
  <c r="E218" i="25"/>
  <c r="E1013" i="25"/>
  <c r="E2840" i="25"/>
  <c r="E631" i="25"/>
  <c r="E2512" i="25"/>
  <c r="E1982" i="25"/>
  <c r="E120" i="25"/>
  <c r="G236" i="1"/>
  <c r="E113" i="25"/>
  <c r="E1566" i="25"/>
  <c r="G232" i="1"/>
  <c r="E109" i="25"/>
  <c r="G228" i="1"/>
  <c r="E105" i="25"/>
  <c r="E1830" i="25"/>
  <c r="G224" i="1"/>
  <c r="E101" i="25"/>
  <c r="G220" i="1"/>
  <c r="E97" i="25"/>
  <c r="G216" i="1"/>
  <c r="E93" i="25"/>
  <c r="G212" i="1"/>
  <c r="E89" i="25"/>
  <c r="G208" i="1"/>
  <c r="E85" i="25"/>
  <c r="G204" i="1"/>
  <c r="E81" i="25"/>
  <c r="E1925" i="25"/>
  <c r="G200" i="1"/>
  <c r="E77" i="25"/>
  <c r="G196" i="1"/>
  <c r="E73" i="25"/>
  <c r="G192" i="1"/>
  <c r="E69" i="25"/>
  <c r="G188" i="1"/>
  <c r="E65" i="25"/>
  <c r="G184" i="1"/>
  <c r="E61" i="25"/>
  <c r="G180" i="1"/>
  <c r="E58" i="25"/>
  <c r="G176" i="1"/>
  <c r="E54" i="25"/>
  <c r="G168" i="1"/>
  <c r="E573" i="25"/>
  <c r="E47" i="25"/>
  <c r="E1074" i="25"/>
  <c r="G160" i="1"/>
  <c r="E43" i="25"/>
  <c r="G156" i="1"/>
  <c r="E39" i="25"/>
  <c r="G152" i="1"/>
  <c r="E35" i="25"/>
  <c r="G148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7" i="1"/>
  <c r="E2455" i="25"/>
  <c r="G2553" i="1"/>
  <c r="E2451" i="25"/>
  <c r="G2529" i="1"/>
  <c r="E2428" i="25"/>
  <c r="G2521" i="1"/>
  <c r="E2420" i="25"/>
  <c r="G2509" i="1"/>
  <c r="E2408" i="25"/>
  <c r="G2505" i="1"/>
  <c r="E2404" i="25"/>
  <c r="G2501" i="1"/>
  <c r="E2400" i="25"/>
  <c r="G2497" i="1"/>
  <c r="E2396" i="25"/>
  <c r="G2485" i="1"/>
  <c r="E2385" i="25"/>
  <c r="G2481" i="1"/>
  <c r="E2381" i="25"/>
  <c r="G2477" i="1"/>
  <c r="E2377" i="25"/>
  <c r="G2469" i="1"/>
  <c r="E2369" i="25"/>
  <c r="G2456" i="1"/>
  <c r="E2357" i="25"/>
  <c r="G2448" i="1"/>
  <c r="E2747" i="25"/>
  <c r="E2349" i="25"/>
  <c r="G2432" i="1"/>
  <c r="E2333" i="25"/>
  <c r="G2428" i="1"/>
  <c r="E2329" i="25"/>
  <c r="G2424" i="1"/>
  <c r="E2425" i="25"/>
  <c r="E2325" i="25"/>
  <c r="G2416" i="1"/>
  <c r="E2317" i="25"/>
  <c r="G2404" i="1"/>
  <c r="E2306" i="25"/>
  <c r="G2562" i="1"/>
  <c r="E2465" i="25"/>
  <c r="G2706" i="1"/>
  <c r="E2604" i="25"/>
  <c r="G2701" i="1"/>
  <c r="E2600" i="25"/>
  <c r="G2697" i="1"/>
  <c r="E2596" i="25"/>
  <c r="G2688" i="1"/>
  <c r="E2588" i="25"/>
  <c r="G2676" i="1"/>
  <c r="E2576" i="25"/>
  <c r="G2672" i="1"/>
  <c r="E2572" i="25"/>
  <c r="G2663" i="1"/>
  <c r="E2564" i="25"/>
  <c r="G2658" i="1"/>
  <c r="E2560" i="25"/>
  <c r="G2654" i="1"/>
  <c r="E2556" i="25"/>
  <c r="G2637" i="1"/>
  <c r="E2540" i="25"/>
  <c r="E2895" i="25"/>
  <c r="G2633" i="1"/>
  <c r="E2536" i="25"/>
  <c r="G2629" i="1"/>
  <c r="E2532" i="25"/>
  <c r="G2616" i="1"/>
  <c r="E2520" i="25"/>
  <c r="G2612" i="1"/>
  <c r="E2516" i="25"/>
  <c r="G2604" i="1"/>
  <c r="E2824" i="25"/>
  <c r="E2508" i="25"/>
  <c r="G2600" i="1"/>
  <c r="E2504" i="25"/>
  <c r="G2596" i="1"/>
  <c r="E2500" i="25"/>
  <c r="G2592" i="1"/>
  <c r="E2496" i="25"/>
  <c r="G2588" i="1"/>
  <c r="E2492" i="25"/>
  <c r="G2584" i="1"/>
  <c r="E2488" i="25"/>
  <c r="G2580" i="1"/>
  <c r="E2484" i="25"/>
  <c r="G2576" i="1"/>
  <c r="E2480" i="25"/>
  <c r="G2572" i="1"/>
  <c r="E2476" i="25"/>
  <c r="G2568" i="1"/>
  <c r="E2472" i="25"/>
  <c r="G2398" i="1"/>
  <c r="E2300" i="25"/>
  <c r="G2394" i="1"/>
  <c r="E2296" i="25"/>
  <c r="G2390" i="1"/>
  <c r="E2292" i="25"/>
  <c r="G2385" i="1"/>
  <c r="E2288" i="25"/>
  <c r="G2365" i="1"/>
  <c r="E2268" i="25"/>
  <c r="G2352" i="1"/>
  <c r="E2260" i="25"/>
  <c r="G2348" i="1"/>
  <c r="E2256" i="25"/>
  <c r="G2344" i="1"/>
  <c r="E2252" i="25"/>
  <c r="G2336" i="1"/>
  <c r="E2244" i="25"/>
  <c r="G2332" i="1"/>
  <c r="E2240" i="25"/>
  <c r="G2328" i="1"/>
  <c r="E2236" i="25"/>
  <c r="G2359" i="1"/>
  <c r="E2232" i="25"/>
  <c r="G2320" i="1"/>
  <c r="E2223" i="25"/>
  <c r="G2312" i="1"/>
  <c r="E2216" i="25"/>
  <c r="G2300" i="1"/>
  <c r="E2899" i="25"/>
  <c r="E2205" i="25"/>
  <c r="G2296" i="1"/>
  <c r="E2201" i="25"/>
  <c r="G2288" i="1"/>
  <c r="E2193" i="25"/>
  <c r="G2284" i="1"/>
  <c r="E2189" i="25"/>
  <c r="G2280" i="1"/>
  <c r="E2185" i="25"/>
  <c r="E2274" i="25"/>
  <c r="G2276" i="1"/>
  <c r="E2181" i="25"/>
  <c r="G2272" i="1"/>
  <c r="E2177" i="25"/>
  <c r="G2268" i="1"/>
  <c r="E2173" i="25"/>
  <c r="G2260" i="1"/>
  <c r="E2165" i="25"/>
  <c r="G2256" i="1"/>
  <c r="E2161" i="25"/>
  <c r="G2242" i="1"/>
  <c r="E2149" i="25"/>
  <c r="G1925" i="1"/>
  <c r="E2142" i="25"/>
  <c r="G1773" i="1"/>
  <c r="E2138" i="25"/>
  <c r="G1767" i="1"/>
  <c r="E2134" i="25"/>
  <c r="G1507" i="1"/>
  <c r="E2783" i="25"/>
  <c r="E2130" i="25"/>
  <c r="G1496" i="1"/>
  <c r="E2126" i="25"/>
  <c r="G792" i="1"/>
  <c r="E2123" i="25"/>
  <c r="E2808" i="25"/>
  <c r="G511" i="1"/>
  <c r="E2119" i="25"/>
  <c r="G427" i="1"/>
  <c r="E2116" i="25"/>
  <c r="G67" i="1"/>
  <c r="E2110" i="25"/>
  <c r="G63" i="1"/>
  <c r="E2106" i="25"/>
  <c r="G2243" i="1"/>
  <c r="E2102" i="25"/>
  <c r="G1216" i="1"/>
  <c r="E2090" i="25"/>
  <c r="G100" i="1"/>
  <c r="E2081" i="25"/>
  <c r="G96" i="1"/>
  <c r="E2078" i="25"/>
  <c r="G92" i="1"/>
  <c r="E2076" i="25"/>
  <c r="G2239" i="1"/>
  <c r="E2070" i="25"/>
  <c r="G2233" i="1"/>
  <c r="E2066" i="25"/>
  <c r="G2226" i="1"/>
  <c r="E2062" i="25"/>
  <c r="G2222" i="1"/>
  <c r="E2058" i="25"/>
  <c r="G2218" i="1"/>
  <c r="E2054" i="25"/>
  <c r="G2202" i="1"/>
  <c r="E2042" i="25"/>
  <c r="G2186" i="1"/>
  <c r="E2026" i="25"/>
  <c r="G2182" i="1"/>
  <c r="E2022" i="25"/>
  <c r="G2178" i="1"/>
  <c r="E2018" i="25"/>
  <c r="G2174" i="1"/>
  <c r="E2014" i="25"/>
  <c r="G2170" i="1"/>
  <c r="E2010" i="25"/>
  <c r="G2166" i="1"/>
  <c r="E2006" i="25"/>
  <c r="G2162" i="1"/>
  <c r="E2002" i="25"/>
  <c r="G2158" i="1"/>
  <c r="E1998" i="25"/>
  <c r="G2150" i="1"/>
  <c r="E1990" i="25"/>
  <c r="G2146" i="1"/>
  <c r="E1986" i="25"/>
  <c r="G2130" i="1"/>
  <c r="E1970" i="25"/>
  <c r="G2126" i="1"/>
  <c r="E1966" i="25"/>
  <c r="G2212" i="1"/>
  <c r="E1950" i="25"/>
  <c r="G1817" i="1"/>
  <c r="E1946" i="25"/>
  <c r="G2091" i="1"/>
  <c r="E1931" i="25"/>
  <c r="G2087" i="1"/>
  <c r="E1927" i="25"/>
  <c r="G2083" i="1"/>
  <c r="E1923" i="25"/>
  <c r="G2075" i="1"/>
  <c r="E1915" i="25"/>
  <c r="E1916" i="25"/>
  <c r="G1935" i="1"/>
  <c r="E1911" i="25"/>
  <c r="G2059" i="1"/>
  <c r="E1899" i="25"/>
  <c r="G2055" i="1"/>
  <c r="E1895" i="25"/>
  <c r="G2051" i="1"/>
  <c r="E1891" i="25"/>
  <c r="G2047" i="1"/>
  <c r="E1887" i="25"/>
  <c r="G2043" i="1"/>
  <c r="E1883" i="25"/>
  <c r="G2039" i="1"/>
  <c r="E1879" i="25"/>
  <c r="G2027" i="1"/>
  <c r="E1869" i="25"/>
  <c r="G2023" i="1"/>
  <c r="E1865" i="25"/>
  <c r="G2019" i="1"/>
  <c r="E1861" i="25"/>
  <c r="G2015" i="1"/>
  <c r="E2432" i="25"/>
  <c r="E1857" i="25"/>
  <c r="G2011" i="1"/>
  <c r="E1853" i="25"/>
  <c r="G2007" i="1"/>
  <c r="E2196" i="25"/>
  <c r="E1849" i="25"/>
  <c r="G1995" i="1"/>
  <c r="E1837" i="25"/>
  <c r="G1987" i="1"/>
  <c r="E2406" i="25"/>
  <c r="E1831" i="25"/>
  <c r="G1983" i="1"/>
  <c r="E1827" i="25"/>
  <c r="G1979" i="1"/>
  <c r="E1823" i="25"/>
  <c r="G1975" i="1"/>
  <c r="E1819" i="25"/>
  <c r="G1971" i="1"/>
  <c r="E1815" i="25"/>
  <c r="E2695" i="25"/>
  <c r="G1967" i="1"/>
  <c r="E1811" i="25"/>
  <c r="G1959" i="1"/>
  <c r="E1803" i="25"/>
  <c r="G1955" i="1"/>
  <c r="E1799" i="25"/>
  <c r="E2164" i="25"/>
  <c r="G1951" i="1"/>
  <c r="E1795" i="25"/>
  <c r="G1947" i="1"/>
  <c r="E1791" i="25"/>
  <c r="G2067" i="1"/>
  <c r="E1775" i="25"/>
  <c r="G1923" i="1"/>
  <c r="E1771" i="25"/>
  <c r="E2810" i="25"/>
  <c r="G1914" i="1"/>
  <c r="E1767" i="25"/>
  <c r="G1906" i="1"/>
  <c r="E1759" i="25"/>
  <c r="G1894" i="1"/>
  <c r="E1747" i="25"/>
  <c r="E2336" i="25"/>
  <c r="G1890" i="1"/>
  <c r="E1744" i="25"/>
  <c r="G1886" i="1"/>
  <c r="E1740" i="25"/>
  <c r="G1878" i="1"/>
  <c r="E1732" i="25"/>
  <c r="G1866" i="1"/>
  <c r="E1720" i="25"/>
  <c r="G1862" i="1"/>
  <c r="E1716" i="25"/>
  <c r="E2846" i="25"/>
  <c r="G1850" i="1"/>
  <c r="E1705" i="25"/>
  <c r="G1846" i="1"/>
  <c r="E1701" i="25"/>
  <c r="G1838" i="1"/>
  <c r="E1693" i="25"/>
  <c r="G1834" i="1"/>
  <c r="E1689" i="25"/>
  <c r="E1962" i="25"/>
  <c r="G1830" i="1"/>
  <c r="E1685" i="25"/>
  <c r="G1822" i="1"/>
  <c r="E1677" i="25"/>
  <c r="E1953" i="25"/>
  <c r="G1796" i="1"/>
  <c r="E1669" i="25"/>
  <c r="G1811" i="1"/>
  <c r="E2248" i="25"/>
  <c r="E1662" i="25"/>
  <c r="G1803" i="1"/>
  <c r="E1658" i="25"/>
  <c r="G1804" i="1"/>
  <c r="E1654" i="25"/>
  <c r="G1793" i="1"/>
  <c r="E1650" i="25"/>
  <c r="G1789" i="1"/>
  <c r="E1646" i="25"/>
  <c r="G1785" i="1"/>
  <c r="E1642" i="25"/>
  <c r="G1781" i="1"/>
  <c r="E1638" i="25"/>
  <c r="G1769" i="1"/>
  <c r="E1634" i="25"/>
  <c r="G1757" i="1"/>
  <c r="E1630" i="25"/>
  <c r="G1753" i="1"/>
  <c r="E1626" i="25"/>
  <c r="G1749" i="1"/>
  <c r="E1622" i="25"/>
  <c r="G1745" i="1"/>
  <c r="E1618" i="25"/>
  <c r="G1733" i="1"/>
  <c r="E1606" i="25"/>
  <c r="G1729" i="1"/>
  <c r="E1602" i="25"/>
  <c r="G1725" i="1"/>
  <c r="E2898" i="25"/>
  <c r="E2550" i="25"/>
  <c r="E1598" i="25"/>
  <c r="E2342" i="25"/>
  <c r="G1721" i="1"/>
  <c r="E1594" i="25"/>
  <c r="G1717" i="1"/>
  <c r="E1590" i="25"/>
  <c r="G1713" i="1"/>
  <c r="E1586" i="25"/>
  <c r="G1701" i="1"/>
  <c r="E1574" i="25"/>
  <c r="G1689" i="1"/>
  <c r="E1562" i="25"/>
  <c r="G1685" i="1"/>
  <c r="E1558" i="25"/>
  <c r="G1681" i="1"/>
  <c r="E1554" i="25"/>
  <c r="G1677" i="1"/>
  <c r="E2715" i="25"/>
  <c r="E1550" i="25"/>
  <c r="G1673" i="1"/>
  <c r="E1546" i="25"/>
  <c r="G1664" i="1"/>
  <c r="E1539" i="25"/>
  <c r="G1667" i="1"/>
  <c r="E1527" i="25"/>
  <c r="G1660" i="1"/>
  <c r="E1523" i="25"/>
  <c r="G1647" i="1"/>
  <c r="E1519" i="25"/>
  <c r="E2594" i="25"/>
  <c r="G1643" i="1"/>
  <c r="E1515" i="25"/>
  <c r="G1639" i="1"/>
  <c r="E1511" i="25"/>
  <c r="G1635" i="1"/>
  <c r="E1507" i="25"/>
  <c r="G1631" i="1"/>
  <c r="E1503" i="25"/>
  <c r="G1623" i="1"/>
  <c r="E1495" i="25"/>
  <c r="G1619" i="1"/>
  <c r="E1491" i="25"/>
  <c r="G1615" i="1"/>
  <c r="E1487" i="25"/>
  <c r="E2344" i="25"/>
  <c r="E2554" i="25"/>
  <c r="G1611" i="1"/>
  <c r="E1483" i="25"/>
  <c r="E2548" i="25"/>
  <c r="G1599" i="1"/>
  <c r="E1471" i="25"/>
  <c r="G1591" i="1"/>
  <c r="E1463" i="25"/>
  <c r="G1587" i="1"/>
  <c r="E1459" i="25"/>
  <c r="G1583" i="1"/>
  <c r="E1455" i="25"/>
  <c r="G1579" i="1"/>
  <c r="E1451" i="25"/>
  <c r="G1575" i="1"/>
  <c r="E1447" i="25"/>
  <c r="G1567" i="1"/>
  <c r="E1439" i="25"/>
  <c r="G1563" i="1"/>
  <c r="E1435" i="25"/>
  <c r="G1559" i="1"/>
  <c r="E1431" i="25"/>
  <c r="G1551" i="1"/>
  <c r="E1423" i="25"/>
  <c r="G1543" i="1"/>
  <c r="E1415" i="25"/>
  <c r="G1539" i="1"/>
  <c r="E1411" i="25"/>
  <c r="E2183" i="25"/>
  <c r="G1535" i="1"/>
  <c r="E1409" i="25"/>
  <c r="G1527" i="1"/>
  <c r="E1401" i="25"/>
  <c r="G1523" i="1"/>
  <c r="E1397" i="25"/>
  <c r="G1519" i="1"/>
  <c r="E1393" i="25"/>
  <c r="G1463" i="1"/>
  <c r="E1381" i="25"/>
  <c r="G1471" i="1"/>
  <c r="E1369" i="25"/>
  <c r="G1467" i="1"/>
  <c r="E1365" i="25"/>
  <c r="G1493" i="1"/>
  <c r="E1361" i="25"/>
  <c r="G1489" i="1"/>
  <c r="E1357" i="25"/>
  <c r="G1485" i="1"/>
  <c r="E1353" i="25"/>
  <c r="G1481" i="1"/>
  <c r="E1350" i="25"/>
  <c r="G1477" i="1"/>
  <c r="E1346" i="25"/>
  <c r="G1449" i="1"/>
  <c r="E1338" i="25"/>
  <c r="G1445" i="1"/>
  <c r="E1334" i="25"/>
  <c r="G1441" i="1"/>
  <c r="E1330" i="25"/>
  <c r="G1437" i="1"/>
  <c r="E1326" i="25"/>
  <c r="E1614" i="25"/>
  <c r="G1429" i="1"/>
  <c r="E1320" i="25"/>
  <c r="G1425" i="1"/>
  <c r="E1316" i="25"/>
  <c r="G1421" i="1"/>
  <c r="E1312" i="25"/>
  <c r="G1405" i="1"/>
  <c r="E1297" i="25"/>
  <c r="G1401" i="1"/>
  <c r="E1293" i="25"/>
  <c r="E2558" i="25"/>
  <c r="G1397" i="1"/>
  <c r="E1289" i="25"/>
  <c r="G1393" i="1"/>
  <c r="E2346" i="25"/>
  <c r="E1285" i="25"/>
  <c r="G1389" i="1"/>
  <c r="E1481" i="25"/>
  <c r="E1281" i="25"/>
  <c r="G1381" i="1"/>
  <c r="E1274" i="25"/>
  <c r="G1373" i="1"/>
  <c r="E1266" i="25"/>
  <c r="G1369" i="1"/>
  <c r="E1262" i="25"/>
  <c r="G1365" i="1"/>
  <c r="E1258" i="25"/>
  <c r="G1361" i="1"/>
  <c r="E1254" i="25"/>
  <c r="G1357" i="1"/>
  <c r="E1250" i="25"/>
  <c r="E1845" i="25"/>
  <c r="E1446" i="25"/>
  <c r="G1353" i="1"/>
  <c r="E1246" i="25"/>
  <c r="G1345" i="1"/>
  <c r="E1238" i="25"/>
  <c r="G1337" i="1"/>
  <c r="E1231" i="25"/>
  <c r="E2827" i="25"/>
  <c r="G1333" i="1"/>
  <c r="E1227" i="25"/>
  <c r="G1329" i="1"/>
  <c r="E1224" i="25"/>
  <c r="E2503" i="25"/>
  <c r="E2722" i="25"/>
  <c r="G1325" i="1"/>
  <c r="E1220" i="25"/>
  <c r="G1321" i="1"/>
  <c r="E1216" i="25"/>
  <c r="G1317" i="1"/>
  <c r="E1212" i="25"/>
  <c r="G1313" i="1"/>
  <c r="E1208" i="25"/>
  <c r="G1452" i="1"/>
  <c r="E1200" i="25"/>
  <c r="G1303" i="1"/>
  <c r="E1196" i="25"/>
  <c r="G1299" i="1"/>
  <c r="E1192" i="25"/>
  <c r="G1295" i="1"/>
  <c r="E1188" i="25"/>
  <c r="G1291" i="1"/>
  <c r="E1184" i="25"/>
  <c r="G1235" i="1"/>
  <c r="E1176" i="25"/>
  <c r="G1280" i="1"/>
  <c r="E1172" i="25"/>
  <c r="G1276" i="1"/>
  <c r="E1512" i="25"/>
  <c r="E2220" i="25"/>
  <c r="E1168" i="25"/>
  <c r="G1272" i="1"/>
  <c r="E1164" i="25"/>
  <c r="G1264" i="1"/>
  <c r="E1156" i="25"/>
  <c r="G1260" i="1"/>
  <c r="E1152" i="25"/>
  <c r="G1256" i="1"/>
  <c r="E1148" i="25"/>
  <c r="G1252" i="1"/>
  <c r="E1144" i="25"/>
  <c r="E2313" i="25"/>
  <c r="G1248" i="1"/>
  <c r="E1140" i="25"/>
  <c r="G1244" i="1"/>
  <c r="E1136" i="25"/>
  <c r="G1240" i="1"/>
  <c r="E1132" i="25"/>
  <c r="G1236" i="1"/>
  <c r="E1128" i="25"/>
  <c r="G1229" i="1"/>
  <c r="E1124" i="25"/>
  <c r="G1225" i="1"/>
  <c r="E1120" i="25"/>
  <c r="G1221" i="1"/>
  <c r="E1116" i="25"/>
  <c r="G1215" i="1"/>
  <c r="E1112" i="25"/>
  <c r="G1211" i="1"/>
  <c r="E1108" i="25"/>
  <c r="G1203" i="1"/>
  <c r="E1531" i="25"/>
  <c r="E2933" i="25"/>
  <c r="E1100" i="25"/>
  <c r="G1180" i="1"/>
  <c r="E1096" i="25"/>
  <c r="G1176" i="1"/>
  <c r="E1092" i="25"/>
  <c r="G1172" i="1"/>
  <c r="E1088" i="25"/>
  <c r="G1168" i="1"/>
  <c r="E1084" i="25"/>
  <c r="G1164" i="1"/>
  <c r="E1080" i="25"/>
  <c r="G1160" i="1"/>
  <c r="E1076" i="25"/>
  <c r="E2154" i="25"/>
  <c r="G1157" i="1"/>
  <c r="E1072" i="25"/>
  <c r="G1153" i="1"/>
  <c r="E1069" i="25"/>
  <c r="G1145" i="1"/>
  <c r="E1061" i="25"/>
  <c r="G1137" i="1"/>
  <c r="E1053" i="25"/>
  <c r="G1125" i="1"/>
  <c r="E2880" i="25"/>
  <c r="E1041" i="25"/>
  <c r="G1121" i="1"/>
  <c r="E1037" i="25"/>
  <c r="G1117" i="1"/>
  <c r="E1033" i="25"/>
  <c r="G1113" i="1"/>
  <c r="E1029" i="25"/>
  <c r="E2522" i="25"/>
  <c r="E2862" i="25"/>
  <c r="G1109" i="1"/>
  <c r="E1025" i="25"/>
  <c r="G1105" i="1"/>
  <c r="E1021" i="25"/>
  <c r="G1101" i="1"/>
  <c r="E1017" i="25"/>
  <c r="G1093" i="1"/>
  <c r="E1009" i="25"/>
  <c r="E2184" i="25"/>
  <c r="G1085" i="1"/>
  <c r="E1001" i="25"/>
  <c r="G1081" i="1"/>
  <c r="E997" i="25"/>
  <c r="E2156" i="25"/>
  <c r="G1077" i="1"/>
  <c r="E993" i="25"/>
  <c r="E2304" i="25"/>
  <c r="G1073" i="1"/>
  <c r="E989" i="25"/>
  <c r="G1069" i="1"/>
  <c r="E985" i="25"/>
  <c r="G1061" i="1"/>
  <c r="E977" i="25"/>
  <c r="G1057" i="1"/>
  <c r="E973" i="25"/>
  <c r="E2045" i="25"/>
  <c r="G1053" i="1"/>
  <c r="E969" i="25"/>
  <c r="G1049" i="1"/>
  <c r="E965" i="25"/>
  <c r="G1045" i="1"/>
  <c r="E961" i="25"/>
  <c r="G1041" i="1"/>
  <c r="E957" i="25"/>
  <c r="E1160" i="25"/>
  <c r="G1037" i="1"/>
  <c r="E953" i="25"/>
  <c r="G1025" i="1"/>
  <c r="E942" i="25"/>
  <c r="G1021" i="1"/>
  <c r="E938" i="25"/>
  <c r="E2563" i="25"/>
  <c r="G1017" i="1"/>
  <c r="E934" i="25"/>
  <c r="G1013" i="1"/>
  <c r="E930" i="25"/>
  <c r="G1009" i="1"/>
  <c r="E926" i="25"/>
  <c r="E1748" i="25"/>
  <c r="G1005" i="1"/>
  <c r="E922" i="25"/>
  <c r="G1001" i="1"/>
  <c r="E918" i="25"/>
  <c r="G997" i="1"/>
  <c r="E914" i="25"/>
  <c r="G993" i="1"/>
  <c r="E910" i="25"/>
  <c r="E1591" i="25"/>
  <c r="G989" i="1"/>
  <c r="E906" i="25"/>
  <c r="G985" i="1"/>
  <c r="E902" i="25"/>
  <c r="G981" i="1"/>
  <c r="E898" i="25"/>
  <c r="G977" i="1"/>
  <c r="E894" i="25"/>
  <c r="G973" i="1"/>
  <c r="E890" i="25"/>
  <c r="G969" i="1"/>
  <c r="E886" i="25"/>
  <c r="G965" i="1"/>
  <c r="E882" i="25"/>
  <c r="E1996" i="25"/>
  <c r="G961" i="1"/>
  <c r="E878" i="25"/>
  <c r="E1725" i="25"/>
  <c r="G957" i="1"/>
  <c r="E874" i="25"/>
  <c r="G953" i="1"/>
  <c r="E870" i="25"/>
  <c r="G949" i="1"/>
  <c r="E866" i="25"/>
  <c r="E1983" i="25"/>
  <c r="E1427" i="25"/>
  <c r="E1569" i="25"/>
  <c r="G945" i="1"/>
  <c r="E862" i="25"/>
  <c r="G937" i="1"/>
  <c r="E854" i="25"/>
  <c r="G933" i="1"/>
  <c r="E850" i="25"/>
  <c r="G929" i="1"/>
  <c r="E846" i="25"/>
  <c r="G925" i="1"/>
  <c r="E842" i="25"/>
  <c r="G921" i="1"/>
  <c r="E838" i="25"/>
  <c r="E1919" i="25"/>
  <c r="G917" i="1"/>
  <c r="E834" i="25"/>
  <c r="G913" i="1"/>
  <c r="E830" i="25"/>
  <c r="E1960" i="25"/>
  <c r="E1687" i="25"/>
  <c r="G905" i="1"/>
  <c r="E823" i="25"/>
  <c r="G901" i="1"/>
  <c r="E820" i="25"/>
  <c r="G897" i="1"/>
  <c r="E816" i="25"/>
  <c r="G889" i="1"/>
  <c r="E808" i="25"/>
  <c r="G885" i="1"/>
  <c r="E804" i="25"/>
  <c r="G881" i="1"/>
  <c r="E800" i="25"/>
  <c r="G877" i="1"/>
  <c r="E796" i="25"/>
  <c r="G869" i="1"/>
  <c r="E1551" i="25"/>
  <c r="E788" i="25"/>
  <c r="E2269" i="25"/>
  <c r="G865" i="1"/>
  <c r="E784" i="25"/>
  <c r="G1198" i="1"/>
  <c r="E781" i="25"/>
  <c r="G1194" i="1"/>
  <c r="E777" i="25"/>
  <c r="G1190" i="1"/>
  <c r="E773" i="25"/>
  <c r="G1186" i="1"/>
  <c r="E769" i="25"/>
  <c r="G1182" i="1"/>
  <c r="E765" i="25"/>
  <c r="G855" i="1"/>
  <c r="E757" i="25"/>
  <c r="G851" i="1"/>
  <c r="E753" i="25"/>
  <c r="G847" i="1"/>
  <c r="E749" i="25"/>
  <c r="G843" i="1"/>
  <c r="E745" i="25"/>
  <c r="G839" i="1"/>
  <c r="E741" i="25"/>
  <c r="G835" i="1"/>
  <c r="E737" i="25"/>
  <c r="E1624" i="25"/>
  <c r="E2798" i="25"/>
  <c r="E2254" i="25"/>
  <c r="G858" i="1"/>
  <c r="E733" i="25"/>
  <c r="E763" i="25"/>
  <c r="G821" i="1"/>
  <c r="E725" i="25"/>
  <c r="G817" i="1"/>
  <c r="E721" i="25"/>
  <c r="G812" i="1"/>
  <c r="E713" i="25"/>
  <c r="G798" i="1"/>
  <c r="E1675" i="25"/>
  <c r="E1671" i="25"/>
  <c r="E709" i="25"/>
  <c r="E2653" i="25"/>
  <c r="E2935" i="25"/>
  <c r="G809" i="1"/>
  <c r="E705" i="25"/>
  <c r="E2225" i="25"/>
  <c r="G805" i="1"/>
  <c r="E701" i="25"/>
  <c r="G801" i="1"/>
  <c r="E697" i="25"/>
  <c r="G787" i="1"/>
  <c r="E693" i="25"/>
  <c r="G783" i="1"/>
  <c r="E689" i="25"/>
  <c r="G779" i="1"/>
  <c r="E685" i="25"/>
  <c r="G775" i="1"/>
  <c r="E682" i="25"/>
  <c r="G771" i="1"/>
  <c r="E678" i="25"/>
  <c r="E2352" i="25"/>
  <c r="G755" i="1"/>
  <c r="E663" i="25"/>
  <c r="G751" i="1"/>
  <c r="E724" i="25"/>
  <c r="E659" i="25"/>
  <c r="G747" i="1"/>
  <c r="E655" i="25"/>
  <c r="E1760" i="25"/>
  <c r="E2198" i="25"/>
  <c r="G743" i="1"/>
  <c r="E651" i="25"/>
  <c r="G739" i="1"/>
  <c r="E647" i="25"/>
  <c r="G735" i="1"/>
  <c r="E643" i="25"/>
  <c r="G731" i="1"/>
  <c r="E639" i="25"/>
  <c r="G727" i="1"/>
  <c r="E635" i="25"/>
  <c r="G719" i="1"/>
  <c r="E2413" i="25"/>
  <c r="E627" i="25"/>
  <c r="E1234" i="25"/>
  <c r="G715" i="1"/>
  <c r="E623" i="25"/>
  <c r="G711" i="1"/>
  <c r="E619" i="25"/>
  <c r="G707" i="1"/>
  <c r="E615" i="25"/>
  <c r="G703" i="1"/>
  <c r="E1763" i="25"/>
  <c r="E611" i="25"/>
  <c r="E1404" i="25"/>
  <c r="G699" i="1"/>
  <c r="E607" i="25"/>
  <c r="G695" i="1"/>
  <c r="E2719" i="25"/>
  <c r="E603" i="25"/>
  <c r="G691" i="1"/>
  <c r="E599" i="25"/>
  <c r="G687" i="1"/>
  <c r="E595" i="25"/>
  <c r="E835" i="25"/>
  <c r="G683" i="1"/>
  <c r="E1083" i="25"/>
  <c r="E591" i="25"/>
  <c r="G679" i="1"/>
  <c r="E2482" i="25"/>
  <c r="E587" i="25"/>
  <c r="G675" i="1"/>
  <c r="E583" i="25"/>
  <c r="G671" i="1"/>
  <c r="E579" i="25"/>
  <c r="G667" i="1"/>
  <c r="E575" i="25"/>
  <c r="E1782" i="25"/>
  <c r="G663" i="1"/>
  <c r="E571" i="25"/>
  <c r="G518" i="1"/>
  <c r="E567" i="25"/>
  <c r="G333" i="1"/>
  <c r="E563" i="25"/>
  <c r="G329" i="1"/>
  <c r="E559" i="25"/>
  <c r="G505" i="1"/>
  <c r="E556" i="25"/>
  <c r="G501" i="1"/>
  <c r="E552" i="25"/>
  <c r="G497" i="1"/>
  <c r="E548" i="25"/>
  <c r="G163" i="1"/>
  <c r="E544" i="25"/>
  <c r="G662" i="1"/>
  <c r="E540" i="25"/>
  <c r="G322" i="1"/>
  <c r="E536" i="25"/>
  <c r="G515" i="1"/>
  <c r="E532" i="25"/>
  <c r="G325" i="1"/>
  <c r="E528" i="25"/>
  <c r="G507" i="1"/>
  <c r="E524" i="25"/>
  <c r="G319" i="1"/>
  <c r="E520" i="25"/>
  <c r="G127" i="1"/>
  <c r="E516" i="25"/>
  <c r="G123" i="1"/>
  <c r="E512" i="25"/>
  <c r="G117" i="1"/>
  <c r="E508" i="25"/>
  <c r="G492" i="1"/>
  <c r="E504" i="25"/>
  <c r="G488" i="1"/>
  <c r="E500" i="25"/>
  <c r="G484" i="1"/>
  <c r="E496" i="25"/>
  <c r="G143" i="1"/>
  <c r="E486" i="25"/>
  <c r="E1779" i="25"/>
  <c r="E2458" i="25"/>
  <c r="E492" i="25"/>
  <c r="G139" i="1"/>
  <c r="E482" i="25"/>
  <c r="E747" i="25"/>
  <c r="E2237" i="25"/>
  <c r="E1097" i="25"/>
  <c r="G135" i="1"/>
  <c r="E478" i="25"/>
  <c r="G521" i="1"/>
  <c r="E474" i="25"/>
  <c r="E2068" i="25"/>
  <c r="G660" i="1"/>
  <c r="E470" i="25"/>
  <c r="E2765" i="25"/>
  <c r="G656" i="1"/>
  <c r="E466" i="25"/>
  <c r="G652" i="1"/>
  <c r="E462" i="25"/>
  <c r="E2219" i="25"/>
  <c r="G648" i="1"/>
  <c r="E458" i="25"/>
  <c r="G644" i="1"/>
  <c r="E454" i="25"/>
  <c r="E2579" i="25"/>
  <c r="G640" i="1"/>
  <c r="E450" i="25"/>
  <c r="G636" i="1"/>
  <c r="E446" i="25"/>
  <c r="E1611" i="25"/>
  <c r="G624" i="1"/>
  <c r="E436" i="25"/>
  <c r="G616" i="1"/>
  <c r="E428" i="25"/>
  <c r="G612" i="1"/>
  <c r="E424" i="25"/>
  <c r="G608" i="1"/>
  <c r="E420" i="25"/>
  <c r="G604" i="1"/>
  <c r="E880" i="25"/>
  <c r="E416" i="25"/>
  <c r="E1994" i="25"/>
  <c r="G600" i="1"/>
  <c r="E2416" i="25"/>
  <c r="E412" i="25"/>
  <c r="G596" i="1"/>
  <c r="E408" i="25"/>
  <c r="G592" i="1"/>
  <c r="E404" i="25"/>
  <c r="G588" i="1"/>
  <c r="E400" i="25"/>
  <c r="G584" i="1"/>
  <c r="E396" i="25"/>
  <c r="G580" i="1"/>
  <c r="E2721" i="25"/>
  <c r="E392" i="25"/>
  <c r="G572" i="1"/>
  <c r="E384" i="25"/>
  <c r="G568" i="1"/>
  <c r="E380" i="25"/>
  <c r="G564" i="1"/>
  <c r="E376" i="25"/>
  <c r="G560" i="1"/>
  <c r="E372" i="25"/>
  <c r="G556" i="1"/>
  <c r="E368" i="25"/>
  <c r="G548" i="1"/>
  <c r="E361" i="25"/>
  <c r="G544" i="1"/>
  <c r="E357" i="25"/>
  <c r="G540" i="1"/>
  <c r="E353" i="25"/>
  <c r="G536" i="1"/>
  <c r="E349" i="25"/>
  <c r="E1917" i="25"/>
  <c r="G532" i="1"/>
  <c r="E345" i="25"/>
  <c r="G528" i="1"/>
  <c r="E785" i="25"/>
  <c r="E341" i="25"/>
  <c r="E576" i="25"/>
  <c r="E1786" i="25"/>
  <c r="G524" i="1"/>
  <c r="E337" i="25"/>
  <c r="G479" i="1"/>
  <c r="E333" i="25"/>
  <c r="G475" i="1"/>
  <c r="E329" i="25"/>
  <c r="E1095" i="25"/>
  <c r="G471" i="1"/>
  <c r="E325" i="25"/>
  <c r="E2748" i="25"/>
  <c r="G467" i="1"/>
  <c r="E321" i="25"/>
  <c r="E1273" i="25"/>
  <c r="G463" i="1"/>
  <c r="E317" i="25"/>
  <c r="E2735" i="25"/>
  <c r="E1934" i="25"/>
  <c r="G459" i="1"/>
  <c r="E313" i="25"/>
  <c r="G455" i="1"/>
  <c r="E309" i="25"/>
  <c r="E1714" i="25"/>
  <c r="G451" i="1"/>
  <c r="E305" i="25"/>
  <c r="G447" i="1"/>
  <c r="E301" i="25"/>
  <c r="G443" i="1"/>
  <c r="E297" i="25"/>
  <c r="G439" i="1"/>
  <c r="E293" i="25"/>
  <c r="G435" i="1"/>
  <c r="E289" i="25"/>
  <c r="G431" i="1"/>
  <c r="E285" i="25"/>
  <c r="G423" i="1"/>
  <c r="E281" i="25"/>
  <c r="G419" i="1"/>
  <c r="E277" i="25"/>
  <c r="G415" i="1"/>
  <c r="E273" i="25"/>
  <c r="G411" i="1"/>
  <c r="E269" i="25"/>
  <c r="G407" i="1"/>
  <c r="E265" i="25"/>
  <c r="G403" i="1"/>
  <c r="E261" i="25"/>
  <c r="G399" i="1"/>
  <c r="E257" i="25"/>
  <c r="G395" i="1"/>
  <c r="E253" i="25"/>
  <c r="E2440" i="25"/>
  <c r="E1304" i="25"/>
  <c r="G391" i="1"/>
  <c r="E249" i="25"/>
  <c r="E2024" i="25"/>
  <c r="G387" i="1"/>
  <c r="E245" i="25"/>
  <c r="G383" i="1"/>
  <c r="E241" i="25"/>
  <c r="E1736" i="25"/>
  <c r="G379" i="1"/>
  <c r="E237" i="25"/>
  <c r="G375" i="1"/>
  <c r="E233" i="25"/>
  <c r="G371" i="1"/>
  <c r="E229" i="25"/>
  <c r="G367" i="1"/>
  <c r="E225" i="25"/>
  <c r="E2851" i="25"/>
  <c r="E1841" i="25"/>
  <c r="G363" i="1"/>
  <c r="E221" i="25"/>
  <c r="G359" i="1"/>
  <c r="E217" i="25"/>
  <c r="G355" i="1"/>
  <c r="E213" i="25"/>
  <c r="E1835" i="25"/>
  <c r="E2830" i="25"/>
  <c r="G351" i="1"/>
  <c r="E209" i="25"/>
  <c r="G347" i="1"/>
  <c r="E205" i="25"/>
  <c r="G343" i="1"/>
  <c r="E201" i="25"/>
  <c r="G339" i="1"/>
  <c r="E198" i="25"/>
  <c r="G335" i="1"/>
  <c r="E194" i="25"/>
  <c r="E1204" i="25"/>
  <c r="E1952" i="25"/>
  <c r="G314" i="1"/>
  <c r="E190" i="25"/>
  <c r="G310" i="1"/>
  <c r="E186" i="25"/>
  <c r="G306" i="1"/>
  <c r="E258" i="25"/>
  <c r="E182" i="25"/>
  <c r="G302" i="1"/>
  <c r="E178" i="25"/>
  <c r="E1314" i="25"/>
  <c r="G298" i="1"/>
  <c r="E174" i="25"/>
  <c r="G294" i="1"/>
  <c r="E171" i="25"/>
  <c r="G290" i="1"/>
  <c r="E167" i="25"/>
  <c r="G282" i="1"/>
  <c r="E159" i="25"/>
  <c r="E811" i="25"/>
  <c r="E1872" i="25"/>
  <c r="G278" i="1"/>
  <c r="E155" i="25"/>
  <c r="G274" i="1"/>
  <c r="E151" i="25"/>
  <c r="G270" i="1"/>
  <c r="E147" i="25"/>
  <c r="G266" i="1"/>
  <c r="E143" i="25"/>
  <c r="G262" i="1"/>
  <c r="E139" i="25"/>
  <c r="G258" i="1"/>
  <c r="E135" i="25"/>
  <c r="G254" i="1"/>
  <c r="E131" i="25"/>
  <c r="G250" i="1"/>
  <c r="E127" i="25"/>
  <c r="G246" i="1"/>
  <c r="E123" i="25"/>
  <c r="G243" i="1"/>
  <c r="E119" i="25"/>
  <c r="E2837" i="25"/>
  <c r="G239" i="1"/>
  <c r="E2834" i="25"/>
  <c r="E116" i="25"/>
  <c r="G235" i="1"/>
  <c r="E112" i="25"/>
  <c r="G231" i="1"/>
  <c r="E1832" i="25"/>
  <c r="E860" i="25"/>
  <c r="E108" i="25"/>
  <c r="E1561" i="25"/>
  <c r="E2273" i="25"/>
  <c r="E1408" i="25"/>
  <c r="G227" i="1"/>
  <c r="E104" i="25"/>
  <c r="G223" i="1"/>
  <c r="E100" i="25"/>
  <c r="G219" i="1"/>
  <c r="E96" i="25"/>
  <c r="G215" i="1"/>
  <c r="E92" i="25"/>
  <c r="G211" i="1"/>
  <c r="E88" i="25"/>
  <c r="G207" i="1"/>
  <c r="E84" i="25"/>
  <c r="G203" i="1"/>
  <c r="E80" i="25"/>
  <c r="G199" i="1"/>
  <c r="E76" i="25"/>
  <c r="G195" i="1"/>
  <c r="E72" i="25"/>
  <c r="G191" i="1"/>
  <c r="E68" i="25"/>
  <c r="G187" i="1"/>
  <c r="E64" i="25"/>
  <c r="G183" i="1"/>
  <c r="E787" i="25"/>
  <c r="E60" i="25"/>
  <c r="G179" i="1"/>
  <c r="E57" i="25"/>
  <c r="E786" i="25"/>
  <c r="E1955" i="25"/>
  <c r="E2153" i="25"/>
  <c r="G175" i="1"/>
  <c r="E342" i="25"/>
  <c r="E53" i="25"/>
  <c r="G171" i="1"/>
  <c r="E50" i="25"/>
  <c r="G167" i="1"/>
  <c r="E46" i="25"/>
  <c r="G159" i="1"/>
  <c r="E42" i="25"/>
  <c r="G155" i="1"/>
  <c r="E38" i="25"/>
  <c r="G151" i="1"/>
  <c r="E34" i="25"/>
  <c r="G147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6" i="1"/>
  <c r="E2454" i="25"/>
  <c r="G2536" i="1"/>
  <c r="E2435" i="25"/>
  <c r="G2528" i="1"/>
  <c r="E2427" i="25"/>
  <c r="G2524" i="1"/>
  <c r="E2423" i="25"/>
  <c r="G2520" i="1"/>
  <c r="E2419" i="25"/>
  <c r="G2508" i="1"/>
  <c r="E2407" i="25"/>
  <c r="G2500" i="1"/>
  <c r="E2399" i="25"/>
  <c r="G2492" i="1"/>
  <c r="E2391" i="25"/>
  <c r="G2488" i="1"/>
  <c r="E2387" i="25"/>
  <c r="G2484" i="1"/>
  <c r="E2384" i="25"/>
  <c r="G2480" i="1"/>
  <c r="E2380" i="25"/>
  <c r="G2476" i="1"/>
  <c r="E2376" i="25"/>
  <c r="G2472" i="1"/>
  <c r="E2372" i="25"/>
  <c r="G2468" i="1"/>
  <c r="E2368" i="25"/>
  <c r="G2459" i="1"/>
  <c r="E2360" i="25"/>
  <c r="G2431" i="1"/>
  <c r="E2332" i="25"/>
  <c r="G2427" i="1"/>
  <c r="E2328" i="25"/>
  <c r="G2423" i="1"/>
  <c r="E2324" i="25"/>
  <c r="G2419" i="1"/>
  <c r="E2320" i="25"/>
  <c r="G2415" i="1"/>
  <c r="E2316" i="25"/>
  <c r="G2411" i="1"/>
  <c r="E2312" i="25"/>
  <c r="G2407" i="1"/>
  <c r="E2414" i="25"/>
  <c r="E2309" i="25"/>
  <c r="G2560" i="1"/>
  <c r="E2464" i="25"/>
  <c r="G2705" i="1"/>
  <c r="E2603" i="25"/>
  <c r="G2700" i="1"/>
  <c r="E2599" i="25"/>
  <c r="G2696" i="1"/>
  <c r="E2595" i="25"/>
  <c r="G2687" i="1"/>
  <c r="E2587" i="25"/>
  <c r="G2675" i="1"/>
  <c r="E2575" i="25"/>
  <c r="G2666" i="1"/>
  <c r="E2567" i="25"/>
  <c r="G2653" i="1"/>
  <c r="E2555" i="25"/>
  <c r="G2644" i="1"/>
  <c r="E2547" i="25"/>
  <c r="G2640" i="1"/>
  <c r="E2543" i="25"/>
  <c r="G2636" i="1"/>
  <c r="E2539" i="25"/>
  <c r="G2632" i="1"/>
  <c r="E2535" i="25"/>
  <c r="G2628" i="1"/>
  <c r="E2531" i="25"/>
  <c r="G2623" i="1"/>
  <c r="E2527" i="25"/>
  <c r="G2615" i="1"/>
  <c r="E2519" i="25"/>
  <c r="G2611" i="1"/>
  <c r="E2515" i="25"/>
  <c r="G2607" i="1"/>
  <c r="E2511" i="25"/>
  <c r="G2595" i="1"/>
  <c r="E2499" i="25"/>
  <c r="G2587" i="1"/>
  <c r="E2491" i="25"/>
  <c r="G2583" i="1"/>
  <c r="E2487" i="25"/>
  <c r="G2575" i="1"/>
  <c r="E2479" i="25"/>
  <c r="G2401" i="1"/>
  <c r="E2303" i="25"/>
  <c r="G2397" i="1"/>
  <c r="E2299" i="25"/>
  <c r="G2393" i="1"/>
  <c r="E2295" i="25"/>
  <c r="G2389" i="1"/>
  <c r="E2291" i="25"/>
  <c r="G2384" i="1"/>
  <c r="E2287" i="25"/>
  <c r="G2376" i="1"/>
  <c r="E2279" i="25"/>
  <c r="G2368" i="1"/>
  <c r="E2271" i="25"/>
  <c r="G2364" i="1"/>
  <c r="E2267" i="25"/>
  <c r="G2351" i="1"/>
  <c r="E2259" i="25"/>
  <c r="G2347" i="1"/>
  <c r="E2255" i="25"/>
  <c r="G2343" i="1"/>
  <c r="E2251" i="25"/>
  <c r="G2339" i="1"/>
  <c r="E2247" i="25"/>
  <c r="G2335" i="1"/>
  <c r="E2243" i="25"/>
  <c r="G2331" i="1"/>
  <c r="E2239" i="25"/>
  <c r="G2327" i="1"/>
  <c r="E2235" i="25"/>
  <c r="G2358" i="1"/>
  <c r="E2231" i="25"/>
  <c r="G2323" i="1"/>
  <c r="E2226" i="25"/>
  <c r="G2311" i="1"/>
  <c r="E2215" i="25"/>
  <c r="G2299" i="1"/>
  <c r="E2204" i="25"/>
  <c r="G2295" i="1"/>
  <c r="E2200" i="25"/>
  <c r="G2271" i="1"/>
  <c r="E2176" i="25"/>
  <c r="G2263" i="1"/>
  <c r="E2168" i="25"/>
  <c r="G2255" i="1"/>
  <c r="E2160" i="25"/>
  <c r="G2247" i="1"/>
  <c r="E2152" i="25"/>
  <c r="G2235" i="1"/>
  <c r="E2148" i="25"/>
  <c r="G2100" i="1"/>
  <c r="E2145" i="25"/>
  <c r="G1282" i="1"/>
  <c r="E2125" i="25"/>
  <c r="G791" i="1"/>
  <c r="E2133" i="25"/>
  <c r="E2122" i="25"/>
  <c r="G426" i="1"/>
  <c r="E2115" i="25"/>
  <c r="G70" i="1"/>
  <c r="E2112" i="25"/>
  <c r="G66" i="1"/>
  <c r="E2109" i="25"/>
  <c r="G62" i="1"/>
  <c r="E2105" i="25"/>
  <c r="G1779" i="1"/>
  <c r="E2097" i="25"/>
  <c r="G1502" i="1"/>
  <c r="E2093" i="25"/>
  <c r="E2094" i="25"/>
  <c r="G112" i="1"/>
  <c r="E2089" i="25"/>
  <c r="G107" i="1"/>
  <c r="E2086" i="25"/>
  <c r="G103" i="1"/>
  <c r="E2083" i="25"/>
  <c r="E2098" i="25"/>
  <c r="G99" i="1"/>
  <c r="E2080" i="25"/>
  <c r="G2230" i="1"/>
  <c r="E2073" i="25"/>
  <c r="G2238" i="1"/>
  <c r="E2069" i="25"/>
  <c r="G2229" i="1"/>
  <c r="E2065" i="25"/>
  <c r="G2225" i="1"/>
  <c r="E2061" i="25"/>
  <c r="G2221" i="1"/>
  <c r="E2057" i="25"/>
  <c r="G2217" i="1"/>
  <c r="E2053" i="25"/>
  <c r="G2197" i="1"/>
  <c r="E2037" i="25"/>
  <c r="G2185" i="1"/>
  <c r="E2283" i="25"/>
  <c r="E2025" i="25"/>
  <c r="G2181" i="1"/>
  <c r="E2021" i="25"/>
  <c r="G2177" i="1"/>
  <c r="E2017" i="25"/>
  <c r="G2173" i="1"/>
  <c r="E2013" i="25"/>
  <c r="G2169" i="1"/>
  <c r="E2009" i="25"/>
  <c r="G2161" i="1"/>
  <c r="E2001" i="25"/>
  <c r="G2157" i="1"/>
  <c r="E1997" i="25"/>
  <c r="G2153" i="1"/>
  <c r="E1993" i="25"/>
  <c r="G2149" i="1"/>
  <c r="E1989" i="25"/>
  <c r="G2145" i="1"/>
  <c r="E1985" i="25"/>
  <c r="G2141" i="1"/>
  <c r="E1981" i="25"/>
  <c r="G2137" i="1"/>
  <c r="E1977" i="25"/>
  <c r="G2129" i="1"/>
  <c r="E1969" i="25"/>
  <c r="G1931" i="1"/>
  <c r="E1949" i="25"/>
  <c r="G2111" i="1"/>
  <c r="E1945" i="25"/>
  <c r="G2090" i="1"/>
  <c r="E1930" i="25"/>
  <c r="E2821" i="25"/>
  <c r="G2086" i="1"/>
  <c r="E1926" i="25"/>
  <c r="G2082" i="1"/>
  <c r="E1922" i="25"/>
  <c r="G2074" i="1"/>
  <c r="E2812" i="25"/>
  <c r="E1914" i="25"/>
  <c r="G1934" i="1"/>
  <c r="E1910" i="25"/>
  <c r="G2103" i="1"/>
  <c r="E1906" i="25"/>
  <c r="G2062" i="1"/>
  <c r="E1902" i="25"/>
  <c r="G2058" i="1"/>
  <c r="E1898" i="25"/>
  <c r="G2054" i="1"/>
  <c r="E1894" i="25"/>
  <c r="G2050" i="1"/>
  <c r="E2356" i="25"/>
  <c r="E1890" i="25"/>
  <c r="G2046" i="1"/>
  <c r="E2583" i="25"/>
  <c r="E1886" i="25"/>
  <c r="G2042" i="1"/>
  <c r="E1882" i="25"/>
  <c r="G2038" i="1"/>
  <c r="E1878" i="25"/>
  <c r="G2034" i="1"/>
  <c r="E1875" i="25"/>
  <c r="G2026" i="1"/>
  <c r="E1868" i="25"/>
  <c r="G2018" i="1"/>
  <c r="E1860" i="25"/>
  <c r="G2010" i="1"/>
  <c r="E1852" i="25"/>
  <c r="G2006" i="1"/>
  <c r="E1848" i="25"/>
  <c r="G2002" i="1"/>
  <c r="E1844" i="25"/>
  <c r="G1998" i="1"/>
  <c r="E1840" i="25"/>
  <c r="G1978" i="1"/>
  <c r="E1822" i="25"/>
  <c r="G1974" i="1"/>
  <c r="E1818" i="25"/>
  <c r="G1962" i="1"/>
  <c r="E1806" i="25"/>
  <c r="G1958" i="1"/>
  <c r="E2379" i="25"/>
  <c r="E1802" i="25"/>
  <c r="G1946" i="1"/>
  <c r="E1790" i="25"/>
  <c r="G2066" i="1"/>
  <c r="E1774" i="25"/>
  <c r="G1920" i="1"/>
  <c r="E2234" i="25"/>
  <c r="E1770" i="25"/>
  <c r="G1913" i="1"/>
  <c r="E1766" i="25"/>
  <c r="G1909" i="1"/>
  <c r="E1762" i="25"/>
  <c r="G1905" i="1"/>
  <c r="E2495" i="25"/>
  <c r="E1758" i="25"/>
  <c r="G1901" i="1"/>
  <c r="E1754" i="25"/>
  <c r="E2038" i="25"/>
  <c r="G1889" i="1"/>
  <c r="E1743" i="25"/>
  <c r="G1885" i="1"/>
  <c r="E1739" i="25"/>
  <c r="G1881" i="1"/>
  <c r="E1735" i="25"/>
  <c r="E2530" i="25"/>
  <c r="G1877" i="1"/>
  <c r="E1731" i="25"/>
  <c r="G1873" i="1"/>
  <c r="E1727" i="25"/>
  <c r="G1869" i="1"/>
  <c r="E1723" i="25"/>
  <c r="G1865" i="1"/>
  <c r="E1719" i="25"/>
  <c r="G1861" i="1"/>
  <c r="E1715" i="25"/>
  <c r="G1853" i="1"/>
  <c r="E1708" i="25"/>
  <c r="E1836" i="25"/>
  <c r="G1849" i="1"/>
  <c r="E1704" i="25"/>
  <c r="G1845" i="1"/>
  <c r="E1700" i="25"/>
  <c r="G1841" i="1"/>
  <c r="E1696" i="25"/>
  <c r="G1837" i="1"/>
  <c r="E1692" i="25"/>
  <c r="E1965" i="25"/>
  <c r="G1833" i="1"/>
  <c r="E1688" i="25"/>
  <c r="E1961" i="25"/>
  <c r="G1829" i="1"/>
  <c r="E1958" i="25"/>
  <c r="E1684" i="25"/>
  <c r="G1825" i="1"/>
  <c r="E1680" i="25"/>
  <c r="G1821" i="1"/>
  <c r="E1676" i="25"/>
  <c r="G1799" i="1"/>
  <c r="E1672" i="25"/>
  <c r="G1814" i="1"/>
  <c r="E1664" i="25"/>
  <c r="G1810" i="1"/>
  <c r="E1661" i="25"/>
  <c r="G1807" i="1"/>
  <c r="E1657" i="25"/>
  <c r="G1777" i="1"/>
  <c r="E1653" i="25"/>
  <c r="G1792" i="1"/>
  <c r="E1649" i="25"/>
  <c r="G1788" i="1"/>
  <c r="E1645" i="25"/>
  <c r="G1784" i="1"/>
  <c r="E1641" i="25"/>
  <c r="G1766" i="1"/>
  <c r="E2051" i="25"/>
  <c r="E1668" i="25"/>
  <c r="E1637" i="25"/>
  <c r="E1673" i="25"/>
  <c r="G1760" i="1"/>
  <c r="E1633" i="25"/>
  <c r="G1756" i="1"/>
  <c r="E1629" i="25"/>
  <c r="G1752" i="1"/>
  <c r="E1625" i="25"/>
  <c r="G1748" i="1"/>
  <c r="E1621" i="25"/>
  <c r="G1744" i="1"/>
  <c r="E1617" i="25"/>
  <c r="G1740" i="1"/>
  <c r="E1613" i="25"/>
  <c r="E2445" i="25"/>
  <c r="E1877" i="25"/>
  <c r="G1732" i="1"/>
  <c r="E1605" i="25"/>
  <c r="G1728" i="1"/>
  <c r="E1601" i="25"/>
  <c r="G1720" i="1"/>
  <c r="E1593" i="25"/>
  <c r="G1716" i="1"/>
  <c r="E2331" i="25"/>
  <c r="E1589" i="25"/>
  <c r="G1712" i="1"/>
  <c r="E1585" i="25"/>
  <c r="G1704" i="1"/>
  <c r="E1577" i="25"/>
  <c r="G1700" i="1"/>
  <c r="E1573" i="25"/>
  <c r="G1692" i="1"/>
  <c r="E1565" i="25"/>
  <c r="G1684" i="1"/>
  <c r="E1557" i="25"/>
  <c r="G1680" i="1"/>
  <c r="E1553" i="25"/>
  <c r="G1763" i="1"/>
  <c r="E1545" i="25"/>
  <c r="G1651" i="1"/>
  <c r="E1542" i="25"/>
  <c r="G1658" i="1"/>
  <c r="E1907" i="25"/>
  <c r="E1538" i="25"/>
  <c r="G1656" i="1"/>
  <c r="E1534" i="25"/>
  <c r="G1670" i="1"/>
  <c r="E1530" i="25"/>
  <c r="G1663" i="1"/>
  <c r="E1526" i="25"/>
  <c r="G1659" i="1"/>
  <c r="E1522" i="25"/>
  <c r="G1646" i="1"/>
  <c r="E1518" i="25"/>
  <c r="E2593" i="25"/>
  <c r="G1642" i="1"/>
  <c r="E1514" i="25"/>
  <c r="G1638" i="1"/>
  <c r="E1510" i="25"/>
  <c r="G1634" i="1"/>
  <c r="E1755" i="25"/>
  <c r="E1506" i="25"/>
  <c r="G1626" i="1"/>
  <c r="E1498" i="25"/>
  <c r="G1622" i="1"/>
  <c r="E1494" i="25"/>
  <c r="G1614" i="1"/>
  <c r="E2553" i="25"/>
  <c r="E1486" i="25"/>
  <c r="G1610" i="1"/>
  <c r="E1482" i="25"/>
  <c r="G1606" i="1"/>
  <c r="E1478" i="25"/>
  <c r="E2545" i="25"/>
  <c r="G1598" i="1"/>
  <c r="E1470" i="25"/>
  <c r="G1582" i="1"/>
  <c r="E1454" i="25"/>
  <c r="G1578" i="1"/>
  <c r="E1450" i="25"/>
  <c r="G1570" i="1"/>
  <c r="E1442" i="25"/>
  <c r="G1566" i="1"/>
  <c r="E1438" i="25"/>
  <c r="G1562" i="1"/>
  <c r="E1434" i="25"/>
  <c r="G1558" i="1"/>
  <c r="E1430" i="25"/>
  <c r="G1550" i="1"/>
  <c r="E1422" i="25"/>
  <c r="G1542" i="1"/>
  <c r="E1414" i="25"/>
  <c r="G1538" i="1"/>
  <c r="E1410" i="25"/>
  <c r="G1526" i="1"/>
  <c r="E1400" i="25"/>
  <c r="G1522" i="1"/>
  <c r="E1396" i="25"/>
  <c r="G1462" i="1"/>
  <c r="E1380" i="25"/>
  <c r="G1458" i="1"/>
  <c r="E1376" i="25"/>
  <c r="G1465" i="1"/>
  <c r="E1372" i="25"/>
  <c r="G1470" i="1"/>
  <c r="E1368" i="25"/>
  <c r="G1492" i="1"/>
  <c r="E1360" i="25"/>
  <c r="G1488" i="1"/>
  <c r="E1356" i="25"/>
  <c r="G1484" i="1"/>
  <c r="E1352" i="25"/>
  <c r="G1480" i="1"/>
  <c r="E1349" i="25"/>
  <c r="G1476" i="1"/>
  <c r="E1345" i="25"/>
  <c r="G1448" i="1"/>
  <c r="E1337" i="25"/>
  <c r="G1444" i="1"/>
  <c r="E2403" i="25"/>
  <c r="E1333" i="25"/>
  <c r="E2180" i="25"/>
  <c r="G1440" i="1"/>
  <c r="E1329" i="25"/>
  <c r="G1436" i="1"/>
  <c r="E1325" i="25"/>
  <c r="G1428" i="1"/>
  <c r="E1319" i="25"/>
  <c r="G1420" i="1"/>
  <c r="E1311" i="25"/>
  <c r="G1404" i="1"/>
  <c r="E1296" i="25"/>
  <c r="G1396" i="1"/>
  <c r="E1288" i="25"/>
  <c r="G1392" i="1"/>
  <c r="E1284" i="25"/>
  <c r="E2345" i="25"/>
  <c r="E1488" i="25"/>
  <c r="G1384" i="1"/>
  <c r="E1476" i="25"/>
  <c r="E2337" i="25"/>
  <c r="E1277" i="25"/>
  <c r="G1376" i="1"/>
  <c r="E1269" i="25"/>
  <c r="G1372" i="1"/>
  <c r="E2884" i="25"/>
  <c r="E1462" i="25"/>
  <c r="E1265" i="25"/>
  <c r="G1368" i="1"/>
  <c r="E1261" i="25"/>
  <c r="G1364" i="1"/>
  <c r="E1257" i="25"/>
  <c r="G1360" i="1"/>
  <c r="E1729" i="25"/>
  <c r="E1253" i="25"/>
  <c r="E2861" i="25"/>
  <c r="G1356" i="1"/>
  <c r="E1443" i="25"/>
  <c r="E2322" i="25"/>
  <c r="E1249" i="25"/>
  <c r="G1352" i="1"/>
  <c r="E1245" i="25"/>
  <c r="G1348" i="1"/>
  <c r="E1241" i="25"/>
  <c r="G1344" i="1"/>
  <c r="E1237" i="25"/>
  <c r="G1336" i="1"/>
  <c r="E1418" i="25"/>
  <c r="E1230" i="25"/>
  <c r="G1332" i="1"/>
  <c r="E1226" i="25"/>
  <c r="G1328" i="1"/>
  <c r="E1223" i="25"/>
  <c r="E1826" i="25"/>
  <c r="G1324" i="1"/>
  <c r="E1219" i="25"/>
  <c r="G1320" i="1"/>
  <c r="E1215" i="25"/>
  <c r="G1316" i="1"/>
  <c r="E1211" i="25"/>
  <c r="G1306" i="1"/>
  <c r="E1199" i="25"/>
  <c r="G1302" i="1"/>
  <c r="E1195" i="25"/>
  <c r="E1375" i="25"/>
  <c r="G1298" i="1"/>
  <c r="E1191" i="25"/>
  <c r="G1294" i="1"/>
  <c r="E1187" i="25"/>
  <c r="G1286" i="1"/>
  <c r="E1179" i="25"/>
  <c r="G1234" i="1"/>
  <c r="E1175" i="25"/>
  <c r="G1279" i="1"/>
  <c r="E1171" i="25"/>
  <c r="G1275" i="1"/>
  <c r="E1167" i="25"/>
  <c r="G1271" i="1"/>
  <c r="E1163" i="25"/>
  <c r="G1267" i="1"/>
  <c r="E1159" i="25"/>
  <c r="E2574" i="25"/>
  <c r="E1905" i="25"/>
  <c r="E1937" i="25"/>
  <c r="G1259" i="1"/>
  <c r="E1151" i="25"/>
  <c r="G1251" i="1"/>
  <c r="E1143" i="25"/>
  <c r="G1247" i="1"/>
  <c r="E1139" i="25"/>
  <c r="G1243" i="1"/>
  <c r="E1135" i="25"/>
  <c r="E1222" i="25"/>
  <c r="G1239" i="1"/>
  <c r="E1131" i="25"/>
  <c r="E2169" i="25"/>
  <c r="G1232" i="1"/>
  <c r="E1127" i="25"/>
  <c r="G1228" i="1"/>
  <c r="E1123" i="25"/>
  <c r="G1224" i="1"/>
  <c r="E1119" i="25"/>
  <c r="G1220" i="1"/>
  <c r="E1115" i="25"/>
  <c r="G1214" i="1"/>
  <c r="E1111" i="25"/>
  <c r="G1210" i="1"/>
  <c r="E1107" i="25"/>
  <c r="G1206" i="1"/>
  <c r="E1103" i="25"/>
  <c r="E1180" i="25"/>
  <c r="G1202" i="1"/>
  <c r="E1099" i="25"/>
  <c r="E1951" i="25"/>
  <c r="E2790" i="25"/>
  <c r="G1175" i="1"/>
  <c r="E1091" i="25"/>
  <c r="G1171" i="1"/>
  <c r="E1087" i="25"/>
  <c r="G1163" i="1"/>
  <c r="E1079" i="25"/>
  <c r="G1159" i="1"/>
  <c r="E1075" i="25"/>
  <c r="E1789" i="25"/>
  <c r="E2365" i="25"/>
  <c r="G1156" i="1"/>
  <c r="E1071" i="25"/>
  <c r="E1616" i="25"/>
  <c r="G1152" i="1"/>
  <c r="E1068" i="25"/>
  <c r="G1148" i="1"/>
  <c r="E1064" i="25"/>
  <c r="E2041" i="25"/>
  <c r="E1757" i="25"/>
  <c r="G1144" i="1"/>
  <c r="E1060" i="25"/>
  <c r="G1140" i="1"/>
  <c r="E1056" i="25"/>
  <c r="G1136" i="1"/>
  <c r="E1052" i="25"/>
  <c r="G1132" i="1"/>
  <c r="E1048" i="25"/>
  <c r="G1128" i="1"/>
  <c r="E1044" i="25"/>
  <c r="E2737" i="25"/>
  <c r="G1124" i="1"/>
  <c r="E1040" i="25"/>
  <c r="G1120" i="1"/>
  <c r="E1036" i="25"/>
  <c r="G1116" i="1"/>
  <c r="E1032" i="25"/>
  <c r="G1112" i="1"/>
  <c r="E1028" i="25"/>
  <c r="G1108" i="1"/>
  <c r="E1024" i="25"/>
  <c r="G1104" i="1"/>
  <c r="E1842" i="25"/>
  <c r="E1020" i="25"/>
  <c r="G1100" i="1"/>
  <c r="E2315" i="25"/>
  <c r="E1016" i="25"/>
  <c r="G1096" i="1"/>
  <c r="E1012" i="25"/>
  <c r="G1092" i="1"/>
  <c r="E1008" i="25"/>
  <c r="G1088" i="1"/>
  <c r="E1004" i="25"/>
  <c r="G1084" i="1"/>
  <c r="E1000" i="25"/>
  <c r="G1080" i="1"/>
  <c r="E996" i="25"/>
  <c r="G1076" i="1"/>
  <c r="E992" i="25"/>
  <c r="E1070" i="25"/>
  <c r="G1072" i="1"/>
  <c r="E988" i="25"/>
  <c r="G1068" i="1"/>
  <c r="E984" i="25"/>
  <c r="G1064" i="1"/>
  <c r="E980" i="25"/>
  <c r="G1060" i="1"/>
  <c r="E976" i="25"/>
  <c r="G1056" i="1"/>
  <c r="E972" i="25"/>
  <c r="G1052" i="1"/>
  <c r="E2448" i="25"/>
  <c r="E968" i="25"/>
  <c r="G1048" i="1"/>
  <c r="E964" i="25"/>
  <c r="E2217" i="25"/>
  <c r="G1044" i="1"/>
  <c r="E960" i="25"/>
  <c r="G1040" i="1"/>
  <c r="E956" i="25"/>
  <c r="G1036" i="1"/>
  <c r="E952" i="25"/>
  <c r="G1028" i="1"/>
  <c r="E945" i="25"/>
  <c r="E1298" i="25"/>
  <c r="G1024" i="1"/>
  <c r="E941" i="25"/>
  <c r="E1867" i="25"/>
  <c r="G1020" i="1"/>
  <c r="E937" i="25"/>
  <c r="G1016" i="1"/>
  <c r="E933" i="25"/>
  <c r="E1292" i="25"/>
  <c r="G1012" i="1"/>
  <c r="E929" i="25"/>
  <c r="G1008" i="1"/>
  <c r="E925" i="25"/>
  <c r="E1485" i="25"/>
  <c r="G1004" i="1"/>
  <c r="E921" i="25"/>
  <c r="E2338" i="25"/>
  <c r="E2436" i="25"/>
  <c r="G1000" i="1"/>
  <c r="E917" i="25"/>
  <c r="G996" i="1"/>
  <c r="E913" i="25"/>
  <c r="G992" i="1"/>
  <c r="E909" i="25"/>
  <c r="G988" i="1"/>
  <c r="E905" i="25"/>
  <c r="G984" i="1"/>
  <c r="E901" i="25"/>
  <c r="G980" i="1"/>
  <c r="E897" i="25"/>
  <c r="G976" i="1"/>
  <c r="E893" i="25"/>
  <c r="G972" i="1"/>
  <c r="E889" i="25"/>
  <c r="G968" i="1"/>
  <c r="E885" i="25"/>
  <c r="G964" i="1"/>
  <c r="E881" i="25"/>
  <c r="E2857" i="25"/>
  <c r="G956" i="1"/>
  <c r="E873" i="25"/>
  <c r="G952" i="1"/>
  <c r="E869" i="25"/>
  <c r="G948" i="1"/>
  <c r="E865" i="25"/>
  <c r="E2278" i="25"/>
  <c r="E1424" i="25"/>
  <c r="G944" i="1"/>
  <c r="E861" i="25"/>
  <c r="E2507" i="25"/>
  <c r="G940" i="1"/>
  <c r="E857" i="25"/>
  <c r="G936" i="1"/>
  <c r="E853" i="25"/>
  <c r="G932" i="1"/>
  <c r="E849" i="25"/>
  <c r="G928" i="1"/>
  <c r="E845" i="25"/>
  <c r="G924" i="1"/>
  <c r="E841" i="25"/>
  <c r="G920" i="1"/>
  <c r="E1807" i="25"/>
  <c r="E837" i="25"/>
  <c r="G916" i="1"/>
  <c r="E833" i="25"/>
  <c r="G912" i="1"/>
  <c r="E829" i="25"/>
  <c r="G908" i="1"/>
  <c r="E826" i="25"/>
  <c r="G900" i="1"/>
  <c r="E819" i="25"/>
  <c r="G888" i="1"/>
  <c r="E807" i="25"/>
  <c r="G884" i="1"/>
  <c r="E803" i="25"/>
  <c r="G880" i="1"/>
  <c r="E799" i="25"/>
  <c r="G876" i="1"/>
  <c r="E795" i="25"/>
  <c r="G872" i="1"/>
  <c r="E791" i="25"/>
  <c r="G1197" i="1"/>
  <c r="E780" i="25"/>
  <c r="G1193" i="1"/>
  <c r="E776" i="25"/>
  <c r="G1189" i="1"/>
  <c r="E772" i="25"/>
  <c r="G1185" i="1"/>
  <c r="E768" i="25"/>
  <c r="G1181" i="1"/>
  <c r="E764" i="25"/>
  <c r="G833" i="1"/>
  <c r="E760" i="25"/>
  <c r="G854" i="1"/>
  <c r="E756" i="25"/>
  <c r="G850" i="1"/>
  <c r="E752" i="25"/>
  <c r="G846" i="1"/>
  <c r="E748" i="25"/>
  <c r="G842" i="1"/>
  <c r="E744" i="25"/>
  <c r="G838" i="1"/>
  <c r="E1627" i="25"/>
  <c r="E2253" i="25"/>
  <c r="E2799" i="25"/>
  <c r="E740" i="25"/>
  <c r="G834" i="1"/>
  <c r="E736" i="25"/>
  <c r="G828" i="1"/>
  <c r="E732" i="25"/>
  <c r="G816" i="1"/>
  <c r="E720" i="25"/>
  <c r="G832" i="1"/>
  <c r="E716" i="25"/>
  <c r="G811" i="1"/>
  <c r="E712" i="25"/>
  <c r="G797" i="1"/>
  <c r="E708" i="25"/>
  <c r="G808" i="1"/>
  <c r="E704" i="25"/>
  <c r="E1942" i="25"/>
  <c r="G804" i="1"/>
  <c r="E700" i="25"/>
  <c r="G786" i="1"/>
  <c r="E692" i="25"/>
  <c r="G782" i="1"/>
  <c r="E688" i="25"/>
  <c r="G774" i="1"/>
  <c r="E681" i="25"/>
  <c r="E959" i="25"/>
  <c r="G762" i="1"/>
  <c r="E669" i="25"/>
  <c r="E946" i="25"/>
  <c r="E2284" i="25"/>
  <c r="G754" i="1"/>
  <c r="E662" i="25"/>
  <c r="G750" i="1"/>
  <c r="E658" i="25"/>
  <c r="G746" i="1"/>
  <c r="E654" i="25"/>
  <c r="E1042" i="25"/>
  <c r="G742" i="1"/>
  <c r="E1259" i="25"/>
  <c r="E650" i="25"/>
  <c r="G738" i="1"/>
  <c r="E646" i="25"/>
  <c r="G734" i="1"/>
  <c r="E642" i="25"/>
  <c r="G726" i="1"/>
  <c r="E634" i="25"/>
  <c r="G722" i="1"/>
  <c r="E630" i="25"/>
  <c r="G718" i="1"/>
  <c r="E626" i="25"/>
  <c r="G714" i="1"/>
  <c r="E622" i="25"/>
  <c r="G710" i="1"/>
  <c r="E618" i="25"/>
  <c r="G706" i="1"/>
  <c r="E614" i="25"/>
  <c r="G702" i="1"/>
  <c r="E610" i="25"/>
  <c r="G698" i="1"/>
  <c r="E606" i="25"/>
  <c r="G694" i="1"/>
  <c r="E602" i="25"/>
  <c r="E792" i="25"/>
  <c r="G690" i="1"/>
  <c r="E598" i="25"/>
  <c r="G686" i="1"/>
  <c r="E594" i="25"/>
  <c r="G682" i="1"/>
  <c r="E590" i="25"/>
  <c r="G678" i="1"/>
  <c r="E586" i="25"/>
  <c r="G674" i="1"/>
  <c r="E582" i="25"/>
  <c r="G670" i="1"/>
  <c r="E578" i="25"/>
  <c r="G666" i="1"/>
  <c r="E574" i="25"/>
  <c r="G794" i="1"/>
  <c r="E570" i="25"/>
  <c r="G517" i="1"/>
  <c r="E566" i="25"/>
  <c r="G332" i="1"/>
  <c r="E562" i="25"/>
  <c r="G328" i="1"/>
  <c r="E558" i="25"/>
  <c r="G504" i="1"/>
  <c r="E555" i="25"/>
  <c r="G500" i="1"/>
  <c r="E551" i="25"/>
  <c r="G496" i="1"/>
  <c r="E547" i="25"/>
  <c r="G115" i="1"/>
  <c r="E543" i="25"/>
  <c r="G133" i="1"/>
  <c r="E539" i="25"/>
  <c r="G130" i="1"/>
  <c r="E535" i="25"/>
  <c r="G514" i="1"/>
  <c r="E531" i="25"/>
  <c r="G324" i="1"/>
  <c r="E527" i="25"/>
  <c r="G506" i="1"/>
  <c r="E523" i="25"/>
  <c r="G318" i="1"/>
  <c r="E519" i="25"/>
  <c r="E1183" i="25"/>
  <c r="G126" i="1"/>
  <c r="E515" i="25"/>
  <c r="G122" i="1"/>
  <c r="E511" i="25"/>
  <c r="G116" i="1"/>
  <c r="E507" i="25"/>
  <c r="G491" i="1"/>
  <c r="E503" i="25"/>
  <c r="G487" i="1"/>
  <c r="E499" i="25"/>
  <c r="G483" i="1"/>
  <c r="E495" i="25"/>
  <c r="G57" i="1"/>
  <c r="E2651" i="25"/>
  <c r="E1666" i="25"/>
  <c r="E491" i="25"/>
  <c r="E2680" i="25"/>
  <c r="E2262" i="25"/>
  <c r="G53" i="1"/>
  <c r="E489" i="25"/>
  <c r="G142" i="1"/>
  <c r="E485" i="25"/>
  <c r="G138" i="1"/>
  <c r="E481" i="25"/>
  <c r="G134" i="1"/>
  <c r="E477" i="25"/>
  <c r="G119" i="1"/>
  <c r="E473" i="25"/>
  <c r="G659" i="1"/>
  <c r="E469" i="25"/>
  <c r="G655" i="1"/>
  <c r="E465" i="25"/>
  <c r="G651" i="1"/>
  <c r="E461" i="25"/>
  <c r="E1315" i="25"/>
  <c r="E731" i="25"/>
  <c r="E2584" i="25"/>
  <c r="G643" i="1"/>
  <c r="E453" i="25"/>
  <c r="G639" i="1"/>
  <c r="E449" i="25"/>
  <c r="G635" i="1"/>
  <c r="E445" i="25"/>
  <c r="E950" i="25"/>
  <c r="E675" i="25"/>
  <c r="G627" i="1"/>
  <c r="E666" i="25"/>
  <c r="E439" i="25"/>
  <c r="E1603" i="25"/>
  <c r="G623" i="1"/>
  <c r="E1595" i="25"/>
  <c r="E1270" i="25"/>
  <c r="E435" i="25"/>
  <c r="G619" i="1"/>
  <c r="E431" i="25"/>
  <c r="E1460" i="25"/>
  <c r="G615" i="1"/>
  <c r="E427" i="25"/>
  <c r="G611" i="1"/>
  <c r="E423" i="25"/>
  <c r="G607" i="1"/>
  <c r="E419" i="25"/>
  <c r="G603" i="1"/>
  <c r="E415" i="25"/>
  <c r="E1437" i="25"/>
  <c r="E2417" i="25"/>
  <c r="G599" i="1"/>
  <c r="E411" i="25"/>
  <c r="G595" i="1"/>
  <c r="E407" i="25"/>
  <c r="E2729" i="25"/>
  <c r="E1984" i="25"/>
  <c r="G591" i="1"/>
  <c r="E403" i="25"/>
  <c r="G587" i="1"/>
  <c r="E399" i="25"/>
  <c r="G583" i="1"/>
  <c r="E395" i="25"/>
  <c r="G579" i="1"/>
  <c r="E391" i="25"/>
  <c r="G575" i="1"/>
  <c r="E387" i="25"/>
  <c r="G571" i="1"/>
  <c r="E383" i="25"/>
  <c r="G567" i="1"/>
  <c r="E379" i="25"/>
  <c r="G563" i="1"/>
  <c r="E375" i="25"/>
  <c r="G559" i="1"/>
  <c r="E371" i="25"/>
  <c r="G555" i="1"/>
  <c r="E367" i="25"/>
  <c r="G547" i="1"/>
  <c r="E360" i="25"/>
  <c r="G543" i="1"/>
  <c r="E356" i="25"/>
  <c r="G539" i="1"/>
  <c r="E352" i="25"/>
  <c r="G535" i="1"/>
  <c r="E348" i="25"/>
  <c r="E1388" i="25"/>
  <c r="G531" i="1"/>
  <c r="E344" i="25"/>
  <c r="G527" i="1"/>
  <c r="E340" i="25"/>
  <c r="G523" i="1"/>
  <c r="E336" i="25"/>
  <c r="E2362" i="25"/>
  <c r="G478" i="1"/>
  <c r="E954" i="25"/>
  <c r="E332" i="25"/>
  <c r="G474" i="1"/>
  <c r="E328" i="25"/>
  <c r="G470" i="1"/>
  <c r="E324" i="25"/>
  <c r="G466" i="1"/>
  <c r="E2739" i="25"/>
  <c r="E320" i="25"/>
  <c r="G462" i="1"/>
  <c r="E2734" i="25"/>
  <c r="E316" i="25"/>
  <c r="G458" i="1"/>
  <c r="E312" i="25"/>
  <c r="G454" i="1"/>
  <c r="E308" i="25"/>
  <c r="G450" i="1"/>
  <c r="E304" i="25"/>
  <c r="G446" i="1"/>
  <c r="E300" i="25"/>
  <c r="G442" i="1"/>
  <c r="E296" i="25"/>
  <c r="G438" i="1"/>
  <c r="E719" i="25"/>
  <c r="E292" i="25"/>
  <c r="G434" i="1"/>
  <c r="E288" i="25"/>
  <c r="E347" i="25"/>
  <c r="E824" i="25"/>
  <c r="G430" i="1"/>
  <c r="E717" i="25"/>
  <c r="E284" i="25"/>
  <c r="G422" i="1"/>
  <c r="E280" i="25"/>
  <c r="E696" i="25"/>
  <c r="E2602" i="25"/>
  <c r="G418" i="1"/>
  <c r="E276" i="25"/>
  <c r="G414" i="1"/>
  <c r="E272" i="25"/>
  <c r="E695" i="25"/>
  <c r="E2592" i="25"/>
  <c r="G410" i="1"/>
  <c r="E268" i="25"/>
  <c r="G406" i="1"/>
  <c r="E264" i="25"/>
  <c r="G402" i="1"/>
  <c r="E260" i="25"/>
  <c r="G398" i="1"/>
  <c r="E256" i="25"/>
  <c r="E1881" i="25"/>
  <c r="G394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0" i="1"/>
  <c r="E248" i="25"/>
  <c r="G386" i="1"/>
  <c r="E244" i="25"/>
  <c r="G382" i="1"/>
  <c r="E240" i="25"/>
  <c r="G378" i="1"/>
  <c r="E236" i="25"/>
  <c r="G374" i="1"/>
  <c r="E232" i="25"/>
  <c r="G370" i="1"/>
  <c r="E228" i="25"/>
  <c r="G366" i="1"/>
  <c r="E224" i="25"/>
  <c r="G362" i="1"/>
  <c r="E220" i="25"/>
  <c r="G358" i="1"/>
  <c r="E216" i="25"/>
  <c r="G354" i="1"/>
  <c r="E2412" i="25"/>
  <c r="E1978" i="25"/>
  <c r="E212" i="25"/>
  <c r="E1834" i="25"/>
  <c r="G350" i="1"/>
  <c r="E625" i="25"/>
  <c r="E208" i="25"/>
  <c r="E1706" i="25"/>
  <c r="E1228" i="25"/>
  <c r="G346" i="1"/>
  <c r="E204" i="25"/>
  <c r="G342" i="1"/>
  <c r="E200" i="25"/>
  <c r="G338" i="1"/>
  <c r="E197" i="25"/>
  <c r="G313" i="1"/>
  <c r="E189" i="25"/>
  <c r="E1170" i="25"/>
  <c r="G309" i="1"/>
  <c r="E185" i="25"/>
  <c r="G305" i="1"/>
  <c r="E181" i="25"/>
  <c r="G301" i="1"/>
  <c r="E177" i="25"/>
  <c r="E2582" i="25"/>
  <c r="G297" i="1"/>
  <c r="E173" i="25"/>
  <c r="G293" i="1"/>
  <c r="E170" i="25"/>
  <c r="G289" i="1"/>
  <c r="E166" i="25"/>
  <c r="E2210" i="25"/>
  <c r="G281" i="1"/>
  <c r="E158" i="25"/>
  <c r="G277" i="1"/>
  <c r="E154" i="25"/>
  <c r="E1045" i="25"/>
  <c r="G273" i="1"/>
  <c r="E150" i="25"/>
  <c r="G269" i="1"/>
  <c r="E146" i="25"/>
  <c r="G265" i="1"/>
  <c r="E142" i="25"/>
  <c r="G261" i="1"/>
  <c r="E138" i="25"/>
  <c r="E1582" i="25"/>
  <c r="G257" i="1"/>
  <c r="E134" i="25"/>
  <c r="G253" i="1"/>
  <c r="E130" i="25"/>
  <c r="G249" i="1"/>
  <c r="E126" i="25"/>
  <c r="G245" i="1"/>
  <c r="E2415" i="25"/>
  <c r="E122" i="25"/>
  <c r="G242" i="1"/>
  <c r="E118" i="25"/>
  <c r="G238" i="1"/>
  <c r="E1711" i="25"/>
  <c r="E115" i="25"/>
  <c r="E2277" i="25"/>
  <c r="G234" i="1"/>
  <c r="E111" i="25"/>
  <c r="G230" i="1"/>
  <c r="E107" i="25"/>
  <c r="G226" i="1"/>
  <c r="E103" i="25"/>
  <c r="G222" i="1"/>
  <c r="E99" i="25"/>
  <c r="G218" i="1"/>
  <c r="E95" i="25"/>
  <c r="G214" i="1"/>
  <c r="E91" i="25"/>
  <c r="G210" i="1"/>
  <c r="E87" i="25"/>
  <c r="E388" i="25"/>
  <c r="G206" i="1"/>
  <c r="E83" i="25"/>
  <c r="G202" i="1"/>
  <c r="E79" i="25"/>
  <c r="G194" i="1"/>
  <c r="E71" i="25"/>
  <c r="G190" i="1"/>
  <c r="E1798" i="25"/>
  <c r="E67" i="25"/>
  <c r="G186" i="1"/>
  <c r="E63" i="25"/>
  <c r="E2159" i="25"/>
  <c r="E2478" i="25"/>
  <c r="G182" i="1"/>
  <c r="E718" i="25"/>
  <c r="E1387" i="25"/>
  <c r="E2815" i="25"/>
  <c r="E59" i="25"/>
  <c r="G178" i="1"/>
  <c r="E56" i="25"/>
  <c r="G174" i="1"/>
  <c r="E52" i="25"/>
  <c r="G170" i="1"/>
  <c r="E49" i="25"/>
  <c r="G166" i="1"/>
  <c r="E45" i="25"/>
  <c r="E193" i="25"/>
  <c r="E1203" i="25"/>
  <c r="G158" i="1"/>
  <c r="E41" i="25"/>
  <c r="E1303" i="25"/>
  <c r="E674" i="25"/>
  <c r="E949" i="25"/>
  <c r="E1874" i="25"/>
  <c r="G154" i="1"/>
  <c r="E37" i="25"/>
  <c r="E2172" i="25"/>
  <c r="G150" i="1"/>
  <c r="E33" i="25"/>
  <c r="E75" i="25"/>
  <c r="G146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5" i="1"/>
  <c r="E2453" i="25"/>
  <c r="G2543" i="1"/>
  <c r="E2442" i="25"/>
  <c r="G2539" i="1"/>
  <c r="E2438" i="25"/>
  <c r="G2535" i="1"/>
  <c r="E2434" i="25"/>
  <c r="G2531" i="1"/>
  <c r="E2430" i="25"/>
  <c r="G2527" i="1"/>
  <c r="E2426" i="25"/>
  <c r="G2523" i="1"/>
  <c r="E2422" i="25"/>
  <c r="G2519" i="1"/>
  <c r="E2418" i="25"/>
  <c r="G2511" i="1"/>
  <c r="E2410" i="25"/>
  <c r="G2503" i="1"/>
  <c r="E2402" i="25"/>
  <c r="G2499" i="1"/>
  <c r="E2398" i="25"/>
  <c r="G2495" i="1"/>
  <c r="E2394" i="25"/>
  <c r="G2491" i="1"/>
  <c r="E2390" i="25"/>
  <c r="G2487" i="1"/>
  <c r="E2386" i="25"/>
  <c r="G2483" i="1"/>
  <c r="E2383" i="25"/>
  <c r="G2471" i="1"/>
  <c r="E2371" i="25"/>
  <c r="G2467" i="1"/>
  <c r="E2367" i="25"/>
  <c r="G2463" i="1"/>
  <c r="E2363" i="25"/>
  <c r="G2458" i="1"/>
  <c r="E2359" i="25"/>
  <c r="G2454" i="1"/>
  <c r="E2355" i="25"/>
  <c r="G2442" i="1"/>
  <c r="E2343" i="25"/>
  <c r="E2551" i="25"/>
  <c r="G2434" i="1"/>
  <c r="E2335" i="25"/>
  <c r="G2426" i="1"/>
  <c r="E2327" i="25"/>
  <c r="G2559" i="1"/>
  <c r="E2463" i="25"/>
  <c r="G2564" i="1"/>
  <c r="E2470" i="25"/>
  <c r="G2699" i="1"/>
  <c r="E2598" i="25"/>
  <c r="G2690" i="1"/>
  <c r="E2754" i="25"/>
  <c r="E2590" i="25"/>
  <c r="G2686" i="1"/>
  <c r="E2586" i="25"/>
  <c r="G2678" i="1"/>
  <c r="E2578" i="25"/>
  <c r="G2669" i="1"/>
  <c r="E2706" i="25"/>
  <c r="E2570" i="25"/>
  <c r="G2665" i="1"/>
  <c r="E2566" i="25"/>
  <c r="G2660" i="1"/>
  <c r="E2562" i="25"/>
  <c r="G2639" i="1"/>
  <c r="E2542" i="25"/>
  <c r="G2635" i="1"/>
  <c r="E2538" i="25"/>
  <c r="G2631" i="1"/>
  <c r="E2534" i="25"/>
  <c r="G2622" i="1"/>
  <c r="E2526" i="25"/>
  <c r="G2614" i="1"/>
  <c r="E2518" i="25"/>
  <c r="G2610" i="1"/>
  <c r="E2514" i="25"/>
  <c r="G2606" i="1"/>
  <c r="E2510" i="25"/>
  <c r="G2602" i="1"/>
  <c r="E2506" i="25"/>
  <c r="G2598" i="1"/>
  <c r="E2502" i="25"/>
  <c r="G2594" i="1"/>
  <c r="E2498" i="25"/>
  <c r="G2590" i="1"/>
  <c r="E2494" i="25"/>
  <c r="G2586" i="1"/>
  <c r="E2490" i="25"/>
  <c r="G2570" i="1"/>
  <c r="E2474" i="25"/>
  <c r="K2942" i="25"/>
  <c r="V2230" i="1"/>
  <c r="V2232" i="1"/>
  <c r="V74" i="1"/>
  <c r="V75" i="1"/>
  <c r="V80" i="1"/>
  <c r="V81" i="1"/>
  <c r="V82" i="1"/>
  <c r="V84" i="1"/>
  <c r="V85" i="1"/>
  <c r="V86" i="1"/>
  <c r="V87" i="1"/>
  <c r="V88" i="1"/>
  <c r="V89" i="1"/>
  <c r="V90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1" i="1"/>
  <c r="V112" i="1"/>
  <c r="V1216" i="1"/>
  <c r="V1217" i="1"/>
  <c r="V1501" i="1"/>
  <c r="V1502" i="1"/>
  <c r="V1503" i="1"/>
  <c r="V1504" i="1"/>
  <c r="V1505" i="1"/>
  <c r="V1779" i="1"/>
  <c r="V1780" i="1"/>
  <c r="V1916" i="1"/>
  <c r="V1928" i="1"/>
  <c r="V1930" i="1"/>
  <c r="V2243" i="1"/>
  <c r="V61" i="1"/>
  <c r="V62" i="1"/>
  <c r="V63" i="1"/>
  <c r="V64" i="1"/>
  <c r="V65" i="1"/>
  <c r="V66" i="1"/>
  <c r="V67" i="1"/>
  <c r="V68" i="1"/>
  <c r="V69" i="1"/>
  <c r="V70" i="1"/>
  <c r="V71" i="1"/>
  <c r="V72" i="1"/>
  <c r="V508" i="1"/>
  <c r="V426" i="1"/>
  <c r="V427" i="1"/>
  <c r="V428" i="1"/>
  <c r="V509" i="1"/>
  <c r="V510" i="1"/>
  <c r="V511" i="1"/>
  <c r="V512" i="1"/>
  <c r="V513" i="1"/>
  <c r="V791" i="1"/>
  <c r="V792" i="1"/>
  <c r="V793" i="1"/>
  <c r="V1281" i="1"/>
  <c r="V1282" i="1"/>
  <c r="V1496" i="1"/>
  <c r="V1497" i="1"/>
  <c r="V1498" i="1"/>
  <c r="V1506" i="1"/>
  <c r="V1507" i="1"/>
  <c r="V1508" i="1"/>
  <c r="V1509" i="1"/>
  <c r="V1510" i="1"/>
  <c r="V1767" i="1"/>
  <c r="V1768" i="1"/>
  <c r="V1771" i="1"/>
  <c r="V1772" i="1"/>
  <c r="V1773" i="1"/>
  <c r="V1774" i="1"/>
  <c r="V1775" i="1"/>
  <c r="V1924" i="1"/>
  <c r="V1925" i="1"/>
  <c r="V1926" i="1"/>
  <c r="V1927" i="1"/>
  <c r="V2100" i="1"/>
  <c r="V2102" i="1"/>
  <c r="V2234" i="1"/>
  <c r="V2235" i="1"/>
  <c r="V2242" i="1"/>
  <c r="Z2" i="1"/>
  <c r="Y2" i="1"/>
  <c r="V2" i="1"/>
  <c r="B2" i="19" a="1"/>
  <c r="O87" i="1"/>
  <c r="O80" i="1"/>
  <c r="O74" i="1"/>
  <c r="C690" i="19" l="1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I4320" i="25"/>
  <c r="I4478" i="25"/>
  <c r="K4478" i="25"/>
  <c r="K4320" i="25"/>
  <c r="G4251" i="25"/>
  <c r="G3948" i="25"/>
  <c r="K4087" i="25"/>
  <c r="I3987" i="25"/>
  <c r="G4023" i="25"/>
  <c r="G4432" i="25"/>
  <c r="I4226" i="25"/>
  <c r="I3893" i="25"/>
  <c r="K4391" i="25"/>
  <c r="G4212" i="25"/>
  <c r="I4125" i="25"/>
  <c r="I4438" i="25"/>
  <c r="G4097" i="25"/>
  <c r="G4185" i="25"/>
  <c r="K4100" i="25"/>
  <c r="G4218" i="25"/>
  <c r="K3979" i="25"/>
  <c r="I4439" i="25"/>
  <c r="I4466" i="25"/>
  <c r="G4248" i="25"/>
  <c r="I4441" i="25"/>
  <c r="I4447" i="25"/>
  <c r="I4119" i="25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K4282" i="25"/>
  <c r="G4232" i="25"/>
  <c r="I4248" i="25"/>
  <c r="G4447" i="25"/>
  <c r="G4419" i="25"/>
  <c r="G3945" i="25"/>
  <c r="I4415" i="25"/>
  <c r="K4079" i="25"/>
  <c r="G4226" i="25"/>
  <c r="I4280" i="25"/>
  <c r="G4441" i="25"/>
  <c r="K4013" i="25"/>
  <c r="K4432" i="25"/>
  <c r="G4466" i="25"/>
  <c r="G4383" i="25"/>
  <c r="K4286" i="25"/>
  <c r="K4232" i="25"/>
  <c r="K4419" i="25"/>
  <c r="G4119" i="25"/>
  <c r="I3945" i="25"/>
  <c r="I4146" i="25"/>
  <c r="G4439" i="25"/>
  <c r="K3893" i="25"/>
  <c r="G4013" i="25"/>
  <c r="I3989" i="25"/>
  <c r="G3928" i="25"/>
  <c r="K4280" i="25"/>
  <c r="K4005" i="25"/>
  <c r="I4336" i="25"/>
  <c r="I4199" i="25"/>
  <c r="I4348" i="25"/>
  <c r="K4523" i="25"/>
  <c r="K4505" i="25"/>
  <c r="I4036" i="25"/>
  <c r="G4353" i="25"/>
  <c r="G4279" i="25"/>
  <c r="G4006" i="25"/>
  <c r="I4288" i="25"/>
  <c r="I4310" i="25"/>
  <c r="G4086" i="25"/>
  <c r="K3885" i="25"/>
  <c r="K4491" i="25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I4322" i="25"/>
  <c r="K4251" i="25"/>
  <c r="K4457" i="25"/>
  <c r="K4097" i="25"/>
  <c r="K4336" i="25"/>
  <c r="K4023" i="25"/>
  <c r="I4391" i="25"/>
  <c r="K4212" i="25"/>
  <c r="G4125" i="25"/>
  <c r="I4329" i="25"/>
  <c r="I4094" i="25"/>
  <c r="K4199" i="25"/>
  <c r="I4006" i="25"/>
  <c r="I4087" i="25"/>
  <c r="G4348" i="25"/>
  <c r="G4288" i="25"/>
  <c r="G4310" i="25"/>
  <c r="I4523" i="25"/>
  <c r="G4438" i="25"/>
  <c r="K4086" i="25"/>
  <c r="I4002" i="25"/>
  <c r="K4218" i="25"/>
  <c r="G3885" i="25"/>
  <c r="K3965" i="25"/>
  <c r="I4063" i="25"/>
  <c r="K4036" i="25"/>
  <c r="G4127" i="25"/>
  <c r="I3939" i="25"/>
  <c r="I4347" i="25"/>
  <c r="K3948" i="25"/>
  <c r="K4279" i="25"/>
  <c r="G4005" i="25"/>
  <c r="I4457" i="25"/>
  <c r="I4185" i="25"/>
  <c r="G4329" i="25"/>
  <c r="K4094" i="25"/>
  <c r="K3987" i="25"/>
  <c r="I4187" i="25"/>
  <c r="I4505" i="25"/>
  <c r="K4002" i="25"/>
  <c r="G4100" i="25"/>
  <c r="G3965" i="25"/>
  <c r="G4063" i="25"/>
  <c r="G3979" i="25"/>
  <c r="I4127" i="25"/>
  <c r="G4128" i="25"/>
  <c r="K4353" i="25"/>
  <c r="K4347" i="25"/>
  <c r="G4322" i="25"/>
  <c r="K3820" i="25"/>
  <c r="I3630" i="25"/>
  <c r="K4146" i="25"/>
  <c r="G4282" i="25"/>
  <c r="K3978" i="25"/>
  <c r="G3989" i="25"/>
  <c r="K4281" i="25"/>
  <c r="I4383" i="25"/>
  <c r="I4297" i="25"/>
  <c r="G3919" i="25"/>
  <c r="G4286" i="25"/>
  <c r="K3928" i="25"/>
  <c r="G4079" i="25"/>
  <c r="K4167" i="25"/>
  <c r="G3978" i="25"/>
  <c r="G4281" i="25"/>
  <c r="G4297" i="25"/>
  <c r="K3919" i="25"/>
  <c r="K4415" i="25"/>
  <c r="I4167" i="25"/>
  <c r="K4231" i="25"/>
  <c r="I4386" i="25"/>
  <c r="G4404" i="25"/>
  <c r="G2978" i="25"/>
  <c r="I4388" i="25"/>
  <c r="G4423" i="25"/>
  <c r="I4317" i="25"/>
  <c r="K4276" i="25"/>
  <c r="K4484" i="25"/>
  <c r="G4123" i="25"/>
  <c r="K4001" i="25"/>
  <c r="G4074" i="25"/>
  <c r="K3941" i="25"/>
  <c r="I3880" i="25"/>
  <c r="K4059" i="25"/>
  <c r="I3851" i="25"/>
  <c r="G4209" i="25"/>
  <c r="G3996" i="25"/>
  <c r="I4113" i="25"/>
  <c r="I4220" i="25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5" i="1"/>
  <c r="E2" i="21" a="1"/>
  <c r="E2" i="21" s="1"/>
  <c r="V2240" i="1"/>
  <c r="V2241" i="1"/>
  <c r="V2236" i="1"/>
  <c r="V2237" i="1"/>
  <c r="V2238" i="1"/>
  <c r="V2239" i="1"/>
  <c r="V2233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4" i="1"/>
  <c r="V2215" i="1"/>
  <c r="V2216" i="1"/>
  <c r="J2056" i="25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13" i="1"/>
  <c r="V2212" i="1"/>
  <c r="V1789" i="1"/>
  <c r="V1790" i="1"/>
  <c r="V1791" i="1"/>
  <c r="V1792" i="1"/>
  <c r="V1793" i="1"/>
  <c r="V1778" i="1"/>
  <c r="V1776" i="1"/>
  <c r="V1777" i="1"/>
  <c r="V1804" i="1"/>
  <c r="V1805" i="1"/>
  <c r="V1806" i="1"/>
  <c r="V1807" i="1"/>
  <c r="V1803" i="1"/>
  <c r="V1808" i="1"/>
  <c r="V1809" i="1"/>
  <c r="V1810" i="1"/>
  <c r="V1811" i="1"/>
  <c r="V1812" i="1"/>
  <c r="V1813" i="1"/>
  <c r="V1814" i="1"/>
  <c r="V1815" i="1"/>
  <c r="V1816" i="1"/>
  <c r="V1794" i="1"/>
  <c r="V1795" i="1"/>
  <c r="V1796" i="1"/>
  <c r="V1797" i="1"/>
  <c r="V1798" i="1"/>
  <c r="V1799" i="1"/>
  <c r="V1800" i="1"/>
  <c r="V1801" i="1"/>
  <c r="V1802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20" i="1"/>
  <c r="V1923" i="1"/>
  <c r="V1921" i="1"/>
  <c r="V1922" i="1"/>
  <c r="V2066" i="1"/>
  <c r="V2067" i="1"/>
  <c r="V2068" i="1"/>
  <c r="V2069" i="1"/>
  <c r="V2070" i="1"/>
  <c r="V2071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103" i="1"/>
  <c r="V2099" i="1"/>
  <c r="V1932" i="1"/>
  <c r="V1933" i="1"/>
  <c r="V1934" i="1"/>
  <c r="V1935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104" i="1"/>
  <c r="V2105" i="1"/>
  <c r="V2106" i="1"/>
  <c r="V2107" i="1"/>
  <c r="V2108" i="1"/>
  <c r="V2109" i="1"/>
  <c r="V2110" i="1"/>
  <c r="V2111" i="1"/>
  <c r="V1817" i="1"/>
  <c r="V1819" i="1"/>
  <c r="V1820" i="1"/>
  <c r="V1784" i="1"/>
  <c r="V1785" i="1"/>
  <c r="V1786" i="1"/>
  <c r="V1782" i="1"/>
  <c r="V831" i="1"/>
  <c r="V832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8" i="1"/>
  <c r="V1787" i="1"/>
  <c r="V1783" i="1"/>
  <c r="V1781" i="1"/>
  <c r="V1434" i="1"/>
  <c r="V1764" i="1"/>
  <c r="V1766" i="1"/>
  <c r="V1769" i="1"/>
  <c r="V1770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61" i="1"/>
  <c r="V1762" i="1"/>
  <c r="V1763" i="1"/>
  <c r="O1433" i="1"/>
  <c r="V1435" i="1"/>
  <c r="V1664" i="1"/>
  <c r="V1665" i="1"/>
  <c r="V1666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8" i="1"/>
  <c r="J1542" i="25"/>
  <c r="V1671" i="1"/>
  <c r="V1672" i="1"/>
  <c r="V1653" i="1"/>
  <c r="V1654" i="1"/>
  <c r="V1655" i="1"/>
  <c r="V1656" i="1"/>
  <c r="V1657" i="1"/>
  <c r="V1659" i="1"/>
  <c r="V1660" i="1"/>
  <c r="V1661" i="1"/>
  <c r="V1662" i="1"/>
  <c r="V1663" i="1"/>
  <c r="V1667" i="1"/>
  <c r="V1668" i="1"/>
  <c r="V1669" i="1"/>
  <c r="V167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500" i="1"/>
  <c r="V1650" i="1"/>
  <c r="V1499" i="1"/>
  <c r="AA2" i="1"/>
  <c r="V1473" i="1"/>
  <c r="V1474" i="1"/>
  <c r="V1475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51" i="1"/>
  <c r="V1454" i="1"/>
  <c r="V1455" i="1"/>
  <c r="V1456" i="1"/>
  <c r="V1457" i="1"/>
  <c r="V1306" i="1"/>
  <c r="V1433" i="1"/>
  <c r="V1340" i="1"/>
  <c r="V1444" i="1"/>
  <c r="V1445" i="1"/>
  <c r="V1446" i="1"/>
  <c r="V1447" i="1"/>
  <c r="V1448" i="1"/>
  <c r="V1449" i="1"/>
  <c r="V1450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6" i="1"/>
  <c r="V1437" i="1"/>
  <c r="V1438" i="1"/>
  <c r="V1439" i="1"/>
  <c r="V1440" i="1"/>
  <c r="V1441" i="1"/>
  <c r="V1442" i="1"/>
  <c r="V1443" i="1"/>
  <c r="J1327" i="25"/>
  <c r="V1453" i="1"/>
  <c r="V1452" i="1"/>
  <c r="V1299" i="1"/>
  <c r="V1300" i="1"/>
  <c r="V1301" i="1"/>
  <c r="V1302" i="1"/>
  <c r="V1303" i="1"/>
  <c r="V1304" i="1"/>
  <c r="V1305" i="1"/>
  <c r="V1298" i="1"/>
  <c r="V1287" i="1"/>
  <c r="V1288" i="1"/>
  <c r="V1289" i="1"/>
  <c r="V1290" i="1"/>
  <c r="V1291" i="1"/>
  <c r="V1292" i="1"/>
  <c r="V1293" i="1"/>
  <c r="V1294" i="1"/>
  <c r="V1295" i="1"/>
  <c r="V1296" i="1"/>
  <c r="V1297" i="1"/>
  <c r="V1285" i="1"/>
  <c r="V1286" i="1"/>
  <c r="V1284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3" i="1"/>
  <c r="V1233" i="1"/>
  <c r="V1234" i="1"/>
  <c r="V1235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14" i="1"/>
  <c r="V1215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199" i="1"/>
  <c r="V1155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6" i="1"/>
  <c r="V1157" i="1"/>
  <c r="V1200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032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46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118" i="1"/>
  <c r="V119" i="1"/>
  <c r="V521" i="1"/>
  <c r="V131" i="1"/>
  <c r="V51" i="1"/>
  <c r="V134" i="1"/>
  <c r="V135" i="1"/>
  <c r="V136" i="1"/>
  <c r="V137" i="1"/>
  <c r="V138" i="1"/>
  <c r="V139" i="1"/>
  <c r="V140" i="1"/>
  <c r="V141" i="1"/>
  <c r="V142" i="1"/>
  <c r="V143" i="1"/>
  <c r="V144" i="1"/>
  <c r="V52" i="1"/>
  <c r="V53" i="1"/>
  <c r="V54" i="1"/>
  <c r="V55" i="1"/>
  <c r="V57" i="1"/>
  <c r="V58" i="1"/>
  <c r="V425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116" i="1"/>
  <c r="V117" i="1"/>
  <c r="V120" i="1"/>
  <c r="V121" i="1"/>
  <c r="V122" i="1"/>
  <c r="V123" i="1"/>
  <c r="V124" i="1"/>
  <c r="V125" i="1"/>
  <c r="V126" i="1"/>
  <c r="V127" i="1"/>
  <c r="V145" i="1"/>
  <c r="V317" i="1"/>
  <c r="V318" i="1"/>
  <c r="V319" i="1"/>
  <c r="V320" i="1"/>
  <c r="V321" i="1"/>
  <c r="V506" i="1"/>
  <c r="V507" i="1"/>
  <c r="V73" i="1"/>
  <c r="V323" i="1"/>
  <c r="V324" i="1"/>
  <c r="V325" i="1"/>
  <c r="V326" i="1"/>
  <c r="V327" i="1"/>
  <c r="V514" i="1"/>
  <c r="V515" i="1"/>
  <c r="V128" i="1"/>
  <c r="V129" i="1"/>
  <c r="V130" i="1"/>
  <c r="V322" i="1"/>
  <c r="V49" i="1"/>
  <c r="V132" i="1"/>
  <c r="V133" i="1"/>
  <c r="V662" i="1"/>
  <c r="V113" i="1"/>
  <c r="V114" i="1"/>
  <c r="V115" i="1"/>
  <c r="V163" i="1"/>
  <c r="V164" i="1"/>
  <c r="V495" i="1"/>
  <c r="V496" i="1"/>
  <c r="V497" i="1"/>
  <c r="V498" i="1"/>
  <c r="V499" i="1"/>
  <c r="V500" i="1"/>
  <c r="V501" i="1"/>
  <c r="V502" i="1"/>
  <c r="V503" i="1"/>
  <c r="V504" i="1"/>
  <c r="V505" i="1"/>
  <c r="V161" i="1"/>
  <c r="V162" i="1"/>
  <c r="V328" i="1"/>
  <c r="V329" i="1"/>
  <c r="V330" i="1"/>
  <c r="V331" i="1"/>
  <c r="V332" i="1"/>
  <c r="V333" i="1"/>
  <c r="V481" i="1"/>
  <c r="V516" i="1"/>
  <c r="V517" i="1"/>
  <c r="V518" i="1"/>
  <c r="V519" i="1"/>
  <c r="V520" i="1"/>
  <c r="V794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801" i="1"/>
  <c r="V802" i="1"/>
  <c r="V803" i="1"/>
  <c r="V804" i="1"/>
  <c r="V805" i="1"/>
  <c r="V806" i="1"/>
  <c r="V807" i="1"/>
  <c r="V808" i="1"/>
  <c r="V809" i="1"/>
  <c r="V795" i="1"/>
  <c r="V796" i="1"/>
  <c r="V797" i="1"/>
  <c r="V798" i="1"/>
  <c r="V799" i="1"/>
  <c r="V800" i="1"/>
  <c r="V811" i="1"/>
  <c r="V812" i="1"/>
  <c r="V810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58" i="1"/>
  <c r="V829" i="1"/>
  <c r="V830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33" i="1"/>
  <c r="V860" i="1"/>
  <c r="V859" i="1"/>
  <c r="V861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A132" i="20" l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130" i="20"/>
  <c r="A131" i="20" s="1"/>
  <c r="H3" i="19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O3" i="19" s="1"/>
  <c r="H3" i="19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M9" i="19" a="1"/>
  <c r="M9" i="19" s="1"/>
  <c r="F3" i="19"/>
  <c r="F201" i="19"/>
  <c r="J697" i="25"/>
  <c r="K697" i="25" l="1"/>
  <c r="S30" i="19"/>
  <c r="S29" i="19"/>
  <c r="S31" i="19"/>
  <c r="S32" i="19"/>
  <c r="S28" i="19"/>
  <c r="S27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J2332" i="25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L1" i="2" l="1" a="1"/>
  <c r="K9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106" i="2"/>
  <c r="K108" i="2"/>
  <c r="K110" i="2"/>
  <c r="S106" i="2"/>
  <c r="S108" i="2"/>
  <c r="S110" i="2"/>
  <c r="K105" i="2"/>
  <c r="K107" i="2"/>
  <c r="K109" i="2"/>
  <c r="K111" i="2"/>
  <c r="S105" i="2"/>
  <c r="S107" i="2"/>
  <c r="S109" i="2"/>
  <c r="S111" i="2"/>
  <c r="A2" i="2"/>
  <c r="K104" i="2" l="1"/>
  <c r="S104" i="2"/>
  <c r="S103" i="2"/>
  <c r="S95" i="2"/>
  <c r="K101" i="2"/>
  <c r="K93" i="2"/>
  <c r="S98" i="2"/>
  <c r="K102" i="2"/>
  <c r="K94" i="2"/>
  <c r="S97" i="2"/>
  <c r="S100" i="2"/>
  <c r="S92" i="2"/>
  <c r="K96" i="2"/>
  <c r="S101" i="2"/>
  <c r="S93" i="2"/>
  <c r="K99" i="2"/>
  <c r="K91" i="2"/>
  <c r="S96" i="2"/>
  <c r="K100" i="2"/>
  <c r="K92" i="2"/>
  <c r="K103" i="2"/>
  <c r="K95" i="2"/>
  <c r="S99" i="2"/>
  <c r="S91" i="2"/>
  <c r="K97" i="2"/>
  <c r="S102" i="2"/>
  <c r="S94" i="2"/>
  <c r="K98" i="2"/>
  <c r="K90" i="2"/>
  <c r="S90" i="2"/>
  <c r="S89" i="2"/>
  <c r="K89" i="2"/>
  <c r="S88" i="2"/>
  <c r="S87" i="2"/>
  <c r="K87" i="2"/>
  <c r="K88" i="2"/>
  <c r="K80" i="2"/>
  <c r="S12" i="2"/>
  <c r="S4" i="2"/>
  <c r="S13" i="2"/>
  <c r="S5" i="2"/>
  <c r="K15" i="2"/>
  <c r="K5" i="2"/>
  <c r="K14" i="2"/>
  <c r="K6" i="2"/>
  <c r="S18" i="2"/>
  <c r="S10" i="2"/>
  <c r="S2" i="2"/>
  <c r="S11" i="2"/>
  <c r="S3" i="2"/>
  <c r="K13" i="2"/>
  <c r="K3" i="2"/>
  <c r="K12" i="2"/>
  <c r="K4" i="2"/>
  <c r="S16" i="2"/>
  <c r="S8" i="2"/>
  <c r="S17" i="2"/>
  <c r="S9" i="2"/>
  <c r="L1" i="2"/>
  <c r="K11" i="2"/>
  <c r="K18" i="2"/>
  <c r="K10" i="2"/>
  <c r="K2" i="2"/>
  <c r="S14" i="2"/>
  <c r="S6" i="2"/>
  <c r="S15" i="2"/>
  <c r="S7" i="2"/>
  <c r="K17" i="2"/>
  <c r="K7" i="2"/>
  <c r="K16" i="2"/>
  <c r="K8" i="2"/>
  <c r="K86" i="2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K23" i="2" l="1"/>
  <c r="S23" i="2"/>
  <c r="S24" i="2"/>
  <c r="K24" i="2"/>
  <c r="S25" i="2"/>
  <c r="K25" i="2"/>
  <c r="K28" i="2"/>
  <c r="S28" i="2"/>
  <c r="S29" i="2"/>
  <c r="K29" i="2"/>
  <c r="A1" i="26" l="1" a="1"/>
  <c r="A1" i="26" s="1"/>
  <c r="F3645" i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5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<sst xmlns="http://schemas.openxmlformats.org/spreadsheetml/2006/main" count="34474" uniqueCount="6698">
  <si>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</si>
  <si>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</si>
  <si>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</si>
  <si>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</si>
  <si>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</si>
  <si>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</si>
  <si>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</si>
  <si>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</si>
  <si>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</si>
  <si>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</si>
  <si>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</si>
  <si>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</si>
  <si>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</si>
  <si>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</si>
  <si>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</si>
  <si>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</si>
  <si>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</si>
  <si>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</si>
  <si>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</si>
  <si>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</si>
  <si>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</si>
  <si>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</si>
  <si>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</si>
  <si>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</si>
  <si>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</si>
  <si>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</si>
  <si>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</si>
  <si>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</si>
  <si>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</si>
  <si>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</si>
  <si>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</si>
  <si>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</si>
  <si>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</si>
  <si>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</si>
  <si>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</si>
  <si>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</si>
  <si>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</si>
  <si>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</si>
  <si>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</si>
  <si>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</si>
  <si>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</si>
  <si>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</si>
  <si>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</si>
  <si>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</si>
  <si>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</si>
  <si>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</si>
  <si>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</si>
  <si>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</si>
  <si>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</si>
  <si>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</si>
  <si>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</si>
  <si>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</si>
  <si>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</si>
  <si>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</si>
  <si>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</si>
  <si>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</si>
  <si>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</si>
  <si>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</si>
  <si>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</si>
  <si>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</si>
  <si>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</si>
  <si>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</si>
  <si>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</si>
  <si>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</si>
  <si>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</si>
  <si>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</si>
  <si>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</si>
  <si>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</si>
  <si>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</si>
  <si>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</si>
  <si>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</si>
  <si>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</si>
  <si>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</si>
  <si>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</si>
  <si>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</si>
  <si>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</si>
  <si>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</si>
  <si>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</si>
  <si>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</si>
  <si>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</si>
  <si>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</si>
  <si>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</si>
  <si>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</si>
  <si>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</si>
  <si>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</si>
  <si>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</si>
  <si>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</si>
  <si>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</si>
  <si>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</si>
  <si>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</si>
  <si>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</si>
  <si>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</si>
  <si>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</si>
  <si>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</si>
  <si>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</si>
  <si>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</si>
  <si>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</si>
  <si>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</si>
  <si>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</si>
  <si>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</si>
  <si>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</si>
  <si>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</si>
  <si>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</si>
  <si>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</si>
  <si>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</si>
  <si>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</si>
  <si>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</si>
  <si>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</si>
  <si>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</si>
  <si>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</si>
  <si>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</si>
  <si>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</si>
  <si>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</si>
  <si>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</si>
  <si>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</si>
  <si>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</si>
  <si>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</si>
  <si>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</si>
  <si>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</si>
  <si>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</si>
  <si>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</si>
  <si>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</si>
  <si>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</si>
  <si>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</si>
  <si>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</si>
  <si>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</si>
  <si>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</si>
  <si>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</si>
  <si>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</si>
  <si>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</si>
  <si>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</si>
  <si>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</si>
  <si>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</si>
  <si>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</si>
  <si>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</si>
  <si>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</si>
  <si>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</si>
  <si>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</si>
  <si>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</si>
  <si>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</si>
  <si>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</si>
  <si>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</si>
  <si>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</si>
  <si>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</si>
  <si>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</si>
  <si>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</si>
  <si>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</si>
  <si>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</si>
  <si>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</si>
  <si>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</si>
  <si>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</si>
  <si>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</si>
  <si>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</si>
  <si>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</si>
  <si>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</si>
  <si>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</si>
  <si>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</si>
  <si>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</si>
  <si>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</si>
  <si>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</si>
  <si>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</si>
  <si>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</si>
  <si>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</si>
  <si>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</si>
  <si>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</si>
  <si>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</si>
  <si>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</si>
  <si>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</si>
  <si>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</si>
  <si>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</si>
  <si>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</si>
  <si>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</si>
  <si>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</si>
  <si>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</si>
  <si>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</si>
  <si>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</si>
  <si>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</si>
  <si>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</si>
  <si>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</si>
  <si>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</si>
  <si>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</si>
  <si>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</si>
  <si>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</si>
  <si>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</si>
  <si>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</si>
  <si>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</si>
  <si>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</si>
  <si>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</si>
  <si>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</si>
  <si>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</si>
  <si>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</si>
  <si>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</si>
  <si>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</si>
  <si>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</si>
  <si>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</si>
  <si>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</si>
  <si>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</si>
  <si>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</si>
  <si>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</si>
  <si>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</si>
  <si>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</si>
  <si>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</si>
  <si>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</si>
  <si>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</si>
  <si>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</si>
  <si>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</si>
  <si>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</si>
  <si>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</si>
  <si>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</si>
  <si>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</si>
  <si>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</si>
  <si>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</si>
  <si>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</si>
  <si>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</si>
  <si>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</si>
  <si>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</si>
  <si>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</si>
  <si>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</si>
  <si>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</si>
  <si>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</si>
  <si>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</si>
  <si>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</si>
  <si>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</si>
  <si>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</si>
  <si>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</si>
  <si>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</si>
  <si>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</si>
  <si>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</si>
  <si>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</si>
  <si>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</si>
  <si>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</si>
  <si>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</si>
  <si>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</si>
  <si>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</si>
  <si>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</si>
  <si>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</si>
  <si>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</si>
  <si>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</si>
  <si>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</si>
  <si>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</si>
  <si>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</si>
  <si>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</si>
  <si>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</si>
  <si>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</si>
  <si>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</si>
  <si>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</si>
  <si>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</si>
  <si>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</si>
  <si>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</si>
  <si>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</si>
  <si>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</si>
  <si>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</si>
  <si>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</si>
  <si>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</si>
  <si>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</si>
  <si>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</si>
  <si>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</si>
  <si>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</si>
  <si>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</si>
  <si>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</si>
  <si>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</si>
  <si>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</si>
  <si>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</si>
  <si>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</si>
  <si>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</si>
  <si>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</si>
  <si>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</si>
  <si>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</si>
  <si>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</si>
  <si>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</si>
  <si>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</si>
  <si>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</si>
  <si>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</si>
  <si>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</si>
  <si>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</si>
  <si>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</si>
  <si>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</si>
  <si>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</si>
  <si>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</si>
  <si>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</si>
  <si>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</si>
  <si>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</si>
  <si>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</si>
  <si>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</si>
  <si>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</si>
  <si>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</si>
  <si>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</si>
  <si>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</si>
  <si>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</si>
  <si>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</si>
  <si>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</si>
  <si>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</si>
  <si>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</si>
  <si>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</si>
  <si>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</si>
  <si>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</si>
  <si>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</si>
  <si>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</si>
  <si>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</si>
  <si>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</si>
  <si>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</si>
  <si>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</si>
  <si>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</si>
  <si>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</si>
  <si>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</si>
  <si>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</si>
  <si>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</si>
  <si>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</si>
  <si>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</si>
  <si>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</si>
  <si>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</si>
  <si>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</si>
  <si>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</si>
  <si>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</si>
  <si>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</si>
  <si>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</si>
  <si>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</si>
  <si>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</si>
  <si>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</si>
  <si>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</si>
  <si>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</si>
  <si>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</si>
  <si>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</si>
  <si>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</si>
  <si>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</si>
  <si>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</si>
  <si>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</si>
  <si>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</si>
  <si>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</si>
  <si>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</si>
  <si>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</si>
  <si>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</si>
  <si>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</si>
  <si>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</si>
  <si>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</si>
  <si>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</si>
  <si>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</si>
  <si>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</si>
  <si>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</si>
  <si>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</si>
  <si>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</si>
  <si>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</si>
  <si>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</si>
  <si>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</si>
  <si>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</si>
  <si>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</si>
  <si>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</si>
  <si>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</si>
  <si>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</si>
  <si>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</si>
  <si>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</si>
  <si>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</si>
  <si>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</si>
  <si>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</si>
  <si>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</si>
  <si>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</si>
  <si>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</si>
  <si>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</si>
  <si>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</si>
  <si>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</si>
  <si>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</si>
  <si>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</si>
  <si>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</si>
  <si>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</si>
  <si>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</si>
  <si>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</si>
  <si>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</si>
  <si>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</si>
  <si>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</si>
  <si>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</si>
  <si>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</si>
  <si>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</si>
  <si>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</si>
  <si>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</si>
  <si>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</si>
  <si>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</si>
  <si>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</si>
  <si>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</si>
  <si>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</si>
  <si>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</si>
  <si>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</si>
  <si>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</si>
  <si>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</si>
  <si>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</si>
  <si>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</si>
  <si>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</si>
  <si>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</si>
  <si>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</si>
  <si>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</si>
  <si>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</si>
  <si>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</si>
  <si>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</si>
  <si>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</si>
  <si>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</si>
  <si>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</si>
  <si>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</si>
  <si>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</si>
  <si>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</si>
  <si>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</si>
  <si>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</si>
  <si>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</si>
  <si>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</si>
  <si>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</si>
  <si>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</si>
  <si>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</si>
  <si>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</si>
  <si>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</si>
  <si>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</si>
  <si>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</si>
  <si>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</si>
  <si>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</si>
  <si>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</si>
  <si>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</si>
  <si>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</si>
  <si>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</si>
  <si>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</si>
  <si>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</si>
  <si>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</si>
  <si>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</si>
  <si>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</si>
  <si>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</si>
  <si>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</si>
  <si>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</si>
  <si>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</si>
  <si>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</si>
  <si>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</si>
  <si>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</si>
  <si>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</si>
  <si>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</si>
  <si>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</si>
  <si>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</si>
  <si>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</si>
  <si>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</si>
  <si>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</si>
  <si>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</si>
  <si>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</si>
  <si>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</si>
  <si>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</si>
  <si>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</si>
  <si>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</si>
  <si>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</si>
  <si>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</si>
  <si>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</si>
  <si>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</si>
  <si>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</si>
  <si>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</si>
  <si>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</si>
  <si>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</si>
  <si>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</si>
  <si>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</si>
  <si>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</si>
  <si>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</si>
  <si>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</si>
  <si>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</si>
  <si>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</si>
  <si>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</si>
  <si>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</si>
  <si>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</si>
  <si>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</si>
  <si>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</si>
  <si>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</si>
  <si>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</si>
  <si>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</si>
  <si>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</si>
  <si>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</si>
  <si>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</si>
  <si>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</si>
  <si>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</si>
  <si>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</si>
  <si>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</si>
  <si>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</si>
  <si>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</si>
  <si>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</si>
  <si>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</si>
  <si>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</si>
  <si>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</si>
  <si>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</si>
  <si>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</si>
  <si>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</si>
  <si>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</si>
  <si>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</si>
  <si>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</si>
  <si>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</si>
  <si>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</si>
  <si>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</si>
  <si>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</si>
  <si>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</si>
  <si>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</si>
  <si>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</si>
  <si>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</si>
  <si>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</si>
  <si>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</si>
  <si>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</si>
  <si>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</si>
  <si>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</si>
  <si>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</si>
  <si>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</si>
  <si>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</si>
  <si>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</si>
  <si>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</si>
  <si>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</si>
  <si>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</si>
  <si>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</si>
  <si>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</si>
  <si>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</si>
  <si>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</si>
  <si>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</si>
  <si>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</si>
  <si>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</si>
  <si>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</si>
  <si>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</si>
  <si>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</si>
  <si>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</si>
  <si>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</si>
  <si>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</si>
  <si>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</si>
  <si>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</si>
  <si>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</si>
  <si>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</si>
  <si>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</si>
  <si>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</si>
  <si>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</si>
  <si>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</si>
  <si>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</si>
  <si>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</si>
  <si>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</si>
  <si>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</si>
  <si>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</si>
  <si>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</si>
  <si>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</si>
  <si>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</si>
  <si>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</si>
  <si>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</si>
  <si>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</si>
  <si>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</si>
  <si>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</si>
  <si>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</si>
  <si>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</si>
  <si>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</si>
  <si>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</si>
  <si>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</si>
  <si>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</si>
  <si>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</si>
  <si>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</si>
  <si>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</si>
  <si>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</si>
  <si>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</si>
  <si>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</si>
  <si>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</si>
  <si>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</si>
  <si>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</si>
  <si>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</si>
  <si>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</si>
  <si>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</si>
  <si>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</si>
  <si>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</si>
  <si>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</si>
  <si>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</si>
  <si>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</si>
  <si>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</si>
  <si>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</si>
  <si>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</si>
  <si>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</si>
  <si>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</si>
  <si>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</si>
  <si>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</si>
  <si>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</si>
  <si>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</si>
  <si>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</si>
  <si>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</si>
  <si>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</si>
  <si>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</si>
  <si>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</si>
  <si>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</si>
  <si>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</si>
  <si>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</si>
  <si>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</si>
  <si>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</si>
  <si>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</si>
  <si>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</si>
  <si>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</si>
  <si>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</si>
  <si>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</si>
  <si>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</si>
  <si>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</si>
  <si>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</si>
  <si>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</si>
  <si>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</si>
  <si>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</si>
  <si>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</si>
  <si>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</si>
  <si>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</si>
  <si>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</si>
  <si>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</si>
  <si>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</si>
  <si>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</si>
  <si>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</si>
  <si>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</si>
  <si>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</si>
  <si>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</si>
  <si>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</si>
  <si>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</si>
  <si>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</si>
  <si>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</si>
  <si>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</si>
  <si>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</si>
  <si>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</si>
  <si>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</si>
  <si>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</si>
  <si>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</si>
  <si>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</si>
  <si>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</si>
  <si>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</si>
  <si>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</si>
  <si>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</si>
  <si>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</si>
  <si>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</si>
  <si>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</si>
  <si>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</si>
  <si>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</si>
  <si>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</si>
  <si>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</si>
  <si>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</si>
  <si>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</si>
  <si>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</si>
  <si>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</si>
  <si>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</si>
  <si>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</si>
  <si>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</si>
  <si>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</si>
  <si>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</si>
  <si>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</si>
  <si>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</si>
  <si>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</si>
  <si>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</si>
  <si>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</si>
  <si>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</si>
  <si>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</si>
  <si>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</si>
  <si>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</si>
  <si>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</si>
  <si>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</si>
  <si>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</si>
  <si>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</si>
  <si>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</si>
  <si>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</si>
  <si>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</si>
  <si>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</si>
  <si>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</si>
  <si>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</si>
  <si>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</si>
  <si>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</si>
  <si>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</si>
  <si>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</si>
  <si>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</si>
  <si>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</si>
  <si>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</si>
  <si>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</si>
  <si>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</si>
  <si>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</si>
  <si>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</si>
  <si>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</si>
  <si>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</si>
  <si>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</si>
  <si>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</si>
  <si>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</si>
  <si>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</si>
  <si>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</si>
  <si>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</si>
  <si>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</si>
  <si>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</si>
  <si>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</si>
  <si>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</si>
  <si>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</si>
  <si>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</si>
  <si>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</si>
  <si>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</si>
  <si>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</si>
  <si>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</si>
  <si>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</si>
  <si>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</si>
  <si>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</si>
  <si>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</si>
  <si>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</si>
  <si>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</si>
  <si>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</si>
  <si>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</si>
  <si>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</si>
  <si>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</si>
  <si>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</si>
  <si>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</si>
  <si>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</si>
  <si>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</si>
  <si>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</si>
  <si>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</si>
  <si>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</si>
  <si>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</si>
  <si>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</si>
  <si>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</si>
  <si>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</si>
  <si>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</si>
  <si>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</si>
  <si>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</si>
  <si>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</si>
  <si>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</si>
  <si>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</si>
  <si>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</si>
  <si>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</si>
  <si>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</si>
  <si>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</si>
  <si>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</si>
  <si>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</si>
  <si>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</si>
  <si>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</si>
  <si>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</si>
  <si>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</si>
  <si>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</si>
  <si>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</si>
  <si>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</si>
  <si>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</si>
  <si>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</si>
  <si>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</si>
  <si>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</si>
  <si>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</si>
  <si>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</si>
  <si>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</si>
  <si>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</si>
  <si>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</si>
  <si>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</si>
  <si>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</si>
  <si>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</si>
  <si>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</si>
  <si>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</si>
  <si>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</si>
  <si>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</si>
  <si>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</si>
  <si>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</si>
  <si>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</si>
  <si>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</si>
  <si>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</si>
  <si>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</si>
  <si>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</si>
  <si>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</si>
  <si>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</si>
  <si>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</si>
  <si>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</si>
  <si>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</si>
  <si>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</si>
  <si>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</si>
  <si>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</si>
  <si>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</si>
  <si>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</si>
  <si>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</si>
  <si>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</si>
  <si>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</si>
  <si>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</si>
  <si>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</si>
  <si>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</si>
  <si>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</si>
  <si>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</si>
  <si>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</si>
  <si>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</si>
  <si>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</si>
  <si>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</si>
  <si>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</si>
  <si>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</si>
  <si>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</si>
  <si>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</si>
  <si>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</si>
  <si>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</si>
  <si>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</si>
  <si>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</si>
  <si>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</si>
  <si>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</si>
  <si>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</si>
  <si>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</si>
  <si>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</si>
  <si>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</si>
  <si>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</si>
  <si>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</si>
  <si>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</si>
  <si>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</si>
  <si>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</si>
  <si>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</si>
  <si>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</si>
  <si>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</si>
  <si>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</si>
  <si>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</si>
  <si>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</si>
  <si>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</si>
  <si>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</si>
  <si>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</si>
  <si>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</si>
  <si>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</si>
  <si>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</si>
  <si>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</si>
  <si>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</si>
  <si>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</si>
  <si>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</si>
  <si>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</si>
  <si>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</si>
  <si>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</si>
  <si>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</si>
  <si>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</si>
  <si>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</si>
  <si>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</si>
  <si>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</si>
  <si>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</si>
  <si>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</si>
  <si>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</si>
  <si>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</si>
  <si>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</si>
  <si>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</si>
  <si>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</si>
  <si>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</si>
  <si>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</si>
  <si>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</si>
  <si>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</si>
  <si>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</si>
  <si>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</si>
  <si>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</si>
  <si>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</si>
  <si>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</si>
  <si>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</si>
  <si>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</si>
  <si>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</si>
  <si>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</si>
  <si>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</si>
  <si>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</si>
  <si>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</si>
  <si>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</si>
  <si>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</si>
  <si>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</si>
  <si>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</si>
  <si>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</si>
  <si>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</si>
  <si>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</si>
  <si>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</si>
  <si>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</si>
  <si>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</si>
  <si>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</si>
  <si>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</si>
  <si>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</si>
  <si>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</si>
  <si>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</si>
  <si>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</si>
  <si>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</si>
  <si>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</si>
  <si>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</si>
  <si>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</si>
  <si>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</si>
  <si>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</si>
  <si>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</si>
  <si>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</si>
  <si>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</si>
  <si>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</si>
  <si>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</si>
  <si>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</si>
  <si>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</si>
  <si>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</si>
  <si>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</si>
  <si>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</si>
  <si>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</si>
  <si>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</si>
  <si>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</si>
  <si>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</si>
  <si>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</si>
  <si>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</si>
  <si>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</si>
  <si>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</si>
  <si>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</si>
  <si>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</si>
  <si>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</si>
  <si>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</si>
  <si>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</si>
  <si>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</si>
  <si>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</si>
  <si>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</si>
  <si>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</si>
  <si>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</si>
  <si>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</si>
  <si>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</si>
  <si>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</si>
  <si>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</si>
  <si>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</si>
  <si>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</si>
  <si>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</si>
  <si>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</si>
  <si>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</si>
  <si>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</si>
  <si>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</si>
  <si>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</si>
  <si>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</si>
  <si>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</si>
  <si>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</si>
  <si>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</si>
  <si>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</si>
  <si>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</si>
  <si>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</si>
  <si>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</si>
  <si>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</si>
  <si>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</si>
  <si>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</si>
  <si>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</si>
  <si>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</si>
  <si>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</si>
  <si>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</si>
  <si>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</si>
  <si>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</si>
  <si>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</si>
  <si>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</si>
  <si>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</si>
  <si>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</si>
  <si>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</si>
  <si>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</si>
  <si>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</si>
  <si>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</si>
  <si>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</si>
  <si>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</si>
  <si>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</si>
  <si>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</si>
  <si>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</si>
  <si>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</si>
  <si>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</si>
  <si>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</si>
  <si>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</si>
  <si>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</si>
  <si>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</si>
  <si>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</si>
  <si>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</si>
  <si>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</si>
  <si>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</si>
  <si>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</si>
  <si>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</si>
  <si>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</si>
  <si>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</si>
  <si>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</si>
  <si>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</si>
  <si>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</si>
  <si>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</si>
  <si>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</si>
  <si>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</si>
  <si>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</si>
  <si>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</si>
  <si>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</si>
  <si>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</si>
  <si>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</si>
  <si>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</si>
  <si>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</si>
  <si>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</si>
  <si>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</si>
  <si>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</si>
  <si>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</si>
  <si>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</si>
  <si>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</si>
  <si>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</si>
  <si>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</si>
  <si>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</si>
  <si>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</si>
  <si>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</si>
  <si>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</si>
  <si>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</si>
  <si>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</si>
  <si>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</si>
  <si>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</si>
  <si>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</si>
  <si>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</si>
  <si>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</si>
  <si>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</si>
  <si>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</si>
  <si>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</si>
  <si>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</si>
  <si>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</si>
  <si>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</si>
  <si>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</si>
  <si>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</si>
  <si>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</si>
  <si>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</si>
  <si>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</si>
  <si>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</si>
  <si>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</si>
  <si>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</si>
  <si>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</si>
  <si>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</si>
  <si>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</si>
  <si>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</si>
  <si>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</si>
  <si>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</si>
  <si>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</si>
  <si>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</si>
  <si>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</si>
  <si>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</si>
  <si>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</si>
  <si>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</si>
  <si>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</si>
  <si>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</si>
  <si>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</si>
  <si>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</si>
  <si>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</si>
  <si>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</si>
  <si>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</si>
  <si>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</si>
  <si>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</si>
  <si>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</si>
  <si>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</si>
  <si>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</si>
  <si>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</si>
  <si>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</si>
  <si>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</si>
  <si>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</si>
  <si>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</si>
  <si>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</si>
  <si>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</si>
  <si>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</si>
  <si>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</si>
  <si>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</si>
  <si>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</si>
  <si>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</si>
  <si>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</si>
  <si>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</si>
  <si>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</si>
  <si>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</si>
  <si>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</si>
  <si>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</si>
  <si>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</si>
  <si>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</si>
  <si>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</si>
  <si>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</si>
  <si>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</si>
  <si>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</si>
  <si>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</si>
  <si>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</si>
  <si>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</si>
  <si>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</si>
  <si>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</si>
  <si>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</si>
  <si>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</si>
  <si>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</si>
  <si>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</si>
  <si>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</si>
  <si>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</si>
  <si>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</si>
  <si>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</si>
  <si>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</si>
  <si>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</si>
  <si>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</si>
  <si>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</si>
  <si>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</si>
  <si>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</si>
  <si>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</si>
  <si>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</si>
  <si>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</si>
  <si>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</si>
  <si>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</si>
  <si>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</si>
  <si>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</si>
  <si>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</si>
  <si>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</si>
  <si>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</si>
  <si>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</si>
  <si>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</si>
  <si>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</si>
  <si>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</si>
  <si>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</si>
  <si>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</si>
  <si>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</si>
  <si>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</si>
  <si>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</si>
  <si>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</si>
  <si>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</si>
  <si>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</si>
  <si>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</si>
  <si>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</si>
  <si>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</si>
  <si>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</si>
  <si>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</si>
  <si>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</si>
  <si>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</si>
  <si>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</si>
  <si>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</si>
  <si>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</si>
  <si>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</si>
  <si>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</si>
  <si>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</si>
  <si>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</si>
  <si>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</si>
  <si>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</si>
  <si>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</si>
  <si>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</si>
  <si>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</si>
  <si>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</si>
  <si>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</si>
  <si>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</si>
  <si>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</si>
  <si>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</si>
  <si>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</si>
  <si>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</si>
  <si>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</si>
  <si>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</si>
  <si>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</si>
  <si>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</si>
  <si>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</si>
  <si>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</si>
  <si>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</si>
  <si>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</si>
  <si>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</si>
  <si>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</si>
  <si>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</si>
  <si>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</si>
  <si>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</si>
  <si>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</si>
  <si>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</si>
  <si>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</si>
  <si>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</si>
  <si>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</si>
  <si>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</si>
  <si>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</si>
  <si>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</si>
  <si>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</si>
  <si>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</si>
  <si>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</si>
  <si>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</si>
  <si>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</si>
  <si>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</si>
  <si>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</si>
  <si>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</si>
  <si>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</si>
  <si>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</si>
  <si>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</si>
  <si>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</si>
  <si>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</si>
  <si>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</si>
  <si>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</si>
  <si>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</si>
  <si>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</si>
  <si>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</si>
  <si>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</si>
  <si>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</si>
  <si>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</si>
  <si>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</si>
  <si>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</si>
  <si>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</si>
  <si>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</si>
  <si>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</si>
  <si>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</si>
  <si>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</si>
  <si>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</si>
  <si>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</si>
  <si>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</si>
  <si>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</si>
  <si>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</si>
  <si>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</si>
  <si>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</si>
  <si>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</si>
  <si>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</si>
  <si>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</si>
  <si>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</si>
  <si>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</si>
  <si>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</si>
  <si>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</si>
  <si>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</si>
  <si>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</si>
  <si>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</si>
  <si>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</si>
  <si>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</si>
  <si>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</si>
  <si>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</si>
  <si>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</si>
  <si>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</si>
  <si>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</si>
  <si>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</si>
  <si>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</si>
  <si>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</si>
  <si>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</si>
  <si>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</si>
  <si>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</si>
  <si>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</si>
  <si>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</si>
  <si>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</si>
  <si>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</si>
  <si>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</si>
  <si>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</si>
  <si>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</si>
  <si>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</si>
  <si>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</si>
  <si>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</si>
  <si>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</si>
  <si>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</si>
  <si>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</si>
  <si>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</si>
  <si>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</si>
  <si>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</si>
  <si>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</si>
  <si>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</si>
  <si>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</si>
  <si>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</si>
  <si>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</si>
  <si>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</si>
  <si>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</si>
  <si>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</si>
  <si>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</si>
  <si>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</si>
  <si>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</si>
  <si>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</si>
  <si>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</si>
  <si>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</si>
  <si>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</si>
  <si>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</si>
  <si>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</si>
  <si>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</si>
  <si>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</si>
  <si>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</si>
  <si>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</si>
  <si>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</si>
  <si>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</si>
  <si>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</si>
  <si>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</si>
  <si>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</si>
  <si>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</si>
  <si>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</si>
  <si>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</si>
  <si>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</si>
  <si>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</si>
  <si>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</si>
  <si>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</si>
  <si>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</si>
  <si>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</si>
  <si>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</si>
  <si>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</si>
  <si>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</si>
  <si>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</si>
  <si>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</si>
  <si>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</si>
  <si>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</si>
  <si>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</si>
  <si>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</si>
  <si>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</si>
  <si>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</si>
  <si>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</si>
  <si>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</si>
  <si>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</si>
  <si>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</si>
  <si>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</si>
  <si>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</si>
  <si>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</si>
  <si>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</si>
  <si>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</si>
  <si>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</si>
  <si>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</si>
  <si>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</si>
  <si>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</si>
  <si>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</si>
  <si>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</si>
  <si>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</si>
  <si>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</si>
  <si>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</si>
  <si>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</si>
  <si>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</si>
  <si>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</si>
  <si>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</si>
  <si>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</si>
  <si>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</si>
  <si>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</si>
  <si>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</si>
  <si>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</si>
  <si>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</si>
  <si>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</si>
  <si>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</si>
  <si>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</si>
  <si>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</si>
  <si>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</si>
  <si>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</si>
  <si>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</si>
  <si>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</si>
  <si>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</si>
  <si>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</si>
  <si>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</si>
  <si>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</si>
  <si>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</si>
  <si>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</si>
  <si>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</si>
  <si>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</si>
  <si>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</si>
  <si>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</si>
  <si>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</si>
  <si>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</si>
  <si>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</si>
  <si>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</si>
  <si>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</si>
  <si>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</si>
  <si>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</si>
  <si>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</si>
  <si>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</si>
  <si>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</si>
  <si>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</si>
  <si>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</si>
  <si>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</si>
  <si>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</si>
  <si>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</si>
  <si>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</si>
  <si>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</si>
  <si>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</si>
  <si>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</si>
  <si>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</si>
  <si>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</si>
  <si>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</si>
  <si>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</si>
  <si>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</si>
  <si>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</si>
  <si>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</si>
  <si>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</si>
  <si>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</si>
  <si>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</si>
  <si>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</si>
  <si>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</si>
  <si>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</si>
  <si>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</si>
  <si>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</si>
  <si>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</si>
  <si>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</si>
  <si>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</si>
  <si>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</si>
  <si>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</si>
  <si>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</si>
  <si>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</si>
  <si>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</si>
  <si>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</si>
  <si>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</si>
  <si>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</si>
  <si>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</si>
  <si>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</si>
  <si>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</si>
  <si>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</si>
  <si>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</si>
  <si>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</si>
  <si>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</si>
  <si>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</si>
  <si>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</si>
  <si>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</si>
  <si>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</si>
  <si>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</si>
  <si>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</si>
  <si>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</si>
  <si>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</si>
  <si>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</si>
  <si>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</si>
  <si>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</si>
  <si>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</si>
  <si>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</si>
  <si>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</si>
  <si>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</si>
  <si>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</si>
  <si>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</si>
  <si>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</si>
  <si>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</si>
  <si>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</si>
  <si>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</si>
  <si>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</si>
  <si>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</si>
  <si>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</si>
  <si>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</si>
  <si>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</si>
  <si>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</si>
  <si>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</si>
  <si>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</si>
  <si>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</si>
  <si>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</si>
  <si>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</si>
  <si>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</si>
  <si>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</si>
  <si>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</si>
  <si>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</si>
  <si>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</si>
  <si>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</si>
  <si>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</si>
  <si>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</si>
  <si>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</si>
  <si>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</si>
  <si>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</si>
  <si>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</si>
  <si>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</si>
  <si>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</si>
  <si>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</si>
  <si>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</si>
  <si>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</si>
  <si>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</si>
  <si>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</si>
  <si>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</si>
  <si>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</si>
  <si>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</si>
  <si>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</si>
  <si>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</si>
  <si>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</si>
  <si>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</si>
  <si>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</si>
  <si>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</si>
  <si>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</si>
  <si>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</si>
  <si>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</si>
  <si>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</si>
  <si>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</si>
  <si>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</si>
  <si>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</si>
  <si>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</si>
  <si>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</si>
  <si>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</si>
  <si>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</si>
  <si>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</si>
  <si>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</si>
  <si>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</si>
  <si>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</si>
  <si>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</si>
  <si>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</si>
  <si>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</si>
  <si>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</si>
  <si>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</si>
  <si>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</si>
  <si>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</si>
  <si>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</si>
  <si>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</si>
  <si>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</si>
  <si>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</si>
  <si>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</si>
  <si>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</si>
  <si>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</si>
  <si>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</si>
  <si>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</si>
  <si>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</si>
  <si>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</si>
  <si>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</si>
  <si>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</si>
  <si>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</si>
  <si>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</si>
  <si>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</si>
  <si>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</si>
  <si>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</si>
  <si>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</si>
  <si>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</si>
  <si>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</si>
  <si>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</si>
  <si>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</si>
  <si>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</si>
  <si>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</si>
  <si>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</si>
  <si>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</si>
  <si>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</si>
  <si>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</si>
  <si>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</si>
  <si>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</si>
  <si>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</si>
  <si>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</si>
  <si>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</si>
  <si>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</si>
  <si>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</si>
  <si>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</si>
  <si>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</si>
  <si>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</si>
  <si>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</si>
  <si>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</si>
  <si>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</si>
  <si>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</si>
  <si>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</si>
  <si>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</si>
  <si>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</si>
  <si>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</si>
  <si>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</si>
  <si>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</si>
  <si>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</si>
  <si>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</si>
  <si>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</si>
  <si>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</si>
  <si>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</si>
  <si>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</si>
  <si>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</si>
  <si>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</si>
  <si>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</si>
  <si>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</si>
  <si>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</si>
  <si>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</si>
  <si>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</si>
  <si>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</si>
  <si>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</si>
  <si>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</si>
  <si>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</si>
  <si>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</si>
  <si>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</si>
  <si>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</si>
  <si>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</si>
  <si>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</si>
  <si>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</si>
  <si>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</si>
  <si>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</si>
  <si>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</si>
  <si>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</si>
  <si>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</si>
  <si>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</si>
  <si>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</si>
  <si>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</si>
  <si>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</si>
  <si>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</si>
  <si>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</si>
  <si>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</si>
  <si>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</si>
  <si>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</si>
  <si>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</si>
  <si>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</si>
  <si>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</si>
  <si>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</si>
  <si>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</si>
  <si>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</si>
  <si>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</si>
  <si>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</si>
  <si>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</si>
  <si>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</si>
  <si>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</si>
  <si>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</si>
  <si>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</si>
  <si>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</si>
  <si>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</si>
  <si>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</si>
  <si>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</si>
  <si>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</si>
  <si>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</si>
  <si>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</si>
  <si>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</si>
  <si>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</si>
  <si>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</si>
  <si>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</si>
  <si>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</si>
  <si>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</si>
  <si>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</si>
  <si>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</si>
  <si>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</si>
  <si>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</si>
  <si>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</si>
  <si>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</si>
  <si>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</si>
  <si>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</si>
  <si>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</si>
  <si>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</si>
  <si>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</si>
  <si>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</si>
  <si>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</si>
  <si>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</si>
  <si>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</si>
  <si>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</si>
  <si>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</si>
  <si>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</si>
  <si>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</si>
  <si>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</si>
  <si>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</si>
  <si>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</si>
  <si>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</si>
  <si>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</si>
  <si>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</si>
  <si>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</si>
  <si>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</si>
  <si>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</si>
  <si>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</si>
  <si>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</si>
  <si>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</si>
  <si>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</si>
  <si>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</si>
  <si>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</si>
  <si>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</si>
  <si>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</si>
  <si>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</si>
  <si>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</si>
  <si>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</si>
  <si>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</si>
  <si>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</si>
  <si>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</si>
  <si>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</si>
  <si>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</si>
  <si>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</si>
  <si>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</si>
  <si>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</si>
  <si>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</si>
  <si>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</si>
  <si>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</si>
  <si>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</si>
  <si>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</si>
  <si>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</si>
  <si>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</si>
  <si>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</si>
  <si>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</si>
  <si>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</si>
  <si>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</si>
  <si>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</si>
  <si>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</si>
  <si>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</si>
  <si>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</si>
  <si>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</si>
  <si>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</si>
  <si>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</si>
  <si>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</si>
  <si>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</si>
  <si>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</si>
  <si>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</si>
  <si>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</si>
  <si>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</si>
  <si>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</si>
  <si>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</si>
  <si>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</si>
  <si>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</si>
  <si>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</si>
  <si>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</si>
  <si>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</si>
  <si>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</si>
  <si>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</si>
  <si>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</si>
  <si>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</si>
  <si>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</si>
  <si>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</si>
  <si>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</si>
  <si>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</si>
  <si>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</si>
  <si>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</si>
  <si>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</si>
  <si>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</si>
  <si>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</si>
  <si>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</si>
  <si>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</si>
  <si>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</si>
  <si>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</si>
  <si>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</si>
  <si>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</si>
  <si>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</si>
  <si>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</si>
  <si>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</si>
  <si>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</si>
  <si>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</si>
  <si>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</si>
  <si>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</si>
  <si>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</si>
  <si>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</si>
  <si>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</si>
  <si>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</si>
  <si>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</si>
  <si>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</si>
  <si>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</si>
  <si>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</si>
  <si>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</si>
  <si>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</si>
  <si>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</si>
  <si>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</si>
  <si>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</si>
  <si>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</si>
  <si>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</si>
  <si>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</si>
  <si>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</si>
  <si>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</si>
  <si>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</si>
  <si>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</si>
  <si>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</si>
  <si>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</si>
  <si>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</si>
  <si>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</si>
  <si>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</si>
  <si>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</si>
  <si>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</si>
  <si>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</si>
  <si>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</si>
  <si>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</si>
  <si>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</si>
  <si>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</si>
  <si>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</si>
  <si>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</si>
  <si>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</si>
  <si>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</si>
  <si>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</si>
  <si>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</si>
  <si>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</si>
  <si>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</si>
  <si>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</si>
  <si>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</si>
  <si>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</si>
  <si>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</si>
  <si>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</si>
  <si>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</si>
  <si>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</si>
  <si>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</si>
  <si>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</si>
  <si>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</si>
  <si>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</si>
  <si>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</si>
  <si>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</si>
  <si>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</si>
  <si>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</si>
  <si>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</si>
  <si>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</si>
  <si>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</si>
  <si>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</si>
  <si>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</si>
  <si>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</si>
  <si>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</si>
  <si>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</si>
  <si>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</si>
  <si>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</si>
  <si>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</si>
  <si>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</si>
  <si>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</si>
  <si>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</si>
  <si>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</si>
  <si>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</si>
  <si>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</si>
  <si>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</si>
  <si>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</si>
  <si>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</si>
  <si>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</si>
  <si>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</si>
  <si>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</si>
  <si>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</si>
  <si>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</si>
  <si>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</si>
  <si>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</si>
  <si>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</si>
  <si>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</si>
  <si>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</si>
  <si>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</si>
  <si>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</si>
  <si>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</si>
  <si>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</si>
  <si>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</si>
  <si>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</si>
  <si>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</si>
  <si>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</si>
  <si>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</si>
  <si>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</si>
  <si>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</si>
  <si>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</si>
  <si>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</si>
  <si>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</si>
  <si>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</si>
  <si>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</si>
  <si>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</si>
  <si>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</si>
  <si>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</si>
  <si>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</si>
  <si>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</si>
  <si>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</si>
  <si>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</si>
  <si>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</si>
  <si>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</si>
  <si>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</si>
  <si>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</si>
  <si>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</si>
  <si>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</si>
  <si>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</si>
  <si>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</si>
  <si>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</si>
  <si>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</si>
  <si>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</si>
  <si>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</si>
  <si>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</si>
  <si>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</si>
  <si>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</si>
  <si>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</si>
  <si>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</si>
  <si>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</si>
  <si>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</si>
  <si>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</si>
  <si>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</si>
  <si>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</si>
  <si>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</si>
  <si>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</si>
  <si>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</si>
  <si>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</si>
  <si>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</si>
  <si>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</si>
  <si>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</si>
  <si>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</si>
  <si>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</si>
  <si>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</si>
  <si>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</si>
  <si>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</si>
  <si>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</si>
  <si>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</si>
  <si>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</si>
  <si>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</si>
  <si>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</si>
  <si>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</si>
  <si>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</si>
  <si>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</si>
  <si>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</si>
  <si>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</si>
  <si>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</si>
  <si>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</si>
  <si>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</si>
  <si>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</si>
  <si>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</si>
  <si>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</si>
  <si>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</si>
  <si>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</si>
  <si>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</si>
  <si>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</si>
  <si>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</si>
  <si>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</si>
  <si>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</si>
  <si>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</si>
  <si>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</si>
  <si>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</si>
  <si>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</si>
  <si>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</si>
  <si>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</si>
  <si>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</si>
  <si>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</si>
  <si>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</si>
  <si>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</si>
  <si>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</si>
  <si>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</si>
  <si>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</si>
  <si>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</si>
  <si>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</si>
  <si>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</si>
  <si>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</si>
  <si>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</si>
  <si>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</si>
  <si>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</si>
  <si>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</si>
  <si>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</si>
  <si>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</si>
  <si>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</si>
  <si>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</si>
  <si>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</si>
  <si>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</si>
  <si>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</si>
  <si>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</si>
  <si>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</si>
  <si>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</si>
  <si>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</si>
  <si>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</si>
  <si>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</si>
  <si>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</si>
  <si>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</si>
  <si>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</si>
  <si>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</si>
  <si>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</si>
  <si>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</si>
  <si>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</si>
  <si>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</si>
  <si>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</si>
  <si>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</si>
  <si>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</si>
  <si>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</si>
  <si>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</si>
  <si>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</si>
  <si>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</si>
  <si>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</si>
  <si>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</si>
  <si>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</si>
  <si>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</si>
  <si>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</si>
  <si>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</si>
  <si>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</si>
  <si>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</si>
  <si>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</si>
  <si>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</si>
  <si>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</si>
  <si>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</si>
  <si>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</si>
  <si>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</si>
  <si>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</si>
  <si>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</si>
  <si>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</si>
  <si>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</si>
  <si>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</si>
  <si>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</si>
  <si>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</si>
  <si>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</si>
  <si>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</si>
  <si>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</si>
  <si>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</si>
  <si>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</si>
  <si>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</si>
  <si>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</si>
  <si>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</si>
  <si>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</si>
  <si>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</si>
  <si>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</si>
  <si>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</si>
  <si>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</si>
  <si>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</si>
  <si>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</si>
  <si>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</si>
  <si>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</si>
  <si>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</si>
  <si>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</si>
  <si>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</si>
  <si>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</si>
  <si>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</si>
  <si>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</si>
  <si>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</si>
  <si>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</si>
  <si>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</si>
  <si>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</si>
  <si>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</si>
  <si>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</si>
  <si>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</si>
  <si>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</si>
  <si>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</si>
  <si>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</si>
  <si>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</si>
  <si>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</si>
  <si>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</si>
  <si>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</si>
  <si>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</si>
  <si>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</si>
  <si>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</si>
  <si>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</si>
  <si>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</si>
  <si>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</si>
  <si>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</si>
  <si>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</si>
  <si>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</si>
  <si>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</si>
  <si>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</si>
  <si>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</si>
  <si>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</si>
  <si>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</si>
  <si>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</si>
  <si>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</si>
  <si>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</si>
  <si>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</si>
  <si>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</si>
  <si>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</si>
  <si>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</si>
  <si>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</si>
  <si>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</si>
  <si>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</si>
  <si>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</si>
  <si>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</si>
  <si>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</si>
  <si>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</si>
  <si>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</si>
  <si>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</si>
  <si>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</si>
  <si>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</si>
  <si>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</si>
  <si>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</si>
  <si>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</si>
  <si>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</si>
  <si>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</si>
  <si>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</si>
  <si>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</si>
  <si>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</si>
  <si>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</si>
  <si>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</si>
  <si>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</si>
  <si>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</si>
  <si>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</si>
  <si>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</si>
  <si>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</si>
  <si>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</si>
  <si>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</si>
  <si>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</si>
  <si>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</si>
  <si>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</si>
  <si>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</si>
  <si>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</si>
  <si>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</si>
  <si>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</si>
  <si>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</si>
  <si>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</si>
  <si>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</si>
  <si>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</si>
  <si>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</si>
  <si>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</si>
  <si>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</si>
  <si>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</si>
  <si>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</si>
  <si>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</si>
  <si>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</si>
  <si>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</si>
  <si>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</si>
  <si>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</si>
  <si>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</si>
  <si>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</si>
  <si>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</si>
  <si>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</si>
  <si>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</si>
  <si>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</si>
  <si>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</si>
  <si>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</si>
  <si>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</si>
  <si>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</si>
  <si>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</si>
  <si>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</si>
  <si>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</si>
  <si>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</si>
  <si>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</si>
  <si>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</si>
  <si>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</si>
  <si>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</si>
  <si>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</si>
  <si>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</si>
  <si>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</si>
  <si>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</si>
  <si>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</si>
  <si>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</si>
  <si>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</si>
  <si>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</si>
  <si>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</si>
  <si>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</si>
  <si>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</si>
  <si>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</si>
  <si>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</si>
  <si>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</si>
  <si>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</si>
  <si>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</si>
  <si>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</si>
  <si>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</si>
  <si>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</si>
  <si>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</si>
  <si>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</si>
  <si>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</si>
  <si>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</si>
  <si>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</si>
  <si>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</si>
  <si>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</si>
  <si>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</si>
  <si>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</si>
  <si>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</si>
  <si>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</si>
  <si>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</si>
  <si>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</si>
  <si>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</si>
  <si>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</si>
  <si>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</si>
  <si>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</si>
  <si>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</si>
  <si>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</si>
  <si>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</si>
  <si>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</si>
  <si>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</si>
  <si>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</si>
  <si>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</si>
  <si>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</si>
  <si>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</si>
  <si>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</si>
  <si>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</si>
  <si>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</si>
  <si>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</si>
  <si>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</si>
  <si>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</si>
  <si>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</si>
  <si>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</si>
  <si>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</si>
  <si>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</si>
  <si>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</si>
  <si>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</si>
  <si>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</si>
  <si>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</si>
  <si>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</si>
  <si>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</si>
  <si>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</si>
  <si>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</si>
  <si>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</si>
  <si>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</si>
  <si>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</si>
  <si>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</si>
  <si>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</si>
  <si>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</si>
  <si>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</si>
  <si>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</si>
  <si>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</si>
  <si>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</si>
  <si>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</si>
  <si>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</si>
  <si>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</si>
  <si>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</si>
  <si>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</si>
  <si>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</si>
  <si>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</si>
  <si>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</si>
  <si>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</si>
  <si>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</si>
  <si>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</si>
  <si>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</si>
  <si>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</si>
  <si>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</si>
  <si>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</si>
  <si>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</si>
  <si>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</si>
  <si>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</si>
  <si>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</si>
  <si>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</si>
  <si>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</si>
  <si>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</si>
  <si>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</si>
  <si>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</si>
  <si>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</si>
  <si>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</si>
  <si>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</si>
  <si>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</si>
  <si>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</si>
  <si>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</si>
  <si>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</si>
  <si>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</si>
  <si>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</si>
  <si>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</si>
  <si>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</si>
  <si>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</si>
  <si>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</si>
  <si>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</si>
  <si>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</si>
  <si>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</si>
  <si>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</si>
  <si>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</si>
  <si>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</si>
  <si>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</si>
  <si>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</si>
  <si>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</si>
  <si>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</si>
  <si>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</si>
  <si>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</si>
  <si>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</si>
  <si>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</si>
  <si>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</si>
  <si>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</si>
  <si>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</si>
  <si>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</si>
  <si>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</si>
  <si>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</si>
  <si>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</si>
  <si>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</si>
  <si>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</si>
  <si>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</si>
  <si>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</si>
  <si>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</si>
  <si>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</si>
  <si>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</si>
  <si>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</si>
  <si>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</si>
  <si>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</si>
  <si>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</si>
  <si>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</si>
  <si>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</si>
  <si>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</si>
  <si>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</si>
  <si>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</si>
  <si>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</si>
  <si>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</si>
  <si>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</si>
  <si>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</si>
  <si>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</si>
  <si>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</si>
  <si>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</si>
  <si>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</si>
  <si>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</si>
  <si>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</si>
  <si>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</si>
  <si>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</si>
  <si>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</si>
  <si>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</si>
  <si>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</si>
  <si>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</si>
  <si>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</si>
  <si>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</si>
  <si>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</si>
  <si>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</si>
  <si>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</si>
  <si>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</si>
  <si>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</si>
  <si>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</si>
  <si>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</si>
  <si>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</si>
  <si>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</si>
  <si>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</si>
  <si>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</si>
  <si>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</si>
  <si>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</si>
  <si>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</si>
  <si>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</si>
  <si>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</si>
  <si>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</si>
  <si>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</si>
  <si>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</si>
  <si>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</si>
  <si>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</si>
  <si>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</si>
  <si>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</si>
  <si>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</si>
  <si>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</si>
  <si>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</si>
  <si>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</si>
  <si>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</si>
  <si>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</si>
  <si>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</si>
  <si>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</si>
  <si>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</si>
  <si>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</si>
  <si>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</si>
  <si>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</si>
  <si>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</si>
  <si>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</si>
  <si>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</si>
  <si>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</si>
  <si>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</si>
  <si>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</si>
  <si>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</si>
  <si>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</si>
  <si>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</si>
  <si>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</si>
  <si>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</si>
  <si>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</si>
  <si>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</si>
  <si>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</si>
  <si>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</si>
  <si>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</si>
  <si>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</si>
  <si>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</si>
  <si>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</si>
  <si>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</si>
  <si>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</si>
  <si>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</si>
  <si>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</si>
  <si>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</si>
  <si>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</si>
  <si>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</si>
  <si>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</si>
  <si>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</si>
  <si>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</si>
  <si>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</si>
  <si>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</si>
  <si>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</si>
  <si>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</si>
  <si>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</si>
  <si>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</si>
  <si>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</si>
  <si>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</si>
  <si>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</si>
  <si>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</si>
  <si>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</si>
  <si>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</si>
  <si>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</si>
  <si>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</si>
  <si>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</si>
  <si>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</si>
  <si>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</si>
  <si>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</si>
  <si>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</si>
  <si>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</si>
  <si>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</si>
  <si>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</si>
  <si>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</si>
  <si>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</si>
  <si>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</si>
  <si>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</si>
  <si>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</si>
  <si>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</si>
  <si>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</si>
  <si>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</si>
  <si>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</si>
  <si>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</si>
  <si>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</si>
  <si>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</si>
  <si>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</si>
  <si>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</si>
  <si>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</si>
  <si>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</si>
  <si>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</si>
  <si>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</si>
  <si>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</si>
  <si>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</si>
  <si>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</si>
  <si>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</si>
  <si>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</si>
  <si>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</si>
  <si>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</si>
  <si>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</si>
  <si>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</si>
  <si>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</si>
  <si>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</si>
  <si>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</si>
  <si>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</si>
  <si>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</si>
  <si>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</si>
  <si>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</si>
  <si>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</si>
  <si>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</si>
  <si>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</si>
  <si>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</si>
  <si>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</si>
  <si>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</si>
  <si>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</si>
  <si>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</si>
  <si>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</si>
  <si>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</si>
  <si>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</si>
  <si>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</si>
  <si>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</si>
  <si>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</si>
  <si>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</si>
  <si>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</si>
  <si>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</si>
  <si>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</si>
  <si>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</si>
  <si>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</si>
  <si>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</si>
  <si>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</si>
  <si>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</si>
  <si>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</si>
  <si>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</si>
  <si>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</si>
  <si>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</si>
  <si>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</si>
  <si>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</si>
  <si>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</si>
  <si>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</si>
  <si>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</si>
  <si>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</si>
  <si>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</si>
  <si>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</si>
  <si>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</si>
  <si>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</si>
  <si>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</si>
  <si>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</si>
  <si>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</si>
  <si>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</si>
  <si>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</si>
  <si>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</si>
  <si>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</si>
  <si>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</si>
  <si>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</si>
  <si>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</si>
  <si>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</si>
  <si>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</si>
  <si>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</si>
  <si>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</si>
  <si>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</si>
  <si>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</si>
  <si>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</si>
  <si>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</si>
  <si>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</si>
  <si>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</si>
  <si>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</si>
  <si>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</si>
  <si>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</si>
  <si>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</si>
  <si>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</si>
  <si>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</si>
  <si>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</si>
  <si>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</si>
  <si>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</si>
  <si>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</si>
  <si>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</si>
  <si>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</si>
  <si>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</si>
  <si>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</si>
  <si>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</si>
  <si>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</si>
  <si>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</si>
  <si>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</si>
  <si>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</si>
  <si>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</si>
  <si>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</si>
  <si>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</si>
  <si>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</si>
  <si>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</si>
  <si>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</si>
  <si>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</si>
  <si>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</si>
  <si>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</si>
  <si>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</si>
  <si>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</si>
  <si>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</si>
  <si>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</si>
  <si>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</si>
  <si>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</si>
  <si>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</si>
  <si>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</si>
  <si>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</si>
  <si>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</si>
  <si>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</si>
  <si>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</si>
  <si>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</si>
  <si>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</si>
  <si>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</si>
  <si>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</si>
  <si>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</si>
  <si>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</si>
  <si>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</si>
  <si>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</si>
  <si>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</si>
  <si>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</si>
  <si>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</si>
  <si>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</si>
  <si>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</si>
  <si>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</si>
  <si>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</si>
  <si>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</si>
  <si>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</si>
  <si>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</si>
  <si>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</si>
  <si>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</si>
  <si>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</si>
  <si>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</si>
  <si>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</si>
  <si>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</si>
  <si>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</si>
  <si>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</si>
  <si>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</si>
  <si>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</si>
  <si>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</si>
  <si>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</si>
  <si>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</si>
  <si>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</si>
  <si>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</si>
  <si>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</si>
  <si>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</si>
  <si>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</si>
  <si>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</si>
  <si>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</si>
  <si>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</si>
  <si>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</si>
  <si>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</si>
  <si>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</si>
  <si>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</si>
  <si>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</si>
  <si>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</si>
  <si>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</si>
  <si>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</si>
  <si>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</si>
  <si>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</si>
  <si>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</si>
  <si>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</si>
  <si>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</si>
  <si>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</si>
  <si>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</si>
  <si>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</si>
  <si>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</si>
  <si>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</si>
  <si>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</si>
  <si>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</si>
  <si>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</si>
  <si>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</si>
  <si>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</si>
  <si>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</si>
  <si>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</si>
  <si>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</si>
  <si>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</si>
  <si>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</si>
  <si>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</si>
  <si>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</si>
  <si>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</si>
  <si>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</si>
  <si>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</si>
  <si>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</si>
  <si>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</si>
  <si>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</si>
  <si>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</si>
  <si>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</si>
  <si>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</si>
  <si>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</si>
  <si>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</si>
  <si>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</si>
  <si>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</si>
  <si>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</si>
  <si>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</si>
  <si>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</si>
  <si>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</si>
  <si>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</si>
  <si>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</si>
  <si>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</si>
  <si>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</si>
  <si>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</si>
  <si>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</si>
  <si>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</si>
  <si>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</si>
  <si>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</si>
  <si>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</si>
  <si>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</si>
  <si>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</si>
  <si>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</si>
  <si>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</si>
  <si>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</si>
  <si>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</si>
  <si>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</si>
  <si>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</si>
  <si>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</si>
  <si>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</si>
  <si>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</si>
  <si>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</si>
  <si>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</si>
  <si>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</si>
  <si>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</si>
  <si>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</si>
  <si>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</si>
  <si>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</si>
  <si>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</si>
  <si>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</si>
  <si>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</si>
  <si>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</si>
  <si>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</si>
  <si>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</si>
  <si>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</si>
  <si>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</si>
  <si>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</si>
  <si>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</si>
  <si>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</si>
  <si>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</si>
  <si>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</si>
  <si>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</si>
  <si>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</si>
  <si>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</si>
  <si>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</si>
  <si>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</si>
  <si>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</si>
  <si>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</si>
  <si>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</si>
  <si>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</si>
  <si>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</si>
  <si>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</si>
  <si>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</si>
  <si>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</si>
  <si>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</si>
  <si>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</si>
  <si>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</si>
  <si>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</si>
  <si>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</si>
  <si>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</si>
  <si>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</si>
  <si>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</si>
  <si>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</si>
  <si>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</si>
  <si>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</si>
  <si>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</si>
  <si>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</si>
  <si>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</si>
  <si>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</si>
  <si>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</si>
  <si>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</si>
  <si>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</si>
  <si>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</si>
  <si>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</si>
  <si>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</si>
  <si>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</si>
  <si>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</si>
  <si>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</si>
  <si>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</si>
  <si>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</si>
  <si>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</si>
  <si>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</si>
  <si>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</si>
  <si>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</si>
  <si>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</si>
  <si>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</si>
  <si>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</si>
  <si>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</si>
  <si>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</si>
  <si>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</si>
  <si>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</si>
  <si>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</si>
  <si>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</si>
  <si>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</si>
  <si>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</si>
  <si>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</si>
  <si>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</si>
  <si>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</si>
  <si>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</si>
  <si>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</si>
  <si>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</si>
  <si>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</si>
  <si>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</si>
  <si>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</si>
  <si>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</si>
  <si>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</si>
  <si>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</si>
  <si>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</si>
  <si>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</si>
  <si>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</si>
  <si>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</si>
  <si>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</si>
  <si>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</si>
  <si>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</si>
  <si>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</si>
  <si>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</si>
  <si>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</si>
  <si>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</si>
  <si>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</si>
  <si>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</si>
  <si>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</si>
  <si>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</si>
  <si>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</si>
  <si>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</si>
  <si>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</si>
  <si>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</si>
  <si>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</si>
  <si>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</si>
  <si>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</si>
  <si>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</si>
  <si>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</si>
  <si>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</si>
  <si>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</si>
  <si>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</si>
  <si>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</si>
  <si>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</si>
  <si>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</si>
  <si>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</si>
  <si>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</si>
  <si>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</si>
  <si>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</si>
  <si>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</si>
  <si>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</si>
  <si>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</si>
  <si>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</si>
  <si>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</si>
  <si>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</si>
  <si>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</si>
  <si>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</si>
  <si>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</si>
  <si>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</si>
  <si>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</si>
  <si>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</si>
  <si>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</si>
  <si>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</si>
  <si>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</si>
  <si>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</si>
  <si>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</si>
  <si>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</si>
  <si>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</si>
  <si>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</si>
  <si>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</si>
  <si>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</si>
  <si>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</si>
  <si>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</si>
  <si>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</si>
  <si>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</si>
  <si>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</si>
  <si>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</si>
  <si>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</si>
  <si>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</si>
  <si>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</si>
  <si>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</si>
  <si>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</si>
  <si>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</si>
  <si>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</si>
  <si>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</si>
  <si>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</si>
  <si>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</si>
  <si>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</si>
  <si>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</si>
  <si>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</si>
  <si>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</si>
  <si>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</si>
  <si>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</si>
  <si>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</si>
  <si>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</si>
  <si>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</si>
  <si>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</si>
  <si>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</si>
  <si>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</si>
  <si>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</si>
  <si>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</si>
  <si>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</si>
  <si>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</si>
  <si>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</si>
  <si>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</si>
  <si>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</si>
  <si>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</si>
  <si>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</si>
  <si>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</si>
  <si>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</si>
  <si>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</si>
  <si>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</si>
  <si>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</si>
  <si>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</si>
  <si>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</si>
  <si>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</si>
  <si>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</si>
  <si>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</si>
  <si>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</si>
  <si>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</si>
  <si>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</si>
  <si>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</si>
  <si>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</si>
  <si>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</si>
  <si>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</si>
  <si>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</si>
  <si>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</si>
  <si>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</si>
  <si>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</si>
  <si>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</si>
  <si>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</si>
  <si>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</si>
  <si>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</si>
  <si>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</si>
  <si>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</si>
  <si>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</si>
  <si>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</si>
  <si>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</si>
  <si>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</si>
  <si>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</si>
  <si>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</si>
  <si>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</si>
  <si>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</si>
  <si>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</si>
  <si>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</si>
  <si>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</si>
  <si>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</si>
  <si>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</si>
  <si>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</si>
  <si>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</si>
  <si>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</si>
  <si>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</si>
  <si>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</si>
  <si>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</si>
  <si>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</si>
  <si>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</si>
  <si>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</si>
  <si>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</si>
  <si>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</si>
  <si>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</si>
  <si>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</si>
  <si>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</si>
  <si>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</si>
  <si>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</si>
  <si>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</si>
  <si>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</si>
  <si>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</si>
  <si>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</si>
  <si>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</si>
  <si>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</si>
  <si>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</si>
  <si>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</si>
  <si>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</si>
  <si>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</si>
  <si>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</si>
  <si>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</si>
  <si>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</si>
  <si>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</si>
  <si>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</si>
  <si>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</si>
  <si>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</si>
  <si>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</si>
  <si>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</si>
  <si>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</si>
  <si>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</si>
  <si>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</si>
  <si>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</si>
  <si>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</si>
  <si>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</si>
  <si>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</si>
  <si>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</si>
  <si>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</si>
  <si>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</si>
  <si>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</si>
  <si>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</si>
  <si>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</si>
  <si>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</si>
  <si>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</si>
  <si>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</si>
  <si>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</si>
  <si>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</si>
  <si>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</si>
  <si>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</si>
  <si>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</si>
  <si>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</si>
  <si>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</si>
  <si>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</si>
  <si>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</si>
  <si>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</si>
  <si>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</si>
  <si>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</si>
  <si>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</si>
  <si>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</si>
  <si>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</si>
  <si>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</si>
  <si>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</si>
  <si>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</si>
  <si>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</si>
  <si>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</si>
  <si>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</si>
  <si>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</si>
  <si>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</si>
  <si>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</si>
  <si>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</si>
  <si>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</si>
  <si>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</si>
  <si>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</si>
  <si>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</si>
  <si>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</si>
  <si>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</si>
  <si>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</si>
  <si>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</si>
  <si>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</si>
  <si>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</si>
  <si>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</si>
  <si>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</si>
  <si>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</si>
  <si>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</si>
  <si>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</si>
  <si>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</si>
  <si>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</si>
  <si>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</si>
  <si>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</si>
  <si>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</si>
  <si>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</si>
  <si>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</si>
  <si>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</si>
  <si>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</si>
  <si>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</si>
  <si>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</si>
  <si>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</si>
  <si>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</si>
  <si>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</si>
  <si>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</si>
  <si>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</si>
  <si>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</si>
  <si>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</si>
  <si>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</si>
  <si>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</si>
  <si>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</si>
  <si>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</si>
  <si>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</si>
  <si>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</si>
  <si>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</si>
  <si>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</si>
  <si>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</si>
  <si>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</si>
  <si>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</si>
  <si>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</si>
  <si>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</si>
  <si>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</si>
  <si>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</si>
  <si>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</si>
  <si>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</si>
  <si>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</si>
  <si>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</si>
  <si>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</si>
  <si>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</si>
  <si>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</si>
  <si>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</si>
  <si>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</si>
  <si>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</si>
  <si>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</si>
  <si>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</si>
  <si>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</si>
  <si>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</si>
  <si>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</si>
  <si>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</si>
  <si>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</si>
  <si>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</si>
  <si>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</si>
  <si>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</si>
  <si>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</si>
  <si>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</si>
  <si>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</si>
  <si>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</si>
  <si>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</si>
  <si>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</si>
  <si>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</si>
  <si>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</si>
  <si>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</si>
  <si>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</si>
  <si>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</si>
  <si>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</si>
  <si>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</si>
  <si>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</si>
  <si>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</si>
  <si>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</si>
  <si>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</si>
  <si>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</si>
  <si>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</si>
  <si>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</si>
  <si>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</si>
  <si>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</si>
  <si>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</si>
  <si>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</si>
  <si>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</si>
  <si>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</si>
  <si>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</si>
  <si>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</si>
  <si>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</si>
  <si>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</si>
  <si>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</si>
  <si>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</si>
  <si>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</si>
  <si>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</si>
  <si>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</si>
  <si>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</si>
  <si>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</si>
  <si>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</si>
  <si>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</si>
  <si>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</si>
  <si>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</si>
  <si>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</si>
  <si>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</si>
  <si>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</si>
  <si>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</si>
  <si>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</si>
  <si>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</si>
  <si>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</si>
  <si>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</si>
  <si>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</si>
  <si>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</si>
  <si>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</si>
  <si>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</si>
  <si>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</si>
  <si>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</si>
  <si>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</si>
  <si>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</si>
  <si>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</si>
  <si>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</si>
  <si>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</si>
  <si>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</si>
  <si>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</si>
  <si>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</si>
  <si>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</si>
  <si>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</si>
  <si>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</si>
  <si>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</si>
  <si>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</si>
  <si>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</si>
  <si>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</si>
  <si>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</si>
  <si>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</si>
  <si>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</si>
  <si>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</si>
  <si>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</si>
  <si>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</si>
  <si>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</si>
  <si>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</si>
  <si>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</si>
  <si>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</si>
  <si>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</si>
  <si>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</si>
  <si>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</si>
  <si>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</si>
  <si>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</si>
  <si>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</si>
  <si>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</si>
  <si>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</si>
  <si>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</si>
  <si>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</si>
  <si>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</si>
  <si>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</si>
  <si>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</si>
  <si>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</si>
  <si>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</si>
  <si>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</si>
  <si>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</si>
  <si>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</si>
  <si>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</si>
  <si>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</si>
  <si>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</si>
  <si>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</si>
  <si>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</si>
  <si>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</si>
  <si>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</si>
  <si>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</si>
  <si>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</si>
  <si>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</si>
  <si>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</si>
  <si>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</si>
  <si>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</si>
  <si>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</si>
  <si>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</si>
  <si>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</si>
  <si>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</si>
  <si>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</si>
  <si>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</si>
  <si>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</si>
  <si>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</si>
  <si>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</si>
  <si>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</si>
  <si>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</si>
  <si>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</si>
  <si>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</si>
  <si>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</si>
  <si>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</si>
  <si>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</si>
  <si>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</si>
  <si>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</si>
  <si>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</si>
  <si>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</si>
  <si>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</si>
  <si>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</si>
  <si>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</si>
  <si>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</si>
  <si>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</si>
  <si>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</si>
  <si>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</si>
  <si>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</si>
  <si>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</si>
  <si>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</si>
  <si>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</si>
  <si>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</si>
  <si>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</si>
  <si>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</si>
  <si>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</si>
  <si>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</si>
  <si>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</si>
  <si>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</si>
  <si>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</si>
  <si>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</si>
  <si>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</si>
  <si>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</si>
  <si>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</si>
  <si>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</si>
  <si>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</si>
  <si>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</si>
  <si>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</si>
  <si>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</si>
  <si>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</si>
  <si>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</si>
  <si>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</si>
  <si>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</si>
  <si>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</si>
  <si>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</si>
  <si>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</si>
  <si>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</si>
  <si>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</si>
  <si>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</si>
  <si>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</si>
  <si>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</si>
  <si>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</si>
  <si>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</si>
  <si>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</si>
  <si>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</si>
  <si>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</si>
  <si>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</si>
  <si>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</si>
  <si>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</si>
  <si>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</si>
  <si>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</si>
  <si>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</si>
  <si>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</si>
  <si>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</si>
  <si>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</si>
  <si>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</si>
  <si>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</si>
  <si>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</si>
  <si>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</si>
  <si>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</si>
  <si>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</si>
  <si>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</si>
  <si>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</si>
  <si>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</si>
  <si>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</si>
  <si>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</si>
  <si>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</si>
  <si>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</si>
  <si>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</si>
  <si>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</si>
  <si>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</si>
  <si>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</si>
  <si>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</si>
  <si>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</si>
  <si>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</si>
  <si>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</si>
  <si>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</si>
  <si>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</si>
  <si>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</si>
  <si>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</si>
  <si>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</si>
  <si>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</si>
  <si>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</si>
  <si>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</si>
  <si>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</si>
  <si>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</si>
  <si>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</si>
  <si>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</si>
  <si>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</si>
  <si>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</si>
  <si>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</si>
  <si>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</si>
  <si>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</si>
  <si>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</si>
  <si>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</si>
  <si>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</si>
  <si>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</si>
  <si>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</si>
  <si>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</si>
  <si>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</si>
  <si>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</si>
  <si>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</si>
  <si>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</si>
  <si>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</si>
  <si>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</si>
  <si>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</si>
  <si>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</si>
  <si>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</si>
  <si>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</si>
  <si>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</si>
  <si>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</si>
  <si>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</si>
  <si>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</si>
  <si>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</si>
  <si>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</si>
  <si>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</si>
  <si>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</si>
  <si>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</si>
  <si>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</si>
  <si>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</si>
  <si>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</si>
  <si>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</si>
  <si>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</si>
  <si>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</si>
  <si>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</si>
  <si>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</si>
  <si>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</si>
  <si>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</si>
  <si>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</si>
  <si>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</si>
  <si>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</si>
  <si>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</si>
  <si>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</si>
  <si>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</si>
  <si>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</si>
  <si>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</si>
  <si>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</si>
  <si>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</si>
  <si>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</si>
  <si>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</si>
  <si>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</si>
  <si>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</si>
  <si>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</si>
  <si>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</si>
  <si>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</si>
  <si>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</si>
  <si>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</si>
  <si>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</si>
  <si>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</si>
  <si>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</si>
  <si>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</si>
  <si>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</si>
  <si>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</si>
  <si>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</si>
  <si>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</si>
  <si>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</si>
  <si>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</si>
  <si>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</si>
  <si>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</si>
  <si>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</si>
  <si>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</si>
  <si>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</si>
  <si>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</si>
  <si>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</si>
  <si>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</si>
  <si>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</si>
  <si>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</si>
  <si>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</si>
  <si>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</si>
  <si>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</si>
  <si>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</si>
  <si>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</si>
  <si>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</si>
  <si>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</si>
  <si>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</si>
  <si>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</si>
  <si>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</si>
  <si>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</si>
  <si>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</si>
  <si>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</si>
  <si>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</si>
  <si>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</si>
  <si>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</si>
  <si>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</si>
  <si>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</si>
  <si>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</si>
  <si>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</si>
  <si>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</si>
  <si>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</si>
  <si>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</si>
  <si>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</si>
  <si>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</si>
  <si>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</si>
  <si>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</si>
  <si>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</si>
  <si>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</si>
  <si>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</si>
  <si>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</si>
  <si>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</si>
  <si>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</si>
  <si>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</si>
  <si>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</si>
  <si>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</si>
  <si>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</si>
  <si>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</si>
  <si>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</si>
  <si>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</si>
  <si>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</si>
  <si>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</si>
  <si>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</si>
  <si>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</si>
  <si>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</si>
  <si>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</si>
  <si>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</si>
  <si>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</si>
  <si>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</si>
  <si>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</si>
  <si>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</si>
  <si>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</si>
  <si>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</si>
  <si>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</si>
  <si>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</si>
  <si>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</si>
  <si>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</si>
  <si>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</si>
  <si>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</si>
  <si>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</si>
  <si>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</si>
  <si>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</si>
  <si>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</si>
  <si>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</si>
  <si>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</si>
  <si>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</si>
  <si>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</si>
  <si>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</si>
  <si>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</si>
  <si>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</si>
  <si>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</si>
  <si>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</si>
  <si>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</si>
  <si>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</si>
  <si>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</si>
  <si>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</si>
  <si>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</si>
  <si>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</si>
  <si>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</si>
  <si>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</si>
  <si>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</si>
  <si>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</si>
  <si>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</si>
  <si>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</si>
  <si>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</si>
  <si>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</si>
  <si>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</si>
  <si>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</si>
  <si>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</si>
  <si>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</si>
  <si>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</si>
  <si>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</si>
  <si>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</si>
  <si>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</si>
  <si>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</si>
  <si>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</si>
  <si>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</si>
  <si>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</si>
  <si>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</si>
  <si>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</si>
  <si>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</si>
  <si>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</si>
  <si>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</si>
  <si>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</si>
  <si>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</si>
  <si>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</si>
  <si>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</si>
  <si>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</si>
  <si>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</si>
  <si>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</si>
  <si>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</si>
  <si>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</si>
  <si>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</si>
  <si>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</si>
  <si>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</si>
  <si>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</si>
  <si>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</si>
  <si>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</si>
  <si>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</si>
  <si>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</si>
  <si>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</si>
  <si>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</si>
  <si>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</si>
  <si>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</si>
  <si>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</si>
  <si>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</si>
  <si>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</si>
  <si>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</si>
  <si>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</si>
  <si>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</si>
  <si>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</si>
  <si>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</si>
  <si>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</si>
  <si>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</si>
  <si>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</si>
  <si>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</si>
  <si>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</si>
  <si>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</si>
  <si>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</si>
  <si>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</si>
  <si>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</si>
  <si>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</si>
  <si>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</si>
  <si>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</si>
  <si>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</si>
  <si>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</si>
  <si>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</si>
  <si>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</si>
  <si>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</si>
  <si>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</si>
  <si>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</si>
  <si>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</si>
  <si>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</si>
  <si>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</si>
  <si>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</si>
  <si>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</si>
  <si>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</si>
  <si>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</si>
  <si>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</si>
  <si>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</si>
  <si>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</si>
  <si>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</si>
  <si>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</si>
  <si>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</si>
  <si>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</si>
  <si>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</si>
  <si>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</si>
  <si>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</si>
  <si>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</si>
  <si>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</si>
  <si>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</si>
  <si>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</si>
  <si>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</si>
  <si>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</si>
  <si>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</si>
  <si>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</si>
  <si>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</si>
  <si>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</si>
  <si>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</si>
  <si>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</si>
  <si>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</si>
  <si>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</si>
  <si>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</si>
  <si>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</si>
  <si>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</si>
  <si>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</si>
  <si>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</si>
  <si>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</si>
  <si>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</si>
  <si>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</si>
  <si>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</si>
  <si>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</si>
  <si>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</si>
  <si>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</si>
  <si>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</si>
  <si>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</si>
  <si>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</si>
  <si>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</si>
  <si>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</si>
  <si>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</si>
  <si>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</si>
  <si>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</si>
  <si>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</si>
  <si>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</si>
  <si>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</si>
  <si>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</si>
  <si>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</si>
  <si>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</si>
  <si>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</si>
  <si>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</si>
  <si>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</si>
  <si>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</si>
  <si>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</si>
  <si>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</si>
  <si>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</si>
  <si>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</si>
  <si>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</si>
  <si>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</si>
  <si>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</si>
  <si>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</si>
  <si>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</si>
  <si>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</si>
  <si>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</si>
  <si>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</si>
  <si>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</si>
  <si>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</si>
  <si>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</si>
  <si>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</si>
  <si>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</si>
  <si>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</si>
  <si>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</si>
  <si>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</si>
  <si>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</si>
  <si>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</si>
  <si>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</si>
  <si>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</si>
  <si>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</si>
  <si>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</si>
  <si>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</si>
  <si>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</si>
  <si>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</si>
  <si>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</si>
  <si>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</si>
  <si>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</si>
  <si>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</si>
  <si>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</si>
  <si>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</si>
  <si>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</si>
  <si>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</si>
  <si>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</si>
  <si>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</si>
  <si>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</si>
  <si>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</si>
  <si>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</si>
  <si>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</si>
  <si>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</si>
  <si>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</si>
  <si>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</si>
  <si>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</si>
  <si>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</si>
  <si>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</si>
  <si>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</si>
  <si>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</si>
  <si>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</si>
  <si>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</si>
  <si>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</si>
  <si>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</si>
  <si>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</si>
  <si>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</si>
  <si>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</si>
  <si>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</si>
  <si>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</si>
  <si>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</si>
  <si>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</si>
  <si>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</si>
  <si>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</si>
  <si>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</si>
  <si>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</si>
  <si>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</si>
  <si>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</si>
  <si>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</si>
  <si>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</si>
  <si>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</si>
  <si>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</si>
  <si>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</si>
  <si>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</si>
  <si>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</si>
  <si>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</si>
  <si>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</si>
  <si>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</si>
  <si>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</si>
  <si>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</si>
  <si>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</si>
  <si>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</si>
  <si>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</si>
  <si>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</si>
  <si>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</si>
  <si>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</si>
  <si>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</si>
  <si>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</si>
  <si>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</si>
  <si>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</si>
  <si>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</si>
  <si>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</si>
  <si>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</si>
  <si>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</si>
  <si>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</si>
  <si>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</si>
  <si>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</si>
  <si>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</si>
  <si>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</si>
  <si>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</si>
  <si>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</si>
  <si>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</si>
  <si>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</si>
  <si>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</si>
  <si>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</si>
  <si>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</si>
  <si>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</si>
  <si>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</si>
  <si>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</si>
  <si>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</si>
  <si>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</si>
  <si>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</si>
  <si>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</si>
  <si>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</si>
  <si>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</si>
  <si>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</si>
  <si>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</si>
  <si>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</si>
  <si>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</si>
  <si>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</si>
  <si>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</si>
  <si>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</si>
  <si>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</si>
  <si>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</si>
  <si>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</si>
  <si>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</si>
  <si>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</si>
  <si>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</si>
  <si>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</si>
  <si>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</si>
  <si>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</si>
  <si>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</si>
  <si>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</si>
  <si>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</si>
  <si>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</si>
  <si>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</si>
  <si>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</si>
  <si>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</si>
  <si>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</si>
  <si>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</si>
  <si>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</si>
  <si>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</si>
  <si>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</si>
  <si>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</si>
  <si>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</si>
  <si>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</si>
  <si>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</si>
  <si>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</si>
  <si>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</si>
  <si>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</si>
  <si>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</si>
  <si>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</si>
  <si>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</si>
  <si>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</si>
  <si>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</si>
  <si>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</si>
  <si>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</si>
  <si>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</si>
  <si>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</si>
  <si>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</si>
  <si>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</si>
  <si>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</si>
  <si>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</si>
  <si>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</si>
  <si>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</si>
  <si>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</si>
  <si>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</si>
  <si>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</si>
  <si>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</si>
  <si>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</si>
  <si>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</si>
  <si>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</si>
  <si>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</si>
  <si>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</si>
  <si>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</si>
  <si>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</si>
  <si>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</si>
  <si>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</si>
  <si>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</si>
  <si>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</si>
  <si>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</si>
  <si>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</si>
  <si>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</si>
  <si>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</si>
  <si>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</si>
  <si>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</si>
  <si>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</si>
  <si>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</si>
  <si>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</si>
  <si>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</si>
  <si>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</si>
  <si>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</si>
  <si>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</si>
  <si>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</si>
  <si>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</si>
  <si>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</si>
  <si>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</si>
  <si>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</si>
  <si>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</si>
  <si>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</si>
  <si>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</si>
  <si>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</si>
  <si>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</si>
  <si>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</si>
  <si>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</si>
  <si>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</si>
  <si>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</si>
  <si>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</si>
  <si>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</si>
  <si>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</si>
  <si>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</si>
  <si>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</si>
  <si>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</si>
  <si>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</si>
  <si>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</si>
  <si>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</si>
  <si>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</si>
  <si>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</si>
  <si>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</si>
  <si>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</si>
  <si>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</si>
  <si>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</si>
  <si>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</si>
  <si>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</si>
  <si>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</si>
  <si>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</si>
  <si>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</si>
  <si>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</si>
  <si>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</si>
  <si>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</si>
  <si>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</si>
  <si>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</si>
  <si>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</si>
  <si>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</si>
  <si>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</si>
  <si>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</si>
  <si>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</si>
  <si>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</si>
  <si>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</si>
  <si>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</si>
  <si>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</si>
  <si>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</si>
  <si>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</si>
  <si>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</si>
  <si>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</si>
  <si>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</si>
  <si>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</si>
  <si>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</si>
  <si>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</si>
  <si>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</si>
  <si>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</si>
  <si>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</si>
  <si>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</si>
  <si>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</si>
  <si>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</si>
  <si>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</si>
  <si>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</si>
  <si>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</si>
  <si>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</si>
  <si>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</si>
  <si>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</si>
  <si>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</si>
  <si>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</si>
  <si>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</si>
  <si>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</si>
  <si>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</si>
  <si>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</si>
  <si>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</si>
  <si>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</si>
  <si>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</si>
  <si>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</si>
  <si>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</si>
  <si>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</si>
  <si>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</si>
  <si>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</si>
  <si>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</si>
  <si>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</si>
  <si>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</si>
  <si>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</si>
  <si>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</si>
  <si>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</si>
  <si>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</si>
  <si>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</si>
  <si>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</si>
  <si>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</si>
  <si>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</si>
  <si>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</si>
  <si>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</si>
  <si>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</si>
  <si>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</si>
  <si>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</si>
  <si>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</si>
  <si>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</si>
  <si>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</si>
  <si>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</si>
  <si>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</si>
  <si>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</si>
  <si>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</si>
  <si>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</si>
  <si>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</si>
  <si>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</si>
  <si>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</si>
  <si>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</si>
  <si>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</si>
  <si>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</si>
  <si>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</si>
  <si>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</si>
  <si>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</si>
  <si>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</si>
  <si>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</si>
  <si>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</si>
  <si>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</si>
  <si>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</si>
  <si>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</si>
  <si>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</si>
  <si>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</si>
  <si>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</si>
  <si>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</si>
  <si>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</si>
  <si>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</si>
  <si>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</si>
  <si>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</si>
  <si>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</si>
  <si>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</si>
  <si>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</si>
  <si>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</si>
  <si>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</si>
  <si>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</si>
  <si>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</si>
  <si>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</si>
  <si>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</si>
  <si>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</si>
  <si>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</si>
  <si>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</si>
  <si>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</si>
  <si>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</si>
  <si>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</si>
  <si>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</si>
  <si>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</si>
  <si>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</si>
  <si>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</si>
  <si>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</si>
  <si>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</si>
  <si>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</si>
  <si>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</si>
  <si>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</si>
  <si>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</si>
  <si>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</si>
  <si>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</si>
  <si>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</si>
  <si>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</si>
  <si>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</si>
  <si>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</si>
  <si>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</si>
  <si>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</si>
  <si>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</si>
  <si>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</si>
  <si>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</si>
  <si>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</si>
  <si>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</si>
  <si>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</si>
  <si>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</si>
  <si>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</si>
  <si>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</si>
  <si>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</si>
  <si>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</si>
  <si>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</si>
  <si>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</si>
  <si>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</si>
  <si>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</si>
  <si>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</si>
  <si>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</si>
  <si>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</si>
  <si>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</si>
  <si>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</si>
  <si>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</si>
  <si>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</si>
  <si>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</si>
  <si>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</si>
  <si>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</si>
  <si>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</si>
  <si>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</si>
  <si>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</si>
  <si>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</si>
  <si>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</si>
  <si>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</si>
  <si>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</si>
  <si>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</si>
  <si>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</si>
  <si>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</si>
  <si>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</si>
  <si>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</si>
  <si>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</si>
  <si>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</si>
  <si>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</si>
  <si>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</si>
  <si>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</si>
  <si>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</si>
  <si>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</si>
  <si>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</si>
  <si>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</si>
  <si>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</si>
  <si>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</si>
  <si>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</si>
  <si>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</si>
  <si>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</si>
  <si>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</si>
  <si>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</si>
  <si>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</si>
  <si>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</si>
  <si>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</si>
  <si>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</si>
  <si>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</si>
  <si>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</si>
  <si>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</si>
  <si>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</si>
  <si>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</si>
  <si>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</si>
  <si>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</si>
  <si>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</si>
  <si>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</si>
  <si>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</si>
  <si>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</si>
  <si>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</si>
  <si>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</si>
  <si>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</si>
  <si>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</si>
  <si>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</si>
  <si>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</si>
  <si>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</si>
  <si>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</si>
  <si>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</si>
  <si>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</si>
  <si>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</si>
  <si>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</si>
  <si>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</si>
  <si>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</si>
  <si>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</si>
  <si>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</si>
  <si>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</si>
  <si>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</si>
  <si>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</si>
  <si>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</si>
  <si>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</si>
  <si>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</si>
  <si>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</si>
  <si>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</si>
  <si>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</si>
  <si>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</si>
  <si>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</si>
  <si>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</si>
  <si>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</si>
  <si>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</si>
  <si>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</si>
  <si>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</si>
  <si>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</si>
  <si>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</si>
  <si>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</si>
  <si>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</si>
  <si>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</si>
  <si>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</si>
  <si>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</si>
  <si>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</si>
  <si>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</si>
  <si>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</si>
  <si>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</si>
  <si>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</si>
  <si>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</si>
  <si>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</si>
  <si>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</si>
  <si>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</si>
  <si>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</si>
  <si>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</si>
  <si>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</si>
  <si>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</si>
  <si>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</si>
  <si>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</si>
  <si>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</si>
  <si>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</si>
  <si>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</si>
  <si>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</si>
  <si>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</si>
  <si>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</si>
  <si>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</si>
  <si>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</si>
  <si>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</si>
  <si>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</si>
  <si>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</si>
  <si>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</si>
  <si>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</si>
  <si>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</si>
  <si>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</si>
  <si>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</si>
  <si>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</si>
  <si>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</si>
  <si>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</si>
  <si>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</si>
  <si>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</si>
  <si>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</si>
  <si>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</si>
  <si>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</si>
  <si>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</si>
  <si>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</si>
  <si>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</si>
  <si>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</si>
  <si>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</si>
  <si>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</si>
  <si>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</si>
  <si>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</si>
  <si>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</si>
  <si>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</si>
  <si>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</si>
  <si>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</si>
  <si>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</si>
  <si>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</si>
  <si>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</si>
  <si>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</si>
  <si>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</si>
  <si>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</si>
  <si>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</si>
  <si>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</si>
  <si>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</si>
  <si>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</si>
  <si>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</si>
  <si>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</si>
  <si>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</si>
  <si>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</si>
  <si>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</si>
  <si>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</si>
  <si>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</si>
  <si>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</si>
  <si>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</si>
  <si>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</si>
  <si>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</si>
  <si>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</si>
  <si>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</si>
  <si>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</si>
  <si>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</si>
  <si>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</si>
  <si>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</si>
  <si>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</si>
  <si>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</si>
  <si>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</si>
  <si>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</si>
  <si>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</si>
  <si>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</si>
  <si>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</si>
  <si>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</si>
  <si>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</si>
  <si>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</si>
  <si>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</si>
  <si>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</si>
  <si>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</si>
  <si>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</si>
  <si>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</si>
  <si>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</si>
  <si>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</si>
  <si>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</si>
  <si>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</si>
  <si>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</si>
  <si>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</si>
  <si>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</si>
  <si>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</si>
  <si>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</si>
  <si>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</si>
  <si>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</si>
  <si>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</si>
  <si>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</si>
  <si>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</si>
  <si>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</si>
  <si>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</si>
  <si>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</si>
  <si>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</si>
  <si>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</si>
  <si>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</si>
  <si>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</si>
  <si>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</si>
  <si>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</si>
  <si>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</si>
  <si>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</si>
  <si>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</si>
  <si>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</si>
  <si>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</si>
  <si>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</si>
  <si>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</si>
  <si>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</si>
  <si>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</si>
  <si>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</si>
  <si>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</si>
  <si>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</si>
  <si>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</si>
  <si>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</si>
  <si>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</si>
  <si>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</si>
  <si>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</si>
  <si>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</si>
  <si>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</si>
  <si>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</si>
  <si>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</si>
  <si>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</si>
  <si>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</si>
  <si>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</si>
  <si>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</si>
  <si>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</si>
  <si>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</si>
  <si>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</si>
  <si>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</si>
  <si>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</si>
  <si>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</si>
  <si>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</si>
  <si>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</si>
  <si>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</si>
  <si>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</si>
  <si>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</si>
  <si>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</si>
  <si>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</si>
  <si>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</si>
  <si>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</si>
  <si>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</si>
  <si>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</si>
  <si>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</si>
  <si>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</si>
  <si>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</si>
  <si>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</si>
  <si>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</si>
  <si>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</si>
  <si>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</si>
  <si>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</si>
  <si>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</si>
  <si>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</si>
  <si>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</si>
  <si>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</si>
  <si>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</si>
  <si>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</si>
  <si>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</si>
  <si>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</si>
  <si>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</si>
  <si>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</si>
  <si>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</si>
  <si>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</si>
  <si>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</si>
  <si>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</si>
  <si>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</si>
  <si>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</si>
  <si>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</si>
  <si>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</si>
  <si>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</si>
  <si>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</si>
  <si>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</si>
  <si>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</si>
  <si>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</si>
  <si>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</si>
  <si>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</si>
  <si>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</si>
  <si>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</si>
  <si>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</si>
  <si>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</si>
  <si>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</si>
  <si>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</si>
  <si>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</si>
  <si>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</si>
  <si>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</si>
  <si>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</si>
  <si>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</si>
  <si>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</si>
  <si>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</si>
  <si>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</si>
  <si>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</si>
  <si>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</si>
  <si>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</si>
  <si>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</si>
  <si>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</si>
  <si>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</si>
  <si>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</si>
  <si>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</si>
  <si>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</si>
  <si>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</si>
  <si>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</si>
  <si>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</si>
  <si>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</si>
  <si>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</si>
  <si>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</si>
  <si>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</si>
  <si>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</si>
  <si>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</si>
  <si>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</si>
  <si>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</si>
  <si>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</si>
  <si>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</si>
  <si>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</si>
  <si>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</si>
  <si>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</si>
  <si>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</si>
  <si>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</si>
  <si>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</si>
  <si>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</si>
  <si>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</si>
  <si>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</si>
  <si>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</si>
  <si>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</si>
  <si>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</si>
  <si>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</si>
  <si>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</si>
  <si>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</si>
  <si>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</si>
  <si>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</si>
  <si>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</si>
  <si>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</si>
  <si>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</si>
  <si>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</si>
  <si>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</si>
  <si>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</si>
  <si>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</si>
  <si>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</si>
  <si>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</si>
  <si>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</si>
  <si>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</si>
  <si>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</si>
  <si>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</si>
  <si>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</si>
  <si>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</si>
  <si>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</si>
  <si>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</si>
  <si>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</si>
  <si>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</si>
  <si>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</si>
  <si>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</si>
  <si>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</si>
  <si>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</si>
  <si>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</si>
  <si>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</si>
  <si>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</si>
  <si>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</si>
  <si>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</si>
  <si>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</si>
  <si>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</si>
  <si>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</si>
  <si>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</si>
  <si>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</si>
  <si>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</si>
  <si>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</si>
  <si>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</si>
  <si>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</si>
  <si>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</si>
  <si>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</si>
  <si>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</si>
  <si>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</si>
  <si>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</si>
  <si>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</si>
  <si>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</si>
  <si>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</si>
  <si>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</si>
  <si>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</si>
  <si>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</si>
  <si>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</si>
  <si>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</si>
  <si>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</si>
  <si>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</si>
  <si>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</si>
  <si>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</si>
  <si>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</si>
  <si>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</si>
  <si>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</si>
  <si>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</si>
  <si>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</si>
  <si>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</si>
  <si>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</si>
  <si>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</si>
  <si>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</si>
  <si>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</si>
  <si>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</si>
  <si>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</si>
  <si>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</si>
  <si>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</si>
  <si>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</si>
  <si>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</si>
  <si>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</si>
  <si>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</si>
  <si>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</si>
  <si>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</si>
  <si>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</si>
  <si>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</si>
  <si>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</si>
  <si>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</si>
  <si>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</si>
  <si>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</si>
  <si>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</si>
  <si>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</si>
  <si>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</si>
  <si>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</si>
  <si>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</si>
  <si>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</si>
  <si>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</si>
  <si>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</si>
  <si>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</si>
  <si>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</si>
  <si>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</si>
  <si>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</si>
  <si>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</si>
  <si>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</si>
  <si>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</si>
  <si>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</si>
  <si>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</si>
  <si>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</si>
  <si>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</si>
  <si>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</si>
  <si>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</si>
  <si>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</si>
  <si>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</si>
  <si>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</si>
  <si>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</si>
  <si>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</si>
  <si>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</si>
  <si>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</si>
  <si>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</si>
  <si>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</si>
  <si>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</si>
  <si>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</si>
  <si>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</si>
  <si>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</si>
  <si>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</si>
  <si>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</si>
  <si>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</si>
  <si>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</si>
  <si>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</si>
  <si>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</si>
  <si>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</si>
  <si>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</si>
  <si>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</si>
  <si>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</si>
  <si>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</si>
  <si>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</si>
  <si>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</si>
  <si>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</si>
  <si>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</si>
  <si>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</si>
  <si>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</si>
  <si>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</si>
  <si>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</si>
  <si>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</si>
  <si>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</si>
  <si>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</si>
  <si>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</si>
  <si>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</si>
  <si>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</si>
  <si>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</si>
  <si>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</si>
  <si>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</si>
  <si>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</si>
  <si>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</si>
  <si>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</si>
  <si>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</si>
  <si>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</si>
  <si>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</si>
  <si>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</si>
  <si>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</si>
  <si>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</si>
  <si>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</si>
  <si>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</si>
  <si>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</si>
  <si>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</si>
  <si>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</si>
  <si>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</si>
  <si>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</si>
  <si>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</si>
  <si>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</si>
  <si>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</si>
  <si>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</si>
  <si>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</si>
  <si>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</si>
  <si>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</si>
  <si>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</si>
  <si>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</si>
  <si>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</si>
  <si>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</si>
  <si>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</si>
  <si>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</si>
  <si>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</si>
  <si>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</si>
  <si>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</si>
  <si>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</si>
  <si>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</si>
  <si>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</si>
  <si>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</si>
  <si>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</si>
  <si>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</si>
  <si>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</si>
  <si>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</si>
  <si>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</si>
  <si>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</si>
  <si>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</si>
  <si>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</si>
  <si>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</si>
  <si>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</si>
  <si>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</si>
  <si>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</si>
  <si>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</si>
  <si>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</si>
  <si>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</si>
  <si>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</si>
  <si>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</si>
  <si>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</si>
  <si>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</si>
  <si>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</si>
  <si>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</si>
  <si>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</si>
  <si>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</si>
  <si>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</si>
  <si>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</si>
  <si>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</si>
  <si>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</si>
  <si>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</si>
  <si>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</si>
  <si>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</si>
  <si>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</si>
  <si>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</si>
  <si>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</si>
  <si>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</si>
  <si>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</si>
  <si>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</si>
  <si>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</si>
  <si>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</si>
  <si>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</si>
  <si>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</si>
  <si>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</si>
  <si>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</si>
  <si>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</si>
  <si>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</si>
  <si>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</si>
  <si>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</si>
  <si>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</si>
  <si>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</si>
  <si>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</si>
  <si>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</si>
  <si>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</si>
  <si>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</si>
  <si>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</si>
  <si>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</si>
  <si>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</si>
  <si>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</si>
  <si>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</si>
  <si>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</si>
  <si>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</si>
  <si>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</si>
  <si>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</si>
  <si>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</si>
  <si>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</si>
  <si>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</si>
  <si>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</si>
  <si>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</si>
  <si>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</si>
  <si>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</si>
  <si>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</si>
  <si>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</si>
  <si>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</si>
  <si>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</si>
  <si>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</si>
  <si>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</si>
  <si>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</si>
  <si>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</si>
  <si>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</si>
  <si>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</si>
  <si>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</si>
  <si>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</si>
  <si>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</si>
  <si>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</si>
  <si>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</si>
  <si>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</si>
  <si>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</si>
  <si>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</si>
  <si>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</si>
  <si>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</si>
  <si>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</si>
  <si>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</si>
  <si>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</si>
  <si>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</si>
  <si>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</si>
  <si>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</si>
  <si>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</si>
  <si>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</si>
  <si>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</si>
  <si>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</si>
  <si>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</si>
  <si>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</si>
  <si>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</si>
  <si>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</si>
  <si>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</si>
  <si>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</si>
  <si>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</si>
  <si>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</si>
  <si>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</si>
  <si>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</si>
  <si>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</si>
  <si>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</si>
  <si>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</si>
  <si>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</si>
  <si>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</si>
  <si>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</si>
  <si>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</si>
  <si>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</si>
  <si>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</si>
  <si>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</si>
  <si>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</si>
  <si>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</si>
  <si>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</si>
  <si>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</si>
  <si>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</si>
  <si>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</si>
  <si>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</si>
  <si>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</si>
  <si>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</si>
  <si>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</si>
  <si>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</si>
  <si>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</si>
  <si>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</si>
  <si>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</si>
  <si>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</si>
  <si>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</si>
  <si>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</si>
  <si>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</si>
  <si>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</si>
  <si>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</si>
  <si>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</si>
  <si>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</si>
  <si>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</si>
  <si>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</si>
  <si>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</si>
  <si>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</si>
  <si>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</si>
  <si>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</si>
  <si>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</si>
  <si>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</si>
  <si>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</si>
  <si>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</si>
  <si>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</si>
  <si>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</si>
  <si>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</si>
  <si>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</si>
  <si>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</si>
  <si>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</si>
  <si>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</si>
  <si>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</si>
  <si>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</si>
  <si>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</si>
  <si>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</si>
  <si>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</si>
  <si>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</si>
  <si>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</si>
  <si>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</si>
  <si>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</si>
  <si>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</si>
  <si>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</si>
  <si>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</si>
  <si>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</si>
  <si>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</si>
  <si>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</si>
  <si>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</si>
  <si>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</si>
  <si>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</si>
  <si>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</si>
  <si>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</si>
  <si>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</si>
  <si>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</si>
  <si>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</si>
  <si>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</si>
  <si>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</si>
  <si>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</si>
  <si>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</si>
  <si>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</si>
  <si>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</si>
  <si>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</si>
  <si>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</si>
  <si>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</si>
  <si>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</si>
  <si>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</si>
  <si>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</si>
  <si>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</si>
  <si>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</si>
  <si>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</si>
  <si>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</si>
  <si>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</si>
  <si>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</si>
  <si>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</si>
  <si>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</si>
  <si>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</si>
  <si>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</si>
  <si>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</si>
  <si>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</si>
  <si>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</si>
  <si>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</si>
  <si>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</si>
  <si>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</si>
  <si>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</si>
  <si>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</si>
  <si>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</si>
  <si>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</si>
  <si>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</si>
  <si>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</si>
  <si>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</si>
  <si>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</si>
  <si>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</si>
  <si>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</si>
  <si>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</si>
  <si>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</si>
  <si>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</si>
  <si>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</si>
  <si>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</si>
  <si>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</si>
  <si>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</si>
  <si>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</si>
  <si>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</si>
  <si>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</si>
  <si>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</si>
  <si>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</si>
  <si>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</si>
  <si>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</si>
  <si>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</si>
  <si>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</si>
  <si>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</si>
  <si>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</si>
  <si>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</si>
  <si>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</si>
  <si>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</si>
  <si>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</si>
  <si>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</si>
  <si>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</si>
  <si>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</si>
  <si>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</si>
  <si>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</si>
  <si>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</si>
  <si>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</si>
  <si>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</si>
  <si>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</si>
  <si>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</si>
  <si>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</si>
  <si>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</si>
  <si>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</si>
  <si>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</si>
  <si>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</si>
  <si>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</si>
  <si>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</si>
  <si>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</si>
  <si>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</si>
  <si>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</si>
  <si>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</si>
  <si>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</si>
  <si>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</si>
  <si>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</si>
  <si>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</si>
  <si>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</si>
  <si>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</si>
  <si>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</si>
  <si>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</si>
  <si>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</si>
  <si>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</si>
  <si>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</si>
  <si>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</si>
  <si>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</si>
  <si>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</si>
  <si>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</si>
  <si>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</si>
  <si>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</si>
  <si>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</si>
  <si>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</si>
  <si>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</si>
  <si>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</si>
  <si>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</si>
  <si>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</si>
  <si>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</si>
  <si>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</si>
  <si>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</si>
  <si>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</si>
  <si>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</si>
  <si>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</si>
  <si>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</si>
  <si>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</si>
  <si>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</si>
  <si>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</si>
  <si>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</si>
  <si>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</si>
  <si>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</si>
  <si>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</si>
  <si>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</si>
  <si>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</si>
  <si>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</si>
  <si>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</si>
  <si>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</si>
  <si>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</si>
  <si>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</si>
  <si>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</si>
  <si>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</si>
  <si>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</si>
  <si>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</si>
  <si>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</si>
  <si>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</si>
  <si>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</si>
  <si>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</si>
  <si>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</si>
  <si>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</si>
  <si>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</si>
  <si>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</si>
  <si>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</si>
  <si>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</si>
  <si>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</si>
  <si>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</si>
  <si>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</si>
  <si>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</si>
  <si>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</si>
  <si>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</si>
  <si>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</si>
  <si>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</si>
  <si>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</si>
  <si>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</si>
  <si>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</si>
  <si>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</si>
  <si>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</si>
  <si>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</si>
  <si>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</si>
  <si>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</si>
  <si>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</si>
  <si>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</si>
  <si>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</si>
  <si>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</si>
  <si>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</si>
  <si>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</si>
  <si>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</si>
  <si>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</si>
  <si>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</si>
  <si>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</si>
  <si>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</si>
  <si>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</si>
  <si>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</si>
  <si>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</si>
  <si>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</si>
  <si>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</si>
  <si>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</si>
  <si>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</si>
  <si>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</si>
  <si>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</si>
  <si>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</si>
  <si>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</si>
  <si>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</si>
  <si>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</si>
  <si>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</si>
  <si>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</si>
  <si>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</si>
  <si>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</si>
  <si>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</si>
  <si>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</si>
  <si>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</si>
  <si>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</si>
  <si>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</si>
  <si>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</si>
  <si>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</si>
  <si>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</si>
  <si>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</si>
  <si>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</si>
  <si>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</si>
  <si>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</si>
  <si>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</si>
  <si>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</si>
  <si>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</si>
  <si>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</si>
  <si>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</si>
  <si>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</si>
  <si>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</si>
  <si>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</si>
  <si>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</si>
  <si>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</si>
  <si>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</si>
  <si>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</si>
  <si>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</si>
  <si>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</si>
  <si>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</si>
  <si>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</si>
  <si>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</si>
  <si>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</si>
  <si>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</si>
  <si>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</si>
  <si>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</si>
  <si>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</si>
  <si>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</si>
  <si>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</si>
  <si>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</si>
  <si>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</si>
  <si>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</si>
  <si>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</si>
  <si>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</si>
  <si>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</si>
  <si>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</si>
  <si>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</si>
  <si>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</si>
  <si>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</si>
  <si>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</si>
  <si>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</si>
  <si>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</si>
  <si>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</si>
  <si>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</si>
  <si>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</si>
  <si>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</si>
  <si>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</si>
  <si>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</si>
  <si>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</si>
  <si>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</si>
  <si>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</si>
  <si>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</si>
  <si>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</si>
  <si>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</si>
  <si>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</si>
  <si>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</si>
  <si>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</si>
  <si>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</si>
  <si>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</si>
  <si>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</si>
  <si>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</si>
  <si>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</si>
  <si>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</si>
  <si>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</si>
  <si>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</si>
  <si>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</si>
  <si>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</si>
  <si>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</si>
  <si>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</si>
  <si>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</si>
  <si>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</si>
  <si>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</si>
  <si>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</si>
  <si>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</si>
  <si>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</si>
  <si>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</si>
  <si>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</si>
  <si>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</si>
  <si>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</si>
  <si>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</si>
  <si>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</si>
  <si>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</si>
  <si>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</si>
  <si>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</si>
  <si>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</si>
  <si>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</si>
  <si>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</si>
  <si>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</si>
  <si>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</si>
  <si>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</si>
  <si>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</si>
  <si>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</si>
  <si>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</si>
  <si>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</si>
  <si>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</si>
  <si>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</si>
  <si>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</si>
  <si>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</si>
  <si>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</si>
  <si>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</si>
  <si>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</si>
  <si>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</si>
  <si>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</si>
  <si>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</si>
  <si>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</si>
  <si>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</si>
  <si>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</si>
  <si>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</si>
  <si>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</si>
  <si>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</si>
  <si>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</si>
  <si>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</si>
  <si>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</si>
  <si>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</si>
  <si>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</si>
  <si>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</si>
  <si>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</si>
  <si>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</si>
  <si>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</si>
  <si>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</si>
  <si>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</si>
  <si>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</si>
  <si>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</si>
  <si>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</si>
  <si>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</si>
  <si>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</si>
  <si>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</si>
  <si>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</si>
  <si>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</si>
  <si>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</si>
  <si>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</si>
  <si>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</si>
  <si>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</si>
  <si>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</si>
  <si>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</si>
  <si>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</si>
  <si>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</si>
  <si>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</si>
  <si>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</si>
  <si>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</si>
  <si>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</si>
  <si>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</si>
  <si>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</si>
  <si>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</si>
  <si>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</si>
  <si>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</si>
  <si>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</si>
  <si>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</si>
  <si>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</si>
  <si>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</si>
  <si>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</si>
  <si>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</si>
  <si>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</si>
  <si>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</si>
  <si>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</si>
  <si>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</si>
  <si>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</si>
  <si>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</si>
  <si>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</si>
  <si>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</si>
  <si>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</si>
  <si>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</si>
  <si>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</si>
  <si>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</si>
  <si>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</si>
  <si>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</si>
  <si>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</si>
  <si>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</si>
  <si>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</si>
  <si>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</si>
  <si>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</si>
  <si>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</si>
  <si>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</si>
  <si>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</si>
  <si>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</si>
  <si>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</si>
  <si>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</si>
  <si>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</si>
  <si>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</si>
  <si>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</si>
  <si>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</si>
  <si>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</si>
  <si>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</si>
  <si>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</si>
  <si>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</si>
  <si>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</si>
  <si>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</si>
  <si>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</si>
  <si>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</si>
  <si>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</si>
  <si>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</si>
  <si>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</si>
  <si>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</si>
  <si>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</si>
  <si>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</si>
  <si>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</si>
  <si>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</si>
  <si>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</si>
  <si>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</si>
  <si>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</si>
  <si>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</si>
  <si>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</si>
  <si>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</si>
  <si>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</si>
  <si>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</si>
  <si>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</si>
  <si>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</si>
  <si>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</si>
  <si>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</si>
  <si>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</si>
  <si>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</si>
  <si>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</si>
  <si>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</si>
  <si>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</si>
  <si>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</si>
  <si>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</si>
  <si>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</si>
  <si>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</si>
  <si>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</si>
  <si>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</si>
  <si>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</si>
  <si>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</si>
  <si>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</si>
  <si>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</si>
  <si>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</si>
  <si>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</si>
  <si>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</si>
  <si>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</si>
  <si>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</si>
  <si>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</si>
  <si>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</si>
  <si>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</si>
  <si>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</si>
  <si>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</si>
  <si>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</si>
  <si>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</si>
  <si>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</si>
  <si>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</si>
  <si>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</si>
  <si>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</si>
  <si>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</si>
  <si>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</si>
  <si>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</si>
  <si>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</si>
  <si>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</si>
  <si>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</si>
  <si>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</si>
  <si>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</si>
  <si>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</si>
  <si>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</si>
  <si>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</si>
  <si>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</si>
  <si>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</si>
  <si>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</si>
  <si>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</si>
  <si>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</si>
  <si>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</si>
  <si>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</si>
  <si>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</si>
  <si>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</si>
  <si>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</si>
  <si>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</si>
  <si>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</si>
  <si>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</si>
  <si>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</si>
  <si>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</si>
  <si>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</si>
  <si>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</si>
  <si>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</si>
  <si>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</si>
  <si>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</si>
  <si>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</si>
  <si>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</si>
  <si>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</si>
  <si>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</si>
  <si>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</si>
  <si>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</si>
  <si>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</si>
  <si>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</si>
  <si>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</si>
  <si>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</si>
  <si>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</si>
  <si>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</si>
  <si>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</si>
  <si>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</si>
  <si>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</si>
  <si>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</si>
  <si>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</si>
  <si>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</si>
  <si>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</si>
  <si>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</si>
  <si>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</si>
  <si>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</si>
  <si>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</si>
  <si>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</si>
  <si>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</si>
  <si>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</si>
  <si>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</si>
  <si>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</si>
  <si>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</si>
  <si>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</si>
  <si>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</si>
  <si>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</si>
  <si>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</si>
  <si>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</si>
  <si>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</si>
  <si>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</si>
  <si>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</si>
  <si>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</si>
  <si>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</si>
  <si>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</si>
  <si>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</si>
  <si>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</si>
  <si>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</si>
  <si>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</si>
  <si>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</si>
  <si>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</si>
  <si>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</si>
  <si>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</si>
  <si>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</si>
  <si>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</si>
  <si>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</si>
  <si>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</si>
  <si>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</si>
  <si>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</si>
  <si>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</si>
  <si>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</si>
  <si>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</si>
  <si>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</si>
  <si>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</si>
  <si>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</si>
  <si>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</si>
  <si>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</si>
  <si>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</si>
  <si>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</si>
  <si>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</si>
  <si>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</si>
  <si>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</si>
  <si>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</si>
  <si>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</si>
  <si>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</si>
  <si>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</si>
  <si>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</si>
  <si>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</si>
  <si>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</si>
  <si>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</si>
  <si>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</si>
  <si>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</si>
  <si>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</si>
  <si>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</si>
  <si>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</si>
  <si>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</si>
  <si>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</si>
  <si>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</si>
  <si>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</si>
  <si>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</si>
  <si>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</si>
  <si>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</si>
  <si>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</si>
  <si>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</si>
  <si>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</si>
  <si>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</si>
  <si>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</si>
  <si>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</si>
  <si>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</si>
  <si>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</si>
  <si>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</si>
  <si>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</si>
  <si>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</si>
  <si>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</si>
  <si>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</si>
  <si>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</si>
  <si>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</si>
  <si>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</si>
  <si>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</si>
  <si>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</si>
  <si>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</si>
  <si>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</si>
  <si>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</si>
  <si>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</si>
  <si>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</si>
  <si>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</si>
  <si>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</si>
  <si>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</si>
  <si>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</si>
  <si>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</si>
  <si>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</si>
  <si>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</si>
  <si>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</si>
  <si>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</si>
  <si>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</si>
  <si>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</si>
  <si>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</si>
  <si>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</si>
  <si>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</si>
  <si>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</si>
  <si>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</si>
  <si>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</si>
  <si>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</si>
  <si>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</si>
  <si>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</si>
  <si>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</si>
  <si>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</si>
  <si>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</si>
  <si>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</si>
  <si>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</si>
  <si>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</si>
  <si>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</si>
  <si>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</si>
  <si>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</si>
  <si>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</si>
  <si>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</si>
  <si>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</si>
  <si>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</si>
  <si>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</si>
  <si>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</si>
  <si>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</si>
  <si>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</si>
  <si>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</si>
  <si>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</si>
  <si>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</si>
  <si>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</si>
  <si>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</si>
  <si>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</si>
  <si>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</si>
  <si>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</si>
  <si>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</si>
  <si>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</si>
  <si>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</si>
  <si>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</si>
  <si>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</si>
  <si>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</si>
  <si>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</si>
  <si>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</si>
  <si>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</si>
  <si>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</si>
  <si>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</si>
  <si>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</si>
  <si>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</si>
  <si>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</si>
  <si>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</si>
  <si>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</si>
  <si>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</si>
  <si>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</si>
  <si>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</si>
  <si>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</si>
  <si>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</si>
  <si>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</si>
  <si>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</si>
  <si>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</si>
  <si>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</si>
  <si>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</si>
  <si>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</si>
  <si>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</si>
  <si>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</si>
  <si>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</si>
  <si>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</si>
  <si>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</si>
  <si>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</si>
  <si>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</si>
  <si>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</si>
  <si>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</si>
  <si>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</si>
  <si>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</si>
  <si>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</si>
  <si>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</si>
  <si>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</si>
  <si>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</si>
  <si>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</si>
  <si>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</si>
  <si>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</si>
  <si>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</si>
  <si>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</si>
  <si>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</si>
  <si>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</si>
  <si>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</si>
  <si>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</si>
  <si>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</si>
  <si>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</si>
  <si>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</si>
  <si>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</si>
  <si>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</si>
  <si>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</si>
  <si>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</si>
  <si>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</si>
  <si>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</si>
  <si>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</si>
  <si>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</si>
  <si>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</si>
  <si>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</si>
  <si>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</si>
  <si>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</si>
  <si>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</si>
  <si>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</si>
  <si>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</si>
  <si>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</si>
  <si>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</si>
  <si>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</si>
  <si>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</si>
  <si>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</si>
  <si>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</si>
  <si>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</si>
  <si>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</si>
  <si>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</si>
  <si>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</si>
  <si>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</si>
  <si>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</si>
  <si>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</si>
  <si>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</si>
  <si>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</si>
  <si>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</si>
  <si>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</si>
  <si>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</si>
  <si>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</si>
  <si>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</si>
  <si>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</si>
  <si>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</si>
  <si>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</si>
  <si>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</si>
  <si>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</si>
  <si>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</si>
  <si>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</si>
  <si>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</si>
  <si>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</si>
  <si>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</si>
  <si>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</si>
  <si>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</si>
  <si>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</si>
  <si>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</si>
  <si>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</si>
  <si>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</si>
  <si>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</si>
  <si>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</si>
  <si>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</si>
  <si>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</si>
  <si>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</si>
  <si>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</si>
  <si>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</si>
  <si>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</si>
  <si>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</si>
  <si>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</si>
  <si>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</si>
  <si>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</si>
  <si>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</si>
  <si>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</si>
  <si>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</si>
  <si>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</si>
  <si>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</si>
  <si>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</si>
  <si>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</si>
  <si>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</si>
  <si>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</si>
  <si>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</si>
  <si>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</si>
  <si>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</si>
  <si>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</si>
  <si>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</si>
  <si>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</si>
  <si>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</si>
  <si>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</si>
  <si>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</si>
  <si>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</si>
  <si>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</si>
  <si>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</si>
  <si>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</si>
  <si>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</si>
  <si>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</si>
  <si>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</si>
  <si>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</si>
  <si>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</si>
  <si>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</si>
  <si>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</si>
  <si>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</si>
  <si>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</si>
  <si>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</si>
  <si>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</si>
  <si>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</si>
  <si>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</si>
  <si>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</si>
  <si>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</si>
  <si>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</si>
  <si>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</si>
  <si>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</si>
  <si>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</si>
  <si>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</si>
  <si>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</si>
  <si>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</si>
  <si>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</si>
  <si>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</si>
  <si>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</si>
  <si>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</si>
  <si>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</si>
  <si>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</si>
  <si>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</si>
  <si>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</si>
  <si>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</si>
  <si>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</si>
  <si>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</si>
  <si>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</si>
  <si>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</si>
  <si>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</si>
  <si>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</si>
  <si>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</si>
  <si>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</si>
  <si>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</si>
  <si>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</si>
  <si>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</si>
  <si>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</si>
  <si>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</si>
  <si>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</si>
  <si>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</si>
  <si>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</si>
  <si>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</si>
  <si>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</si>
  <si>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</si>
  <si>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</si>
  <si>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</si>
  <si>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</si>
  <si>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</si>
  <si>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</si>
  <si>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</si>
  <si>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</si>
  <si>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</si>
  <si>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</si>
  <si>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</si>
  <si>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</si>
  <si>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</si>
  <si>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</si>
  <si>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</si>
  <si>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</si>
  <si>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</si>
  <si>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</si>
  <si>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</si>
  <si>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</si>
  <si>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</si>
  <si>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</si>
  <si>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</si>
  <si>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</si>
  <si>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</si>
  <si>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</si>
  <si>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</si>
  <si>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</si>
  <si>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</si>
  <si>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</si>
  <si>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</si>
  <si>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</si>
  <si>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</si>
  <si>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</si>
  <si>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</si>
  <si>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</si>
  <si>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</si>
  <si>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</si>
  <si>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</si>
  <si>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</si>
  <si>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</si>
  <si>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</si>
  <si>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</si>
  <si>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</si>
  <si>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</si>
  <si>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</si>
  <si>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</si>
  <si>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</si>
  <si>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</si>
  <si>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</si>
  <si>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</si>
  <si>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</si>
  <si>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</si>
  <si>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</si>
  <si>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</si>
  <si>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</si>
  <si>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</si>
  <si>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</si>
  <si>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</si>
  <si>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</si>
  <si>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</si>
  <si>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</si>
  <si>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</si>
  <si>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</si>
  <si>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</si>
  <si>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</si>
  <si>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</si>
  <si>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</si>
  <si>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</si>
  <si>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</si>
  <si>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</si>
  <si>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</si>
  <si>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</si>
  <si>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</si>
  <si>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</si>
  <si>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</si>
  <si>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</si>
  <si>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</si>
  <si>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</si>
  <si>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</si>
  <si>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</si>
  <si>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</si>
  <si>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</si>
  <si>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</si>
  <si>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</si>
  <si>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</si>
  <si>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</si>
  <si>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</si>
  <si>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</si>
  <si>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</si>
  <si>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</si>
  <si>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</si>
  <si>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</si>
  <si>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</si>
  <si>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</si>
  <si>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</si>
  <si>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</si>
  <si>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</si>
  <si>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</si>
  <si>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</si>
  <si>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</si>
  <si>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</si>
  <si>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</si>
  <si>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</si>
  <si>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</si>
  <si>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</si>
  <si>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</si>
  <si>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</si>
  <si>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</si>
  <si>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</si>
  <si>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</si>
  <si>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</si>
  <si>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</si>
  <si>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</si>
  <si>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</si>
  <si>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</si>
  <si>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</si>
  <si>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</si>
  <si>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</si>
  <si>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</si>
  <si>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</si>
  <si>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</si>
  <si>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</si>
  <si>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</si>
  <si>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</si>
  <si>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</si>
  <si>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</si>
  <si>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</si>
  <si>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</si>
  <si>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</si>
  <si>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</si>
  <si>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</si>
  <si>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</si>
  <si>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</si>
  <si>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</si>
  <si>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</si>
  <si>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</si>
  <si>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</si>
  <si>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</si>
  <si>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</si>
  <si>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</si>
  <si>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</si>
  <si>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</si>
  <si>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</si>
  <si>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</si>
  <si>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</si>
  <si>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</si>
  <si>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</si>
  <si>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</si>
  <si>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</si>
  <si>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</si>
  <si>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</si>
  <si>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</si>
  <si>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</si>
  <si>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</si>
  <si>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</si>
  <si>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</si>
  <si>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</si>
  <si>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</si>
  <si>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</si>
  <si>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</si>
  <si>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</si>
  <si>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</si>
  <si>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</si>
  <si>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</si>
  <si>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</si>
  <si>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</si>
  <si>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</si>
  <si>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</si>
  <si>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</si>
  <si>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</si>
  <si>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</si>
  <si>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</si>
  <si>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</si>
  <si>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</si>
  <si>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</si>
  <si>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</si>
  <si>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</si>
  <si>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</si>
  <si>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</si>
  <si>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</si>
  <si>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</si>
  <si>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</si>
  <si>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</si>
  <si>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</si>
  <si>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</si>
  <si>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</si>
  <si>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</si>
  <si>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</si>
  <si>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</si>
  <si>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</si>
  <si>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</si>
  <si>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</si>
  <si>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</si>
  <si>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</si>
  <si>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</si>
  <si>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</si>
  <si>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</si>
  <si>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</si>
  <si>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</si>
  <si>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</si>
  <si>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</si>
  <si>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</si>
  <si>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</si>
  <si>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</si>
  <si>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</si>
  <si>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</si>
  <si>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</si>
  <si>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</si>
  <si>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</si>
  <si>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</si>
  <si>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</si>
  <si>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</si>
  <si>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</si>
  <si>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</si>
  <si>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</si>
  <si>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</si>
  <si>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</si>
  <si>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</si>
  <si>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</si>
  <si>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</si>
  <si>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</si>
  <si>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</si>
  <si>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</si>
  <si>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</si>
  <si>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</si>
  <si>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</si>
  <si>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</si>
  <si>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</si>
  <si>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</si>
  <si>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</si>
  <si>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</si>
  <si>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</si>
  <si>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</si>
  <si>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</si>
  <si>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</si>
  <si>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</si>
  <si>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</si>
  <si>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</si>
  <si>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</si>
  <si>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</si>
  <si>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</si>
  <si>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</si>
  <si>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</si>
  <si>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</si>
  <si>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</si>
  <si>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</si>
  <si>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</si>
  <si>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</si>
  <si>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</si>
  <si>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</si>
  <si>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</si>
  <si>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</si>
  <si>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</si>
  <si>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</si>
  <si>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</si>
  <si>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</si>
  <si>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</si>
  <si>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</si>
  <si>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</si>
  <si>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</si>
  <si>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</si>
  <si>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</si>
  <si>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</si>
  <si>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</si>
  <si>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</si>
  <si>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</si>
  <si>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</si>
  <si>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</si>
  <si>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</si>
  <si>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</si>
  <si>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</si>
  <si>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</si>
  <si>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</si>
  <si>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</si>
  <si>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</si>
  <si>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</si>
  <si>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</si>
  <si>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</si>
  <si>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</si>
  <si>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</si>
  <si>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</si>
  <si>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</si>
  <si>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</si>
  <si>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</si>
  <si>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</si>
  <si>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</si>
  <si>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</si>
  <si>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</si>
  <si>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</si>
  <si>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</si>
  <si>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</si>
  <si>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</si>
  <si>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</si>
  <si>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</si>
  <si>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</si>
  <si>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</si>
  <si>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</si>
  <si>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</si>
  <si>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</si>
  <si>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</si>
  <si>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</si>
  <si>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</si>
  <si>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</si>
  <si>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</si>
  <si>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</si>
  <si>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</si>
  <si>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</si>
  <si>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</si>
  <si>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</si>
  <si>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</si>
  <si>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</si>
  <si>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</si>
  <si>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</si>
  <si>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</si>
  <si>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</si>
  <si>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</si>
  <si>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</si>
  <si>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</si>
  <si>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</si>
  <si>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</si>
  <si>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</si>
  <si>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</si>
  <si>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</si>
  <si>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</si>
  <si>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</si>
  <si>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</si>
  <si>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</si>
  <si>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</si>
  <si>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</si>
  <si>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</si>
  <si>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</si>
  <si>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</si>
  <si>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</si>
  <si>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</si>
  <si>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</si>
  <si>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</si>
  <si>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</si>
  <si>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</si>
  <si>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</si>
  <si>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</si>
  <si>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</si>
  <si>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</si>
  <si>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</si>
  <si>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</si>
  <si>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</si>
  <si>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</si>
  <si>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</si>
  <si>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</si>
  <si>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</si>
  <si>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</si>
  <si>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</si>
  <si>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</si>
  <si>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</si>
  <si>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</si>
  <si>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</si>
  <si>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</si>
  <si>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</si>
  <si>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</si>
  <si>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</si>
  <si>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</si>
  <si>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</si>
  <si>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</si>
  <si>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</si>
  <si>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</si>
  <si>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</si>
  <si>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</si>
  <si>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</si>
  <si>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</si>
  <si>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</si>
  <si>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</si>
  <si>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</si>
  <si>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</si>
  <si>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</si>
  <si>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</si>
  <si>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</si>
  <si>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</si>
  <si>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</si>
  <si>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</si>
  <si>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</si>
  <si>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</si>
  <si>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</si>
  <si>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</si>
  <si>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</si>
  <si>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</si>
  <si>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</si>
  <si>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</si>
  <si>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</si>
  <si>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</si>
  <si>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</si>
  <si>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</si>
  <si>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</si>
  <si>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</si>
  <si>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</si>
  <si>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</si>
  <si>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</si>
  <si>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</si>
  <si>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</si>
  <si>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</si>
  <si>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</si>
  <si>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</si>
  <si>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</si>
  <si>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</si>
  <si>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</si>
  <si>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</si>
  <si>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</si>
  <si>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</si>
  <si>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</si>
  <si>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</si>
  <si>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</si>
  <si>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</si>
  <si>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</si>
  <si>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</si>
  <si>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</si>
  <si>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</si>
  <si>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</si>
  <si>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</si>
  <si>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</si>
  <si>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</si>
  <si>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</si>
  <si>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</si>
  <si>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</si>
  <si>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</si>
  <si>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</si>
  <si>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</si>
  <si>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</si>
  <si>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</si>
  <si>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</si>
  <si>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</si>
  <si>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</si>
  <si>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</si>
  <si>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</si>
  <si>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</si>
  <si>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</si>
  <si>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</si>
  <si>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</si>
  <si>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</si>
  <si>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</si>
  <si>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</si>
  <si>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</si>
  <si>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</si>
  <si>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</si>
  <si>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</si>
  <si>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</si>
  <si>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</si>
  <si>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</si>
  <si>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</si>
  <si>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</si>
  <si>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</si>
  <si>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</si>
  <si>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</si>
  <si>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</si>
  <si>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</si>
  <si>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</si>
  <si>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</si>
  <si>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</si>
  <si>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</si>
  <si>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</si>
  <si>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</si>
  <si>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</si>
  <si>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</si>
  <si>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</si>
  <si>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</si>
  <si>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</si>
  <si>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</si>
  <si>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</si>
  <si>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</si>
  <si>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</si>
  <si>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</si>
  <si>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</si>
  <si>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</si>
  <si>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</si>
  <si>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</si>
  <si>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</si>
  <si>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</si>
  <si>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</si>
  <si>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</si>
  <si>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</si>
  <si>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</si>
  <si>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</si>
  <si>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</si>
  <si>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</si>
  <si>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</si>
  <si>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</si>
  <si>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</si>
  <si>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</si>
  <si>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</si>
  <si>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</si>
  <si>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</si>
  <si>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</si>
  <si>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</si>
  <si>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</si>
  <si>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</si>
  <si>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</si>
  <si>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</si>
  <si>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</si>
  <si>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</si>
  <si>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</si>
  <si>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</si>
  <si>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</si>
  <si>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</si>
  <si>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</si>
  <si>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</si>
  <si>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</si>
  <si>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</si>
  <si>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</si>
  <si>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</si>
  <si>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</si>
  <si>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</si>
  <si>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</si>
  <si>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</si>
  <si>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</si>
  <si>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</si>
  <si>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</si>
  <si>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</si>
  <si>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</si>
  <si>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</si>
  <si>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</si>
  <si>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</si>
  <si>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</si>
  <si>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</si>
  <si>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</si>
  <si>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</si>
  <si>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</si>
  <si>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</si>
  <si>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</si>
  <si>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</si>
  <si>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</si>
  <si>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</si>
  <si>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</si>
  <si>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</si>
  <si>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</si>
  <si>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</si>
  <si>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</si>
  <si>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</si>
  <si>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</si>
  <si>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</si>
  <si>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</si>
  <si>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</si>
  <si>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</si>
  <si>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</si>
  <si>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</si>
  <si>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</si>
  <si>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</si>
  <si>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</si>
  <si>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</si>
  <si>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</si>
  <si>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</si>
  <si>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</si>
  <si>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</si>
  <si>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</si>
  <si>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</si>
  <si>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</si>
  <si>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</si>
  <si>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</si>
  <si>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</si>
  <si>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</si>
  <si>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</si>
  <si>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</si>
  <si>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</si>
  <si>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</si>
  <si>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</si>
  <si>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</si>
  <si>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</si>
  <si>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</si>
  <si>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</si>
  <si>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</si>
  <si>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</si>
  <si>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</si>
  <si>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</si>
  <si>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</si>
  <si>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</si>
  <si>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</si>
  <si>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</si>
  <si>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</si>
  <si>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</si>
  <si>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</si>
  <si>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</si>
  <si>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</si>
  <si>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</si>
  <si>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</si>
  <si>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</si>
  <si>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</si>
  <si>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</si>
  <si>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</si>
  <si>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</si>
  <si>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</si>
  <si>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</si>
  <si>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</si>
  <si>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</si>
  <si>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</si>
  <si>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</si>
  <si>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</si>
  <si>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</si>
  <si>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</si>
  <si>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</si>
  <si>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</si>
  <si>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</si>
  <si>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</si>
  <si>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</si>
  <si>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</si>
  <si>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</si>
  <si>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</si>
  <si>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</si>
  <si>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</si>
  <si>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</si>
  <si>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</si>
  <si>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</si>
  <si>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</si>
  <si>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</si>
  <si>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</si>
  <si>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</si>
  <si>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</si>
  <si>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</si>
  <si>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</si>
  <si>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</si>
  <si>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</si>
  <si>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</si>
  <si>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</si>
  <si>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</si>
  <si>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</si>
  <si>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</si>
  <si>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</si>
  <si>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</si>
  <si>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</si>
  <si>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</si>
  <si>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</si>
  <si>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</si>
  <si>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</si>
  <si>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</si>
  <si>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</si>
  <si>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</si>
  <si>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</si>
  <si>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</si>
  <si>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</si>
  <si>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</si>
  <si>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</si>
  <si>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</si>
  <si>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</si>
  <si>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</si>
  <si>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</si>
  <si>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</si>
  <si>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</si>
  <si>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</si>
  <si>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</si>
  <si>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</si>
  <si>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</si>
  <si>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</si>
  <si>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</si>
  <si>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</si>
  <si>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</si>
  <si>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</si>
  <si>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</si>
  <si>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</si>
  <si>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</si>
  <si>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</si>
  <si>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</si>
  <si>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</si>
  <si>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</si>
  <si>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</si>
  <si>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</si>
  <si>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</si>
  <si>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</si>
  <si>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</si>
  <si>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</si>
  <si>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</si>
  <si>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</si>
  <si>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</si>
  <si>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</si>
  <si>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</si>
  <si>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</si>
  <si>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</si>
  <si>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</si>
  <si>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</si>
  <si>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</si>
  <si>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</si>
  <si>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</si>
  <si>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</si>
  <si>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</si>
  <si>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</si>
  <si>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</si>
  <si>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</si>
  <si>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</si>
  <si>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</si>
  <si>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</si>
  <si>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</si>
  <si>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</si>
  <si>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</si>
  <si>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</si>
  <si>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</si>
  <si>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</si>
  <si>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</si>
  <si>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</si>
  <si>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</si>
  <si>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</si>
  <si>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</si>
  <si>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</si>
  <si>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</si>
  <si>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</si>
  <si>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</si>
  <si>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</si>
  <si>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</si>
  <si>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</si>
  <si>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</si>
  <si>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</si>
  <si>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</si>
  <si>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</si>
  <si>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</si>
  <si>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</si>
  <si>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</si>
  <si>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</si>
  <si>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</si>
  <si>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</si>
  <si>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</si>
  <si>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</si>
  <si>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</si>
  <si>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</si>
  <si>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</si>
  <si>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</si>
  <si>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</si>
  <si>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</si>
  <si>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</si>
  <si>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</si>
  <si>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</si>
  <si>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</si>
  <si>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</si>
  <si>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</si>
  <si>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</si>
  <si>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</si>
  <si>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</si>
  <si>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</si>
  <si>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</si>
  <si>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</si>
  <si>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</si>
  <si>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</si>
  <si>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</si>
  <si>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</si>
  <si>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</si>
  <si>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</si>
  <si>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</si>
  <si>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</si>
  <si>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</si>
  <si>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</si>
  <si>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</si>
  <si>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</si>
  <si>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</si>
  <si>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</si>
  <si>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</si>
  <si>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</si>
  <si>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</si>
  <si>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</si>
  <si>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</si>
  <si>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</si>
  <si>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</si>
  <si>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</si>
  <si>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</si>
  <si>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</si>
  <si>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</si>
  <si>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</si>
  <si>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</si>
  <si>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</si>
  <si>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</si>
  <si>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</si>
  <si>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</si>
  <si>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</si>
  <si>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</si>
  <si>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</si>
  <si>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</si>
  <si>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</si>
  <si>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</si>
  <si>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</si>
  <si>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</si>
  <si>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</si>
  <si>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</si>
  <si>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</si>
  <si>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</si>
  <si>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</si>
  <si>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</si>
  <si>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</si>
  <si>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</si>
  <si>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</si>
  <si>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</si>
  <si>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</si>
  <si>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</si>
  <si>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</si>
  <si>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</si>
  <si>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</si>
  <si>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</si>
  <si>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</si>
  <si>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</si>
  <si>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</si>
  <si>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</si>
  <si>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</si>
  <si>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</si>
  <si>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</si>
  <si>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</si>
  <si>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</si>
  <si>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</si>
  <si>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</si>
  <si>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</si>
  <si>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</si>
  <si>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</si>
  <si>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</si>
  <si>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</si>
  <si>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</si>
  <si>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</si>
  <si>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</si>
  <si>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</si>
  <si>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</si>
  <si>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</si>
  <si>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</si>
  <si>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</si>
  <si>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</si>
  <si>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</si>
  <si>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</si>
  <si>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</si>
  <si>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</si>
  <si>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</si>
  <si>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</si>
  <si>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</si>
  <si>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</si>
  <si>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</si>
  <si>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</si>
  <si>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</si>
  <si>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</si>
  <si>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</si>
  <si>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</si>
  <si>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</si>
  <si>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</si>
  <si>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</si>
  <si>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</si>
  <si>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</si>
  <si>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</si>
  <si>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</si>
  <si>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</si>
  <si>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</si>
  <si>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</si>
  <si>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</si>
  <si>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</si>
  <si>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</si>
  <si>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</si>
  <si>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</si>
  <si>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</si>
  <si>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</si>
  <si>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</si>
  <si>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</si>
  <si>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</si>
  <si>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</si>
  <si>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</si>
  <si>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</si>
  <si>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</si>
  <si>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</si>
  <si>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</si>
  <si>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</si>
  <si>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</si>
  <si>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</si>
  <si>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</si>
  <si>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</si>
  <si>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</si>
  <si>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</si>
  <si>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</si>
  <si>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</si>
  <si>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</si>
  <si>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</si>
  <si>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</si>
  <si>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</si>
  <si>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</si>
  <si>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</si>
  <si>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</si>
  <si>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</si>
  <si>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</si>
  <si>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</si>
  <si>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</si>
  <si>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</si>
  <si>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</si>
  <si>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</si>
  <si>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</si>
  <si>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</si>
  <si>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</si>
  <si>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</si>
  <si>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</si>
  <si>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</si>
  <si>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</si>
  <si>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</si>
  <si>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</si>
  <si>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</si>
  <si>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</si>
  <si>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</si>
  <si>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</si>
  <si>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</si>
  <si>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</si>
  <si>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</si>
  <si>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</si>
  <si>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</si>
  <si>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</si>
  <si>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</si>
  <si>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</si>
  <si>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</si>
  <si>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</si>
  <si>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</si>
  <si>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</si>
  <si>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</si>
  <si>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</si>
  <si>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</si>
  <si>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</si>
  <si>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</si>
  <si>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</si>
  <si>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</si>
  <si>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</si>
  <si>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</si>
  <si>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</si>
  <si>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</si>
  <si>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</si>
  <si>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</si>
  <si>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</si>
  <si>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</si>
  <si>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</si>
  <si>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</si>
  <si>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</si>
  <si>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</si>
  <si>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</si>
  <si>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</si>
  <si>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</si>
  <si>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</si>
  <si>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</si>
  <si>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</si>
  <si>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</si>
  <si>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</si>
  <si>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</si>
  <si>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</si>
  <si>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</si>
  <si>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</si>
  <si>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</si>
  <si>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</si>
  <si>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</si>
  <si>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</si>
  <si>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</si>
  <si>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</si>
  <si>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</si>
  <si>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</si>
  <si>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</si>
  <si>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</si>
  <si>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</si>
  <si>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</si>
  <si>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</si>
  <si>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</si>
  <si>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</si>
  <si>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</si>
  <si>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</si>
  <si>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</si>
  <si>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</si>
  <si>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</si>
  <si>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</si>
  <si>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</si>
  <si>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</si>
  <si>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</si>
  <si>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</si>
  <si>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</si>
  <si>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</si>
  <si>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</si>
  <si>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</si>
  <si>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</si>
  <si>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</si>
  <si>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</si>
  <si>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</si>
  <si>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</si>
  <si>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</si>
  <si>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</si>
  <si>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</si>
  <si>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</si>
  <si>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</si>
  <si>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</si>
  <si>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</si>
  <si>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</si>
  <si>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</si>
  <si>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</si>
  <si>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</si>
  <si>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</si>
  <si>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</si>
  <si>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</si>
  <si>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</si>
  <si>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</si>
  <si>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</si>
  <si>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</si>
  <si>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</si>
  <si>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</si>
  <si>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</si>
  <si>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</si>
  <si>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</si>
  <si>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</si>
  <si>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</si>
  <si>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</si>
  <si>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</si>
  <si>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</si>
  <si>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</si>
  <si>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</si>
  <si>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</si>
  <si>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</si>
  <si>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</si>
  <si>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</si>
  <si>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</si>
  <si>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</si>
  <si>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</si>
  <si>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</si>
  <si>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</si>
  <si>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</si>
  <si>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</si>
  <si>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</si>
  <si>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</si>
  <si>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</si>
  <si>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</si>
  <si>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</si>
  <si>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</si>
  <si>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</si>
  <si>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</si>
  <si>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</si>
  <si>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</si>
  <si>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</si>
  <si>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</si>
  <si>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</si>
  <si>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</si>
  <si>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</si>
  <si>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</si>
  <si>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</si>
  <si>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</si>
  <si>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</si>
  <si>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</si>
  <si>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</si>
  <si>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</si>
  <si>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</si>
  <si>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</si>
  <si>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</si>
  <si>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</si>
  <si>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</si>
  <si>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</si>
  <si>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ON ITEM EXTRA ON BILL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</si>
  <si>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</si>
  <si>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</si>
  <si>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</si>
  <si>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</si>
  <si>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</si>
  <si>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</si>
  <si>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</si>
  <si>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</si>
  <si>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</si>
  <si>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</si>
  <si>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</si>
  <si>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</si>
  <si>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</si>
  <si>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</si>
  <si>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</si>
  <si>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</si>
  <si>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</si>
  <si>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</si>
  <si>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</si>
  <si>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</si>
  <si>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</si>
  <si>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</si>
  <si>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</si>
  <si>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</si>
  <si>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</si>
  <si>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</si>
  <si>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</si>
  <si>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</si>
  <si>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</si>
  <si>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</si>
  <si>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</si>
  <si>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</si>
  <si>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</si>
  <si>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</si>
  <si>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</si>
  <si>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</si>
  <si>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</si>
  <si>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</si>
  <si>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</si>
  <si>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</si>
  <si>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</si>
  <si>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</si>
  <si>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</si>
  <si>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</si>
  <si>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</si>
  <si>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</si>
  <si>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</si>
  <si>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</si>
  <si>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</si>
  <si>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</si>
  <si>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</si>
  <si>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</si>
  <si>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</si>
  <si>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</si>
  <si>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</si>
  <si>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</si>
  <si>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</si>
  <si>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</si>
  <si>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</si>
  <si>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</si>
  <si>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</si>
  <si>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</si>
  <si>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</si>
  <si>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</si>
  <si>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</si>
  <si>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</si>
  <si>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</si>
  <si>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</si>
  <si>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</si>
  <si>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</si>
  <si>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</si>
  <si>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</si>
  <si>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</si>
  <si>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</si>
  <si>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</si>
  <si>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</si>
  <si>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</si>
  <si>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</si>
  <si>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</si>
  <si>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</si>
  <si>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</si>
  <si>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</si>
  <si>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</si>
  <si>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</si>
  <si>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</si>
  <si>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</si>
  <si>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</si>
  <si>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</si>
  <si>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</si>
  <si>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</si>
  <si>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</si>
  <si>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</si>
  <si>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</si>
  <si>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</si>
  <si>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</si>
  <si>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</si>
  <si>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</si>
  <si>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</si>
  <si>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</si>
  <si>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</si>
  <si>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</si>
  <si>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</si>
  <si>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</si>
  <si>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</si>
  <si>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</si>
  <si>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</si>
  <si>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</si>
  <si>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</si>
  <si>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</si>
  <si>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</si>
  <si>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</si>
  <si>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</si>
  <si>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</si>
  <si>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</si>
  <si>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</si>
  <si>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</si>
  <si>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</si>
  <si>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</si>
  <si>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</si>
  <si>
    <t>On Hold (Priyanka madam)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</si>
  <si>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</si>
  <si>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</si>
  <si>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</si>
  <si>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</si>
  <si>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</si>
  <si>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</si>
  <si>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</si>
  <si>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</si>
  <si>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</si>
  <si>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</si>
  <si>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</si>
  <si>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</si>
  <si>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</si>
  <si>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</si>
  <si>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</si>
  <si>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</si>
  <si>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</si>
  <si>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</si>
  <si>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</si>
  <si>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</si>
  <si>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</si>
  <si>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</si>
  <si>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</si>
  <si>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</si>
  <si>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</si>
  <si>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</si>
  <si>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</si>
  <si>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</si>
  <si>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</si>
  <si>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</si>
  <si>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</si>
  <si>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</si>
  <si>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</si>
  <si>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</si>
  <si>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</si>
  <si>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Date</t>
  </si>
  <si>
    <t>In Short</t>
  </si>
  <si>
    <t>Detailed</t>
  </si>
  <si>
    <t>Bill not make and pi not checked</t>
  </si>
  <si>
    <t>Person Involved</t>
  </si>
  <si>
    <t>Gaurav, Dharmaendra</t>
  </si>
  <si>
    <t>Impect</t>
  </si>
  <si>
    <t>Day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</si>
  <si>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</si>
  <si>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</si>
  <si>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</si>
  <si>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</si>
  <si>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</si>
  <si>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</si>
  <si>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</si>
  <si>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</si>
  <si>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Stock (Sample) Priyanka madam</t>
  </si>
  <si>
    <t>D3005213678</t>
  </si>
  <si>
    <t>Internet Not Working</t>
  </si>
  <si>
    <t>Today at morning time internet not working so I changed the wire and fix the internet</t>
  </si>
  <si>
    <t>Mohit Sharma</t>
  </si>
  <si>
    <t>?</t>
  </si>
  <si>
    <t>not checked anything due to Gaurav Sir, not giving the PI and it is also informed to Dharmendra Sir, Only final bills are provided</t>
  </si>
  <si>
    <t>Fair</t>
  </si>
  <si>
    <t>A140-118B</t>
  </si>
  <si>
    <t>A10-126</t>
  </si>
  <si>
    <t>A300-856A</t>
  </si>
  <si>
    <t>A301-862A-T</t>
  </si>
  <si>
    <t>GENEFUSION</t>
  </si>
  <si>
    <t>Going Early</t>
  </si>
  <si>
    <t>Sanjay Sir</t>
  </si>
  <si>
    <t>Going Early as office closed on 6:50 pm, as per sanjay sir instruction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</si>
  <si>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</si>
  <si>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</si>
  <si>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</si>
  <si>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</si>
  <si>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</si>
  <si>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</si>
  <si>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</si>
  <si>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</si>
  <si>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</si>
  <si>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</si>
  <si>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</si>
  <si>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</si>
  <si>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</si>
  <si>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</si>
  <si>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</si>
  <si>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</si>
  <si>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</si>
  <si>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</si>
  <si>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</si>
  <si>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</si>
  <si>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</si>
  <si>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</si>
  <si>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</si>
  <si>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</si>
  <si>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</si>
  <si>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</si>
  <si>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</si>
  <si>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</si>
  <si>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</si>
  <si>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</si>
  <si>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</si>
  <si>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</si>
  <si>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</si>
  <si>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</si>
  <si>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</si>
  <si>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</si>
  <si>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</si>
  <si>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</si>
  <si>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</si>
  <si>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</si>
  <si>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</si>
  <si>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</si>
  <si>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</si>
  <si>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</si>
  <si>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</si>
  <si>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</si>
  <si>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</si>
  <si>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</si>
  <si>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</si>
  <si>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</si>
  <si>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</si>
  <si>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</si>
  <si>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</si>
  <si>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</si>
  <si>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</si>
  <si>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</si>
  <si>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</si>
  <si>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</si>
  <si>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</si>
  <si>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</si>
  <si>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</si>
  <si>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</si>
  <si>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</si>
  <si>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</si>
  <si>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</si>
  <si>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</si>
  <si>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</si>
  <si>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</si>
  <si>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</si>
  <si>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</si>
  <si>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</si>
  <si>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</si>
  <si>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</si>
  <si>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</si>
  <si>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</si>
  <si>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</si>
  <si>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</si>
  <si>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</si>
  <si>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</si>
  <si>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</si>
  <si>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</si>
  <si>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</si>
  <si>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</si>
  <si>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</si>
  <si>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</si>
  <si>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</si>
  <si>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</si>
  <si>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</si>
  <si>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</si>
  <si>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</si>
  <si>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</si>
  <si>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</si>
  <si>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</si>
  <si>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</si>
  <si>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</si>
  <si>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</si>
  <si>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</si>
  <si>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</si>
  <si>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</si>
  <si>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</si>
  <si>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</si>
  <si>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</si>
  <si>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</si>
  <si>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</si>
  <si>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</si>
  <si>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</si>
  <si>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</si>
  <si>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</si>
  <si>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</si>
  <si>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</si>
  <si>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</si>
  <si>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</si>
  <si>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</si>
  <si>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</si>
  <si>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</si>
  <si>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</si>
  <si>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</si>
  <si>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</si>
  <si>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</si>
  <si>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</si>
  <si>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</si>
  <si>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</si>
  <si>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</si>
  <si>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</si>
  <si>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</si>
  <si>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</si>
  <si>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</si>
  <si>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</si>
  <si>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</si>
  <si>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</si>
  <si>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</si>
  <si>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</si>
  <si>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</si>
  <si>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</si>
  <si>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</si>
  <si>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</si>
  <si>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</si>
  <si>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</si>
  <si>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</si>
  <si>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</si>
  <si>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</si>
  <si>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</si>
  <si>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</si>
  <si>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</si>
  <si>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</si>
  <si>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</si>
  <si>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</si>
  <si>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</si>
  <si>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</si>
  <si>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</si>
  <si>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</si>
  <si>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Received by Deepak / From Sharda University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</si>
  <si>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</si>
  <si>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</si>
  <si>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</si>
  <si>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</si>
  <si>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</si>
  <si>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</si>
  <si>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</si>
  <si>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</si>
  <si>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</si>
  <si>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</si>
  <si>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</si>
  <si>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</si>
  <si>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</si>
  <si>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</si>
  <si>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</si>
  <si>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</si>
  <si>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</si>
  <si>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</si>
  <si>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</si>
  <si>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</si>
  <si>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</si>
  <si>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</si>
  <si>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</si>
  <si>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</si>
  <si>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</si>
  <si>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</si>
  <si>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Payment Issue (Priya)</t>
  </si>
  <si>
    <t>Payment Issue (Anjali)</t>
  </si>
  <si>
    <t>Non Gem Certificate Required</t>
  </si>
  <si>
    <t>PO Pending (Mohan Sir)</t>
  </si>
  <si>
    <t>Sample Mohan Sir</t>
  </si>
  <si>
    <t>PRESUDE Delhi</t>
  </si>
  <si>
    <t>back order</t>
  </si>
  <si>
    <t>po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</si>
  <si>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</si>
  <si>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</si>
  <si>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</si>
  <si>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</si>
  <si>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</si>
  <si>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</si>
  <si>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</si>
  <si>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</si>
  <si>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</si>
  <si>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</si>
  <si>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</si>
  <si>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</si>
  <si>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</si>
  <si>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</si>
  <si>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</si>
  <si>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</si>
  <si>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</si>
  <si>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</si>
  <si>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</si>
  <si>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</si>
  <si>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</si>
  <si>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</si>
  <si>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</si>
  <si>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</si>
  <si>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</si>
  <si>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</si>
  <si>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</si>
  <si>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</si>
  <si>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</si>
  <si>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</si>
  <si>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</si>
  <si>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</si>
  <si>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</si>
  <si>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</si>
  <si>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</si>
  <si>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</si>
  <si>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</si>
  <si>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</si>
  <si>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</si>
  <si>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</si>
  <si>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</si>
  <si>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</si>
  <si>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</si>
  <si>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</si>
  <si>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</si>
  <si>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</si>
  <si>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</si>
  <si>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</si>
  <si>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</si>
  <si>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</si>
  <si>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</si>
  <si>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</si>
  <si>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</si>
  <si>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</si>
  <si>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</si>
  <si>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</si>
  <si>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</si>
  <si>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</si>
  <si>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</si>
  <si>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</si>
  <si>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</si>
  <si>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</si>
  <si>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</si>
  <si>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</si>
  <si>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pending purchase order</t>
  </si>
  <si>
    <t>Back Order (New Item)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</si>
</sst>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6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wrapText="1"/>
    </xf>
    <xf numFmtId="0" fontId="13" fillId="5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41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Y1048504"/>
  <sheetViews>
    <sheetView tabSelected="1" zoomScaleNormal="100" workbookViewId="0">
      <pane ySplit="1" topLeftCell="A2" activePane="bottomLeft" state="frozen"/>
      <selection activeCell="B16" sqref="B16"/>
      <selection pane="bottomLeft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.140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4985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IF(OR(R3380 = "PRIYANKA MADAM", R3380 = "DEEPAK"), N3380,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4425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4909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5308</v>
      </c>
      <c r="N22" s="30">
        <v>45955</v>
      </c>
      <c r="O22" s="48">
        <v>12499.2</v>
      </c>
      <c r="P22" s="21" t="s">
        <v>4745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4955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5308</v>
      </c>
      <c r="N31" s="30">
        <v>45955</v>
      </c>
      <c r="O31" s="48">
        <v>10490.4</v>
      </c>
      <c r="P31" s="21" t="s">
        <v>4745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5523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4672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4672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4955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4656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5882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5701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0" si="9">IF(AB66="DOLLAR",E66*88,E66)</f>
        <v>3811.2</v>
      </c>
      <c r="G66" s="48">
        <f t="shared" ref="G66:G130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0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0" si="12">IF(X66="", "", X66-N66)</f>
        <v/>
      </c>
      <c r="Z66" s="21" t="str">
        <f t="shared" ref="Z66:Z130" si="13">IF(N66="", "", TEXT(N66, "dddd"))</f>
        <v/>
      </c>
      <c r="AA66" s="21" t="str">
        <f t="shared" ref="AA66:AA130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47000</v>
      </c>
      <c r="H76" s="21">
        <v>16532</v>
      </c>
      <c r="I76" s="21" t="s">
        <v>2571</v>
      </c>
      <c r="J76" s="21">
        <v>20</v>
      </c>
      <c r="K76" s="21"/>
      <c r="L76" s="21">
        <f t="shared" si="11"/>
        <v>20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3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6319</v>
      </c>
      <c r="N77" s="30">
        <v>45990</v>
      </c>
      <c r="O77" s="48">
        <v>3000</v>
      </c>
      <c r="P77" s="21" t="s">
        <v>6321</v>
      </c>
      <c r="Q77" s="21" t="s">
        <v>636</v>
      </c>
      <c r="R77" s="21" t="s">
        <v>847</v>
      </c>
      <c r="S77" s="3" t="s">
        <v>299</v>
      </c>
      <c r="T77" s="37" t="s">
        <v>6320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45990</v>
      </c>
      <c r="Y77" s="21">
        <f t="shared" ref="Y77" si="20">IF(X77="", "", X77-N77)</f>
        <v>0</v>
      </c>
      <c r="Z77" s="21" t="str">
        <f t="shared" ref="Z77" si="21">IF(N77="", "", TEXT(N77, "dddd"))</f>
        <v>Saturday</v>
      </c>
      <c r="AA77" s="21" t="str">
        <f t="shared" ref="AA77" si="22">IF(X77="", "", TEXT(X77, "dddd"))</f>
        <v>Saturday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4700</v>
      </c>
      <c r="H78" s="21">
        <v>16532</v>
      </c>
      <c r="I78" s="21" t="s">
        <v>2571</v>
      </c>
      <c r="J78" s="21">
        <v>2</v>
      </c>
      <c r="K78" s="21">
        <v>2</v>
      </c>
      <c r="L78" s="21">
        <f t="shared" si="11"/>
        <v>0</v>
      </c>
      <c r="M78" s="21" t="s">
        <v>3621</v>
      </c>
      <c r="N78" s="30">
        <v>45940</v>
      </c>
      <c r="O78" s="48">
        <v>0</v>
      </c>
      <c r="P78" s="21" t="s">
        <v>1145</v>
      </c>
      <c r="Q78" s="21" t="s">
        <v>2070</v>
      </c>
      <c r="R78" s="21" t="s">
        <v>637</v>
      </c>
      <c r="S78" s="3" t="s">
        <v>299</v>
      </c>
      <c r="T78" s="37" t="s">
        <v>4972</v>
      </c>
      <c r="U78" s="21" t="s">
        <v>2084</v>
      </c>
      <c r="V78" s="21" t="str">
        <f>VLOOKUP(P78,'Customer List'!B:C,2,)</f>
        <v>STOCK</v>
      </c>
      <c r="W78" s="38"/>
      <c r="X78" s="30">
        <f t="shared" si="15"/>
        <v>45940</v>
      </c>
      <c r="Y78" s="21">
        <f t="shared" si="12"/>
        <v>0</v>
      </c>
      <c r="Z78" s="21" t="str">
        <f t="shared" si="13"/>
        <v>Friday</v>
      </c>
      <c r="AA78" s="21" t="str">
        <f t="shared" si="14"/>
        <v>Friday</v>
      </c>
      <c r="AB78" s="21" t="str">
        <f>VLOOKUP(U78,'Currency Sheet'!A:C,3,)</f>
        <v>INR</v>
      </c>
      <c r="AC78" s="42" t="str">
        <f>VLOOKUP(P78,'Customer List'!B:D,3,)</f>
        <v>STOCK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9400</v>
      </c>
      <c r="H79" s="21">
        <v>16532</v>
      </c>
      <c r="I79" s="21" t="s">
        <v>2571</v>
      </c>
      <c r="J79" s="21">
        <v>4</v>
      </c>
      <c r="K79" s="21">
        <v>4</v>
      </c>
      <c r="L79" s="21">
        <f t="shared" si="11"/>
        <v>0</v>
      </c>
      <c r="M79" s="21" t="s">
        <v>3534</v>
      </c>
      <c r="N79" s="30">
        <v>45913</v>
      </c>
      <c r="O79" s="48">
        <v>14346</v>
      </c>
      <c r="P79" s="21" t="s">
        <v>1085</v>
      </c>
      <c r="Q79" s="21" t="s">
        <v>2070</v>
      </c>
      <c r="R79" s="21" t="s">
        <v>723</v>
      </c>
      <c r="S79" s="3" t="s">
        <v>299</v>
      </c>
      <c r="T79" s="37"/>
      <c r="U79" s="21" t="s">
        <v>2084</v>
      </c>
      <c r="V79" s="21" t="str">
        <f>VLOOKUP(P79,'Customer List'!B:C,2,)</f>
        <v>Delhi</v>
      </c>
      <c r="W79" s="38"/>
      <c r="X79" s="30">
        <f t="shared" si="15"/>
        <v>45913</v>
      </c>
      <c r="Y79" s="21">
        <f t="shared" si="12"/>
        <v>0</v>
      </c>
      <c r="Z79" s="21" t="str">
        <f t="shared" si="13"/>
        <v>Saturday</v>
      </c>
      <c r="AA79" s="21" t="str">
        <f t="shared" si="14"/>
        <v>Saturday</v>
      </c>
      <c r="AB79" s="21" t="str">
        <f>VLOOKUP(U79,'Currency Sheet'!A:C,3,)</f>
        <v>INR</v>
      </c>
      <c r="AC79" s="42" t="str">
        <f>VLOOKUP(P79,'Customer List'!B:D,3,)</f>
        <v>Local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16450</v>
      </c>
      <c r="H80" s="21">
        <v>16532</v>
      </c>
      <c r="I80" s="21" t="s">
        <v>2571</v>
      </c>
      <c r="J80" s="21">
        <v>7</v>
      </c>
      <c r="K80" s="21">
        <v>7</v>
      </c>
      <c r="L80" s="21">
        <f t="shared" si="11"/>
        <v>0</v>
      </c>
      <c r="M80" s="21" t="s">
        <v>2572</v>
      </c>
      <c r="N80" s="30">
        <v>45825</v>
      </c>
      <c r="O80" s="48">
        <f>8100*K80</f>
        <v>56700</v>
      </c>
      <c r="P80" s="21" t="s">
        <v>1145</v>
      </c>
      <c r="Q80" s="21"/>
      <c r="R80" s="21"/>
      <c r="S80" s="3" t="s">
        <v>299</v>
      </c>
      <c r="T80" s="37"/>
      <c r="U80" s="21" t="s">
        <v>2084</v>
      </c>
      <c r="V80" s="21" t="str">
        <f>VLOOKUP(P80,'Customer List'!B:C,2,)</f>
        <v>STOCK</v>
      </c>
      <c r="W80" s="38"/>
      <c r="X80" s="30" t="str">
        <f t="shared" si="15"/>
        <v/>
      </c>
      <c r="Y80" s="21" t="str">
        <f t="shared" si="12"/>
        <v/>
      </c>
      <c r="Z80" s="21" t="str">
        <f t="shared" si="13"/>
        <v>Tuesday</v>
      </c>
      <c r="AA80" s="21" t="str">
        <f t="shared" si="14"/>
        <v/>
      </c>
      <c r="AB80" s="21" t="str">
        <f>VLOOKUP(U80,'Currency Sheet'!A:C,3,)</f>
        <v>INR</v>
      </c>
      <c r="AC80" s="42" t="str">
        <f>VLOOKUP(P80,'Customer List'!B:D,3,)</f>
        <v>STOCK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4700</v>
      </c>
      <c r="H81" s="21">
        <v>16532</v>
      </c>
      <c r="I81" s="21" t="s">
        <v>2571</v>
      </c>
      <c r="J81" s="21">
        <v>2</v>
      </c>
      <c r="K81" s="21">
        <v>2</v>
      </c>
      <c r="L81" s="21">
        <f t="shared" si="11"/>
        <v>0</v>
      </c>
      <c r="M81" s="21" t="s">
        <v>2574</v>
      </c>
      <c r="N81" s="30">
        <v>45854</v>
      </c>
      <c r="O81" s="48">
        <v>0</v>
      </c>
      <c r="P81" s="21" t="s">
        <v>1011</v>
      </c>
      <c r="Q81" s="21" t="s">
        <v>1947</v>
      </c>
      <c r="R81" s="21" t="s">
        <v>637</v>
      </c>
      <c r="S81" s="3" t="s">
        <v>299</v>
      </c>
      <c r="T81" s="37" t="s">
        <v>609</v>
      </c>
      <c r="U81" s="21" t="s">
        <v>2084</v>
      </c>
      <c r="V81" s="21" t="str">
        <f>VLOOKUP(P81,'Customer List'!B:C,2,)</f>
        <v>Delhi</v>
      </c>
      <c r="W81" s="38"/>
      <c r="X81" s="30">
        <f t="shared" si="15"/>
        <v>45854</v>
      </c>
      <c r="Y81" s="21">
        <f t="shared" si="12"/>
        <v>0</v>
      </c>
      <c r="Z81" s="21" t="str">
        <f t="shared" si="13"/>
        <v>Wednesday</v>
      </c>
      <c r="AA81" s="21" t="str">
        <f t="shared" si="14"/>
        <v>Wednesday</v>
      </c>
      <c r="AB81" s="21" t="str">
        <f>VLOOKUP(U81,'Currency Sheet'!A:C,3,)</f>
        <v>INR</v>
      </c>
      <c r="AC81" s="42" t="str">
        <f>VLOOKUP(P81,'Customer List'!B:D,3,)</f>
        <v>Local</v>
      </c>
    </row>
    <row r="82" spans="1:29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25850</v>
      </c>
      <c r="H82" s="21">
        <v>16532</v>
      </c>
      <c r="I82" s="21" t="s">
        <v>2571</v>
      </c>
      <c r="J82" s="21">
        <v>11</v>
      </c>
      <c r="K82" s="21"/>
      <c r="L82" s="21">
        <f t="shared" si="11"/>
        <v>11</v>
      </c>
      <c r="M82" s="21"/>
      <c r="N82" s="30"/>
      <c r="O82" s="48"/>
      <c r="P82" s="21" t="s">
        <v>1145</v>
      </c>
      <c r="Q82" s="21"/>
      <c r="R82" s="21"/>
      <c r="S82" s="3" t="s">
        <v>299</v>
      </c>
      <c r="T82" s="37"/>
      <c r="U82" s="21" t="s">
        <v>2084</v>
      </c>
      <c r="V82" s="21" t="str">
        <f>VLOOKUP(P82,'Customer List'!B:C,2,)</f>
        <v>STOCK</v>
      </c>
      <c r="W82" s="38" t="s">
        <v>1145</v>
      </c>
      <c r="X82" s="30" t="str">
        <f t="shared" si="15"/>
        <v/>
      </c>
      <c r="Y82" s="21" t="str">
        <f t="shared" si="12"/>
        <v/>
      </c>
      <c r="Z82" s="21" t="str">
        <f t="shared" si="13"/>
        <v/>
      </c>
      <c r="AA82" s="21" t="str">
        <f t="shared" si="14"/>
        <v/>
      </c>
      <c r="AB82" s="21" t="str">
        <f>VLOOKUP(U82,'Currency Sheet'!A:C,3,)</f>
        <v>INR</v>
      </c>
      <c r="AC82" s="42" t="str">
        <f>VLOOKUP(P82,'Customer List'!B:D,3,)</f>
        <v>STOCK</v>
      </c>
    </row>
    <row r="83" spans="1:29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9400</v>
      </c>
      <c r="H83" s="21">
        <v>16532</v>
      </c>
      <c r="I83" s="21" t="s">
        <v>2571</v>
      </c>
      <c r="J83" s="21">
        <v>4</v>
      </c>
      <c r="K83" s="21">
        <v>4</v>
      </c>
      <c r="L83" s="21">
        <f t="shared" si="11"/>
        <v>0</v>
      </c>
      <c r="M83" s="21" t="s">
        <v>5714</v>
      </c>
      <c r="N83" s="30">
        <v>45955</v>
      </c>
      <c r="O83" s="48">
        <v>10400</v>
      </c>
      <c r="P83" s="21" t="s">
        <v>5715</v>
      </c>
      <c r="Q83" s="21" t="s">
        <v>5716</v>
      </c>
      <c r="R83" s="21" t="s">
        <v>5717</v>
      </c>
      <c r="S83" s="3" t="s">
        <v>299</v>
      </c>
      <c r="T83" s="37"/>
      <c r="U83" s="21" t="s">
        <v>2084</v>
      </c>
      <c r="V83" s="21" t="e">
        <f>VLOOKUP(P83,'Customer List'!B:C,2,)</f>
        <v>#N/A</v>
      </c>
      <c r="W83" s="38"/>
      <c r="X83" s="30" t="str">
        <f t="shared" si="15"/>
        <v/>
      </c>
      <c r="Y83" s="21" t="str">
        <f t="shared" si="12"/>
        <v/>
      </c>
      <c r="Z83" s="21" t="str">
        <f t="shared" si="13"/>
        <v>Saturday</v>
      </c>
      <c r="AA83" s="21" t="str">
        <f t="shared" si="14"/>
        <v/>
      </c>
      <c r="AB83" s="21" t="str">
        <f>VLOOKUP(U83,'Currency Sheet'!A:C,3,)</f>
        <v>INR</v>
      </c>
      <c r="AC83" s="42" t="e">
        <f>VLOOKUP(P83,'Customer List'!B:D,3,)</f>
        <v>#N/A</v>
      </c>
    </row>
    <row r="84" spans="1:29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2571</v>
      </c>
      <c r="J84" s="21">
        <v>1</v>
      </c>
      <c r="K84" s="21">
        <v>1</v>
      </c>
      <c r="L84" s="21">
        <f t="shared" si="11"/>
        <v>0</v>
      </c>
      <c r="M84" s="21" t="s">
        <v>2575</v>
      </c>
      <c r="N84" s="30">
        <v>45849</v>
      </c>
      <c r="O84" s="48">
        <v>0</v>
      </c>
      <c r="P84" s="21" t="s">
        <v>899</v>
      </c>
      <c r="Q84" s="21" t="s">
        <v>636</v>
      </c>
      <c r="R84" s="21" t="s">
        <v>847</v>
      </c>
      <c r="S84" s="3" t="s">
        <v>299</v>
      </c>
      <c r="T84" s="37" t="s">
        <v>609</v>
      </c>
      <c r="U84" s="21" t="s">
        <v>2084</v>
      </c>
      <c r="V84" s="21" t="str">
        <f>VLOOKUP(P84,'Customer List'!B:C,2,)</f>
        <v>Delhi</v>
      </c>
      <c r="W84" s="38"/>
      <c r="X84" s="30">
        <v>45849</v>
      </c>
      <c r="Y84" s="21">
        <f t="shared" si="12"/>
        <v>0</v>
      </c>
      <c r="Z84" s="21" t="str">
        <f t="shared" si="13"/>
        <v>Friday</v>
      </c>
      <c r="AA84" s="21" t="str">
        <f t="shared" si="14"/>
        <v>Friday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635</v>
      </c>
      <c r="N85" s="30">
        <v>45834</v>
      </c>
      <c r="O85" s="48">
        <v>0</v>
      </c>
      <c r="P85" s="21" t="s">
        <v>16</v>
      </c>
      <c r="Q85" s="21" t="s">
        <v>2070</v>
      </c>
      <c r="R85" s="21" t="s">
        <v>637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45834</v>
      </c>
      <c r="Y85" s="21">
        <f t="shared" si="12"/>
        <v>0</v>
      </c>
      <c r="Z85" s="21" t="str">
        <f t="shared" si="13"/>
        <v>Thursday</v>
      </c>
      <c r="AA85" s="21" t="str">
        <f t="shared" si="14"/>
        <v>Thursday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3628</v>
      </c>
      <c r="N86" s="30"/>
      <c r="O86" s="48"/>
      <c r="P86" s="21" t="s">
        <v>2734</v>
      </c>
      <c r="Q86" s="21" t="s">
        <v>2070</v>
      </c>
      <c r="R86" s="21" t="s">
        <v>637</v>
      </c>
      <c r="S86" s="3" t="s">
        <v>299</v>
      </c>
      <c r="T86" s="37"/>
      <c r="U86" s="21" t="s">
        <v>2084</v>
      </c>
      <c r="V86" s="21" t="str">
        <f>VLOOKUP(P86,'Customer List'!B:C,2,)</f>
        <v>OPNED ITEM</v>
      </c>
      <c r="W86" s="38"/>
      <c r="X86" s="30">
        <f>IF(OR(R86 = "PRIYANKA MADAM", R86 = "DEEPAK", R86 = "PORTER"),N86,"")</f>
        <v>0</v>
      </c>
      <c r="Y86" s="21">
        <f t="shared" si="12"/>
        <v>0</v>
      </c>
      <c r="Z86" s="21" t="str">
        <f t="shared" si="13"/>
        <v/>
      </c>
      <c r="AA86" s="21" t="str">
        <f t="shared" si="14"/>
        <v>Saturday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2572</v>
      </c>
      <c r="N87" s="30">
        <v>45825</v>
      </c>
      <c r="O87" s="48">
        <f>8100*K87</f>
        <v>8100</v>
      </c>
      <c r="P87" s="21" t="s">
        <v>1145</v>
      </c>
      <c r="Q87" s="21"/>
      <c r="R87" s="21"/>
      <c r="S87" s="3" t="s">
        <v>299</v>
      </c>
      <c r="T87" s="37"/>
      <c r="U87" s="21" t="s">
        <v>2084</v>
      </c>
      <c r="V87" s="21" t="str">
        <f>VLOOKUP(P87,'Customer List'!B:C,2,)</f>
        <v>STOCK</v>
      </c>
      <c r="W87" s="38"/>
      <c r="X87" s="30" t="str">
        <f>IF(OR(R87 = "PRIYANKA MADAM", R87 = "DEEPAK", R87 = "PORTER"),N87,"")</f>
        <v/>
      </c>
      <c r="Y87" s="21" t="str">
        <f t="shared" si="12"/>
        <v/>
      </c>
      <c r="Z87" s="21" t="str">
        <f t="shared" si="13"/>
        <v>Tuesday</v>
      </c>
      <c r="AA87" s="21" t="str">
        <f t="shared" si="14"/>
        <v/>
      </c>
      <c r="AB87" s="21" t="str">
        <f>VLOOKUP(U87,'Currency Sheet'!A:C,3,)</f>
        <v>INR</v>
      </c>
      <c r="AC87" s="42" t="str">
        <f>VLOOKUP(P87,'Customer List'!B:D,3,)</f>
        <v>STOCK</v>
      </c>
    </row>
    <row r="88" spans="1:29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4700</v>
      </c>
      <c r="H88" s="21">
        <v>16532</v>
      </c>
      <c r="I88" s="21" t="s">
        <v>2571</v>
      </c>
      <c r="J88" s="21">
        <v>2</v>
      </c>
      <c r="K88" s="21">
        <v>2</v>
      </c>
      <c r="L88" s="21">
        <f t="shared" si="11"/>
        <v>0</v>
      </c>
      <c r="M88" s="21" t="s">
        <v>3538</v>
      </c>
      <c r="N88" s="30">
        <v>45915</v>
      </c>
      <c r="O88" s="48">
        <v>10561.8</v>
      </c>
      <c r="P88" s="21" t="s">
        <v>49</v>
      </c>
      <c r="Q88" s="21" t="s">
        <v>2070</v>
      </c>
      <c r="R88" s="21" t="s">
        <v>637</v>
      </c>
      <c r="S88" s="3" t="s">
        <v>299</v>
      </c>
      <c r="T88" s="37" t="s">
        <v>3539</v>
      </c>
      <c r="U88" s="21" t="s">
        <v>2084</v>
      </c>
      <c r="V88" s="21" t="str">
        <f>VLOOKUP(P88,'Customer List'!B:C,2,)</f>
        <v>Delhi</v>
      </c>
      <c r="W88" s="38"/>
      <c r="X88" s="30">
        <f>IF(OR(R88 = "PRIYANKA MADAM", R88 = "DEEPAK", R88 = "PORTER"),N88,"")</f>
        <v>45915</v>
      </c>
      <c r="Y88" s="21">
        <f t="shared" si="12"/>
        <v>0</v>
      </c>
      <c r="Z88" s="21" t="str">
        <f t="shared" si="13"/>
        <v>Monday</v>
      </c>
      <c r="AA88" s="21" t="str">
        <f t="shared" si="14"/>
        <v>Monday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16532</v>
      </c>
      <c r="I89" s="21" t="s">
        <v>2571</v>
      </c>
      <c r="J89" s="21">
        <v>1</v>
      </c>
      <c r="K89" s="21">
        <v>1</v>
      </c>
      <c r="L89" s="21">
        <f t="shared" si="11"/>
        <v>0</v>
      </c>
      <c r="M89" s="21" t="s">
        <v>635</v>
      </c>
      <c r="N89" s="30">
        <v>45834</v>
      </c>
      <c r="O89" s="48">
        <v>0</v>
      </c>
      <c r="P89" s="21" t="s">
        <v>16</v>
      </c>
      <c r="Q89" s="21" t="s">
        <v>2070</v>
      </c>
      <c r="R89" s="21" t="s">
        <v>637</v>
      </c>
      <c r="S89" s="3" t="s">
        <v>299</v>
      </c>
      <c r="T89" s="37" t="s">
        <v>609</v>
      </c>
      <c r="U89" s="21" t="s">
        <v>2084</v>
      </c>
      <c r="V89" s="21" t="str">
        <f>VLOOKUP(P89,'Customer List'!B:C,2,)</f>
        <v>Delhi</v>
      </c>
      <c r="W89" s="38"/>
      <c r="X89" s="30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16533</v>
      </c>
      <c r="I90" s="21" t="s">
        <v>2576</v>
      </c>
      <c r="J90" s="21">
        <v>1</v>
      </c>
      <c r="K90" s="21">
        <v>1</v>
      </c>
      <c r="L90" s="21">
        <f t="shared" si="11"/>
        <v>0</v>
      </c>
      <c r="M90" s="21" t="s">
        <v>2577</v>
      </c>
      <c r="N90" s="30">
        <v>45889</v>
      </c>
      <c r="O90" s="48">
        <v>0</v>
      </c>
      <c r="P90" s="21" t="s">
        <v>1145</v>
      </c>
      <c r="Q90" s="21" t="s">
        <v>636</v>
      </c>
      <c r="R90" s="21" t="s">
        <v>637</v>
      </c>
      <c r="S90" s="3" t="s">
        <v>299</v>
      </c>
      <c r="T90" s="37" t="s">
        <v>2734</v>
      </c>
      <c r="U90" s="21" t="s">
        <v>2084</v>
      </c>
      <c r="V90" s="21" t="str">
        <f>VLOOKUP(P90,'Customer List'!B:C,2,)</f>
        <v>STOCK</v>
      </c>
      <c r="W90" s="38"/>
      <c r="X90" s="30">
        <v>45889</v>
      </c>
      <c r="Y90" s="21">
        <f t="shared" si="12"/>
        <v>0</v>
      </c>
      <c r="Z90" s="21" t="str">
        <f t="shared" si="13"/>
        <v>Wednesday</v>
      </c>
      <c r="AA90" s="21" t="str">
        <f t="shared" si="14"/>
        <v>Wednesday</v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21150</v>
      </c>
      <c r="H91" s="21">
        <v>16533</v>
      </c>
      <c r="I91" s="21" t="s">
        <v>2576</v>
      </c>
      <c r="J91" s="21">
        <v>9</v>
      </c>
      <c r="K91" s="21"/>
      <c r="L91" s="21">
        <f t="shared" si="11"/>
        <v>9</v>
      </c>
      <c r="M91" s="21"/>
      <c r="N91" s="30"/>
      <c r="O91" s="48"/>
      <c r="P91" s="21" t="s">
        <v>1145</v>
      </c>
      <c r="Q91" s="21"/>
      <c r="R91" s="21"/>
      <c r="S91" s="3" t="s">
        <v>299</v>
      </c>
      <c r="T91" s="37"/>
      <c r="U91" s="21" t="s">
        <v>2084</v>
      </c>
      <c r="V91" s="21" t="str">
        <f>VLOOKUP(P91,'Customer List'!B:C,2,)</f>
        <v>STOCK</v>
      </c>
      <c r="W91" s="38" t="s">
        <v>1145</v>
      </c>
      <c r="X91" s="30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/>
      </c>
      <c r="AA91" s="21" t="str">
        <f t="shared" si="14"/>
        <v/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0</v>
      </c>
      <c r="F92" s="47">
        <f t="shared" si="9"/>
        <v>0</v>
      </c>
      <c r="G92" s="48">
        <f t="shared" si="10"/>
        <v>0</v>
      </c>
      <c r="H92" s="21">
        <v>16537</v>
      </c>
      <c r="I92" s="21" t="s">
        <v>2576</v>
      </c>
      <c r="J92" s="21">
        <v>2</v>
      </c>
      <c r="K92" s="21">
        <v>2</v>
      </c>
      <c r="L92" s="21">
        <f t="shared" si="11"/>
        <v>0</v>
      </c>
      <c r="M92" s="21" t="s">
        <v>2573</v>
      </c>
      <c r="N92" s="30">
        <v>45881</v>
      </c>
      <c r="O92" s="48">
        <v>13989.7</v>
      </c>
      <c r="P92" s="21" t="s">
        <v>30</v>
      </c>
      <c r="Q92" s="21" t="s">
        <v>636</v>
      </c>
      <c r="R92" s="21" t="s">
        <v>637</v>
      </c>
      <c r="S92" s="3" t="s">
        <v>299</v>
      </c>
      <c r="T92" s="37"/>
      <c r="U92" s="21" t="s">
        <v>2084</v>
      </c>
      <c r="V92" s="21" t="str">
        <f>VLOOKUP(P92,'Customer List'!B:C,2,)</f>
        <v>Delhi</v>
      </c>
      <c r="W92" s="38"/>
      <c r="X92" s="30">
        <v>45881</v>
      </c>
      <c r="Y92" s="21">
        <f t="shared" si="12"/>
        <v>0</v>
      </c>
      <c r="Z92" s="21" t="str">
        <f t="shared" si="13"/>
        <v>Tuesday</v>
      </c>
      <c r="AA92" s="21" t="str">
        <f t="shared" si="14"/>
        <v>Tuesday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2578</v>
      </c>
      <c r="I93" s="21" t="s">
        <v>5702</v>
      </c>
      <c r="J93" s="21">
        <v>1</v>
      </c>
      <c r="K93" s="21">
        <v>1</v>
      </c>
      <c r="L93" s="21">
        <f t="shared" si="11"/>
        <v>0</v>
      </c>
      <c r="M93" s="21" t="s">
        <v>2579</v>
      </c>
      <c r="N93" s="30">
        <v>45873</v>
      </c>
      <c r="O93" s="48">
        <v>0</v>
      </c>
      <c r="P93" s="21" t="s">
        <v>2580</v>
      </c>
      <c r="Q93" s="21" t="s">
        <v>636</v>
      </c>
      <c r="R93" s="21" t="s">
        <v>847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45873</v>
      </c>
      <c r="Y93" s="21">
        <f t="shared" si="12"/>
        <v>0</v>
      </c>
      <c r="Z93" s="21" t="str">
        <f t="shared" si="13"/>
        <v>Monday</v>
      </c>
      <c r="AA93" s="21" t="str">
        <f t="shared" si="14"/>
        <v>Monday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5702</v>
      </c>
      <c r="J94" s="21">
        <v>1</v>
      </c>
      <c r="K94" s="21">
        <v>1</v>
      </c>
      <c r="L94" s="21">
        <f t="shared" si="11"/>
        <v>0</v>
      </c>
      <c r="M94" s="21" t="s">
        <v>2581</v>
      </c>
      <c r="N94" s="30">
        <v>45840</v>
      </c>
      <c r="O94" s="48">
        <v>0</v>
      </c>
      <c r="P94" s="21" t="s">
        <v>2580</v>
      </c>
      <c r="Q94" s="21" t="s">
        <v>2582</v>
      </c>
      <c r="R94" s="21" t="s">
        <v>2582</v>
      </c>
      <c r="S94" s="3" t="s">
        <v>299</v>
      </c>
      <c r="T94" s="37" t="s">
        <v>2583</v>
      </c>
      <c r="U94" s="21" t="s">
        <v>2084</v>
      </c>
      <c r="V94" s="21" t="str">
        <f>VLOOKUP(P94,'Customer List'!B:C,2,)</f>
        <v>DELHI</v>
      </c>
      <c r="W94" s="38"/>
      <c r="X94" s="30" t="str">
        <f>IF(OR(R94 = "PRIYANKA MADAM", R94 = "DEEPAK", R94 = "PORTER"),N94,"")</f>
        <v/>
      </c>
      <c r="Y94" s="21" t="str">
        <f t="shared" si="12"/>
        <v/>
      </c>
      <c r="Z94" s="21" t="str">
        <f t="shared" si="13"/>
        <v>Wednesday</v>
      </c>
      <c r="AA94" s="21" t="str">
        <f t="shared" si="14"/>
        <v/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16000</v>
      </c>
      <c r="H95" s="21" t="s">
        <v>2578</v>
      </c>
      <c r="I95" s="21" t="s">
        <v>5702</v>
      </c>
      <c r="J95" s="21">
        <v>2</v>
      </c>
      <c r="K95" s="21">
        <v>2</v>
      </c>
      <c r="L95" s="21">
        <f t="shared" si="11"/>
        <v>0</v>
      </c>
      <c r="M95" s="21" t="s">
        <v>2584</v>
      </c>
      <c r="N95" s="30">
        <v>45820</v>
      </c>
      <c r="O95" s="48">
        <v>0</v>
      </c>
      <c r="P95" s="21" t="s">
        <v>2585</v>
      </c>
      <c r="Q95" s="21" t="s">
        <v>636</v>
      </c>
      <c r="R95" s="21" t="s">
        <v>637</v>
      </c>
      <c r="S95" s="3" t="s">
        <v>299</v>
      </c>
      <c r="T95" s="37" t="s">
        <v>2586</v>
      </c>
      <c r="U95" s="21" t="s">
        <v>2084</v>
      </c>
      <c r="V95" s="21" t="e">
        <f>VLOOKUP(P95,'Customer List'!B:C,2,)</f>
        <v>#N/A</v>
      </c>
      <c r="W95" s="38"/>
      <c r="X95" s="30">
        <v>45820</v>
      </c>
      <c r="Y95" s="21">
        <f t="shared" si="12"/>
        <v>0</v>
      </c>
      <c r="Z95" s="21" t="str">
        <f t="shared" si="13"/>
        <v>Thursday</v>
      </c>
      <c r="AA95" s="21" t="str">
        <f t="shared" si="14"/>
        <v>Thursday</v>
      </c>
      <c r="AB95" s="21" t="str">
        <f>VLOOKUP(U95,'Currency Sheet'!A:C,3,)</f>
        <v>INR</v>
      </c>
      <c r="AC95" s="42" t="e">
        <f>VLOOKUP(P95,'Customer List'!B:D,3,)</f>
        <v>#N/A</v>
      </c>
    </row>
    <row r="96" spans="1:29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2587</v>
      </c>
      <c r="I96" s="21" t="s">
        <v>5703</v>
      </c>
      <c r="J96" s="21">
        <v>1</v>
      </c>
      <c r="K96" s="21">
        <v>1</v>
      </c>
      <c r="L96" s="21">
        <f t="shared" si="11"/>
        <v>0</v>
      </c>
      <c r="M96" s="21" t="s">
        <v>2650</v>
      </c>
      <c r="N96" s="30" t="s">
        <v>2650</v>
      </c>
      <c r="O96" s="48" t="s">
        <v>2650</v>
      </c>
      <c r="P96" s="21" t="s">
        <v>2650</v>
      </c>
      <c r="Q96" s="21" t="s">
        <v>2593</v>
      </c>
      <c r="R96" s="21" t="s">
        <v>2593</v>
      </c>
      <c r="S96" s="3" t="s">
        <v>299</v>
      </c>
      <c r="T96" s="37"/>
      <c r="U96" s="21" t="s">
        <v>2084</v>
      </c>
      <c r="V96" s="21" t="e">
        <f>VLOOKUP(P96,'Customer List'!B:C,2,)</f>
        <v>#N/A</v>
      </c>
      <c r="W96" s="38" t="s">
        <v>1145</v>
      </c>
      <c r="X96" s="30" t="str">
        <f t="shared" ref="X96:X106" si="23">IF(OR(R96 = "PRIYANKA MADAM", R96 = "DEEPAK", R96 = "PORTER"),N96,"")</f>
        <v/>
      </c>
      <c r="Y96" s="21" t="str">
        <f t="shared" si="12"/>
        <v/>
      </c>
      <c r="Z96" s="21" t="str">
        <f t="shared" si="13"/>
        <v>EXPIRED</v>
      </c>
      <c r="AA96" s="21" t="str">
        <f t="shared" si="14"/>
        <v/>
      </c>
      <c r="AB96" s="21" t="str">
        <f>VLOOKUP(U96,'Currency Sheet'!A:C,3,)</f>
        <v>INR</v>
      </c>
      <c r="AC96" s="42" t="e">
        <f>VLOOKUP(P96,'Customer List'!B:D,3,)</f>
        <v>#N/A</v>
      </c>
    </row>
    <row r="97" spans="1:29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2588</v>
      </c>
      <c r="I97" s="21" t="s">
        <v>5704</v>
      </c>
      <c r="J97" s="21">
        <v>1</v>
      </c>
      <c r="K97" s="21">
        <v>1</v>
      </c>
      <c r="L97" s="21">
        <f t="shared" si="11"/>
        <v>0</v>
      </c>
      <c r="M97" s="21" t="s">
        <v>5674</v>
      </c>
      <c r="N97" s="30">
        <v>45965</v>
      </c>
      <c r="O97" s="48">
        <v>12492</v>
      </c>
      <c r="P97" s="21" t="s">
        <v>49</v>
      </c>
      <c r="Q97" s="21" t="s">
        <v>636</v>
      </c>
      <c r="R97" s="21" t="s">
        <v>637</v>
      </c>
      <c r="S97" s="3" t="s">
        <v>299</v>
      </c>
      <c r="T97" s="37" t="s">
        <v>5675</v>
      </c>
      <c r="U97" s="21" t="s">
        <v>2084</v>
      </c>
      <c r="V97" s="21" t="str">
        <f>VLOOKUP(P97,'Customer List'!B:C,2,)</f>
        <v>Delhi</v>
      </c>
      <c r="W97" s="38"/>
      <c r="X97" s="30">
        <f t="shared" si="23"/>
        <v>45965</v>
      </c>
      <c r="Y97" s="21">
        <f t="shared" si="12"/>
        <v>0</v>
      </c>
      <c r="Z97" s="21" t="str">
        <f t="shared" si="13"/>
        <v>Tuesday</v>
      </c>
      <c r="AA97" s="21" t="str">
        <f t="shared" si="14"/>
        <v>Tuesday</v>
      </c>
      <c r="AB97" s="21" t="str">
        <f>VLOOKUP(U97,'Currency Sheet'!A:C,3,)</f>
        <v>INR</v>
      </c>
      <c r="AC97" s="42" t="str">
        <f>VLOOKUP(P97,'Customer List'!B:D,3,)</f>
        <v>Local</v>
      </c>
    </row>
    <row r="98" spans="1:29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5704</v>
      </c>
      <c r="J98" s="21">
        <v>1</v>
      </c>
      <c r="K98" s="21"/>
      <c r="L98" s="21">
        <f t="shared" si="11"/>
        <v>1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2084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2800</v>
      </c>
      <c r="F99" s="47">
        <f t="shared" si="9"/>
        <v>2800</v>
      </c>
      <c r="G99" s="48">
        <f t="shared" si="10"/>
        <v>5600</v>
      </c>
      <c r="H99" s="21" t="s">
        <v>2589</v>
      </c>
      <c r="I99" s="21" t="s">
        <v>2590</v>
      </c>
      <c r="J99" s="21">
        <v>2</v>
      </c>
      <c r="K99" s="21"/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26000</v>
      </c>
      <c r="H100" s="21" t="s">
        <v>2591</v>
      </c>
      <c r="I100" s="21" t="s">
        <v>5705</v>
      </c>
      <c r="J100" s="21">
        <v>2</v>
      </c>
      <c r="K100" s="21"/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52000</v>
      </c>
      <c r="H101" s="21" t="s">
        <v>2591</v>
      </c>
      <c r="I101" s="21" t="s">
        <v>5705</v>
      </c>
      <c r="J101" s="21">
        <v>4</v>
      </c>
      <c r="K101" s="21"/>
      <c r="L101" s="21">
        <f t="shared" si="11"/>
        <v>4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23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8500</v>
      </c>
      <c r="F102" s="47">
        <f t="shared" si="9"/>
        <v>8500</v>
      </c>
      <c r="G102" s="48">
        <f t="shared" si="10"/>
        <v>17000</v>
      </c>
      <c r="H102" s="21" t="s">
        <v>2592</v>
      </c>
      <c r="I102" s="21" t="s">
        <v>4847</v>
      </c>
      <c r="J102" s="21">
        <v>2</v>
      </c>
      <c r="K102" s="21">
        <v>2</v>
      </c>
      <c r="L102" s="21">
        <f t="shared" si="11"/>
        <v>0</v>
      </c>
      <c r="M102" s="21" t="s">
        <v>2593</v>
      </c>
      <c r="N102" s="30">
        <v>45808</v>
      </c>
      <c r="O102" s="48">
        <v>0</v>
      </c>
      <c r="P102" s="21" t="s">
        <v>2593</v>
      </c>
      <c r="Q102" s="21"/>
      <c r="R102" s="21"/>
      <c r="S102" s="3" t="s">
        <v>299</v>
      </c>
      <c r="T102" s="37" t="s">
        <v>2593</v>
      </c>
      <c r="U102" s="21" t="s">
        <v>2084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Saturday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9000</v>
      </c>
      <c r="F103" s="47">
        <f t="shared" si="9"/>
        <v>9000</v>
      </c>
      <c r="G103" s="48">
        <f t="shared" si="10"/>
        <v>27000</v>
      </c>
      <c r="H103" s="21" t="s">
        <v>2594</v>
      </c>
      <c r="I103" s="21" t="s">
        <v>4848</v>
      </c>
      <c r="J103" s="21">
        <v>3</v>
      </c>
      <c r="K103" s="21">
        <v>3</v>
      </c>
      <c r="L103" s="21">
        <f t="shared" si="11"/>
        <v>0</v>
      </c>
      <c r="M103" s="21" t="s">
        <v>2593</v>
      </c>
      <c r="N103" s="30">
        <v>45838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23"/>
        <v/>
      </c>
      <c r="Y103" s="21" t="str">
        <f t="shared" si="12"/>
        <v/>
      </c>
      <c r="Z103" s="21" t="str">
        <f t="shared" si="13"/>
        <v>Monday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8500</v>
      </c>
      <c r="F104" s="47">
        <f t="shared" si="9"/>
        <v>8500</v>
      </c>
      <c r="G104" s="48">
        <f t="shared" si="10"/>
        <v>25500</v>
      </c>
      <c r="H104" s="21" t="s">
        <v>2592</v>
      </c>
      <c r="I104" s="21" t="s">
        <v>4847</v>
      </c>
      <c r="J104" s="21">
        <v>3</v>
      </c>
      <c r="K104" s="21">
        <v>3</v>
      </c>
      <c r="L104" s="21">
        <f t="shared" si="11"/>
        <v>0</v>
      </c>
      <c r="M104" s="21" t="s">
        <v>2650</v>
      </c>
      <c r="N104" s="30" t="s">
        <v>2650</v>
      </c>
      <c r="O104" s="48" t="s">
        <v>2650</v>
      </c>
      <c r="P104" s="21" t="s">
        <v>2650</v>
      </c>
      <c r="Q104" s="21" t="s">
        <v>2593</v>
      </c>
      <c r="R104" s="21" t="s">
        <v>2593</v>
      </c>
      <c r="S104" s="3" t="s">
        <v>299</v>
      </c>
      <c r="T104" s="37"/>
      <c r="U104" s="21" t="s">
        <v>2084</v>
      </c>
      <c r="V104" s="21" t="e">
        <f>VLOOKUP(P104,'Customer List'!B:C,2,)</f>
        <v>#N/A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>EXPIRED</v>
      </c>
      <c r="AA104" s="21" t="str">
        <f t="shared" si="14"/>
        <v/>
      </c>
      <c r="AB104" s="21" t="str">
        <f>VLOOKUP(U104,'Currency Sheet'!A:C,3,)</f>
        <v>INR</v>
      </c>
      <c r="AC104" s="42" t="e">
        <f>VLOOKUP(P104,'Customer List'!B:D,3,)</f>
        <v>#N/A</v>
      </c>
    </row>
    <row r="105" spans="1:29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6500</v>
      </c>
      <c r="F105" s="47">
        <f t="shared" si="9"/>
        <v>6500</v>
      </c>
      <c r="G105" s="48">
        <f t="shared" si="10"/>
        <v>6500</v>
      </c>
      <c r="H105" s="21" t="s">
        <v>2595</v>
      </c>
      <c r="I105" s="21" t="s">
        <v>4849</v>
      </c>
      <c r="J105" s="21">
        <v>1</v>
      </c>
      <c r="K105" s="21"/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2084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8600</v>
      </c>
      <c r="F106" s="47">
        <f t="shared" si="9"/>
        <v>8600</v>
      </c>
      <c r="G106" s="48">
        <f t="shared" si="10"/>
        <v>8600</v>
      </c>
      <c r="H106" s="21" t="s">
        <v>2596</v>
      </c>
      <c r="I106" s="21" t="s">
        <v>5706</v>
      </c>
      <c r="J106" s="21">
        <v>1</v>
      </c>
      <c r="K106" s="21"/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2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34000</v>
      </c>
      <c r="H107" s="21" t="s">
        <v>2597</v>
      </c>
      <c r="I107" s="21" t="s">
        <v>4846</v>
      </c>
      <c r="J107" s="21">
        <v>4</v>
      </c>
      <c r="K107" s="21">
        <v>4</v>
      </c>
      <c r="L107" s="21">
        <f t="shared" si="11"/>
        <v>0</v>
      </c>
      <c r="M107" s="21" t="s">
        <v>5018</v>
      </c>
      <c r="N107" s="30">
        <v>45941</v>
      </c>
      <c r="O107" s="48">
        <v>48169.16</v>
      </c>
      <c r="P107" s="21" t="s">
        <v>165</v>
      </c>
      <c r="Q107" s="21">
        <v>58156810375</v>
      </c>
      <c r="R107" s="21" t="s">
        <v>40</v>
      </c>
      <c r="S107" s="3" t="s">
        <v>299</v>
      </c>
      <c r="T107" s="37"/>
      <c r="U107" s="21" t="s">
        <v>2084</v>
      </c>
      <c r="V107" s="21" t="str">
        <f>VLOOKUP(P107,'Customer List'!B:C,2,)</f>
        <v>Lucknow</v>
      </c>
      <c r="W107" s="38"/>
      <c r="X107" s="30">
        <v>45943</v>
      </c>
      <c r="Y107" s="21">
        <f t="shared" si="12"/>
        <v>2</v>
      </c>
      <c r="Z107" s="21" t="str">
        <f t="shared" si="13"/>
        <v>Saturday</v>
      </c>
      <c r="AA107" s="21" t="str">
        <f t="shared" si="14"/>
        <v>Monday</v>
      </c>
      <c r="AB107" s="21" t="str">
        <f>VLOOKUP(U107,'Currency Sheet'!A:C,3,)</f>
        <v>INR</v>
      </c>
      <c r="AC107" s="42" t="str">
        <f>VLOOKUP(P107,'Customer List'!B:D,3,)</f>
        <v>OutStation</v>
      </c>
    </row>
    <row r="108" spans="1:29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17000</v>
      </c>
      <c r="H108" s="21" t="s">
        <v>2597</v>
      </c>
      <c r="I108" s="21" t="s">
        <v>4846</v>
      </c>
      <c r="J108" s="21">
        <v>2</v>
      </c>
      <c r="K108" s="21">
        <v>2</v>
      </c>
      <c r="L108" s="21">
        <f t="shared" si="11"/>
        <v>0</v>
      </c>
      <c r="M108" s="21" t="s">
        <v>3534</v>
      </c>
      <c r="N108" s="30">
        <v>45913</v>
      </c>
      <c r="O108" s="48">
        <v>15300</v>
      </c>
      <c r="P108" s="21" t="s">
        <v>1085</v>
      </c>
      <c r="Q108" s="21" t="s">
        <v>636</v>
      </c>
      <c r="R108" s="21" t="s">
        <v>723</v>
      </c>
      <c r="S108" s="3" t="s">
        <v>299</v>
      </c>
      <c r="T108" s="37"/>
      <c r="U108" s="21" t="s">
        <v>2084</v>
      </c>
      <c r="V108" s="21" t="str">
        <f>VLOOKUP(P108,'Customer List'!B:C,2,)</f>
        <v>Delhi</v>
      </c>
      <c r="W108" s="38"/>
      <c r="X108" s="30">
        <f>IF(OR(R108 = "PRIYANKA MADAM", R108 = "DEEPAK", R108 = "PORTER"),N108,"")</f>
        <v>45913</v>
      </c>
      <c r="Y108" s="21">
        <f t="shared" si="12"/>
        <v>0</v>
      </c>
      <c r="Z108" s="21" t="str">
        <f t="shared" si="13"/>
        <v>Saturday</v>
      </c>
      <c r="AA108" s="21" t="str">
        <f t="shared" si="14"/>
        <v>Saturday</v>
      </c>
      <c r="AB108" s="21" t="str">
        <f>VLOOKUP(U108,'Currency Sheet'!A:C,3,)</f>
        <v>INR</v>
      </c>
      <c r="AC108" s="42" t="str">
        <f>VLOOKUP(P108,'Customer List'!B:D,3,)</f>
        <v>Local</v>
      </c>
    </row>
    <row r="109" spans="1:29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2598</v>
      </c>
      <c r="I109" s="21" t="s">
        <v>4850</v>
      </c>
      <c r="J109" s="21">
        <v>1</v>
      </c>
      <c r="K109" s="21">
        <v>1</v>
      </c>
      <c r="L109" s="21">
        <f t="shared" si="11"/>
        <v>0</v>
      </c>
      <c r="M109" s="21" t="s">
        <v>2650</v>
      </c>
      <c r="N109" s="30" t="s">
        <v>2650</v>
      </c>
      <c r="O109" s="48" t="s">
        <v>2650</v>
      </c>
      <c r="P109" s="21" t="s">
        <v>2650</v>
      </c>
      <c r="Q109" s="21" t="s">
        <v>2593</v>
      </c>
      <c r="R109" s="21" t="s">
        <v>2593</v>
      </c>
      <c r="S109" s="3" t="s">
        <v>299</v>
      </c>
      <c r="T109" s="37"/>
      <c r="U109" s="21" t="s">
        <v>2084</v>
      </c>
      <c r="V109" s="21" t="e">
        <f>VLOOKUP(P109,'Customer List'!B:C,2,)</f>
        <v>#N/A</v>
      </c>
      <c r="W109" s="38" t="s">
        <v>1145</v>
      </c>
      <c r="X109" s="30" t="str">
        <f>IF(OR(R109 = "PRIYANKA MADAM", R109 = "DEEPAK", R109 = "PORTER"),N109,"")</f>
        <v/>
      </c>
      <c r="Y109" s="21" t="str">
        <f t="shared" si="12"/>
        <v/>
      </c>
      <c r="Z109" s="21" t="str">
        <f t="shared" si="13"/>
        <v>EXPIRED</v>
      </c>
      <c r="AA109" s="21" t="str">
        <f t="shared" si="14"/>
        <v/>
      </c>
      <c r="AB109" s="21" t="str">
        <f>VLOOKUP(U109,'Currency Sheet'!A:C,3,)</f>
        <v>INR</v>
      </c>
      <c r="AC109" s="42" t="e">
        <f>VLOOKUP(P109,'Customer List'!B:D,3,)</f>
        <v>#N/A</v>
      </c>
    </row>
    <row r="110" spans="1:29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4850</v>
      </c>
      <c r="J110" s="21">
        <v>1</v>
      </c>
      <c r="K110" s="21">
        <v>1</v>
      </c>
      <c r="L110" s="21">
        <f t="shared" si="11"/>
        <v>0</v>
      </c>
      <c r="M110" s="21" t="s">
        <v>3628</v>
      </c>
      <c r="N110" s="30"/>
      <c r="O110" s="48"/>
      <c r="P110" s="21" t="s">
        <v>5642</v>
      </c>
      <c r="Q110" s="21" t="s">
        <v>2070</v>
      </c>
      <c r="R110" s="21" t="s">
        <v>637</v>
      </c>
      <c r="S110" s="3" t="s">
        <v>299</v>
      </c>
      <c r="T110" s="37"/>
      <c r="U110" s="21" t="s">
        <v>2084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2599</v>
      </c>
      <c r="I111" s="21" t="s">
        <v>2600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5642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2601</v>
      </c>
      <c r="I112" s="21" t="s">
        <v>2602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5642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517</v>
      </c>
      <c r="I113" s="21" t="s">
        <v>518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521</v>
      </c>
      <c r="I114" s="21" t="s">
        <v>522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523</v>
      </c>
      <c r="I115" s="21" t="s">
        <v>524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x14ac:dyDescent="0.25">
      <c r="A116" s="21">
        <v>115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412</v>
      </c>
      <c r="I116" s="21" t="s">
        <v>413</v>
      </c>
      <c r="J116" s="21">
        <v>1</v>
      </c>
      <c r="K116" s="21">
        <v>1</v>
      </c>
      <c r="L116" s="21">
        <f t="shared" si="11"/>
        <v>0</v>
      </c>
      <c r="M116" s="21" t="s">
        <v>414</v>
      </c>
      <c r="N116" s="30">
        <v>45812</v>
      </c>
      <c r="O116" s="48">
        <v>45472</v>
      </c>
      <c r="P116" s="21" t="s">
        <v>415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Kolkata</v>
      </c>
      <c r="W116" s="38"/>
      <c r="X116" s="30" t="str">
        <f t="shared" ref="X116:X143" si="24">IF(OR(R116 = "PRIYANKA MADAM", R116 = "DEEPAK", R116 = "PORTER"),N116,"")</f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417</v>
      </c>
      <c r="I117" s="21" t="s">
        <v>418</v>
      </c>
      <c r="J117" s="21">
        <v>1</v>
      </c>
      <c r="K117" s="21">
        <v>1</v>
      </c>
      <c r="L117" s="21">
        <f t="shared" si="11"/>
        <v>0</v>
      </c>
      <c r="M117" s="21" t="s">
        <v>419</v>
      </c>
      <c r="N117" s="30">
        <v>45812</v>
      </c>
      <c r="O117" s="48">
        <v>46771</v>
      </c>
      <c r="P117" s="21" t="s">
        <v>302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Banglore</v>
      </c>
      <c r="W117" s="38"/>
      <c r="X117" s="30" t="str">
        <f t="shared" si="24"/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117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306</v>
      </c>
      <c r="I118" s="21" t="s">
        <v>307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2771</v>
      </c>
      <c r="V118" s="21" t="str">
        <f>VLOOKUP(P118,'Customer List'!B:C,2,)</f>
        <v>Banglore</v>
      </c>
      <c r="W118" s="38"/>
      <c r="X118" s="30" t="str">
        <f t="shared" si="24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311</v>
      </c>
      <c r="I119" s="21" t="s">
        <v>312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24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119</v>
      </c>
      <c r="B120" s="21">
        <v>173498</v>
      </c>
      <c r="C120" s="30">
        <v>45804</v>
      </c>
      <c r="D120" s="30">
        <v>45810</v>
      </c>
      <c r="E120" s="47">
        <v>378</v>
      </c>
      <c r="F120" s="47">
        <f t="shared" si="9"/>
        <v>33264</v>
      </c>
      <c r="G120" s="48">
        <f t="shared" si="10"/>
        <v>33264</v>
      </c>
      <c r="H120" s="21" t="s">
        <v>420</v>
      </c>
      <c r="I120" s="21" t="s">
        <v>421</v>
      </c>
      <c r="J120" s="21">
        <v>1</v>
      </c>
      <c r="K120" s="21">
        <v>1</v>
      </c>
      <c r="L120" s="21">
        <f t="shared" si="11"/>
        <v>0</v>
      </c>
      <c r="M120" s="21" t="s">
        <v>422</v>
      </c>
      <c r="N120" s="30">
        <v>45810</v>
      </c>
      <c r="O120" s="48">
        <v>46305</v>
      </c>
      <c r="P120" s="21" t="s">
        <v>1894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Banglore</v>
      </c>
      <c r="W120" s="38"/>
      <c r="X120" s="30" t="str">
        <f t="shared" si="24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424</v>
      </c>
      <c r="I121" s="21" t="s">
        <v>425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24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428</v>
      </c>
      <c r="I122" s="21" t="s">
        <v>429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24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430</v>
      </c>
      <c r="I123" s="21" t="s">
        <v>431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24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432</v>
      </c>
      <c r="I124" s="21" t="s">
        <v>433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24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1909.02</v>
      </c>
      <c r="F125" s="47">
        <f t="shared" si="9"/>
        <v>167993.76</v>
      </c>
      <c r="G125" s="48">
        <f t="shared" si="10"/>
        <v>167993.76</v>
      </c>
      <c r="H125" s="21" t="s">
        <v>434</v>
      </c>
      <c r="I125" s="21" t="s">
        <v>435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24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1909.2</v>
      </c>
      <c r="F126" s="47">
        <f t="shared" si="9"/>
        <v>168009.60000000001</v>
      </c>
      <c r="G126" s="48">
        <f t="shared" si="10"/>
        <v>168009.60000000001</v>
      </c>
      <c r="H126" s="21" t="s">
        <v>436</v>
      </c>
      <c r="I126" s="21" t="s">
        <v>437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2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546.6</v>
      </c>
      <c r="F127" s="47">
        <f t="shared" si="9"/>
        <v>48100.800000000003</v>
      </c>
      <c r="G127" s="48">
        <f t="shared" si="10"/>
        <v>48100.800000000003</v>
      </c>
      <c r="H127" s="21" t="s">
        <v>438</v>
      </c>
      <c r="I127" s="21" t="s">
        <v>439</v>
      </c>
      <c r="J127" s="21">
        <v>1</v>
      </c>
      <c r="K127" s="21">
        <v>1</v>
      </c>
      <c r="L127" s="21">
        <f t="shared" si="11"/>
        <v>0</v>
      </c>
      <c r="M127" s="21" t="s">
        <v>440</v>
      </c>
      <c r="N127" s="30">
        <v>45810</v>
      </c>
      <c r="O127" s="48">
        <v>66958.5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2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127</v>
      </c>
      <c r="B128" s="21" t="s">
        <v>488</v>
      </c>
      <c r="C128" s="30">
        <v>45806</v>
      </c>
      <c r="D128" s="30">
        <v>45811</v>
      </c>
      <c r="E128" s="47">
        <v>1227</v>
      </c>
      <c r="F128" s="47">
        <f t="shared" si="9"/>
        <v>107976</v>
      </c>
      <c r="G128" s="48">
        <f t="shared" si="10"/>
        <v>107976</v>
      </c>
      <c r="H128" s="21">
        <v>78383</v>
      </c>
      <c r="I128" s="21" t="s">
        <v>489</v>
      </c>
      <c r="J128" s="21">
        <v>1</v>
      </c>
      <c r="K128" s="21">
        <v>1</v>
      </c>
      <c r="L128" s="21">
        <f t="shared" si="11"/>
        <v>0</v>
      </c>
      <c r="M128" s="21" t="s">
        <v>490</v>
      </c>
      <c r="N128" s="30">
        <v>45812</v>
      </c>
      <c r="O128" s="48">
        <v>214725</v>
      </c>
      <c r="P128" s="21" t="s">
        <v>491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Haridwar</v>
      </c>
      <c r="W128" s="38"/>
      <c r="X128" s="30" t="str">
        <f t="shared" si="24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128</v>
      </c>
      <c r="B129" s="21" t="s">
        <v>493</v>
      </c>
      <c r="C129" s="30">
        <v>45806</v>
      </c>
      <c r="D129" s="30">
        <v>45811</v>
      </c>
      <c r="E129" s="47">
        <v>804</v>
      </c>
      <c r="F129" s="47">
        <f t="shared" si="9"/>
        <v>70752</v>
      </c>
      <c r="G129" s="48">
        <f t="shared" si="10"/>
        <v>70752</v>
      </c>
      <c r="H129" s="21">
        <v>79326</v>
      </c>
      <c r="I129" s="21" t="s">
        <v>494</v>
      </c>
      <c r="J129" s="21">
        <v>1</v>
      </c>
      <c r="K129" s="21">
        <v>1</v>
      </c>
      <c r="L129" s="21">
        <f t="shared" si="11"/>
        <v>0</v>
      </c>
      <c r="M129" s="21" t="s">
        <v>495</v>
      </c>
      <c r="N129" s="30">
        <v>45812</v>
      </c>
      <c r="O129" s="48">
        <v>152425</v>
      </c>
      <c r="P129" s="21" t="s">
        <v>26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Chandigarh</v>
      </c>
      <c r="W129" s="38"/>
      <c r="X129" s="30" t="str">
        <f t="shared" si="24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129</v>
      </c>
      <c r="B130" s="21" t="s">
        <v>496</v>
      </c>
      <c r="C130" s="30">
        <v>45806</v>
      </c>
      <c r="D130" s="30">
        <v>45811</v>
      </c>
      <c r="E130" s="47">
        <v>0.01</v>
      </c>
      <c r="F130" s="47">
        <f t="shared" si="9"/>
        <v>0.88</v>
      </c>
      <c r="G130" s="48">
        <f t="shared" si="10"/>
        <v>0.88</v>
      </c>
      <c r="H130" s="21">
        <v>27003</v>
      </c>
      <c r="I130" s="21" t="s">
        <v>497</v>
      </c>
      <c r="J130" s="21">
        <v>1</v>
      </c>
      <c r="K130" s="21">
        <v>1</v>
      </c>
      <c r="L130" s="21">
        <f t="shared" si="11"/>
        <v>0</v>
      </c>
      <c r="M130" s="21" t="s">
        <v>498</v>
      </c>
      <c r="N130" s="30">
        <v>45812</v>
      </c>
      <c r="O130" s="48">
        <v>0</v>
      </c>
      <c r="P130" s="21" t="s">
        <v>499</v>
      </c>
      <c r="Q130" s="21"/>
      <c r="R130" s="21"/>
      <c r="S130" s="3"/>
      <c r="T130" s="37" t="s">
        <v>857</v>
      </c>
      <c r="U130" s="21" t="s">
        <v>492</v>
      </c>
      <c r="V130" s="21" t="str">
        <f>VLOOKUP(P130,'Customer List'!B:C,2,)</f>
        <v>Guwahati</v>
      </c>
      <c r="W130" s="38"/>
      <c r="X130" s="30" t="str">
        <f t="shared" si="24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130</v>
      </c>
      <c r="B131" s="21" t="s">
        <v>315</v>
      </c>
      <c r="C131" s="30">
        <v>45806</v>
      </c>
      <c r="D131" s="30">
        <v>45811</v>
      </c>
      <c r="E131" s="47">
        <v>4906.82</v>
      </c>
      <c r="F131" s="47">
        <f t="shared" ref="F131:F194" si="25">IF(AB131="DOLLAR",E131*88,E131)</f>
        <v>431800.16</v>
      </c>
      <c r="G131" s="48">
        <f t="shared" ref="G131:G194" si="26">F131*J131</f>
        <v>431800.16</v>
      </c>
      <c r="H131" s="21" t="s">
        <v>316</v>
      </c>
      <c r="I131" s="21" t="s">
        <v>317</v>
      </c>
      <c r="J131" s="21">
        <v>1</v>
      </c>
      <c r="K131" s="21">
        <v>1</v>
      </c>
      <c r="L131" s="21">
        <f t="shared" ref="L131:L194" si="27">J131-K131</f>
        <v>0</v>
      </c>
      <c r="M131" s="21" t="s">
        <v>318</v>
      </c>
      <c r="N131" s="30">
        <v>45812</v>
      </c>
      <c r="O131" s="48">
        <v>1197243.44</v>
      </c>
      <c r="P131" s="21" t="s">
        <v>319</v>
      </c>
      <c r="Q131" s="21"/>
      <c r="R131" s="21"/>
      <c r="S131" s="3"/>
      <c r="T131" s="37"/>
      <c r="U131" s="21" t="s">
        <v>320</v>
      </c>
      <c r="V131" s="21" t="str">
        <f>VLOOKUP(P131,'Customer List'!B:C,2,)</f>
        <v>Gujrat</v>
      </c>
      <c r="W131" s="38"/>
      <c r="X131" s="30" t="str">
        <f t="shared" si="24"/>
        <v/>
      </c>
      <c r="Y131" s="21" t="str">
        <f t="shared" ref="Y131:Y194" si="28">IF(X131="", "", X131-N131)</f>
        <v/>
      </c>
      <c r="Z131" s="21" t="str">
        <f t="shared" ref="Z131:Z194" si="29">IF(N131="", "", TEXT(N131, "dddd"))</f>
        <v>Wednesday</v>
      </c>
      <c r="AA131" s="21" t="str">
        <f t="shared" ref="AA131:AA194" si="30"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131</v>
      </c>
      <c r="B132" s="21">
        <v>3305058</v>
      </c>
      <c r="C132" s="30">
        <v>45807</v>
      </c>
      <c r="D132" s="30">
        <v>45813</v>
      </c>
      <c r="E132" s="47">
        <v>156</v>
      </c>
      <c r="F132" s="47">
        <f t="shared" si="25"/>
        <v>13728</v>
      </c>
      <c r="G132" s="48">
        <f t="shared" si="26"/>
        <v>27456</v>
      </c>
      <c r="H132" s="21" t="s">
        <v>508</v>
      </c>
      <c r="I132" s="21" t="s">
        <v>509</v>
      </c>
      <c r="J132" s="21">
        <v>2</v>
      </c>
      <c r="K132" s="21">
        <v>2</v>
      </c>
      <c r="L132" s="21">
        <f t="shared" si="27"/>
        <v>0</v>
      </c>
      <c r="M132" s="21" t="s">
        <v>510</v>
      </c>
      <c r="N132" s="30">
        <v>45815</v>
      </c>
      <c r="O132" s="48">
        <v>42224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24"/>
        <v/>
      </c>
      <c r="Y132" s="21" t="str">
        <f t="shared" si="28"/>
        <v/>
      </c>
      <c r="Z132" s="21" t="str">
        <f t="shared" si="29"/>
        <v>Saturday</v>
      </c>
      <c r="AA132" s="21" t="str">
        <f t="shared" si="30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152.25</v>
      </c>
      <c r="F133" s="47">
        <f t="shared" si="25"/>
        <v>13398</v>
      </c>
      <c r="G133" s="48">
        <f t="shared" si="26"/>
        <v>26796</v>
      </c>
      <c r="H133" s="21" t="s">
        <v>512</v>
      </c>
      <c r="I133" s="21" t="s">
        <v>513</v>
      </c>
      <c r="J133" s="21">
        <v>2</v>
      </c>
      <c r="K133" s="21">
        <v>2</v>
      </c>
      <c r="L133" s="21">
        <f t="shared" si="27"/>
        <v>0</v>
      </c>
      <c r="M133" s="21" t="s">
        <v>510</v>
      </c>
      <c r="N133" s="30">
        <v>45815</v>
      </c>
      <c r="O133" s="48">
        <v>41209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24"/>
        <v/>
      </c>
      <c r="Y133" s="21" t="str">
        <f t="shared" si="28"/>
        <v/>
      </c>
      <c r="Z133" s="21" t="str">
        <f t="shared" si="29"/>
        <v>Saturday</v>
      </c>
      <c r="AA133" s="21" t="str">
        <f t="shared" si="30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133</v>
      </c>
      <c r="B134" s="21" t="s">
        <v>325</v>
      </c>
      <c r="C134" s="30">
        <v>45807</v>
      </c>
      <c r="D134" s="30">
        <v>45814</v>
      </c>
      <c r="E134" s="47">
        <v>105.46</v>
      </c>
      <c r="F134" s="47">
        <f t="shared" si="25"/>
        <v>9280.48</v>
      </c>
      <c r="G134" s="48">
        <f t="shared" si="26"/>
        <v>9280.48</v>
      </c>
      <c r="H134" s="21" t="s">
        <v>326</v>
      </c>
      <c r="I134" s="21" t="s">
        <v>327</v>
      </c>
      <c r="J134" s="21">
        <v>1</v>
      </c>
      <c r="K134" s="21">
        <v>1</v>
      </c>
      <c r="L134" s="21">
        <f t="shared" si="27"/>
        <v>0</v>
      </c>
      <c r="M134" s="21" t="s">
        <v>328</v>
      </c>
      <c r="N134" s="30">
        <v>45815</v>
      </c>
      <c r="O134" s="48">
        <v>15818.25</v>
      </c>
      <c r="P134" s="21" t="s">
        <v>26</v>
      </c>
      <c r="Q134" s="21"/>
      <c r="R134" s="21"/>
      <c r="S134" s="3"/>
      <c r="T134" s="37"/>
      <c r="U134" s="21" t="s">
        <v>320</v>
      </c>
      <c r="V134" s="21" t="str">
        <f>VLOOKUP(P134,'Customer List'!B:C,2,)</f>
        <v>Chandigarh</v>
      </c>
      <c r="W134" s="38"/>
      <c r="X134" s="30" t="str">
        <f t="shared" si="24"/>
        <v/>
      </c>
      <c r="Y134" s="21" t="str">
        <f t="shared" si="28"/>
        <v/>
      </c>
      <c r="Z134" s="21" t="str">
        <f t="shared" si="29"/>
        <v>Saturday</v>
      </c>
      <c r="AA134" s="21" t="str">
        <f t="shared" si="30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25"/>
        <v>32912</v>
      </c>
      <c r="G135" s="48">
        <f t="shared" si="26"/>
        <v>32912</v>
      </c>
      <c r="H135" s="21" t="s">
        <v>329</v>
      </c>
      <c r="I135" s="21" t="s">
        <v>330</v>
      </c>
      <c r="J135" s="21">
        <v>1</v>
      </c>
      <c r="K135" s="21">
        <v>1</v>
      </c>
      <c r="L135" s="21">
        <f t="shared" si="27"/>
        <v>0</v>
      </c>
      <c r="M135" s="21" t="s">
        <v>331</v>
      </c>
      <c r="N135" s="30">
        <v>45815</v>
      </c>
      <c r="O135" s="48">
        <v>67373.039999999994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24"/>
        <v/>
      </c>
      <c r="Y135" s="21" t="str">
        <f t="shared" si="28"/>
        <v/>
      </c>
      <c r="Z135" s="21" t="str">
        <f t="shared" si="29"/>
        <v>Saturday</v>
      </c>
      <c r="AA135" s="21" t="str">
        <f t="shared" si="30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25"/>
        <v>32912</v>
      </c>
      <c r="G136" s="48">
        <f t="shared" si="26"/>
        <v>32912</v>
      </c>
      <c r="H136" s="21" t="s">
        <v>333</v>
      </c>
      <c r="I136" s="21" t="s">
        <v>334</v>
      </c>
      <c r="J136" s="21">
        <v>1</v>
      </c>
      <c r="K136" s="21">
        <v>1</v>
      </c>
      <c r="L136" s="21">
        <f t="shared" si="27"/>
        <v>0</v>
      </c>
      <c r="M136" s="21" t="s">
        <v>335</v>
      </c>
      <c r="N136" s="30">
        <v>45815</v>
      </c>
      <c r="O136" s="48">
        <v>41562.959999999999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24"/>
        <v/>
      </c>
      <c r="Y136" s="21" t="str">
        <f t="shared" si="28"/>
        <v/>
      </c>
      <c r="Z136" s="21" t="str">
        <f t="shared" si="29"/>
        <v>Saturday</v>
      </c>
      <c r="AA136" s="21" t="str">
        <f t="shared" si="30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188</v>
      </c>
      <c r="F137" s="47">
        <f t="shared" si="25"/>
        <v>16544</v>
      </c>
      <c r="G137" s="48">
        <f t="shared" si="26"/>
        <v>16544</v>
      </c>
      <c r="H137" s="21" t="s">
        <v>372</v>
      </c>
      <c r="I137" s="21" t="s">
        <v>336</v>
      </c>
      <c r="J137" s="21">
        <v>1</v>
      </c>
      <c r="K137" s="21">
        <v>1</v>
      </c>
      <c r="L137" s="21">
        <f t="shared" si="27"/>
        <v>0</v>
      </c>
      <c r="M137" s="21" t="s">
        <v>337</v>
      </c>
      <c r="N137" s="30">
        <v>45815</v>
      </c>
      <c r="O137" s="48">
        <v>23730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24"/>
        <v/>
      </c>
      <c r="Y137" s="21" t="str">
        <f t="shared" si="28"/>
        <v/>
      </c>
      <c r="Z137" s="21" t="str">
        <f t="shared" si="29"/>
        <v>Saturday</v>
      </c>
      <c r="AA137" s="21" t="str">
        <f t="shared" si="30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374</v>
      </c>
      <c r="F138" s="47">
        <f t="shared" si="25"/>
        <v>32912</v>
      </c>
      <c r="G138" s="48">
        <f t="shared" si="26"/>
        <v>32912</v>
      </c>
      <c r="H138" s="21" t="s">
        <v>338</v>
      </c>
      <c r="I138" s="21" t="s">
        <v>339</v>
      </c>
      <c r="J138" s="21">
        <v>1</v>
      </c>
      <c r="K138" s="21">
        <v>1</v>
      </c>
      <c r="L138" s="21">
        <f t="shared" si="27"/>
        <v>0</v>
      </c>
      <c r="M138" s="21" t="s">
        <v>337</v>
      </c>
      <c r="N138" s="30">
        <v>45815</v>
      </c>
      <c r="O138" s="48">
        <v>56070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24"/>
        <v/>
      </c>
      <c r="Y138" s="21" t="str">
        <f t="shared" si="28"/>
        <v/>
      </c>
      <c r="Z138" s="21" t="str">
        <f t="shared" si="29"/>
        <v>Saturday</v>
      </c>
      <c r="AA138" s="21" t="str">
        <f t="shared" si="30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441</v>
      </c>
      <c r="F139" s="47">
        <f t="shared" si="25"/>
        <v>38808</v>
      </c>
      <c r="G139" s="48">
        <f t="shared" si="26"/>
        <v>38808</v>
      </c>
      <c r="H139" s="21" t="s">
        <v>340</v>
      </c>
      <c r="I139" s="21" t="s">
        <v>336</v>
      </c>
      <c r="J139" s="21">
        <v>1</v>
      </c>
      <c r="K139" s="21">
        <v>1</v>
      </c>
      <c r="L139" s="21">
        <f t="shared" si="27"/>
        <v>0</v>
      </c>
      <c r="M139" s="21" t="s">
        <v>341</v>
      </c>
      <c r="N139" s="30">
        <v>45819</v>
      </c>
      <c r="O139" s="48">
        <v>64260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24"/>
        <v/>
      </c>
      <c r="Y139" s="21" t="str">
        <f t="shared" si="28"/>
        <v/>
      </c>
      <c r="Z139" s="21" t="str">
        <f t="shared" si="29"/>
        <v>Wednesday</v>
      </c>
      <c r="AA139" s="21" t="str">
        <f t="shared" si="30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587</v>
      </c>
      <c r="F140" s="47">
        <f t="shared" si="25"/>
        <v>51656</v>
      </c>
      <c r="G140" s="48">
        <f t="shared" si="26"/>
        <v>51656</v>
      </c>
      <c r="H140" s="21" t="s">
        <v>342</v>
      </c>
      <c r="I140" s="21" t="s">
        <v>343</v>
      </c>
      <c r="J140" s="21">
        <v>1</v>
      </c>
      <c r="K140" s="21">
        <v>1</v>
      </c>
      <c r="L140" s="21">
        <f t="shared" si="27"/>
        <v>0</v>
      </c>
      <c r="M140" s="21" t="s">
        <v>341</v>
      </c>
      <c r="N140" s="30">
        <v>45819</v>
      </c>
      <c r="O140" s="48">
        <v>85578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24"/>
        <v/>
      </c>
      <c r="Y140" s="21" t="str">
        <f t="shared" si="28"/>
        <v/>
      </c>
      <c r="Z140" s="21" t="str">
        <f t="shared" si="29"/>
        <v>Wednesday</v>
      </c>
      <c r="AA140" s="21" t="str">
        <f t="shared" si="30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25"/>
        <v>7744</v>
      </c>
      <c r="G141" s="48">
        <f t="shared" si="26"/>
        <v>7744</v>
      </c>
      <c r="H141" s="21" t="s">
        <v>344</v>
      </c>
      <c r="I141" s="21" t="s">
        <v>345</v>
      </c>
      <c r="J141" s="21">
        <v>1</v>
      </c>
      <c r="K141" s="21">
        <v>1</v>
      </c>
      <c r="L141" s="21">
        <f t="shared" si="27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24"/>
        <v/>
      </c>
      <c r="Y141" s="21" t="str">
        <f t="shared" si="28"/>
        <v/>
      </c>
      <c r="Z141" s="21" t="str">
        <f t="shared" si="29"/>
        <v>Saturday</v>
      </c>
      <c r="AA141" s="21" t="str">
        <f t="shared" si="30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25"/>
        <v>7744</v>
      </c>
      <c r="G142" s="48">
        <f t="shared" si="26"/>
        <v>7744</v>
      </c>
      <c r="H142" s="21" t="s">
        <v>347</v>
      </c>
      <c r="I142" s="21" t="s">
        <v>348</v>
      </c>
      <c r="J142" s="21">
        <v>1</v>
      </c>
      <c r="K142" s="21">
        <v>1</v>
      </c>
      <c r="L142" s="21">
        <f t="shared" si="27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24"/>
        <v/>
      </c>
      <c r="Y142" s="21" t="str">
        <f t="shared" si="28"/>
        <v/>
      </c>
      <c r="Z142" s="21" t="str">
        <f t="shared" si="29"/>
        <v>Saturday</v>
      </c>
      <c r="AA142" s="21" t="str">
        <f t="shared" si="30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25"/>
        <v>7128</v>
      </c>
      <c r="G143" s="48">
        <f t="shared" si="26"/>
        <v>7128</v>
      </c>
      <c r="H143" s="21" t="s">
        <v>349</v>
      </c>
      <c r="I143" s="21" t="s">
        <v>350</v>
      </c>
      <c r="J143" s="21">
        <v>1</v>
      </c>
      <c r="K143" s="21">
        <v>1</v>
      </c>
      <c r="L143" s="21">
        <f t="shared" si="27"/>
        <v>0</v>
      </c>
      <c r="M143" s="21" t="s">
        <v>337</v>
      </c>
      <c r="N143" s="30">
        <v>45815</v>
      </c>
      <c r="O143" s="48">
        <v>12180</v>
      </c>
      <c r="P143" s="21" t="s">
        <v>165</v>
      </c>
      <c r="Q143" s="21"/>
      <c r="R143" s="21"/>
      <c r="S143" s="3">
        <v>4</v>
      </c>
      <c r="T143" s="37"/>
      <c r="U143" s="21" t="s">
        <v>320</v>
      </c>
      <c r="V143" s="21" t="str">
        <f>VLOOKUP(P143,'Customer List'!B:C,2,)</f>
        <v>Lucknow</v>
      </c>
      <c r="W143" s="38"/>
      <c r="X143" s="30" t="str">
        <f t="shared" si="24"/>
        <v/>
      </c>
      <c r="Y143" s="21" t="str">
        <f t="shared" si="28"/>
        <v/>
      </c>
      <c r="Z143" s="21" t="str">
        <f t="shared" si="29"/>
        <v>Saturday</v>
      </c>
      <c r="AA143" s="21" t="str">
        <f t="shared" si="30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s="7" customFormat="1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25"/>
        <v>7128</v>
      </c>
      <c r="G144" s="48">
        <f t="shared" si="26"/>
        <v>7128</v>
      </c>
      <c r="H144" s="21" t="s">
        <v>351</v>
      </c>
      <c r="I144" s="21" t="s">
        <v>352</v>
      </c>
      <c r="J144" s="21">
        <v>1</v>
      </c>
      <c r="K144" s="21">
        <v>1</v>
      </c>
      <c r="L144" s="21">
        <f t="shared" si="27"/>
        <v>0</v>
      </c>
      <c r="M144" s="21" t="s">
        <v>353</v>
      </c>
      <c r="N144" s="30">
        <v>45828</v>
      </c>
      <c r="O144" s="48">
        <v>11310</v>
      </c>
      <c r="P144" s="21" t="s">
        <v>354</v>
      </c>
      <c r="Q144" s="21" t="s">
        <v>636</v>
      </c>
      <c r="R144" s="21" t="s">
        <v>637</v>
      </c>
      <c r="S144" s="3">
        <v>4</v>
      </c>
      <c r="T144" s="37"/>
      <c r="U144" s="21" t="s">
        <v>320</v>
      </c>
      <c r="V144" s="21" t="str">
        <f>VLOOKUP(P144,'Customer List'!B:C,2,)</f>
        <v>Delhi</v>
      </c>
      <c r="W144" s="38"/>
      <c r="X144" s="30">
        <v>45828</v>
      </c>
      <c r="Y144" s="21">
        <f t="shared" si="28"/>
        <v>0</v>
      </c>
      <c r="Z144" s="21" t="str">
        <f t="shared" si="29"/>
        <v>Friday</v>
      </c>
      <c r="AA144" s="21" t="str">
        <f t="shared" si="30"/>
        <v>Friday</v>
      </c>
      <c r="AB144" s="21" t="str">
        <f>VLOOKUP(U144,'Currency Sheet'!A:C,3,)</f>
        <v>DOLLAR</v>
      </c>
      <c r="AC144" s="42" t="str">
        <f>VLOOKUP(P144,'Customer List'!B:D,3,)</f>
        <v>Local</v>
      </c>
    </row>
    <row r="145" spans="1:29" s="7" customFormat="1" x14ac:dyDescent="0.25">
      <c r="A145" s="21">
        <v>144</v>
      </c>
      <c r="B145" s="21">
        <v>173779</v>
      </c>
      <c r="C145" s="30">
        <v>45812</v>
      </c>
      <c r="D145" s="30">
        <v>45815</v>
      </c>
      <c r="E145" s="47">
        <v>2696.4</v>
      </c>
      <c r="F145" s="47">
        <f t="shared" si="25"/>
        <v>237283.20000000001</v>
      </c>
      <c r="G145" s="48">
        <f t="shared" si="26"/>
        <v>474566.40000000002</v>
      </c>
      <c r="H145" s="21" t="s">
        <v>441</v>
      </c>
      <c r="I145" s="21" t="s">
        <v>442</v>
      </c>
      <c r="J145" s="21">
        <v>2</v>
      </c>
      <c r="K145" s="21">
        <v>2</v>
      </c>
      <c r="L145" s="21">
        <f t="shared" si="27"/>
        <v>0</v>
      </c>
      <c r="M145" s="21" t="s">
        <v>443</v>
      </c>
      <c r="N145" s="30">
        <v>45815</v>
      </c>
      <c r="O145" s="48">
        <v>566244</v>
      </c>
      <c r="P145" s="21" t="s">
        <v>319</v>
      </c>
      <c r="Q145" s="21"/>
      <c r="R145" s="21"/>
      <c r="S145" s="3"/>
      <c r="T145" s="37"/>
      <c r="U145" s="21" t="s">
        <v>423</v>
      </c>
      <c r="V145" s="21" t="str">
        <f>VLOOKUP(P145,'Customer List'!B:C,2,)</f>
        <v>Gujrat</v>
      </c>
      <c r="W145" s="38"/>
      <c r="X145" s="30" t="str">
        <f>IF(OR(R145 = "PRIYANKA MADAM", R145 = "DEEPAK", R145 = "PORTER"),N145,"")</f>
        <v/>
      </c>
      <c r="Y145" s="21" t="str">
        <f t="shared" si="28"/>
        <v/>
      </c>
      <c r="Z145" s="21" t="str">
        <f t="shared" si="29"/>
        <v>Saturday</v>
      </c>
      <c r="AA145" s="21" t="str">
        <f t="shared" si="30"/>
        <v/>
      </c>
      <c r="AB145" s="21" t="str">
        <f>VLOOKUP(U145,'Currency Sheet'!A:C,3,)</f>
        <v>DOLLAR</v>
      </c>
      <c r="AC145" s="42" t="str">
        <f>VLOOKUP(P145,'Customer List'!B:D,3,)</f>
        <v>OutStation</v>
      </c>
    </row>
    <row r="146" spans="1:29" x14ac:dyDescent="0.25">
      <c r="A146" s="21">
        <v>145</v>
      </c>
      <c r="B146" s="21" t="s">
        <v>46</v>
      </c>
      <c r="C146" s="30">
        <v>45811</v>
      </c>
      <c r="D146" s="30">
        <v>45817</v>
      </c>
      <c r="E146" s="47">
        <v>32.9</v>
      </c>
      <c r="F146" s="47">
        <f t="shared" si="25"/>
        <v>2895.2</v>
      </c>
      <c r="G146" s="48">
        <f t="shared" si="26"/>
        <v>2895.2</v>
      </c>
      <c r="H146" s="21">
        <v>101205</v>
      </c>
      <c r="I146" s="21" t="s">
        <v>47</v>
      </c>
      <c r="J146" s="21">
        <v>1</v>
      </c>
      <c r="K146" s="21">
        <v>1</v>
      </c>
      <c r="L146" s="21">
        <f t="shared" si="27"/>
        <v>0</v>
      </c>
      <c r="M146" s="21" t="s">
        <v>48</v>
      </c>
      <c r="N146" s="30">
        <v>45818</v>
      </c>
      <c r="O146" s="48">
        <v>4239.5200000000004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8"/>
        <v>0</v>
      </c>
      <c r="Z146" s="21" t="str">
        <f t="shared" si="29"/>
        <v>Tuesday</v>
      </c>
      <c r="AA146" s="21" t="str">
        <f t="shared" si="30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160.30000000000001</v>
      </c>
      <c r="F147" s="47">
        <f t="shared" si="25"/>
        <v>14106.400000000001</v>
      </c>
      <c r="G147" s="48">
        <f t="shared" si="26"/>
        <v>14106.400000000001</v>
      </c>
      <c r="H147" s="21">
        <v>101320</v>
      </c>
      <c r="I147" s="21" t="s">
        <v>1256</v>
      </c>
      <c r="J147" s="21">
        <v>1</v>
      </c>
      <c r="K147" s="21">
        <v>1</v>
      </c>
      <c r="L147" s="21">
        <f t="shared" si="27"/>
        <v>0</v>
      </c>
      <c r="M147" s="21" t="s">
        <v>50</v>
      </c>
      <c r="N147" s="30">
        <v>45818</v>
      </c>
      <c r="O147" s="48">
        <v>20656.37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8"/>
        <v>0</v>
      </c>
      <c r="Z147" s="21" t="str">
        <f t="shared" si="29"/>
        <v>Tuesday</v>
      </c>
      <c r="AA147" s="21" t="str">
        <f t="shared" si="30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98.7</v>
      </c>
      <c r="F148" s="47">
        <f t="shared" si="25"/>
        <v>8685.6</v>
      </c>
      <c r="G148" s="48">
        <f t="shared" si="26"/>
        <v>8685.6</v>
      </c>
      <c r="H148" s="21">
        <v>102443</v>
      </c>
      <c r="I148" s="21" t="s">
        <v>1257</v>
      </c>
      <c r="J148" s="21">
        <v>1</v>
      </c>
      <c r="K148" s="21">
        <v>1</v>
      </c>
      <c r="L148" s="21">
        <f t="shared" si="27"/>
        <v>0</v>
      </c>
      <c r="M148" s="21" t="s">
        <v>52</v>
      </c>
      <c r="N148" s="30">
        <v>45818</v>
      </c>
      <c r="O148" s="48">
        <v>12718.55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8"/>
        <v>0</v>
      </c>
      <c r="Z148" s="21" t="str">
        <f t="shared" si="29"/>
        <v>Tuesday</v>
      </c>
      <c r="AA148" s="21" t="str">
        <f t="shared" si="30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137.19999999999999</v>
      </c>
      <c r="F149" s="47">
        <f t="shared" si="25"/>
        <v>12073.599999999999</v>
      </c>
      <c r="G149" s="48">
        <f t="shared" si="26"/>
        <v>12073.599999999999</v>
      </c>
      <c r="H149" s="21">
        <v>103116</v>
      </c>
      <c r="I149" s="21" t="s">
        <v>1258</v>
      </c>
      <c r="J149" s="21">
        <v>1</v>
      </c>
      <c r="K149" s="21">
        <v>1</v>
      </c>
      <c r="L149" s="21">
        <f t="shared" si="27"/>
        <v>0</v>
      </c>
      <c r="M149" s="21" t="s">
        <v>48</v>
      </c>
      <c r="N149" s="30">
        <v>45818</v>
      </c>
      <c r="O149" s="48">
        <v>17679.689999999999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8"/>
        <v>0</v>
      </c>
      <c r="Z149" s="21" t="str">
        <f t="shared" si="29"/>
        <v>Tuesday</v>
      </c>
      <c r="AA149" s="21" t="str">
        <f t="shared" si="30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59.8</v>
      </c>
      <c r="F150" s="47">
        <f t="shared" si="25"/>
        <v>5262.4</v>
      </c>
      <c r="G150" s="48">
        <f t="shared" si="26"/>
        <v>5262.4</v>
      </c>
      <c r="H150" s="21">
        <v>107607</v>
      </c>
      <c r="I150" s="21" t="s">
        <v>1259</v>
      </c>
      <c r="J150" s="21">
        <v>1</v>
      </c>
      <c r="K150" s="21">
        <v>1</v>
      </c>
      <c r="L150" s="21">
        <f t="shared" si="27"/>
        <v>0</v>
      </c>
      <c r="M150" s="21" t="s">
        <v>48</v>
      </c>
      <c r="N150" s="30">
        <v>45818</v>
      </c>
      <c r="O150" s="48">
        <v>8298.6299999999992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8"/>
        <v>0</v>
      </c>
      <c r="Z150" s="21" t="str">
        <f t="shared" si="29"/>
        <v>Tuesday</v>
      </c>
      <c r="AA150" s="21" t="str">
        <f t="shared" si="30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50.4</v>
      </c>
      <c r="F151" s="47">
        <f t="shared" si="25"/>
        <v>4435.2</v>
      </c>
      <c r="G151" s="48">
        <f t="shared" si="26"/>
        <v>4435.2</v>
      </c>
      <c r="H151" s="21">
        <v>117307</v>
      </c>
      <c r="I151" s="21" t="s">
        <v>1260</v>
      </c>
      <c r="J151" s="21">
        <v>1</v>
      </c>
      <c r="K151" s="21">
        <v>1</v>
      </c>
      <c r="L151" s="21">
        <f t="shared" si="27"/>
        <v>0</v>
      </c>
      <c r="M151" s="21" t="s">
        <v>48</v>
      </c>
      <c r="N151" s="30">
        <v>45818</v>
      </c>
      <c r="O151" s="48">
        <v>6494.58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8"/>
        <v>0</v>
      </c>
      <c r="Z151" s="21" t="str">
        <f t="shared" si="29"/>
        <v>Tuesday</v>
      </c>
      <c r="AA151" s="21" t="str">
        <f t="shared" si="30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204.4</v>
      </c>
      <c r="F152" s="47">
        <f t="shared" si="25"/>
        <v>17987.2</v>
      </c>
      <c r="G152" s="48">
        <f t="shared" si="26"/>
        <v>17987.2</v>
      </c>
      <c r="H152" s="21">
        <v>117316</v>
      </c>
      <c r="I152" s="21" t="s">
        <v>55</v>
      </c>
      <c r="J152" s="21">
        <v>1</v>
      </c>
      <c r="K152" s="21">
        <v>1</v>
      </c>
      <c r="L152" s="21">
        <f t="shared" si="27"/>
        <v>0</v>
      </c>
      <c r="M152" s="21" t="s">
        <v>56</v>
      </c>
      <c r="N152" s="30">
        <v>45818</v>
      </c>
      <c r="O152" s="48">
        <v>26339.13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8"/>
        <v>0</v>
      </c>
      <c r="Z152" s="21" t="str">
        <f t="shared" si="29"/>
        <v>Tuesday</v>
      </c>
      <c r="AA152" s="21" t="str">
        <f t="shared" si="30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45.5</v>
      </c>
      <c r="F153" s="47">
        <f t="shared" si="25"/>
        <v>4004</v>
      </c>
      <c r="G153" s="48">
        <f t="shared" si="26"/>
        <v>4004</v>
      </c>
      <c r="H153" s="21">
        <v>122505</v>
      </c>
      <c r="I153" s="21" t="s">
        <v>1261</v>
      </c>
      <c r="J153" s="21">
        <v>1</v>
      </c>
      <c r="K153" s="21">
        <v>1</v>
      </c>
      <c r="L153" s="21">
        <f t="shared" si="27"/>
        <v>0</v>
      </c>
      <c r="M153" s="21" t="s">
        <v>52</v>
      </c>
      <c r="N153" s="30">
        <v>45818</v>
      </c>
      <c r="O153" s="48">
        <v>5863.16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8"/>
        <v>0</v>
      </c>
      <c r="Z153" s="21" t="str">
        <f t="shared" si="29"/>
        <v>Tuesday</v>
      </c>
      <c r="AA153" s="21" t="str">
        <f t="shared" si="30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189.75</v>
      </c>
      <c r="F154" s="47">
        <f t="shared" si="25"/>
        <v>16698</v>
      </c>
      <c r="G154" s="48">
        <f t="shared" si="26"/>
        <v>16698</v>
      </c>
      <c r="H154" s="21">
        <v>123137</v>
      </c>
      <c r="I154" s="21" t="s">
        <v>1262</v>
      </c>
      <c r="J154" s="21">
        <v>1</v>
      </c>
      <c r="K154" s="21">
        <v>1</v>
      </c>
      <c r="L154" s="21">
        <f t="shared" si="27"/>
        <v>0</v>
      </c>
      <c r="M154" s="21" t="s">
        <v>48</v>
      </c>
      <c r="N154" s="30">
        <v>45818</v>
      </c>
      <c r="O154" s="48">
        <v>22821.23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8"/>
        <v>0</v>
      </c>
      <c r="Z154" s="21" t="str">
        <f t="shared" si="29"/>
        <v>Tuesday</v>
      </c>
      <c r="AA154" s="21" t="str">
        <f t="shared" si="30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95.2</v>
      </c>
      <c r="F155" s="47">
        <f t="shared" si="25"/>
        <v>8377.6</v>
      </c>
      <c r="G155" s="48">
        <f t="shared" si="26"/>
        <v>8377.6</v>
      </c>
      <c r="H155" s="21">
        <v>135911</v>
      </c>
      <c r="I155" s="21" t="s">
        <v>57</v>
      </c>
      <c r="J155" s="21">
        <v>1</v>
      </c>
      <c r="K155" s="21">
        <v>1</v>
      </c>
      <c r="L155" s="21">
        <f t="shared" si="27"/>
        <v>0</v>
      </c>
      <c r="M155" s="21" t="s">
        <v>52</v>
      </c>
      <c r="N155" s="30">
        <v>45818</v>
      </c>
      <c r="O155" s="48">
        <v>12267.54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8"/>
        <v>0</v>
      </c>
      <c r="Z155" s="21" t="str">
        <f t="shared" si="29"/>
        <v>Tuesday</v>
      </c>
      <c r="AA155" s="21" t="str">
        <f t="shared" si="30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234.5</v>
      </c>
      <c r="F156" s="47">
        <f t="shared" si="25"/>
        <v>20636</v>
      </c>
      <c r="G156" s="48">
        <f t="shared" si="26"/>
        <v>20636</v>
      </c>
      <c r="H156" s="21">
        <v>137014</v>
      </c>
      <c r="I156" s="21" t="s">
        <v>1263</v>
      </c>
      <c r="J156" s="21">
        <v>1</v>
      </c>
      <c r="K156" s="21">
        <v>1</v>
      </c>
      <c r="L156" s="21">
        <f t="shared" si="27"/>
        <v>0</v>
      </c>
      <c r="M156" s="21" t="s">
        <v>48</v>
      </c>
      <c r="N156" s="30">
        <v>45818</v>
      </c>
      <c r="O156" s="48">
        <v>30217.84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8"/>
        <v>0</v>
      </c>
      <c r="Z156" s="21" t="str">
        <f t="shared" si="29"/>
        <v>Tuesday</v>
      </c>
      <c r="AA156" s="21" t="str">
        <f t="shared" si="30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207.2</v>
      </c>
      <c r="F157" s="47">
        <f t="shared" si="25"/>
        <v>18233.599999999999</v>
      </c>
      <c r="G157" s="48">
        <f t="shared" si="26"/>
        <v>18233.599999999999</v>
      </c>
      <c r="H157" s="21">
        <v>141708</v>
      </c>
      <c r="I157" s="21" t="s">
        <v>1264</v>
      </c>
      <c r="J157" s="21">
        <v>1</v>
      </c>
      <c r="K157" s="21">
        <v>1</v>
      </c>
      <c r="L157" s="21">
        <f t="shared" si="27"/>
        <v>0</v>
      </c>
      <c r="M157" s="21" t="s">
        <v>48</v>
      </c>
      <c r="N157" s="30">
        <v>45818</v>
      </c>
      <c r="O157" s="48">
        <v>26699.94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8"/>
        <v>0</v>
      </c>
      <c r="Z157" s="21" t="str">
        <f t="shared" si="29"/>
        <v>Tuesday</v>
      </c>
      <c r="AA157" s="21" t="str">
        <f t="shared" si="30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62.3</v>
      </c>
      <c r="F158" s="47">
        <f t="shared" si="25"/>
        <v>5482.4</v>
      </c>
      <c r="G158" s="48">
        <f t="shared" si="26"/>
        <v>5482.4</v>
      </c>
      <c r="H158" s="21">
        <v>423101</v>
      </c>
      <c r="I158" s="21" t="s">
        <v>1265</v>
      </c>
      <c r="J158" s="21">
        <v>1</v>
      </c>
      <c r="K158" s="21">
        <v>1</v>
      </c>
      <c r="L158" s="21">
        <f t="shared" si="27"/>
        <v>0</v>
      </c>
      <c r="M158" s="21" t="s">
        <v>52</v>
      </c>
      <c r="N158" s="30">
        <v>45818</v>
      </c>
      <c r="O158" s="48">
        <v>8028.02</v>
      </c>
      <c r="P158" s="21" t="s">
        <v>49</v>
      </c>
      <c r="Q158" s="21" t="s">
        <v>636</v>
      </c>
      <c r="R158" s="21" t="s">
        <v>637</v>
      </c>
      <c r="S158" s="3">
        <v>-20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8"/>
        <v>0</v>
      </c>
      <c r="Z158" s="21" t="str">
        <f t="shared" si="29"/>
        <v>Tuesday</v>
      </c>
      <c r="AA158" s="21" t="str">
        <f t="shared" si="30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107.1</v>
      </c>
      <c r="F159" s="47">
        <f t="shared" si="25"/>
        <v>9424.7999999999993</v>
      </c>
      <c r="G159" s="48">
        <f t="shared" si="26"/>
        <v>9424.7999999999993</v>
      </c>
      <c r="H159" s="21">
        <v>613411</v>
      </c>
      <c r="I159" s="21" t="s">
        <v>1266</v>
      </c>
      <c r="J159" s="21">
        <v>1</v>
      </c>
      <c r="K159" s="21">
        <v>1</v>
      </c>
      <c r="L159" s="21">
        <f t="shared" si="27"/>
        <v>0</v>
      </c>
      <c r="M159" s="21" t="s">
        <v>52</v>
      </c>
      <c r="N159" s="30">
        <v>45818</v>
      </c>
      <c r="O159" s="48">
        <v>13800.98</v>
      </c>
      <c r="P159" s="21" t="s">
        <v>49</v>
      </c>
      <c r="Q159" s="21" t="s">
        <v>636</v>
      </c>
      <c r="R159" s="21" t="s">
        <v>637</v>
      </c>
      <c r="S159" s="3">
        <v>4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8"/>
        <v>0</v>
      </c>
      <c r="Z159" s="21" t="str">
        <f t="shared" si="29"/>
        <v>Tuesday</v>
      </c>
      <c r="AA159" s="21" t="str">
        <f t="shared" si="30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389.9</v>
      </c>
      <c r="F160" s="47">
        <f t="shared" si="25"/>
        <v>34311.199999999997</v>
      </c>
      <c r="G160" s="48">
        <f t="shared" si="26"/>
        <v>34311.199999999997</v>
      </c>
      <c r="H160" s="21">
        <v>776706</v>
      </c>
      <c r="I160" s="21" t="s">
        <v>1267</v>
      </c>
      <c r="J160" s="21">
        <v>1</v>
      </c>
      <c r="K160" s="21">
        <v>1</v>
      </c>
      <c r="L160" s="21">
        <f t="shared" si="27"/>
        <v>0</v>
      </c>
      <c r="M160" s="21" t="s">
        <v>50</v>
      </c>
      <c r="N160" s="30">
        <v>45818</v>
      </c>
      <c r="O160" s="48">
        <v>50242.79</v>
      </c>
      <c r="P160" s="21" t="s">
        <v>49</v>
      </c>
      <c r="Q160" s="21" t="s">
        <v>636</v>
      </c>
      <c r="R160" s="21" t="s">
        <v>637</v>
      </c>
      <c r="S160" s="3">
        <v>-20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28"/>
        <v>0</v>
      </c>
      <c r="Z160" s="21" t="str">
        <f t="shared" si="29"/>
        <v>Tuesday</v>
      </c>
      <c r="AA160" s="21" t="str">
        <f t="shared" si="30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x14ac:dyDescent="0.25">
      <c r="A161" s="21">
        <v>160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25"/>
        <v>12038.400000000001</v>
      </c>
      <c r="G161" s="48">
        <f t="shared" si="26"/>
        <v>120384.00000000001</v>
      </c>
      <c r="H161" s="21" t="s">
        <v>564</v>
      </c>
      <c r="I161" s="21" t="s">
        <v>565</v>
      </c>
      <c r="J161" s="21">
        <v>10</v>
      </c>
      <c r="K161" s="21">
        <v>10</v>
      </c>
      <c r="L161" s="21">
        <f t="shared" si="27"/>
        <v>0</v>
      </c>
      <c r="M161" s="21" t="s">
        <v>566</v>
      </c>
      <c r="N161" s="30">
        <v>45818</v>
      </c>
      <c r="O161" s="48">
        <v>150000</v>
      </c>
      <c r="P161" s="21" t="s">
        <v>567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Banglore</v>
      </c>
      <c r="W161" s="38"/>
      <c r="X161" s="30" t="str">
        <f>IF(OR(R161 = "PRIYANKA MADAM", R161 = "DEEPAK", R161 = "PORTER"),N161,"")</f>
        <v/>
      </c>
      <c r="Y161" s="21" t="str">
        <f t="shared" si="28"/>
        <v/>
      </c>
      <c r="Z161" s="21" t="str">
        <f t="shared" si="29"/>
        <v>Tuesday</v>
      </c>
      <c r="AA161" s="21" t="str">
        <f t="shared" si="30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25"/>
        <v>12038.400000000001</v>
      </c>
      <c r="G162" s="48">
        <f t="shared" si="26"/>
        <v>60192.000000000007</v>
      </c>
      <c r="H162" s="21" t="s">
        <v>564</v>
      </c>
      <c r="I162" s="21" t="s">
        <v>565</v>
      </c>
      <c r="J162" s="21">
        <v>5</v>
      </c>
      <c r="K162" s="21">
        <v>5</v>
      </c>
      <c r="L162" s="21">
        <f t="shared" si="27"/>
        <v>0</v>
      </c>
      <c r="M162" s="21" t="s">
        <v>569</v>
      </c>
      <c r="N162" s="30">
        <v>45818</v>
      </c>
      <c r="O162" s="48">
        <v>93100</v>
      </c>
      <c r="P162" s="21" t="s">
        <v>370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Gujrat</v>
      </c>
      <c r="W162" s="38"/>
      <c r="X162" s="30" t="str">
        <f>IF(OR(R162 = "PRIYANKA MADAM", R162 = "DEEPAK", R162 = "PORTER"),N162,"")</f>
        <v/>
      </c>
      <c r="Y162" s="21" t="str">
        <f t="shared" si="28"/>
        <v/>
      </c>
      <c r="Z162" s="21" t="str">
        <f t="shared" si="29"/>
        <v>Tuesday</v>
      </c>
      <c r="AA162" s="21" t="str">
        <f t="shared" si="30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162</v>
      </c>
      <c r="B163" s="21" t="s">
        <v>525</v>
      </c>
      <c r="C163" s="30">
        <v>45814</v>
      </c>
      <c r="D163" s="30">
        <v>45817</v>
      </c>
      <c r="E163" s="47">
        <v>119.4</v>
      </c>
      <c r="F163" s="47">
        <f t="shared" si="25"/>
        <v>10507.2</v>
      </c>
      <c r="G163" s="48">
        <f t="shared" si="26"/>
        <v>10507.2</v>
      </c>
      <c r="H163" s="21" t="s">
        <v>526</v>
      </c>
      <c r="I163" s="21" t="s">
        <v>527</v>
      </c>
      <c r="J163" s="21">
        <v>1</v>
      </c>
      <c r="K163" s="21">
        <v>1</v>
      </c>
      <c r="L163" s="21">
        <f t="shared" si="27"/>
        <v>0</v>
      </c>
      <c r="M163" s="21" t="s">
        <v>528</v>
      </c>
      <c r="N163" s="30">
        <v>45818</v>
      </c>
      <c r="O163" s="48">
        <v>20198.5</v>
      </c>
      <c r="P163" s="21" t="s">
        <v>529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Pondicheri</v>
      </c>
      <c r="W163" s="38"/>
      <c r="X163" s="30" t="str">
        <f>IF(OR(R163 = "PRIYANKA MADAM", R163 = "DEEPAK", R163 = "PORTER"),N163,"")</f>
        <v/>
      </c>
      <c r="Y163" s="21" t="str">
        <f t="shared" si="28"/>
        <v/>
      </c>
      <c r="Z163" s="21" t="str">
        <f t="shared" si="29"/>
        <v>Tuesday</v>
      </c>
      <c r="AA163" s="21" t="str">
        <f t="shared" si="30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163</v>
      </c>
      <c r="B164" s="21" t="s">
        <v>530</v>
      </c>
      <c r="C164" s="30">
        <v>45814</v>
      </c>
      <c r="D164" s="30">
        <v>45817</v>
      </c>
      <c r="E164" s="47">
        <v>193.2</v>
      </c>
      <c r="F164" s="47">
        <f t="shared" si="25"/>
        <v>17001.599999999999</v>
      </c>
      <c r="G164" s="48">
        <f t="shared" si="26"/>
        <v>17001.599999999999</v>
      </c>
      <c r="H164" s="21" t="s">
        <v>531</v>
      </c>
      <c r="I164" s="21" t="s">
        <v>532</v>
      </c>
      <c r="J164" s="21">
        <v>1</v>
      </c>
      <c r="K164" s="21">
        <v>1</v>
      </c>
      <c r="L164" s="21">
        <f t="shared" si="27"/>
        <v>0</v>
      </c>
      <c r="M164" s="21" t="s">
        <v>533</v>
      </c>
      <c r="N164" s="30">
        <v>45818</v>
      </c>
      <c r="O164" s="48">
        <v>32683</v>
      </c>
      <c r="P164" s="21" t="s">
        <v>242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Mumbai</v>
      </c>
      <c r="W164" s="38"/>
      <c r="X164" s="30" t="str">
        <f>IF(OR(R164 = "PRIYANKA MADAM", R164 = "DEEPAK", R164 = "PORTER"),N164,"")</f>
        <v/>
      </c>
      <c r="Y164" s="21" t="str">
        <f t="shared" si="28"/>
        <v/>
      </c>
      <c r="Z164" s="21" t="str">
        <f t="shared" si="29"/>
        <v>Tuesday</v>
      </c>
      <c r="AA164" s="21" t="str">
        <f t="shared" si="30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x14ac:dyDescent="0.25">
      <c r="A165" s="21">
        <v>164</v>
      </c>
      <c r="B165" s="21" t="s">
        <v>58</v>
      </c>
      <c r="C165" s="30">
        <v>45807</v>
      </c>
      <c r="D165" s="30">
        <v>45818</v>
      </c>
      <c r="E165" s="47">
        <v>61.1</v>
      </c>
      <c r="F165" s="47">
        <f t="shared" si="25"/>
        <v>5376.8</v>
      </c>
      <c r="G165" s="48">
        <f t="shared" si="26"/>
        <v>5376.8</v>
      </c>
      <c r="H165" s="21">
        <v>100202</v>
      </c>
      <c r="I165" s="21" t="s">
        <v>59</v>
      </c>
      <c r="J165" s="21">
        <v>1</v>
      </c>
      <c r="K165" s="21">
        <v>1</v>
      </c>
      <c r="L165" s="21">
        <f t="shared" si="27"/>
        <v>0</v>
      </c>
      <c r="M165" s="21" t="s">
        <v>60</v>
      </c>
      <c r="N165" s="30">
        <v>45820</v>
      </c>
      <c r="O165" s="48">
        <v>8037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8"/>
        <v>0</v>
      </c>
      <c r="Z165" s="21" t="str">
        <f t="shared" si="29"/>
        <v>Thursday</v>
      </c>
      <c r="AA165" s="21" t="str">
        <f t="shared" si="30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92.95</v>
      </c>
      <c r="F166" s="47">
        <f t="shared" si="25"/>
        <v>8179.6</v>
      </c>
      <c r="G166" s="48">
        <f t="shared" si="26"/>
        <v>8179.6</v>
      </c>
      <c r="H166" s="21">
        <v>100204</v>
      </c>
      <c r="I166" s="21" t="s">
        <v>61</v>
      </c>
      <c r="J166" s="21">
        <v>1</v>
      </c>
      <c r="K166" s="21">
        <v>1</v>
      </c>
      <c r="L166" s="21">
        <f t="shared" si="27"/>
        <v>0</v>
      </c>
      <c r="M166" s="21" t="s">
        <v>60</v>
      </c>
      <c r="N166" s="30">
        <v>45820</v>
      </c>
      <c r="O166" s="48">
        <v>12226.5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8"/>
        <v>0</v>
      </c>
      <c r="Z166" s="21" t="str">
        <f t="shared" si="29"/>
        <v>Thursday</v>
      </c>
      <c r="AA166" s="21" t="str">
        <f t="shared" si="30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123.2</v>
      </c>
      <c r="F167" s="47">
        <f t="shared" si="25"/>
        <v>10841.6</v>
      </c>
      <c r="G167" s="48">
        <f t="shared" si="26"/>
        <v>10841.6</v>
      </c>
      <c r="H167" s="21">
        <v>100227</v>
      </c>
      <c r="I167" s="21" t="s">
        <v>62</v>
      </c>
      <c r="J167" s="21">
        <v>1</v>
      </c>
      <c r="K167" s="21">
        <v>1</v>
      </c>
      <c r="L167" s="21">
        <f t="shared" si="27"/>
        <v>0</v>
      </c>
      <c r="M167" s="21" t="s">
        <v>60</v>
      </c>
      <c r="N167" s="30">
        <v>45820</v>
      </c>
      <c r="O167" s="48">
        <v>15048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28"/>
        <v>0</v>
      </c>
      <c r="Z167" s="21" t="str">
        <f t="shared" si="29"/>
        <v>Thursday</v>
      </c>
      <c r="AA167" s="21" t="str">
        <f t="shared" si="30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165</v>
      </c>
      <c r="F168" s="47">
        <f t="shared" si="25"/>
        <v>14520</v>
      </c>
      <c r="G168" s="48">
        <f t="shared" si="26"/>
        <v>14520</v>
      </c>
      <c r="H168" s="21">
        <v>100229</v>
      </c>
      <c r="I168" s="21" t="s">
        <v>1268</v>
      </c>
      <c r="J168" s="21">
        <v>1</v>
      </c>
      <c r="K168" s="21">
        <v>1</v>
      </c>
      <c r="L168" s="21">
        <f t="shared" si="27"/>
        <v>0</v>
      </c>
      <c r="M168" s="21" t="s">
        <v>63</v>
      </c>
      <c r="N168" s="30">
        <v>45821</v>
      </c>
      <c r="O168" s="48">
        <v>18810</v>
      </c>
      <c r="P168" s="21" t="s">
        <v>42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Faridabad</v>
      </c>
      <c r="W168" s="38"/>
      <c r="X168" s="30">
        <v>45821</v>
      </c>
      <c r="Y168" s="21">
        <f t="shared" si="28"/>
        <v>0</v>
      </c>
      <c r="Z168" s="21" t="str">
        <f t="shared" si="29"/>
        <v>Friday</v>
      </c>
      <c r="AA168" s="21" t="str">
        <f t="shared" si="30"/>
        <v>Friday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154</v>
      </c>
      <c r="F169" s="47">
        <f t="shared" si="25"/>
        <v>13552</v>
      </c>
      <c r="G169" s="48">
        <f t="shared" si="26"/>
        <v>13552</v>
      </c>
      <c r="H169" s="21">
        <v>100231</v>
      </c>
      <c r="I169" s="21" t="s">
        <v>1269</v>
      </c>
      <c r="J169" s="21">
        <v>1</v>
      </c>
      <c r="K169" s="21">
        <v>1</v>
      </c>
      <c r="L169" s="21">
        <f t="shared" si="27"/>
        <v>0</v>
      </c>
      <c r="M169" s="21" t="s">
        <v>60</v>
      </c>
      <c r="N169" s="30">
        <v>45820</v>
      </c>
      <c r="O169" s="48">
        <v>18810</v>
      </c>
      <c r="P169" s="21" t="s">
        <v>16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Delhi</v>
      </c>
      <c r="W169" s="38"/>
      <c r="X169" s="30">
        <v>45820</v>
      </c>
      <c r="Y169" s="21">
        <f t="shared" si="28"/>
        <v>0</v>
      </c>
      <c r="Z169" s="21" t="str">
        <f t="shared" si="29"/>
        <v>Thursday</v>
      </c>
      <c r="AA169" s="21" t="str">
        <f t="shared" si="30"/>
        <v>Thursday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177.1</v>
      </c>
      <c r="F170" s="47">
        <f t="shared" si="25"/>
        <v>15584.8</v>
      </c>
      <c r="G170" s="48">
        <f t="shared" si="26"/>
        <v>15584.8</v>
      </c>
      <c r="H170" s="21">
        <v>100240</v>
      </c>
      <c r="I170" s="21" t="s">
        <v>1270</v>
      </c>
      <c r="J170" s="21">
        <v>1</v>
      </c>
      <c r="K170" s="21">
        <v>1</v>
      </c>
      <c r="L170" s="21">
        <f t="shared" si="27"/>
        <v>0</v>
      </c>
      <c r="M170" s="21" t="s">
        <v>64</v>
      </c>
      <c r="N170" s="30">
        <v>45818</v>
      </c>
      <c r="O170" s="48">
        <v>0</v>
      </c>
      <c r="P170" s="21" t="s">
        <v>839</v>
      </c>
      <c r="Q170" s="21"/>
      <c r="R170" s="21"/>
      <c r="S170" s="3">
        <v>4</v>
      </c>
      <c r="T170" s="37"/>
      <c r="U170" s="21" t="s">
        <v>18</v>
      </c>
      <c r="V170" s="21" t="str">
        <f>VLOOKUP(P170,'Customer List'!B:C,2,)</f>
        <v>Hyderabad</v>
      </c>
      <c r="W170" s="38"/>
      <c r="X170" s="30" t="str">
        <f>IF(OR(R170 = "PRIYANKA MADAM", R170 = "DEEPAK", R170 = "PORTER"),N170,"")</f>
        <v/>
      </c>
      <c r="Y170" s="21" t="str">
        <f t="shared" si="28"/>
        <v/>
      </c>
      <c r="Z170" s="21" t="str">
        <f t="shared" si="29"/>
        <v>Tuesday</v>
      </c>
      <c r="AA170" s="21" t="str">
        <f t="shared" si="30"/>
        <v/>
      </c>
      <c r="AB170" s="21" t="str">
        <f>VLOOKUP(U170,'Currency Sheet'!A:C,3,)</f>
        <v>DOLLAR</v>
      </c>
      <c r="AC170" s="42" t="str">
        <f>VLOOKUP(P170,'Customer List'!B:D,3,)</f>
        <v>OutStation</v>
      </c>
    </row>
    <row r="171" spans="1:29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25"/>
        <v>4435.2</v>
      </c>
      <c r="G171" s="48">
        <f t="shared" si="26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7"/>
        <v>0</v>
      </c>
      <c r="M171" s="21" t="s">
        <v>65</v>
      </c>
      <c r="N171" s="30">
        <v>45821</v>
      </c>
      <c r="O171" s="48">
        <v>6498</v>
      </c>
      <c r="P171" s="21" t="s">
        <v>42</v>
      </c>
      <c r="Q171" s="21" t="s">
        <v>636</v>
      </c>
      <c r="R171" s="21" t="s">
        <v>637</v>
      </c>
      <c r="S171" s="3">
        <v>4</v>
      </c>
      <c r="T171" s="37"/>
      <c r="U171" s="21" t="s">
        <v>18</v>
      </c>
      <c r="V171" s="21" t="str">
        <f>VLOOKUP(P171,'Customer List'!B:C,2,)</f>
        <v>Faridabad</v>
      </c>
      <c r="W171" s="38"/>
      <c r="X171" s="30">
        <v>45821</v>
      </c>
      <c r="Y171" s="21">
        <f t="shared" si="28"/>
        <v>0</v>
      </c>
      <c r="Z171" s="21" t="str">
        <f t="shared" si="29"/>
        <v>Friday</v>
      </c>
      <c r="AA171" s="21" t="str">
        <f t="shared" si="30"/>
        <v>Friday</v>
      </c>
      <c r="AB171" s="21" t="str">
        <f>VLOOKUP(U171,'Currency Sheet'!A:C,3,)</f>
        <v>DOLLAR</v>
      </c>
      <c r="AC171" s="42" t="str">
        <f>VLOOKUP(P171,'Customer List'!B:D,3,)</f>
        <v>Local</v>
      </c>
    </row>
    <row r="172" spans="1:29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25"/>
        <v>4435.2</v>
      </c>
      <c r="G172" s="48">
        <f t="shared" si="26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27"/>
        <v>0</v>
      </c>
      <c r="M172" s="21" t="s">
        <v>66</v>
      </c>
      <c r="N172" s="30">
        <v>45819</v>
      </c>
      <c r="O172" s="48">
        <v>8370</v>
      </c>
      <c r="P172" s="21" t="s">
        <v>774</v>
      </c>
      <c r="Q172" s="21"/>
      <c r="R172" s="21"/>
      <c r="S172" s="3">
        <v>4</v>
      </c>
      <c r="T172" s="37"/>
      <c r="U172" s="21" t="s">
        <v>18</v>
      </c>
      <c r="V172" s="21" t="str">
        <f>VLOOKUP(P172,'Customer List'!B:C,2,)</f>
        <v>Kharagpur</v>
      </c>
      <c r="W172" s="38"/>
      <c r="X172" s="30" t="str">
        <f>IF(OR(R172 = "PRIYANKA MADAM", R172 = "DEEPAK", R172 = "PORTER"),N172,"")</f>
        <v/>
      </c>
      <c r="Y172" s="21" t="str">
        <f t="shared" si="28"/>
        <v/>
      </c>
      <c r="Z172" s="21" t="str">
        <f t="shared" si="29"/>
        <v>Wednesday</v>
      </c>
      <c r="AA172" s="21" t="str">
        <f t="shared" si="30"/>
        <v/>
      </c>
      <c r="AB172" s="21" t="str">
        <f>VLOOKUP(U172,'Currency Sheet'!A:C,3,)</f>
        <v>DOLLAR</v>
      </c>
      <c r="AC172" s="42" t="str">
        <f>VLOOKUP(P172,'Customer List'!B:D,3,)</f>
        <v>OutStation</v>
      </c>
    </row>
    <row r="173" spans="1:29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181.5</v>
      </c>
      <c r="F173" s="47">
        <f t="shared" si="25"/>
        <v>15972</v>
      </c>
      <c r="G173" s="48">
        <f t="shared" si="26"/>
        <v>15972</v>
      </c>
      <c r="H173" s="21">
        <v>100353</v>
      </c>
      <c r="I173" s="21" t="s">
        <v>1272</v>
      </c>
      <c r="J173" s="21">
        <v>1</v>
      </c>
      <c r="K173" s="21">
        <v>1</v>
      </c>
      <c r="L173" s="21">
        <f t="shared" si="27"/>
        <v>0</v>
      </c>
      <c r="M173" s="21" t="s">
        <v>65</v>
      </c>
      <c r="N173" s="30">
        <v>45821</v>
      </c>
      <c r="O173" s="48">
        <v>21840.5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8"/>
        <v>0</v>
      </c>
      <c r="Z173" s="21" t="str">
        <f t="shared" si="29"/>
        <v>Friday</v>
      </c>
      <c r="AA173" s="21" t="str">
        <f t="shared" si="30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92.4</v>
      </c>
      <c r="F174" s="47">
        <f t="shared" si="25"/>
        <v>8131.2000000000007</v>
      </c>
      <c r="G174" s="48">
        <f t="shared" si="26"/>
        <v>8131.2000000000007</v>
      </c>
      <c r="H174" s="21">
        <v>100412</v>
      </c>
      <c r="I174" s="21" t="s">
        <v>67</v>
      </c>
      <c r="J174" s="21">
        <v>1</v>
      </c>
      <c r="K174" s="21">
        <v>1</v>
      </c>
      <c r="L174" s="21">
        <f t="shared" si="27"/>
        <v>0</v>
      </c>
      <c r="M174" s="21" t="s">
        <v>65</v>
      </c>
      <c r="N174" s="30">
        <v>45821</v>
      </c>
      <c r="O174" s="48">
        <v>11913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28"/>
        <v>0</v>
      </c>
      <c r="Z174" s="21" t="str">
        <f t="shared" si="29"/>
        <v>Friday</v>
      </c>
      <c r="AA174" s="21" t="str">
        <f t="shared" si="30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64.349999999999994</v>
      </c>
      <c r="F175" s="47">
        <f t="shared" si="25"/>
        <v>5662.7999999999993</v>
      </c>
      <c r="G175" s="48">
        <f t="shared" si="26"/>
        <v>5662.7999999999993</v>
      </c>
      <c r="H175" s="21">
        <v>100510</v>
      </c>
      <c r="I175" s="21" t="s">
        <v>68</v>
      </c>
      <c r="J175" s="21">
        <v>1</v>
      </c>
      <c r="K175" s="21">
        <v>1</v>
      </c>
      <c r="L175" s="21">
        <f t="shared" si="27"/>
        <v>0</v>
      </c>
      <c r="M175" s="21" t="s">
        <v>60</v>
      </c>
      <c r="N175" s="30">
        <v>45820</v>
      </c>
      <c r="O175" s="48">
        <v>8464.5</v>
      </c>
      <c r="P175" s="21" t="s">
        <v>16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Delhi</v>
      </c>
      <c r="W175" s="38"/>
      <c r="X175" s="30">
        <v>45820</v>
      </c>
      <c r="Y175" s="21">
        <f t="shared" si="28"/>
        <v>0</v>
      </c>
      <c r="Z175" s="21" t="str">
        <f t="shared" si="29"/>
        <v>Thursday</v>
      </c>
      <c r="AA175" s="21" t="str">
        <f t="shared" si="30"/>
        <v>Thursday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165.9</v>
      </c>
      <c r="F176" s="47">
        <f t="shared" si="25"/>
        <v>14599.2</v>
      </c>
      <c r="G176" s="48">
        <f t="shared" si="26"/>
        <v>29198.400000000001</v>
      </c>
      <c r="H176" s="21">
        <v>100538</v>
      </c>
      <c r="I176" s="21" t="s">
        <v>1273</v>
      </c>
      <c r="J176" s="21">
        <v>2</v>
      </c>
      <c r="K176" s="21">
        <v>2</v>
      </c>
      <c r="L176" s="21">
        <f t="shared" si="27"/>
        <v>0</v>
      </c>
      <c r="M176" s="21" t="s">
        <v>65</v>
      </c>
      <c r="N176" s="30">
        <v>45821</v>
      </c>
      <c r="O176" s="48">
        <v>42778.5</v>
      </c>
      <c r="P176" s="21" t="s">
        <v>42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Faridabad</v>
      </c>
      <c r="W176" s="38"/>
      <c r="X176" s="30">
        <v>45821</v>
      </c>
      <c r="Y176" s="21">
        <f t="shared" si="28"/>
        <v>0</v>
      </c>
      <c r="Z176" s="21" t="str">
        <f t="shared" si="29"/>
        <v>Friday</v>
      </c>
      <c r="AA176" s="21" t="str">
        <f t="shared" si="30"/>
        <v>Friday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66.95</v>
      </c>
      <c r="F177" s="47">
        <f t="shared" si="25"/>
        <v>5891.6</v>
      </c>
      <c r="G177" s="48">
        <f t="shared" si="26"/>
        <v>5891.6</v>
      </c>
      <c r="H177" s="21">
        <v>100539</v>
      </c>
      <c r="I177" s="21" t="s">
        <v>156</v>
      </c>
      <c r="J177" s="21">
        <v>1</v>
      </c>
      <c r="K177" s="21">
        <v>1</v>
      </c>
      <c r="L177" s="21">
        <f t="shared" si="27"/>
        <v>0</v>
      </c>
      <c r="M177" s="21" t="s">
        <v>60</v>
      </c>
      <c r="N177" s="30">
        <v>45820</v>
      </c>
      <c r="O177" s="48">
        <v>8806.5</v>
      </c>
      <c r="P177" s="21" t="s">
        <v>16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Delhi</v>
      </c>
      <c r="W177" s="38"/>
      <c r="X177" s="30">
        <v>45820</v>
      </c>
      <c r="Y177" s="21">
        <f t="shared" si="28"/>
        <v>0</v>
      </c>
      <c r="Z177" s="21" t="str">
        <f t="shared" si="29"/>
        <v>Thursday</v>
      </c>
      <c r="AA177" s="21" t="str">
        <f t="shared" si="30"/>
        <v>Thursday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204.75</v>
      </c>
      <c r="F178" s="47">
        <f t="shared" si="25"/>
        <v>18018</v>
      </c>
      <c r="G178" s="48">
        <f t="shared" si="26"/>
        <v>18018</v>
      </c>
      <c r="H178" s="21">
        <v>100552</v>
      </c>
      <c r="I178" s="21" t="s">
        <v>1274</v>
      </c>
      <c r="J178" s="21">
        <v>1</v>
      </c>
      <c r="K178" s="21">
        <v>1</v>
      </c>
      <c r="L178" s="21">
        <f t="shared" si="27"/>
        <v>0</v>
      </c>
      <c r="M178" s="21" t="s">
        <v>63</v>
      </c>
      <c r="N178" s="30">
        <v>45821</v>
      </c>
      <c r="O178" s="48">
        <v>23341.5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8"/>
        <v>0</v>
      </c>
      <c r="Z178" s="21" t="str">
        <f t="shared" si="29"/>
        <v>Friday</v>
      </c>
      <c r="AA178" s="21" t="str">
        <f t="shared" si="30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69.3</v>
      </c>
      <c r="F179" s="47">
        <f t="shared" si="25"/>
        <v>6098.4</v>
      </c>
      <c r="G179" s="48">
        <f t="shared" si="26"/>
        <v>6098.4</v>
      </c>
      <c r="H179" s="21">
        <v>100706</v>
      </c>
      <c r="I179" s="21" t="s">
        <v>69</v>
      </c>
      <c r="J179" s="21">
        <v>1</v>
      </c>
      <c r="K179" s="21">
        <v>1</v>
      </c>
      <c r="L179" s="21">
        <f t="shared" si="27"/>
        <v>0</v>
      </c>
      <c r="M179" s="21" t="s">
        <v>65</v>
      </c>
      <c r="N179" s="30">
        <v>45821</v>
      </c>
      <c r="O179" s="48">
        <v>8934.75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28"/>
        <v>0</v>
      </c>
      <c r="Z179" s="21" t="str">
        <f t="shared" si="29"/>
        <v>Friday</v>
      </c>
      <c r="AA179" s="21" t="str">
        <f t="shared" si="30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25"/>
        <v>12771</v>
      </c>
      <c r="G180" s="48">
        <f t="shared" si="26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7"/>
        <v>0</v>
      </c>
      <c r="M180" s="21" t="s">
        <v>60</v>
      </c>
      <c r="N180" s="30">
        <v>45820</v>
      </c>
      <c r="O180" s="48">
        <v>18382.5</v>
      </c>
      <c r="P180" s="21" t="s">
        <v>16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Delhi</v>
      </c>
      <c r="W180" s="38"/>
      <c r="X180" s="30">
        <v>45820</v>
      </c>
      <c r="Y180" s="21">
        <f t="shared" si="28"/>
        <v>0</v>
      </c>
      <c r="Z180" s="21" t="str">
        <f t="shared" si="29"/>
        <v>Thursday</v>
      </c>
      <c r="AA180" s="21" t="str">
        <f t="shared" si="30"/>
        <v>Thursday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25"/>
        <v>12771</v>
      </c>
      <c r="G181" s="48">
        <f t="shared" si="26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27"/>
        <v>0</v>
      </c>
      <c r="M181" s="21" t="s">
        <v>63</v>
      </c>
      <c r="N181" s="30">
        <v>45821</v>
      </c>
      <c r="O181" s="48">
        <v>18382.5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8"/>
        <v>0</v>
      </c>
      <c r="Z181" s="21" t="str">
        <f t="shared" si="29"/>
        <v>Friday</v>
      </c>
      <c r="AA181" s="21" t="str">
        <f t="shared" si="30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138.6</v>
      </c>
      <c r="F182" s="47">
        <f t="shared" si="25"/>
        <v>12196.8</v>
      </c>
      <c r="G182" s="48">
        <f t="shared" si="26"/>
        <v>12196.8</v>
      </c>
      <c r="H182" s="21">
        <v>100722</v>
      </c>
      <c r="I182" s="21" t="s">
        <v>1275</v>
      </c>
      <c r="J182" s="21">
        <v>1</v>
      </c>
      <c r="K182" s="21">
        <v>1</v>
      </c>
      <c r="L182" s="21">
        <f t="shared" si="27"/>
        <v>0</v>
      </c>
      <c r="M182" s="21" t="s">
        <v>65</v>
      </c>
      <c r="N182" s="30">
        <v>45821</v>
      </c>
      <c r="O182" s="48">
        <v>17869.5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28"/>
        <v>0</v>
      </c>
      <c r="Z182" s="21" t="str">
        <f t="shared" si="29"/>
        <v>Friday</v>
      </c>
      <c r="AA182" s="21" t="str">
        <f t="shared" si="30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39.200000000000003</v>
      </c>
      <c r="F183" s="47">
        <f t="shared" si="25"/>
        <v>3449.6000000000004</v>
      </c>
      <c r="G183" s="48">
        <f t="shared" si="26"/>
        <v>3449.6000000000004</v>
      </c>
      <c r="H183" s="21">
        <v>101207</v>
      </c>
      <c r="I183" s="21" t="s">
        <v>1276</v>
      </c>
      <c r="J183" s="21">
        <v>1</v>
      </c>
      <c r="K183" s="21">
        <v>1</v>
      </c>
      <c r="L183" s="21">
        <f t="shared" si="27"/>
        <v>0</v>
      </c>
      <c r="M183" s="21" t="s">
        <v>71</v>
      </c>
      <c r="N183" s="30">
        <v>45818</v>
      </c>
      <c r="O183" s="48">
        <v>0</v>
      </c>
      <c r="P183" s="21" t="s">
        <v>30</v>
      </c>
      <c r="Q183" s="21" t="s">
        <v>636</v>
      </c>
      <c r="R183" s="21" t="s">
        <v>637</v>
      </c>
      <c r="S183" s="3">
        <v>4</v>
      </c>
      <c r="T183" s="37" t="s">
        <v>72</v>
      </c>
      <c r="U183" s="21" t="s">
        <v>18</v>
      </c>
      <c r="V183" s="21" t="str">
        <f>VLOOKUP(P183,'Customer List'!B:C,2,)</f>
        <v>Delhi</v>
      </c>
      <c r="W183" s="38"/>
      <c r="X183" s="30">
        <v>45818</v>
      </c>
      <c r="Y183" s="21">
        <f t="shared" si="28"/>
        <v>0</v>
      </c>
      <c r="Z183" s="21" t="str">
        <f t="shared" si="29"/>
        <v>Tuesday</v>
      </c>
      <c r="AA183" s="21" t="str">
        <f t="shared" si="30"/>
        <v>Tuesday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147.69999999999999</v>
      </c>
      <c r="F184" s="47">
        <f t="shared" si="25"/>
        <v>12997.599999999999</v>
      </c>
      <c r="G184" s="48">
        <f t="shared" si="26"/>
        <v>12997.599999999999</v>
      </c>
      <c r="H184" s="21">
        <v>101216</v>
      </c>
      <c r="I184" s="21" t="s">
        <v>1277</v>
      </c>
      <c r="J184" s="21">
        <v>1</v>
      </c>
      <c r="K184" s="21">
        <v>1</v>
      </c>
      <c r="L184" s="21">
        <f t="shared" si="27"/>
        <v>0</v>
      </c>
      <c r="M184" s="21" t="s">
        <v>65</v>
      </c>
      <c r="N184" s="30">
        <v>45821</v>
      </c>
      <c r="O184" s="48">
        <v>19042.75</v>
      </c>
      <c r="P184" s="21" t="s">
        <v>42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Faridabad</v>
      </c>
      <c r="W184" s="38"/>
      <c r="X184" s="30">
        <v>45821</v>
      </c>
      <c r="Y184" s="21">
        <f t="shared" si="28"/>
        <v>0</v>
      </c>
      <c r="Z184" s="21" t="str">
        <f t="shared" si="29"/>
        <v>Friday</v>
      </c>
      <c r="AA184" s="21" t="str">
        <f t="shared" si="30"/>
        <v>Friday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140.4</v>
      </c>
      <c r="F185" s="47">
        <f t="shared" si="25"/>
        <v>12355.2</v>
      </c>
      <c r="G185" s="48">
        <f t="shared" si="26"/>
        <v>12355.2</v>
      </c>
      <c r="H185" s="21">
        <v>101226</v>
      </c>
      <c r="I185" s="21" t="s">
        <v>1278</v>
      </c>
      <c r="J185" s="21">
        <v>1</v>
      </c>
      <c r="K185" s="21">
        <v>1</v>
      </c>
      <c r="L185" s="21">
        <f t="shared" si="27"/>
        <v>0</v>
      </c>
      <c r="M185" s="21" t="s">
        <v>60</v>
      </c>
      <c r="N185" s="30">
        <v>45820</v>
      </c>
      <c r="O185" s="48">
        <v>18468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8"/>
        <v>0</v>
      </c>
      <c r="Z185" s="21" t="str">
        <f t="shared" si="29"/>
        <v>Thursday</v>
      </c>
      <c r="AA185" s="21" t="str">
        <f t="shared" si="30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101.4</v>
      </c>
      <c r="F186" s="47">
        <f t="shared" si="25"/>
        <v>8923.2000000000007</v>
      </c>
      <c r="G186" s="48">
        <f t="shared" si="26"/>
        <v>8923.2000000000007</v>
      </c>
      <c r="H186" s="21">
        <v>102012</v>
      </c>
      <c r="I186" s="21" t="s">
        <v>1279</v>
      </c>
      <c r="J186" s="21">
        <v>1</v>
      </c>
      <c r="K186" s="21">
        <v>1</v>
      </c>
      <c r="L186" s="21">
        <f t="shared" si="27"/>
        <v>0</v>
      </c>
      <c r="M186" s="21" t="s">
        <v>60</v>
      </c>
      <c r="N186" s="30">
        <v>45820</v>
      </c>
      <c r="O186" s="48">
        <v>13338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8"/>
        <v>0</v>
      </c>
      <c r="Z186" s="21" t="str">
        <f t="shared" si="29"/>
        <v>Thursday</v>
      </c>
      <c r="AA186" s="21" t="str">
        <f t="shared" si="30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82.55</v>
      </c>
      <c r="F187" s="47">
        <f t="shared" si="25"/>
        <v>7264.4</v>
      </c>
      <c r="G187" s="48">
        <f t="shared" si="26"/>
        <v>14528.8</v>
      </c>
      <c r="H187" s="21">
        <v>102102</v>
      </c>
      <c r="I187" s="21" t="s">
        <v>51</v>
      </c>
      <c r="J187" s="21">
        <v>2</v>
      </c>
      <c r="K187" s="21">
        <v>2</v>
      </c>
      <c r="L187" s="21">
        <f t="shared" si="27"/>
        <v>0</v>
      </c>
      <c r="M187" s="21" t="s">
        <v>60</v>
      </c>
      <c r="N187" s="30">
        <v>45820</v>
      </c>
      <c r="O187" s="48">
        <v>21717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28"/>
        <v>0</v>
      </c>
      <c r="Z187" s="21" t="str">
        <f t="shared" si="29"/>
        <v>Thursday</v>
      </c>
      <c r="AA187" s="21" t="str">
        <f t="shared" si="30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77</v>
      </c>
      <c r="F188" s="47">
        <f t="shared" si="25"/>
        <v>6776</v>
      </c>
      <c r="G188" s="48">
        <f t="shared" si="26"/>
        <v>6776</v>
      </c>
      <c r="H188" s="21">
        <v>103006</v>
      </c>
      <c r="I188" s="21" t="s">
        <v>1280</v>
      </c>
      <c r="J188" s="21">
        <v>1</v>
      </c>
      <c r="K188" s="21">
        <v>1</v>
      </c>
      <c r="L188" s="21">
        <f t="shared" si="27"/>
        <v>0</v>
      </c>
      <c r="M188" s="21" t="s">
        <v>63</v>
      </c>
      <c r="N188" s="30">
        <v>45821</v>
      </c>
      <c r="O188" s="48">
        <v>9405</v>
      </c>
      <c r="P188" s="21" t="s">
        <v>42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Faridabad</v>
      </c>
      <c r="W188" s="38"/>
      <c r="X188" s="30">
        <v>45821</v>
      </c>
      <c r="Y188" s="21">
        <f t="shared" si="28"/>
        <v>0</v>
      </c>
      <c r="Z188" s="21" t="str">
        <f t="shared" si="29"/>
        <v>Friday</v>
      </c>
      <c r="AA188" s="21" t="str">
        <f t="shared" si="30"/>
        <v>Friday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94.9</v>
      </c>
      <c r="F189" s="47">
        <f t="shared" si="25"/>
        <v>8351.2000000000007</v>
      </c>
      <c r="G189" s="48">
        <f t="shared" si="26"/>
        <v>8351.2000000000007</v>
      </c>
      <c r="H189" s="21">
        <v>103008</v>
      </c>
      <c r="I189" s="21" t="s">
        <v>53</v>
      </c>
      <c r="J189" s="21">
        <v>1</v>
      </c>
      <c r="K189" s="21">
        <v>1</v>
      </c>
      <c r="L189" s="21">
        <f t="shared" si="27"/>
        <v>0</v>
      </c>
      <c r="M189" s="21" t="s">
        <v>60</v>
      </c>
      <c r="N189" s="30">
        <v>45820</v>
      </c>
      <c r="O189" s="48">
        <v>12483</v>
      </c>
      <c r="P189" s="21" t="s">
        <v>16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Delhi</v>
      </c>
      <c r="W189" s="38"/>
      <c r="X189" s="30">
        <v>45820</v>
      </c>
      <c r="Y189" s="21">
        <f t="shared" si="28"/>
        <v>0</v>
      </c>
      <c r="Z189" s="21" t="str">
        <f t="shared" si="29"/>
        <v>Thursday</v>
      </c>
      <c r="AA189" s="21" t="str">
        <f t="shared" si="30"/>
        <v>Thursday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60.9</v>
      </c>
      <c r="F190" s="47">
        <f t="shared" si="25"/>
        <v>5359.2</v>
      </c>
      <c r="G190" s="48">
        <f t="shared" si="26"/>
        <v>5359.2</v>
      </c>
      <c r="H190" s="21">
        <v>103131</v>
      </c>
      <c r="I190" s="21" t="s">
        <v>1281</v>
      </c>
      <c r="J190" s="21">
        <v>1</v>
      </c>
      <c r="K190" s="21">
        <v>1</v>
      </c>
      <c r="L190" s="21">
        <f t="shared" si="27"/>
        <v>0</v>
      </c>
      <c r="M190" s="21" t="s">
        <v>65</v>
      </c>
      <c r="N190" s="30">
        <v>45821</v>
      </c>
      <c r="O190" s="48">
        <v>7851.75</v>
      </c>
      <c r="P190" s="21" t="s">
        <v>42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Faridabad</v>
      </c>
      <c r="W190" s="38"/>
      <c r="X190" s="30">
        <v>45821</v>
      </c>
      <c r="Y190" s="21">
        <f t="shared" si="28"/>
        <v>0</v>
      </c>
      <c r="Z190" s="21" t="str">
        <f t="shared" si="29"/>
        <v>Friday</v>
      </c>
      <c r="AA190" s="21" t="str">
        <f t="shared" si="30"/>
        <v>Friday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70.7</v>
      </c>
      <c r="F191" s="47">
        <f t="shared" si="25"/>
        <v>6221.6</v>
      </c>
      <c r="G191" s="48">
        <f t="shared" si="26"/>
        <v>6221.6</v>
      </c>
      <c r="H191" s="21">
        <v>103228</v>
      </c>
      <c r="I191" s="21" t="s">
        <v>44</v>
      </c>
      <c r="J191" s="21">
        <v>1</v>
      </c>
      <c r="K191" s="21">
        <v>1</v>
      </c>
      <c r="L191" s="21">
        <f t="shared" si="27"/>
        <v>0</v>
      </c>
      <c r="M191" s="21" t="s">
        <v>73</v>
      </c>
      <c r="N191" s="30">
        <v>45818</v>
      </c>
      <c r="O191" s="48">
        <v>8635.5</v>
      </c>
      <c r="P191" s="21" t="s">
        <v>839</v>
      </c>
      <c r="Q191" s="21"/>
      <c r="R191" s="21"/>
      <c r="S191" s="3">
        <v>4</v>
      </c>
      <c r="T191" s="37"/>
      <c r="U191" s="21" t="s">
        <v>18</v>
      </c>
      <c r="V191" s="21" t="str">
        <f>VLOOKUP(P191,'Customer List'!B:C,2,)</f>
        <v>Hyderabad</v>
      </c>
      <c r="W191" s="38"/>
      <c r="X191" s="30" t="str">
        <f>IF(OR(R191 = "PRIYANKA MADAM", R191 = "DEEPAK", R191 = "PORTER"),N191,"")</f>
        <v/>
      </c>
      <c r="Y191" s="21" t="str">
        <f t="shared" si="28"/>
        <v/>
      </c>
      <c r="Z191" s="21" t="str">
        <f t="shared" si="29"/>
        <v>Tuesday</v>
      </c>
      <c r="AA191" s="21" t="str">
        <f t="shared" si="30"/>
        <v/>
      </c>
      <c r="AB191" s="21" t="str">
        <f>VLOOKUP(U191,'Currency Sheet'!A:C,3,)</f>
        <v>DOLLAR</v>
      </c>
      <c r="AC191" s="42" t="str">
        <f>VLOOKUP(P191,'Customer List'!B:D,3,)</f>
        <v>OutStation</v>
      </c>
    </row>
    <row r="192" spans="1:29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234.5</v>
      </c>
      <c r="F192" s="47">
        <f t="shared" si="25"/>
        <v>20636</v>
      </c>
      <c r="G192" s="48">
        <f t="shared" si="26"/>
        <v>20636</v>
      </c>
      <c r="H192" s="21">
        <v>103520</v>
      </c>
      <c r="I192" s="21" t="s">
        <v>1282</v>
      </c>
      <c r="J192" s="21">
        <v>1</v>
      </c>
      <c r="K192" s="21">
        <v>1</v>
      </c>
      <c r="L192" s="21">
        <f t="shared" si="27"/>
        <v>0</v>
      </c>
      <c r="M192" s="21" t="s">
        <v>65</v>
      </c>
      <c r="N192" s="30">
        <v>45821</v>
      </c>
      <c r="O192" s="48">
        <v>30233.75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8"/>
        <v>0</v>
      </c>
      <c r="Z192" s="21" t="str">
        <f t="shared" si="29"/>
        <v>Friday</v>
      </c>
      <c r="AA192" s="21" t="str">
        <f t="shared" si="30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135.1</v>
      </c>
      <c r="F193" s="47">
        <f t="shared" si="25"/>
        <v>11888.8</v>
      </c>
      <c r="G193" s="48">
        <f t="shared" si="26"/>
        <v>11888.8</v>
      </c>
      <c r="H193" s="21">
        <v>104412</v>
      </c>
      <c r="I193" s="21" t="s">
        <v>83</v>
      </c>
      <c r="J193" s="21">
        <v>1</v>
      </c>
      <c r="K193" s="21">
        <v>1</v>
      </c>
      <c r="L193" s="21">
        <f t="shared" si="27"/>
        <v>0</v>
      </c>
      <c r="M193" s="21" t="s">
        <v>65</v>
      </c>
      <c r="N193" s="30">
        <v>45821</v>
      </c>
      <c r="O193" s="48">
        <v>17418.25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8"/>
        <v>0</v>
      </c>
      <c r="Z193" s="21" t="str">
        <f t="shared" si="29"/>
        <v>Friday</v>
      </c>
      <c r="AA193" s="21" t="str">
        <f t="shared" si="30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201.6</v>
      </c>
      <c r="F194" s="47">
        <f t="shared" si="25"/>
        <v>17740.8</v>
      </c>
      <c r="G194" s="48">
        <f t="shared" si="26"/>
        <v>17740.8</v>
      </c>
      <c r="H194" s="21">
        <v>104430</v>
      </c>
      <c r="I194" s="21" t="s">
        <v>1283</v>
      </c>
      <c r="J194" s="21">
        <v>1</v>
      </c>
      <c r="K194" s="21">
        <v>1</v>
      </c>
      <c r="L194" s="21">
        <f t="shared" si="27"/>
        <v>0</v>
      </c>
      <c r="M194" s="21" t="s">
        <v>65</v>
      </c>
      <c r="N194" s="30">
        <v>45821</v>
      </c>
      <c r="O194" s="48">
        <v>25992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28"/>
        <v>0</v>
      </c>
      <c r="Z194" s="21" t="str">
        <f t="shared" si="29"/>
        <v>Friday</v>
      </c>
      <c r="AA194" s="21" t="str">
        <f t="shared" si="30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205.1</v>
      </c>
      <c r="F195" s="47">
        <f t="shared" ref="F195:F258" si="31">IF(AB195="DOLLAR",E195*88,E195)</f>
        <v>18048.8</v>
      </c>
      <c r="G195" s="48">
        <f t="shared" ref="G195:G258" si="32">F195*J195</f>
        <v>18048.8</v>
      </c>
      <c r="H195" s="21">
        <v>104510</v>
      </c>
      <c r="I195" s="21" t="s">
        <v>1284</v>
      </c>
      <c r="J195" s="21">
        <v>1</v>
      </c>
      <c r="K195" s="21">
        <v>1</v>
      </c>
      <c r="L195" s="21">
        <f t="shared" ref="L195:L258" si="33">J195-K195</f>
        <v>0</v>
      </c>
      <c r="M195" s="21" t="s">
        <v>74</v>
      </c>
      <c r="N195" s="30">
        <v>45818</v>
      </c>
      <c r="O195" s="48">
        <v>22256.28</v>
      </c>
      <c r="P195" s="21" t="s">
        <v>276</v>
      </c>
      <c r="Q195" s="21"/>
      <c r="R195" s="21"/>
      <c r="S195" s="3">
        <v>4</v>
      </c>
      <c r="T195" s="37"/>
      <c r="U195" s="21" t="s">
        <v>18</v>
      </c>
      <c r="V195" s="21" t="str">
        <f>VLOOKUP(P195,'Customer List'!B:C,2,)</f>
        <v>Pune</v>
      </c>
      <c r="W195" s="38"/>
      <c r="X195" s="30" t="str">
        <f>IF(OR(R195 = "PRIYANKA MADAM", R195 = "DEEPAK", R195 = "PORTER"),N195,"")</f>
        <v/>
      </c>
      <c r="Y195" s="21" t="str">
        <f t="shared" ref="Y195:Y258" si="34">IF(X195="", "", X195-N195)</f>
        <v/>
      </c>
      <c r="Z195" s="21" t="str">
        <f t="shared" ref="Z195:Z258" si="35">IF(N195="", "", TEXT(N195, "dddd"))</f>
        <v>Tuesday</v>
      </c>
      <c r="AA195" s="21" t="str">
        <f t="shared" ref="AA195:AA258" si="36">IF(X195="", "", TEXT(X195, "dddd"))</f>
        <v/>
      </c>
      <c r="AB195" s="21" t="str">
        <f>VLOOKUP(U195,'Currency Sheet'!A:C,3,)</f>
        <v>DOLLAR</v>
      </c>
      <c r="AC195" s="42" t="str">
        <f>VLOOKUP(P195,'Customer List'!B:D,3,)</f>
        <v>OutStation</v>
      </c>
    </row>
    <row r="196" spans="1:29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61.1</v>
      </c>
      <c r="F196" s="47">
        <f t="shared" si="31"/>
        <v>5376.8</v>
      </c>
      <c r="G196" s="48">
        <f t="shared" si="32"/>
        <v>5376.8</v>
      </c>
      <c r="H196" s="21">
        <v>104711</v>
      </c>
      <c r="I196" s="21" t="s">
        <v>1285</v>
      </c>
      <c r="J196" s="21">
        <v>1</v>
      </c>
      <c r="K196" s="21">
        <v>1</v>
      </c>
      <c r="L196" s="21">
        <f t="shared" si="33"/>
        <v>0</v>
      </c>
      <c r="M196" s="21" t="s">
        <v>60</v>
      </c>
      <c r="N196" s="30">
        <v>45820</v>
      </c>
      <c r="O196" s="48">
        <v>8037</v>
      </c>
      <c r="P196" s="21" t="s">
        <v>16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Delhi</v>
      </c>
      <c r="W196" s="38"/>
      <c r="X196" s="30">
        <v>45820</v>
      </c>
      <c r="Y196" s="21">
        <f t="shared" si="34"/>
        <v>0</v>
      </c>
      <c r="Z196" s="21" t="str">
        <f t="shared" si="35"/>
        <v>Thursday</v>
      </c>
      <c r="AA196" s="21" t="str">
        <f t="shared" si="36"/>
        <v>Thursday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68.599999999999994</v>
      </c>
      <c r="F197" s="47">
        <f t="shared" si="31"/>
        <v>6036.7999999999993</v>
      </c>
      <c r="G197" s="48">
        <f t="shared" si="32"/>
        <v>6036.7999999999993</v>
      </c>
      <c r="H197" s="21">
        <v>105807</v>
      </c>
      <c r="I197" s="21" t="s">
        <v>1286</v>
      </c>
      <c r="J197" s="21">
        <v>1</v>
      </c>
      <c r="K197" s="21">
        <v>1</v>
      </c>
      <c r="L197" s="21">
        <f t="shared" si="33"/>
        <v>0</v>
      </c>
      <c r="M197" s="21" t="s">
        <v>65</v>
      </c>
      <c r="N197" s="30">
        <v>45821</v>
      </c>
      <c r="O197" s="48">
        <v>8844.5</v>
      </c>
      <c r="P197" s="21" t="s">
        <v>42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Faridabad</v>
      </c>
      <c r="W197" s="38"/>
      <c r="X197" s="30">
        <v>45821</v>
      </c>
      <c r="Y197" s="21">
        <f t="shared" si="34"/>
        <v>0</v>
      </c>
      <c r="Z197" s="21" t="str">
        <f t="shared" si="35"/>
        <v>Friday</v>
      </c>
      <c r="AA197" s="21" t="str">
        <f t="shared" si="36"/>
        <v>Friday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59.8</v>
      </c>
      <c r="F198" s="47">
        <f t="shared" si="31"/>
        <v>5262.4</v>
      </c>
      <c r="G198" s="48">
        <f t="shared" si="32"/>
        <v>5262.4</v>
      </c>
      <c r="H198" s="21">
        <v>107607</v>
      </c>
      <c r="I198" s="21" t="s">
        <v>1259</v>
      </c>
      <c r="J198" s="21">
        <v>1</v>
      </c>
      <c r="K198" s="21">
        <v>1</v>
      </c>
      <c r="L198" s="21">
        <f t="shared" si="33"/>
        <v>0</v>
      </c>
      <c r="M198" s="21" t="s">
        <v>60</v>
      </c>
      <c r="N198" s="30">
        <v>45820</v>
      </c>
      <c r="O198" s="48">
        <v>7866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34"/>
        <v>0</v>
      </c>
      <c r="Z198" s="21" t="str">
        <f t="shared" si="35"/>
        <v>Thursday</v>
      </c>
      <c r="AA198" s="21" t="str">
        <f t="shared" si="36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135.1</v>
      </c>
      <c r="F199" s="47">
        <f t="shared" si="31"/>
        <v>11888.8</v>
      </c>
      <c r="G199" s="48">
        <f t="shared" si="32"/>
        <v>11888.8</v>
      </c>
      <c r="H199" s="21">
        <v>108127</v>
      </c>
      <c r="I199" s="21" t="s">
        <v>1287</v>
      </c>
      <c r="J199" s="21">
        <v>1</v>
      </c>
      <c r="K199" s="21">
        <v>1</v>
      </c>
      <c r="L199" s="21">
        <f t="shared" si="33"/>
        <v>0</v>
      </c>
      <c r="M199" s="21" t="s">
        <v>60</v>
      </c>
      <c r="N199" s="30">
        <v>45820</v>
      </c>
      <c r="O199" s="48">
        <v>16501.5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34"/>
        <v>0</v>
      </c>
      <c r="Z199" s="21" t="str">
        <f t="shared" si="35"/>
        <v>Thursday</v>
      </c>
      <c r="AA199" s="21" t="str">
        <f t="shared" si="36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201.6</v>
      </c>
      <c r="F200" s="47">
        <f t="shared" si="31"/>
        <v>17740.8</v>
      </c>
      <c r="G200" s="48">
        <f t="shared" si="32"/>
        <v>17740.8</v>
      </c>
      <c r="H200" s="21">
        <v>115534</v>
      </c>
      <c r="I200" s="21" t="s">
        <v>54</v>
      </c>
      <c r="J200" s="21">
        <v>1</v>
      </c>
      <c r="K200" s="21">
        <v>1</v>
      </c>
      <c r="L200" s="21">
        <f t="shared" si="33"/>
        <v>0</v>
      </c>
      <c r="M200" s="21" t="s">
        <v>65</v>
      </c>
      <c r="N200" s="30">
        <v>45821</v>
      </c>
      <c r="O200" s="48">
        <v>25992</v>
      </c>
      <c r="P200" s="21" t="s">
        <v>42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Faridabad</v>
      </c>
      <c r="W200" s="38"/>
      <c r="X200" s="30">
        <v>45821</v>
      </c>
      <c r="Y200" s="21">
        <f t="shared" si="34"/>
        <v>0</v>
      </c>
      <c r="Z200" s="21" t="str">
        <f t="shared" si="35"/>
        <v>Friday</v>
      </c>
      <c r="AA200" s="21" t="str">
        <f t="shared" si="36"/>
        <v>Friday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75.400000000000006</v>
      </c>
      <c r="F201" s="47">
        <f t="shared" si="31"/>
        <v>6635.2000000000007</v>
      </c>
      <c r="G201" s="48">
        <f t="shared" si="32"/>
        <v>6635.2000000000007</v>
      </c>
      <c r="H201" s="21">
        <v>117310</v>
      </c>
      <c r="I201" s="21" t="s">
        <v>75</v>
      </c>
      <c r="J201" s="21">
        <v>1</v>
      </c>
      <c r="K201" s="21">
        <v>1</v>
      </c>
      <c r="L201" s="21">
        <f t="shared" si="33"/>
        <v>0</v>
      </c>
      <c r="M201" s="21" t="s">
        <v>60</v>
      </c>
      <c r="N201" s="30">
        <v>45820</v>
      </c>
      <c r="O201" s="48">
        <v>9918</v>
      </c>
      <c r="P201" s="21" t="s">
        <v>16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45820</v>
      </c>
      <c r="Y201" s="21">
        <f t="shared" si="34"/>
        <v>0</v>
      </c>
      <c r="Z201" s="21" t="str">
        <f t="shared" si="35"/>
        <v>Thursday</v>
      </c>
      <c r="AA201" s="21" t="str">
        <f t="shared" si="36"/>
        <v>Thursday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73.5</v>
      </c>
      <c r="F202" s="47">
        <f t="shared" si="31"/>
        <v>6468</v>
      </c>
      <c r="G202" s="48">
        <f t="shared" si="32"/>
        <v>6468</v>
      </c>
      <c r="H202" s="21">
        <v>127611</v>
      </c>
      <c r="I202" s="21" t="s">
        <v>1288</v>
      </c>
      <c r="J202" s="21">
        <v>1</v>
      </c>
      <c r="K202" s="21">
        <v>1</v>
      </c>
      <c r="L202" s="21">
        <f t="shared" si="33"/>
        <v>0</v>
      </c>
      <c r="M202" s="21" t="s">
        <v>76</v>
      </c>
      <c r="N202" s="30">
        <v>45818</v>
      </c>
      <c r="O202" s="48">
        <v>15461.25</v>
      </c>
      <c r="P202" s="21" t="s">
        <v>30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45818</v>
      </c>
      <c r="Y202" s="21">
        <f t="shared" si="34"/>
        <v>0</v>
      </c>
      <c r="Z202" s="21" t="str">
        <f t="shared" si="35"/>
        <v>Tuesday</v>
      </c>
      <c r="AA202" s="21" t="str">
        <f t="shared" si="36"/>
        <v>Tuesday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207.9</v>
      </c>
      <c r="F203" s="47">
        <f t="shared" si="31"/>
        <v>18295.2</v>
      </c>
      <c r="G203" s="48">
        <f t="shared" si="32"/>
        <v>18295.2</v>
      </c>
      <c r="H203" s="21">
        <v>127641</v>
      </c>
      <c r="I203" s="21" t="s">
        <v>1289</v>
      </c>
      <c r="J203" s="21">
        <v>1</v>
      </c>
      <c r="K203" s="21">
        <v>1</v>
      </c>
      <c r="L203" s="21">
        <f t="shared" si="33"/>
        <v>0</v>
      </c>
      <c r="M203" s="21" t="s">
        <v>60</v>
      </c>
      <c r="N203" s="30">
        <v>45820</v>
      </c>
      <c r="O203" s="48">
        <v>25393.5</v>
      </c>
      <c r="P203" s="21" t="s">
        <v>16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45820</v>
      </c>
      <c r="Y203" s="21">
        <f t="shared" si="34"/>
        <v>0</v>
      </c>
      <c r="Z203" s="21" t="str">
        <f t="shared" si="35"/>
        <v>Thursday</v>
      </c>
      <c r="AA203" s="21" t="str">
        <f t="shared" si="36"/>
        <v>Thursday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86.8</v>
      </c>
      <c r="F204" s="47">
        <f t="shared" si="31"/>
        <v>7638.4</v>
      </c>
      <c r="G204" s="48">
        <f t="shared" si="32"/>
        <v>7638.4</v>
      </c>
      <c r="H204" s="21">
        <v>128023</v>
      </c>
      <c r="I204" s="21" t="s">
        <v>1290</v>
      </c>
      <c r="J204" s="21">
        <v>1</v>
      </c>
      <c r="K204" s="21">
        <v>1</v>
      </c>
      <c r="L204" s="21">
        <f t="shared" si="33"/>
        <v>0</v>
      </c>
      <c r="M204" s="21" t="s">
        <v>76</v>
      </c>
      <c r="N204" s="30">
        <v>45818</v>
      </c>
      <c r="O204" s="48">
        <v>18259</v>
      </c>
      <c r="P204" s="21" t="s">
        <v>30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45818</v>
      </c>
      <c r="Y204" s="21">
        <f t="shared" si="34"/>
        <v>0</v>
      </c>
      <c r="Z204" s="21" t="str">
        <f t="shared" si="35"/>
        <v>Tuesday</v>
      </c>
      <c r="AA204" s="21" t="str">
        <f t="shared" si="36"/>
        <v>Tuesday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200.2</v>
      </c>
      <c r="F205" s="47">
        <f t="shared" si="31"/>
        <v>17617.599999999999</v>
      </c>
      <c r="G205" s="48">
        <f t="shared" si="32"/>
        <v>17617.599999999999</v>
      </c>
      <c r="H205" s="21">
        <v>128041</v>
      </c>
      <c r="I205" s="21" t="s">
        <v>1291</v>
      </c>
      <c r="J205" s="21">
        <v>1</v>
      </c>
      <c r="K205" s="21">
        <v>1</v>
      </c>
      <c r="L205" s="21">
        <f t="shared" si="33"/>
        <v>0</v>
      </c>
      <c r="M205" s="21" t="s">
        <v>60</v>
      </c>
      <c r="N205" s="30">
        <v>45820</v>
      </c>
      <c r="O205" s="48">
        <v>24453</v>
      </c>
      <c r="P205" s="21" t="s">
        <v>16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45820</v>
      </c>
      <c r="Y205" s="21">
        <f t="shared" si="34"/>
        <v>0</v>
      </c>
      <c r="Z205" s="21" t="str">
        <f t="shared" si="35"/>
        <v>Thursday</v>
      </c>
      <c r="AA205" s="21" t="str">
        <f t="shared" si="36"/>
        <v>Thursday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245</v>
      </c>
      <c r="F206" s="47">
        <f t="shared" si="31"/>
        <v>21560</v>
      </c>
      <c r="G206" s="48">
        <f t="shared" si="32"/>
        <v>21560</v>
      </c>
      <c r="H206" s="21">
        <v>129814</v>
      </c>
      <c r="I206" s="21" t="s">
        <v>1292</v>
      </c>
      <c r="J206" s="21">
        <v>1</v>
      </c>
      <c r="K206" s="21">
        <v>1</v>
      </c>
      <c r="L206" s="21">
        <f t="shared" si="33"/>
        <v>0</v>
      </c>
      <c r="M206" s="21" t="s">
        <v>65</v>
      </c>
      <c r="N206" s="30">
        <v>45821</v>
      </c>
      <c r="O206" s="48">
        <v>31587.5</v>
      </c>
      <c r="P206" s="21" t="s">
        <v>42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Faridabad</v>
      </c>
      <c r="W206" s="38"/>
      <c r="X206" s="30">
        <v>45821</v>
      </c>
      <c r="Y206" s="21">
        <f t="shared" si="34"/>
        <v>0</v>
      </c>
      <c r="Z206" s="21" t="str">
        <f t="shared" si="35"/>
        <v>Friday</v>
      </c>
      <c r="AA206" s="21" t="str">
        <f t="shared" si="36"/>
        <v>Friday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204.4</v>
      </c>
      <c r="F207" s="47">
        <f t="shared" si="31"/>
        <v>17987.2</v>
      </c>
      <c r="G207" s="48">
        <f t="shared" si="32"/>
        <v>17987.2</v>
      </c>
      <c r="H207" s="21">
        <v>129819</v>
      </c>
      <c r="I207" s="21" t="s">
        <v>1293</v>
      </c>
      <c r="J207" s="21">
        <v>1</v>
      </c>
      <c r="K207" s="21">
        <v>1</v>
      </c>
      <c r="L207" s="21">
        <f t="shared" si="33"/>
        <v>0</v>
      </c>
      <c r="M207" s="21" t="s">
        <v>60</v>
      </c>
      <c r="N207" s="30">
        <v>45820</v>
      </c>
      <c r="O207" s="48">
        <v>24966</v>
      </c>
      <c r="P207" s="21" t="s">
        <v>16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Delhi</v>
      </c>
      <c r="W207" s="38"/>
      <c r="X207" s="30">
        <v>45820</v>
      </c>
      <c r="Y207" s="21">
        <f t="shared" si="34"/>
        <v>0</v>
      </c>
      <c r="Z207" s="21" t="str">
        <f t="shared" si="35"/>
        <v>Thursday</v>
      </c>
      <c r="AA207" s="21" t="str">
        <f t="shared" si="36"/>
        <v>Thursday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336.7</v>
      </c>
      <c r="F208" s="47">
        <f t="shared" si="31"/>
        <v>29629.599999999999</v>
      </c>
      <c r="G208" s="48">
        <f t="shared" si="32"/>
        <v>29629.599999999999</v>
      </c>
      <c r="H208" s="21">
        <v>133303</v>
      </c>
      <c r="I208" s="21" t="s">
        <v>1294</v>
      </c>
      <c r="J208" s="21">
        <v>1</v>
      </c>
      <c r="K208" s="21">
        <v>1</v>
      </c>
      <c r="L208" s="21">
        <f t="shared" si="33"/>
        <v>0</v>
      </c>
      <c r="M208" s="21" t="s">
        <v>65</v>
      </c>
      <c r="N208" s="30">
        <v>45821</v>
      </c>
      <c r="O208" s="48">
        <v>43410.25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34"/>
        <v>0</v>
      </c>
      <c r="Z208" s="21" t="str">
        <f t="shared" si="35"/>
        <v>Friday</v>
      </c>
      <c r="AA208" s="21" t="str">
        <f t="shared" si="36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246.4</v>
      </c>
      <c r="F209" s="47">
        <f t="shared" si="31"/>
        <v>21683.200000000001</v>
      </c>
      <c r="G209" s="48">
        <f t="shared" si="32"/>
        <v>21683.200000000001</v>
      </c>
      <c r="H209" s="21">
        <v>135014</v>
      </c>
      <c r="I209" s="21" t="s">
        <v>1295</v>
      </c>
      <c r="J209" s="21">
        <v>1</v>
      </c>
      <c r="K209" s="21">
        <v>1</v>
      </c>
      <c r="L209" s="21">
        <f t="shared" si="33"/>
        <v>0</v>
      </c>
      <c r="M209" s="21" t="s">
        <v>65</v>
      </c>
      <c r="N209" s="30">
        <v>45821</v>
      </c>
      <c r="O209" s="48">
        <v>31768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34"/>
        <v>0</v>
      </c>
      <c r="Z209" s="21" t="str">
        <f t="shared" si="35"/>
        <v>Friday</v>
      </c>
      <c r="AA209" s="21" t="str">
        <f t="shared" si="36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95.55</v>
      </c>
      <c r="F210" s="47">
        <f t="shared" si="31"/>
        <v>8408.4</v>
      </c>
      <c r="G210" s="48">
        <f t="shared" si="32"/>
        <v>8408.4</v>
      </c>
      <c r="H210" s="21">
        <v>135015</v>
      </c>
      <c r="I210" s="21" t="s">
        <v>1296</v>
      </c>
      <c r="J210" s="21">
        <v>1</v>
      </c>
      <c r="K210" s="21">
        <v>1</v>
      </c>
      <c r="L210" s="21">
        <f t="shared" si="33"/>
        <v>0</v>
      </c>
      <c r="M210" s="21" t="s">
        <v>60</v>
      </c>
      <c r="N210" s="30">
        <v>45820</v>
      </c>
      <c r="O210" s="48">
        <v>12568.5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34"/>
        <v>0</v>
      </c>
      <c r="Z210" s="21" t="str">
        <f t="shared" si="35"/>
        <v>Thursday</v>
      </c>
      <c r="AA210" s="21" t="str">
        <f t="shared" si="36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181.3</v>
      </c>
      <c r="F211" s="47">
        <f t="shared" si="31"/>
        <v>15954.400000000001</v>
      </c>
      <c r="G211" s="48">
        <f t="shared" si="32"/>
        <v>15954.400000000001</v>
      </c>
      <c r="H211" s="21">
        <v>135241</v>
      </c>
      <c r="I211" s="21" t="s">
        <v>1297</v>
      </c>
      <c r="J211" s="21">
        <v>1</v>
      </c>
      <c r="K211" s="21">
        <v>1</v>
      </c>
      <c r="L211" s="21">
        <f t="shared" si="33"/>
        <v>0</v>
      </c>
      <c r="M211" s="21" t="s">
        <v>60</v>
      </c>
      <c r="N211" s="30">
        <v>45820</v>
      </c>
      <c r="O211" s="48">
        <v>22144.5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34"/>
        <v>0</v>
      </c>
      <c r="Z211" s="21" t="str">
        <f t="shared" si="35"/>
        <v>Thursday</v>
      </c>
      <c r="AA211" s="21" t="str">
        <f t="shared" si="36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196.5</v>
      </c>
      <c r="F212" s="47">
        <f t="shared" si="31"/>
        <v>17292</v>
      </c>
      <c r="G212" s="48">
        <f t="shared" si="32"/>
        <v>17292</v>
      </c>
      <c r="H212" s="21">
        <v>137623</v>
      </c>
      <c r="I212" s="21" t="s">
        <v>1298</v>
      </c>
      <c r="J212" s="21">
        <v>1</v>
      </c>
      <c r="K212" s="21">
        <v>1</v>
      </c>
      <c r="L212" s="21">
        <f t="shared" si="33"/>
        <v>0</v>
      </c>
      <c r="M212" s="21" t="s">
        <v>65</v>
      </c>
      <c r="N212" s="30">
        <v>45821</v>
      </c>
      <c r="O212" s="48">
        <v>23645.5</v>
      </c>
      <c r="P212" s="21" t="s">
        <v>42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Faridabad</v>
      </c>
      <c r="W212" s="38"/>
      <c r="X212" s="30">
        <v>45821</v>
      </c>
      <c r="Y212" s="21">
        <f t="shared" si="34"/>
        <v>0</v>
      </c>
      <c r="Z212" s="21" t="str">
        <f t="shared" si="35"/>
        <v>Friday</v>
      </c>
      <c r="AA212" s="21" t="str">
        <f t="shared" si="36"/>
        <v>Friday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103.35</v>
      </c>
      <c r="F213" s="47">
        <f t="shared" si="31"/>
        <v>9094.7999999999993</v>
      </c>
      <c r="G213" s="48">
        <f t="shared" si="32"/>
        <v>9094.7999999999993</v>
      </c>
      <c r="H213" s="21">
        <v>141719</v>
      </c>
      <c r="I213" s="21" t="s">
        <v>1299</v>
      </c>
      <c r="J213" s="21">
        <v>1</v>
      </c>
      <c r="K213" s="21">
        <v>1</v>
      </c>
      <c r="L213" s="21">
        <f t="shared" si="33"/>
        <v>0</v>
      </c>
      <c r="M213" s="21" t="s">
        <v>60</v>
      </c>
      <c r="N213" s="30">
        <v>45820</v>
      </c>
      <c r="O213" s="48">
        <v>13594.5</v>
      </c>
      <c r="P213" s="21" t="s">
        <v>16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Delhi</v>
      </c>
      <c r="W213" s="38"/>
      <c r="X213" s="30">
        <v>45820</v>
      </c>
      <c r="Y213" s="21">
        <f t="shared" si="34"/>
        <v>0</v>
      </c>
      <c r="Z213" s="21" t="str">
        <f t="shared" si="35"/>
        <v>Thursday</v>
      </c>
      <c r="AA213" s="21" t="str">
        <f t="shared" si="36"/>
        <v>Thursday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65.8</v>
      </c>
      <c r="F214" s="47">
        <f t="shared" si="31"/>
        <v>5790.4</v>
      </c>
      <c r="G214" s="48">
        <f t="shared" si="32"/>
        <v>5790.4</v>
      </c>
      <c r="H214" s="21">
        <v>144605</v>
      </c>
      <c r="I214" s="21" t="s">
        <v>1300</v>
      </c>
      <c r="J214" s="21">
        <v>1</v>
      </c>
      <c r="K214" s="21">
        <v>1</v>
      </c>
      <c r="L214" s="21">
        <f t="shared" si="33"/>
        <v>0</v>
      </c>
      <c r="M214" s="21" t="s">
        <v>73</v>
      </c>
      <c r="N214" s="30">
        <v>45818</v>
      </c>
      <c r="O214" s="48">
        <v>8037</v>
      </c>
      <c r="P214" s="21" t="s">
        <v>839</v>
      </c>
      <c r="Q214" s="21"/>
      <c r="R214" s="21"/>
      <c r="S214" s="3">
        <v>4</v>
      </c>
      <c r="T214" s="37"/>
      <c r="U214" s="21" t="s">
        <v>18</v>
      </c>
      <c r="V214" s="21" t="str">
        <f>VLOOKUP(P214,'Customer List'!B:C,2,)</f>
        <v>Hyderabad</v>
      </c>
      <c r="W214" s="38"/>
      <c r="X214" s="30" t="str">
        <f>IF(OR(R214 = "PRIYANKA MADAM", R214 = "DEEPAK", R214 = "PORTER"),N214,"")</f>
        <v/>
      </c>
      <c r="Y214" s="21" t="str">
        <f t="shared" si="34"/>
        <v/>
      </c>
      <c r="Z214" s="21" t="str">
        <f t="shared" si="35"/>
        <v>Tuesday</v>
      </c>
      <c r="AA214" s="21" t="str">
        <f t="shared" si="36"/>
        <v/>
      </c>
      <c r="AB214" s="21" t="str">
        <f>VLOOKUP(U214,'Currency Sheet'!A:C,3,)</f>
        <v>DOLLAR</v>
      </c>
      <c r="AC214" s="42" t="str">
        <f>VLOOKUP(P214,'Customer List'!B:D,3,)</f>
        <v>OutStation</v>
      </c>
    </row>
    <row r="215" spans="1:29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96.85</v>
      </c>
      <c r="F215" s="47">
        <f t="shared" si="31"/>
        <v>8522.7999999999993</v>
      </c>
      <c r="G215" s="48">
        <f t="shared" si="32"/>
        <v>8522.7999999999993</v>
      </c>
      <c r="H215" s="21">
        <v>145505</v>
      </c>
      <c r="I215" s="21" t="s">
        <v>1301</v>
      </c>
      <c r="J215" s="21">
        <v>1</v>
      </c>
      <c r="K215" s="21">
        <v>1</v>
      </c>
      <c r="L215" s="21">
        <f t="shared" si="33"/>
        <v>0</v>
      </c>
      <c r="M215" s="21" t="s">
        <v>60</v>
      </c>
      <c r="N215" s="30">
        <v>45820</v>
      </c>
      <c r="O215" s="48">
        <v>12739.5</v>
      </c>
      <c r="P215" s="21" t="s">
        <v>16</v>
      </c>
      <c r="Q215" s="21" t="s">
        <v>636</v>
      </c>
      <c r="R215" s="21" t="s">
        <v>637</v>
      </c>
      <c r="S215" s="3">
        <v>4</v>
      </c>
      <c r="T215" s="37"/>
      <c r="U215" s="21" t="s">
        <v>18</v>
      </c>
      <c r="V215" s="21" t="str">
        <f>VLOOKUP(P215,'Customer List'!B:C,2,)</f>
        <v>Delhi</v>
      </c>
      <c r="W215" s="38"/>
      <c r="X215" s="30">
        <v>45820</v>
      </c>
      <c r="Y215" s="21">
        <f t="shared" si="34"/>
        <v>0</v>
      </c>
      <c r="Z215" s="21" t="str">
        <f t="shared" si="35"/>
        <v>Thursday</v>
      </c>
      <c r="AA215" s="21" t="str">
        <f t="shared" si="36"/>
        <v>Thursday</v>
      </c>
      <c r="AB215" s="21" t="str">
        <f>VLOOKUP(U215,'Currency Sheet'!A:C,3,)</f>
        <v>DOLLAR</v>
      </c>
      <c r="AC215" s="42" t="str">
        <f>VLOOKUP(P215,'Customer List'!B:D,3,)</f>
        <v>Local</v>
      </c>
    </row>
    <row r="216" spans="1:29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140.25</v>
      </c>
      <c r="F216" s="47">
        <f t="shared" si="31"/>
        <v>12342</v>
      </c>
      <c r="G216" s="48">
        <f t="shared" si="32"/>
        <v>12342</v>
      </c>
      <c r="H216" s="21">
        <v>145511</v>
      </c>
      <c r="I216" s="21" t="s">
        <v>1302</v>
      </c>
      <c r="J216" s="21">
        <v>1</v>
      </c>
      <c r="K216" s="21">
        <v>1</v>
      </c>
      <c r="L216" s="21">
        <f t="shared" si="33"/>
        <v>0</v>
      </c>
      <c r="M216" s="21" t="s">
        <v>73</v>
      </c>
      <c r="N216" s="30">
        <v>45818</v>
      </c>
      <c r="O216" s="48">
        <v>15988.5</v>
      </c>
      <c r="P216" s="21" t="s">
        <v>839</v>
      </c>
      <c r="Q216" s="21"/>
      <c r="R216" s="21"/>
      <c r="S216" s="3">
        <v>4</v>
      </c>
      <c r="T216" s="37"/>
      <c r="U216" s="21" t="s">
        <v>18</v>
      </c>
      <c r="V216" s="21" t="str">
        <f>VLOOKUP(P216,'Customer List'!B:C,2,)</f>
        <v>Hyderabad</v>
      </c>
      <c r="W216" s="38"/>
      <c r="X216" s="30" t="str">
        <f>IF(OR(R216 = "PRIYANKA MADAM", R216 = "DEEPAK", R216 = "PORTER"),N216,"")</f>
        <v/>
      </c>
      <c r="Y216" s="21" t="str">
        <f t="shared" si="34"/>
        <v/>
      </c>
      <c r="Z216" s="21" t="str">
        <f t="shared" si="35"/>
        <v>Tuesday</v>
      </c>
      <c r="AA216" s="21" t="str">
        <f t="shared" si="36"/>
        <v/>
      </c>
      <c r="AB216" s="21" t="str">
        <f>VLOOKUP(U216,'Currency Sheet'!A:C,3,)</f>
        <v>DOLLAR</v>
      </c>
      <c r="AC216" s="42" t="str">
        <f>VLOOKUP(P216,'Customer List'!B:D,3,)</f>
        <v>OutStation</v>
      </c>
    </row>
    <row r="217" spans="1:29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95.55</v>
      </c>
      <c r="F217" s="47">
        <f t="shared" si="31"/>
        <v>8408.4</v>
      </c>
      <c r="G217" s="48">
        <f t="shared" si="32"/>
        <v>8408.4</v>
      </c>
      <c r="H217" s="21">
        <v>145521</v>
      </c>
      <c r="I217" s="21" t="s">
        <v>1303</v>
      </c>
      <c r="J217" s="21">
        <v>1</v>
      </c>
      <c r="K217" s="21">
        <v>1</v>
      </c>
      <c r="L217" s="21">
        <f t="shared" si="33"/>
        <v>0</v>
      </c>
      <c r="M217" s="21" t="s">
        <v>60</v>
      </c>
      <c r="N217" s="30">
        <v>45820</v>
      </c>
      <c r="O217" s="48">
        <v>12568.5</v>
      </c>
      <c r="P217" s="21" t="s">
        <v>16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Delhi</v>
      </c>
      <c r="W217" s="38"/>
      <c r="X217" s="30">
        <v>45820</v>
      </c>
      <c r="Y217" s="21">
        <f t="shared" si="34"/>
        <v>0</v>
      </c>
      <c r="Z217" s="21" t="str">
        <f t="shared" si="35"/>
        <v>Thursday</v>
      </c>
      <c r="AA217" s="21" t="str">
        <f t="shared" si="36"/>
        <v>Thursday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248.5</v>
      </c>
      <c r="F218" s="47">
        <f t="shared" si="31"/>
        <v>21868</v>
      </c>
      <c r="G218" s="48">
        <f t="shared" si="32"/>
        <v>21868</v>
      </c>
      <c r="H218" s="21">
        <v>146606</v>
      </c>
      <c r="I218" s="21" t="s">
        <v>1304</v>
      </c>
      <c r="J218" s="21">
        <v>1</v>
      </c>
      <c r="K218" s="21">
        <v>1</v>
      </c>
      <c r="L218" s="21">
        <f t="shared" si="33"/>
        <v>0</v>
      </c>
      <c r="M218" s="21" t="s">
        <v>65</v>
      </c>
      <c r="N218" s="30">
        <v>45821</v>
      </c>
      <c r="O218" s="48">
        <v>32038.75</v>
      </c>
      <c r="P218" s="21" t="s">
        <v>42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Faridabad</v>
      </c>
      <c r="W218" s="38"/>
      <c r="X218" s="30">
        <v>45821</v>
      </c>
      <c r="Y218" s="21">
        <f t="shared" si="34"/>
        <v>0</v>
      </c>
      <c r="Z218" s="21" t="str">
        <f t="shared" si="35"/>
        <v>Friday</v>
      </c>
      <c r="AA218" s="21" t="str">
        <f t="shared" si="36"/>
        <v>Friday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144.94999999999999</v>
      </c>
      <c r="F219" s="47">
        <f t="shared" si="31"/>
        <v>12755.599999999999</v>
      </c>
      <c r="G219" s="48">
        <f t="shared" si="32"/>
        <v>12755.599999999999</v>
      </c>
      <c r="H219" s="21">
        <v>147710</v>
      </c>
      <c r="I219" s="21" t="s">
        <v>77</v>
      </c>
      <c r="J219" s="21">
        <v>1</v>
      </c>
      <c r="K219" s="21">
        <v>1</v>
      </c>
      <c r="L219" s="21">
        <f t="shared" si="33"/>
        <v>0</v>
      </c>
      <c r="M219" s="21" t="s">
        <v>60</v>
      </c>
      <c r="N219" s="30">
        <v>45820</v>
      </c>
      <c r="O219" s="48">
        <v>19066.5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34"/>
        <v>0</v>
      </c>
      <c r="Z219" s="21" t="str">
        <f t="shared" si="35"/>
        <v>Thursday</v>
      </c>
      <c r="AA219" s="21" t="str">
        <f t="shared" si="36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126.1</v>
      </c>
      <c r="F220" s="47">
        <f t="shared" si="31"/>
        <v>11096.8</v>
      </c>
      <c r="G220" s="48">
        <f t="shared" si="32"/>
        <v>11096.8</v>
      </c>
      <c r="H220" s="21">
        <v>148233</v>
      </c>
      <c r="I220" s="21" t="s">
        <v>78</v>
      </c>
      <c r="J220" s="21">
        <v>1</v>
      </c>
      <c r="K220" s="21">
        <v>1</v>
      </c>
      <c r="L220" s="21">
        <f t="shared" si="33"/>
        <v>0</v>
      </c>
      <c r="M220" s="21" t="s">
        <v>60</v>
      </c>
      <c r="N220" s="30">
        <v>45820</v>
      </c>
      <c r="O220" s="48">
        <v>16587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34"/>
        <v>0</v>
      </c>
      <c r="Z220" s="21" t="str">
        <f t="shared" si="35"/>
        <v>Thursday</v>
      </c>
      <c r="AA220" s="21" t="str">
        <f t="shared" si="36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262.5</v>
      </c>
      <c r="F221" s="47">
        <f t="shared" si="31"/>
        <v>23100</v>
      </c>
      <c r="G221" s="48">
        <f t="shared" si="32"/>
        <v>23100</v>
      </c>
      <c r="H221" s="21">
        <v>154308</v>
      </c>
      <c r="I221" s="21" t="s">
        <v>79</v>
      </c>
      <c r="J221" s="21">
        <v>1</v>
      </c>
      <c r="K221" s="21">
        <v>1</v>
      </c>
      <c r="L221" s="21">
        <f t="shared" si="33"/>
        <v>0</v>
      </c>
      <c r="M221" s="21" t="s">
        <v>65</v>
      </c>
      <c r="N221" s="30">
        <v>45821</v>
      </c>
      <c r="O221" s="48">
        <v>33843.75</v>
      </c>
      <c r="P221" s="21" t="s">
        <v>42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Faridabad</v>
      </c>
      <c r="W221" s="38"/>
      <c r="X221" s="30">
        <v>45821</v>
      </c>
      <c r="Y221" s="21">
        <f t="shared" si="34"/>
        <v>0</v>
      </c>
      <c r="Z221" s="21" t="str">
        <f t="shared" si="35"/>
        <v>Friday</v>
      </c>
      <c r="AA221" s="21" t="str">
        <f t="shared" si="36"/>
        <v>Friday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243.75</v>
      </c>
      <c r="F222" s="47">
        <f t="shared" si="31"/>
        <v>21450</v>
      </c>
      <c r="G222" s="48">
        <f t="shared" si="32"/>
        <v>21450</v>
      </c>
      <c r="H222" s="21">
        <v>155526</v>
      </c>
      <c r="I222" s="21" t="s">
        <v>1305</v>
      </c>
      <c r="J222" s="21">
        <v>1</v>
      </c>
      <c r="K222" s="21">
        <v>1</v>
      </c>
      <c r="L222" s="21">
        <f t="shared" si="33"/>
        <v>0</v>
      </c>
      <c r="M222" s="21" t="s">
        <v>60</v>
      </c>
      <c r="N222" s="30">
        <v>45820</v>
      </c>
      <c r="O222" s="48">
        <v>32062.5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34"/>
        <v>0</v>
      </c>
      <c r="Z222" s="21" t="str">
        <f t="shared" si="35"/>
        <v>Thursday</v>
      </c>
      <c r="AA222" s="21" t="str">
        <f t="shared" si="36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91.65</v>
      </c>
      <c r="F223" s="47">
        <f t="shared" si="31"/>
        <v>8065.2000000000007</v>
      </c>
      <c r="G223" s="48">
        <f t="shared" si="32"/>
        <v>8065.2000000000007</v>
      </c>
      <c r="H223" s="21">
        <v>155909</v>
      </c>
      <c r="I223" s="21" t="s">
        <v>1306</v>
      </c>
      <c r="J223" s="21">
        <v>1</v>
      </c>
      <c r="K223" s="21">
        <v>1</v>
      </c>
      <c r="L223" s="21">
        <f t="shared" si="33"/>
        <v>0</v>
      </c>
      <c r="M223" s="21" t="s">
        <v>60</v>
      </c>
      <c r="N223" s="30">
        <v>45820</v>
      </c>
      <c r="O223" s="48">
        <v>12055.5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34"/>
        <v>0</v>
      </c>
      <c r="Z223" s="21" t="str">
        <f t="shared" si="35"/>
        <v>Thursday</v>
      </c>
      <c r="AA223" s="21" t="str">
        <f t="shared" si="36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227.5</v>
      </c>
      <c r="F224" s="47">
        <f t="shared" si="31"/>
        <v>20020</v>
      </c>
      <c r="G224" s="48">
        <f t="shared" si="32"/>
        <v>20020</v>
      </c>
      <c r="H224" s="21">
        <v>156541</v>
      </c>
      <c r="I224" s="21" t="s">
        <v>80</v>
      </c>
      <c r="J224" s="21">
        <v>1</v>
      </c>
      <c r="K224" s="21">
        <v>1</v>
      </c>
      <c r="L224" s="21">
        <f t="shared" si="33"/>
        <v>0</v>
      </c>
      <c r="M224" s="21" t="s">
        <v>60</v>
      </c>
      <c r="N224" s="30">
        <v>45820</v>
      </c>
      <c r="O224" s="48">
        <v>27787.5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34"/>
        <v>0</v>
      </c>
      <c r="Z224" s="21" t="str">
        <f t="shared" si="35"/>
        <v>Thursday</v>
      </c>
      <c r="AA224" s="21" t="str">
        <f t="shared" si="36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220.5</v>
      </c>
      <c r="F225" s="47">
        <f t="shared" si="31"/>
        <v>19404</v>
      </c>
      <c r="G225" s="48">
        <f t="shared" si="32"/>
        <v>19404</v>
      </c>
      <c r="H225" s="21">
        <v>156918</v>
      </c>
      <c r="I225" s="21" t="s">
        <v>81</v>
      </c>
      <c r="J225" s="21">
        <v>1</v>
      </c>
      <c r="K225" s="21">
        <v>1</v>
      </c>
      <c r="L225" s="21">
        <f t="shared" si="33"/>
        <v>0</v>
      </c>
      <c r="M225" s="21" t="s">
        <v>74</v>
      </c>
      <c r="N225" s="30">
        <v>45818</v>
      </c>
      <c r="O225" s="48">
        <v>23927.4</v>
      </c>
      <c r="P225" s="21" t="s">
        <v>276</v>
      </c>
      <c r="Q225" s="21"/>
      <c r="R225" s="21"/>
      <c r="S225" s="3">
        <v>4</v>
      </c>
      <c r="T225" s="37"/>
      <c r="U225" s="21" t="s">
        <v>18</v>
      </c>
      <c r="V225" s="21" t="str">
        <f>VLOOKUP(P225,'Customer List'!B:C,2,)</f>
        <v>Pune</v>
      </c>
      <c r="W225" s="38"/>
      <c r="X225" s="30" t="str">
        <f>IF(OR(R225 = "PRIYANKA MADAM", R225 = "DEEPAK", R225 = "PORTER"),N225,"")</f>
        <v/>
      </c>
      <c r="Y225" s="21" t="str">
        <f t="shared" si="34"/>
        <v/>
      </c>
      <c r="Z225" s="21" t="str">
        <f t="shared" si="35"/>
        <v>Tuesday</v>
      </c>
      <c r="AA225" s="21" t="str">
        <f t="shared" si="36"/>
        <v/>
      </c>
      <c r="AB225" s="21" t="str">
        <f>VLOOKUP(U225,'Currency Sheet'!A:C,3,)</f>
        <v>DOLLAR</v>
      </c>
      <c r="AC225" s="42" t="str">
        <f>VLOOKUP(P225,'Customer List'!B:D,3,)</f>
        <v>OutStation</v>
      </c>
    </row>
    <row r="226" spans="1:29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37.799999999999997</v>
      </c>
      <c r="F226" s="47">
        <f t="shared" si="31"/>
        <v>3326.3999999999996</v>
      </c>
      <c r="G226" s="48">
        <f t="shared" si="32"/>
        <v>3326.3999999999996</v>
      </c>
      <c r="H226" s="21">
        <v>157305</v>
      </c>
      <c r="I226" s="21" t="s">
        <v>82</v>
      </c>
      <c r="J226" s="21">
        <v>1</v>
      </c>
      <c r="K226" s="21">
        <v>1</v>
      </c>
      <c r="L226" s="21">
        <f t="shared" si="33"/>
        <v>0</v>
      </c>
      <c r="M226" s="21" t="s">
        <v>76</v>
      </c>
      <c r="N226" s="30">
        <v>45818</v>
      </c>
      <c r="O226" s="48">
        <v>7951.5</v>
      </c>
      <c r="P226" s="21" t="s">
        <v>30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Delhi</v>
      </c>
      <c r="W226" s="38"/>
      <c r="X226" s="30">
        <v>45818</v>
      </c>
      <c r="Y226" s="21">
        <f t="shared" si="34"/>
        <v>0</v>
      </c>
      <c r="Z226" s="21" t="str">
        <f t="shared" si="35"/>
        <v>Tuesday</v>
      </c>
      <c r="AA226" s="21" t="str">
        <f t="shared" si="36"/>
        <v>Tuesday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182.7</v>
      </c>
      <c r="F227" s="47">
        <f t="shared" si="31"/>
        <v>16077.599999999999</v>
      </c>
      <c r="G227" s="48">
        <f t="shared" si="32"/>
        <v>16077.599999999999</v>
      </c>
      <c r="H227" s="21">
        <v>161006</v>
      </c>
      <c r="I227" s="21" t="s">
        <v>1307</v>
      </c>
      <c r="J227" s="21">
        <v>1</v>
      </c>
      <c r="K227" s="21">
        <v>1</v>
      </c>
      <c r="L227" s="21">
        <f t="shared" si="33"/>
        <v>0</v>
      </c>
      <c r="M227" s="21" t="s">
        <v>65</v>
      </c>
      <c r="N227" s="30">
        <v>45821</v>
      </c>
      <c r="O227" s="48">
        <v>23555.25</v>
      </c>
      <c r="P227" s="21" t="s">
        <v>42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Faridabad</v>
      </c>
      <c r="W227" s="38"/>
      <c r="X227" s="30">
        <v>45821</v>
      </c>
      <c r="Y227" s="21">
        <f t="shared" si="34"/>
        <v>0</v>
      </c>
      <c r="Z227" s="21" t="str">
        <f t="shared" si="35"/>
        <v>Friday</v>
      </c>
      <c r="AA227" s="21" t="str">
        <f t="shared" si="36"/>
        <v>Friday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120.25</v>
      </c>
      <c r="F228" s="47">
        <f t="shared" si="31"/>
        <v>10582</v>
      </c>
      <c r="G228" s="48">
        <f t="shared" si="32"/>
        <v>10582</v>
      </c>
      <c r="H228" s="21">
        <v>161218</v>
      </c>
      <c r="I228" s="21" t="s">
        <v>83</v>
      </c>
      <c r="J228" s="21">
        <v>1</v>
      </c>
      <c r="K228" s="21">
        <v>1</v>
      </c>
      <c r="L228" s="21">
        <f t="shared" si="33"/>
        <v>0</v>
      </c>
      <c r="M228" s="21" t="s">
        <v>60</v>
      </c>
      <c r="N228" s="30">
        <v>45820</v>
      </c>
      <c r="O228" s="48">
        <v>15817.5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34"/>
        <v>0</v>
      </c>
      <c r="Z228" s="21" t="str">
        <f t="shared" si="35"/>
        <v>Thursday</v>
      </c>
      <c r="AA228" s="21" t="str">
        <f t="shared" si="36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160.55000000000001</v>
      </c>
      <c r="F229" s="47">
        <f t="shared" si="31"/>
        <v>14128.400000000001</v>
      </c>
      <c r="G229" s="48">
        <f t="shared" si="32"/>
        <v>14128.400000000001</v>
      </c>
      <c r="H229" s="21">
        <v>164204</v>
      </c>
      <c r="I229" s="21" t="s">
        <v>84</v>
      </c>
      <c r="J229" s="21">
        <v>1</v>
      </c>
      <c r="K229" s="21">
        <v>1</v>
      </c>
      <c r="L229" s="21">
        <f t="shared" si="33"/>
        <v>0</v>
      </c>
      <c r="M229" s="21" t="s">
        <v>60</v>
      </c>
      <c r="N229" s="30">
        <v>45820</v>
      </c>
      <c r="O229" s="48">
        <v>21118.5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34"/>
        <v>0</v>
      </c>
      <c r="Z229" s="21" t="str">
        <f t="shared" si="35"/>
        <v>Thursday</v>
      </c>
      <c r="AA229" s="21" t="str">
        <f t="shared" si="36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77</v>
      </c>
      <c r="F230" s="47">
        <f t="shared" si="31"/>
        <v>6776</v>
      </c>
      <c r="G230" s="48">
        <f t="shared" si="32"/>
        <v>6776</v>
      </c>
      <c r="H230" s="21">
        <v>165602</v>
      </c>
      <c r="I230" s="21" t="s">
        <v>85</v>
      </c>
      <c r="J230" s="21">
        <v>1</v>
      </c>
      <c r="K230" s="21">
        <v>1</v>
      </c>
      <c r="L230" s="21">
        <f t="shared" si="33"/>
        <v>0</v>
      </c>
      <c r="M230" s="21" t="s">
        <v>74</v>
      </c>
      <c r="N230" s="30">
        <v>45818</v>
      </c>
      <c r="O230" s="48">
        <v>8355.6</v>
      </c>
      <c r="P230" s="21" t="s">
        <v>276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Pune</v>
      </c>
      <c r="W230" s="38"/>
      <c r="X230" s="30" t="str">
        <f>IF(OR(R230 = "PRIYANKA MADAM", R230 = "DEEPAK", R230 = "PORTER"),N230,"")</f>
        <v/>
      </c>
      <c r="Y230" s="21" t="str">
        <f t="shared" si="34"/>
        <v/>
      </c>
      <c r="Z230" s="21" t="str">
        <f t="shared" si="35"/>
        <v>Tuesday</v>
      </c>
      <c r="AA230" s="21" t="str">
        <f t="shared" si="36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35</v>
      </c>
      <c r="F231" s="47">
        <f t="shared" si="31"/>
        <v>3080</v>
      </c>
      <c r="G231" s="48">
        <f t="shared" si="32"/>
        <v>6160</v>
      </c>
      <c r="H231" s="21">
        <v>300406</v>
      </c>
      <c r="I231" s="21" t="s">
        <v>216</v>
      </c>
      <c r="J231" s="21">
        <v>2</v>
      </c>
      <c r="K231" s="21">
        <v>2</v>
      </c>
      <c r="L231" s="21">
        <f t="shared" si="33"/>
        <v>0</v>
      </c>
      <c r="M231" s="21" t="s">
        <v>86</v>
      </c>
      <c r="N231" s="30">
        <v>45818</v>
      </c>
      <c r="O231" s="48">
        <v>10848</v>
      </c>
      <c r="P231" s="21" t="s">
        <v>264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Banglore</v>
      </c>
      <c r="W231" s="38"/>
      <c r="X231" s="30" t="str">
        <f>IF(OR(R231 = "PRIYANKA MADAM", R231 = "DEEPAK", R231 = "PORTER"),N231,"")</f>
        <v/>
      </c>
      <c r="Y231" s="21" t="str">
        <f t="shared" si="34"/>
        <v/>
      </c>
      <c r="Z231" s="21" t="str">
        <f t="shared" si="35"/>
        <v>Tuesday</v>
      </c>
      <c r="AA231" s="21" t="str">
        <f t="shared" si="36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72.8</v>
      </c>
      <c r="F232" s="47">
        <f t="shared" si="31"/>
        <v>6406.4</v>
      </c>
      <c r="G232" s="48">
        <f t="shared" si="32"/>
        <v>6406.4</v>
      </c>
      <c r="H232" s="21">
        <v>300529</v>
      </c>
      <c r="I232" s="21" t="s">
        <v>87</v>
      </c>
      <c r="J232" s="21">
        <v>1</v>
      </c>
      <c r="K232" s="21">
        <v>1</v>
      </c>
      <c r="L232" s="21">
        <f t="shared" si="33"/>
        <v>0</v>
      </c>
      <c r="M232" s="21" t="s">
        <v>60</v>
      </c>
      <c r="N232" s="30">
        <v>45820</v>
      </c>
      <c r="O232" s="48">
        <v>9576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34"/>
        <v>0</v>
      </c>
      <c r="Z232" s="21" t="str">
        <f t="shared" si="35"/>
        <v>Thursday</v>
      </c>
      <c r="AA232" s="21" t="str">
        <f t="shared" si="36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99.25</v>
      </c>
      <c r="F233" s="47">
        <f t="shared" si="31"/>
        <v>8734</v>
      </c>
      <c r="G233" s="48">
        <f t="shared" si="32"/>
        <v>8734</v>
      </c>
      <c r="H233" s="21">
        <v>300925</v>
      </c>
      <c r="I233" s="21" t="s">
        <v>1308</v>
      </c>
      <c r="J233" s="21">
        <v>1</v>
      </c>
      <c r="K233" s="21">
        <v>1</v>
      </c>
      <c r="L233" s="21">
        <f t="shared" si="33"/>
        <v>0</v>
      </c>
      <c r="M233" s="21" t="s">
        <v>60</v>
      </c>
      <c r="N233" s="30">
        <v>45820</v>
      </c>
      <c r="O233" s="48">
        <v>13081.5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34"/>
        <v>0</v>
      </c>
      <c r="Z233" s="21" t="str">
        <f t="shared" si="35"/>
        <v>Thursday</v>
      </c>
      <c r="AA233" s="21" t="str">
        <f t="shared" si="36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204.4</v>
      </c>
      <c r="F234" s="47">
        <f t="shared" si="31"/>
        <v>17987.2</v>
      </c>
      <c r="G234" s="48">
        <f t="shared" si="32"/>
        <v>17987.2</v>
      </c>
      <c r="H234" s="21">
        <v>301820</v>
      </c>
      <c r="I234" s="21" t="s">
        <v>1309</v>
      </c>
      <c r="J234" s="21">
        <v>1</v>
      </c>
      <c r="K234" s="21">
        <v>1</v>
      </c>
      <c r="L234" s="21">
        <f t="shared" si="33"/>
        <v>0</v>
      </c>
      <c r="M234" s="21" t="s">
        <v>89</v>
      </c>
      <c r="N234" s="30">
        <v>45821</v>
      </c>
      <c r="O234" s="48">
        <v>31682</v>
      </c>
      <c r="P234" s="21" t="s">
        <v>252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Gujrat</v>
      </c>
      <c r="W234" s="38"/>
      <c r="X234" s="30" t="str">
        <f>IF(OR(R234 = "PRIYANKA MADAM", R234 = "DEEPAK", R234 = "PORTER"),N234,"")</f>
        <v/>
      </c>
      <c r="Y234" s="21" t="str">
        <f t="shared" si="34"/>
        <v/>
      </c>
      <c r="Z234" s="21" t="str">
        <f t="shared" si="35"/>
        <v>Friday</v>
      </c>
      <c r="AA234" s="21" t="str">
        <f t="shared" si="36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92.4</v>
      </c>
      <c r="F235" s="47">
        <f t="shared" si="31"/>
        <v>8131.2000000000007</v>
      </c>
      <c r="G235" s="48">
        <f t="shared" si="32"/>
        <v>8131.2000000000007</v>
      </c>
      <c r="H235" s="21">
        <v>302011</v>
      </c>
      <c r="I235" s="21" t="s">
        <v>1310</v>
      </c>
      <c r="J235" s="21">
        <v>1</v>
      </c>
      <c r="K235" s="21">
        <v>1</v>
      </c>
      <c r="L235" s="21">
        <f t="shared" si="33"/>
        <v>0</v>
      </c>
      <c r="M235" s="21" t="s">
        <v>90</v>
      </c>
      <c r="N235" s="30">
        <v>45821</v>
      </c>
      <c r="O235" s="48">
        <v>12889.8</v>
      </c>
      <c r="P235" s="21" t="s">
        <v>91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Gwalior, Mp</v>
      </c>
      <c r="W235" s="38"/>
      <c r="X235" s="30" t="str">
        <f>IF(OR(R235 = "PRIYANKA MADAM", R235 = "DEEPAK", R235 = "PORTER"),N235,"")</f>
        <v/>
      </c>
      <c r="Y235" s="21" t="str">
        <f t="shared" si="34"/>
        <v/>
      </c>
      <c r="Z235" s="21" t="str">
        <f t="shared" si="35"/>
        <v>Friday</v>
      </c>
      <c r="AA235" s="21" t="str">
        <f t="shared" si="36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282</v>
      </c>
      <c r="F236" s="47">
        <f t="shared" si="31"/>
        <v>24816</v>
      </c>
      <c r="G236" s="48">
        <f t="shared" si="32"/>
        <v>24816</v>
      </c>
      <c r="H236" s="21">
        <v>302048</v>
      </c>
      <c r="I236" s="21" t="s">
        <v>1311</v>
      </c>
      <c r="J236" s="21">
        <v>1</v>
      </c>
      <c r="K236" s="21">
        <v>1</v>
      </c>
      <c r="L236" s="21">
        <f t="shared" si="33"/>
        <v>0</v>
      </c>
      <c r="M236" s="21" t="s">
        <v>93</v>
      </c>
      <c r="N236" s="30">
        <v>45821</v>
      </c>
      <c r="O236" s="48">
        <v>40796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34"/>
        <v/>
      </c>
      <c r="Z236" s="21" t="str">
        <f t="shared" si="35"/>
        <v>Friday</v>
      </c>
      <c r="AA236" s="21" t="str">
        <f t="shared" si="36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318</v>
      </c>
      <c r="F237" s="47">
        <f t="shared" si="31"/>
        <v>27984</v>
      </c>
      <c r="G237" s="48">
        <f t="shared" si="32"/>
        <v>27984</v>
      </c>
      <c r="H237" s="21">
        <v>302244</v>
      </c>
      <c r="I237" s="21" t="s">
        <v>1312</v>
      </c>
      <c r="J237" s="21">
        <v>1</v>
      </c>
      <c r="K237" s="21">
        <v>1</v>
      </c>
      <c r="L237" s="21">
        <f t="shared" si="33"/>
        <v>0</v>
      </c>
      <c r="M237" s="21" t="s">
        <v>93</v>
      </c>
      <c r="N237" s="30">
        <v>45821</v>
      </c>
      <c r="O237" s="48">
        <v>46004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34"/>
        <v/>
      </c>
      <c r="Z237" s="21" t="str">
        <f t="shared" si="35"/>
        <v>Friday</v>
      </c>
      <c r="AA237" s="21" t="str">
        <f t="shared" si="36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71.5</v>
      </c>
      <c r="F238" s="47">
        <f t="shared" si="31"/>
        <v>6292</v>
      </c>
      <c r="G238" s="48">
        <f t="shared" si="32"/>
        <v>6292</v>
      </c>
      <c r="H238" s="21">
        <v>302610</v>
      </c>
      <c r="I238" s="21" t="s">
        <v>1313</v>
      </c>
      <c r="J238" s="21">
        <v>1</v>
      </c>
      <c r="K238" s="21">
        <v>1</v>
      </c>
      <c r="L238" s="21">
        <f t="shared" si="33"/>
        <v>0</v>
      </c>
      <c r="M238" s="21" t="s">
        <v>60</v>
      </c>
      <c r="N238" s="30">
        <v>45820</v>
      </c>
      <c r="O238" s="48">
        <v>9405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34"/>
        <v>0</v>
      </c>
      <c r="Z238" s="21" t="str">
        <f t="shared" si="35"/>
        <v>Thursday</v>
      </c>
      <c r="AA238" s="21" t="str">
        <f t="shared" si="36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1"/>
        <v>2933.04</v>
      </c>
      <c r="G239" s="48">
        <f t="shared" si="32"/>
        <v>5866.08</v>
      </c>
      <c r="H239" s="21">
        <v>302902</v>
      </c>
      <c r="I239" s="21" t="s">
        <v>1314</v>
      </c>
      <c r="J239" s="21">
        <v>2</v>
      </c>
      <c r="K239" s="21">
        <v>2</v>
      </c>
      <c r="L239" s="21">
        <f t="shared" si="33"/>
        <v>0</v>
      </c>
      <c r="M239" s="21" t="s">
        <v>60</v>
      </c>
      <c r="N239" s="30">
        <v>45820</v>
      </c>
      <c r="O239" s="48">
        <v>8550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34"/>
        <v>0</v>
      </c>
      <c r="Z239" s="21" t="str">
        <f t="shared" si="35"/>
        <v>Thursday</v>
      </c>
      <c r="AA239" s="21" t="str">
        <f t="shared" si="36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1"/>
        <v>2933.04</v>
      </c>
      <c r="G240" s="48">
        <f t="shared" si="32"/>
        <v>2933.04</v>
      </c>
      <c r="H240" s="21">
        <v>302902</v>
      </c>
      <c r="I240" s="21" t="s">
        <v>1314</v>
      </c>
      <c r="J240" s="21">
        <v>1</v>
      </c>
      <c r="K240" s="21">
        <v>1</v>
      </c>
      <c r="L240" s="21">
        <f t="shared" si="33"/>
        <v>0</v>
      </c>
      <c r="M240" s="21" t="s">
        <v>96</v>
      </c>
      <c r="N240" s="30">
        <v>45818</v>
      </c>
      <c r="O240" s="48">
        <v>5812.5</v>
      </c>
      <c r="P240" s="21" t="s">
        <v>97</v>
      </c>
      <c r="Q240" s="21"/>
      <c r="R240" s="21"/>
      <c r="S240" s="3">
        <v>4</v>
      </c>
      <c r="T240" s="37"/>
      <c r="U240" s="21" t="s">
        <v>18</v>
      </c>
      <c r="V240" s="21" t="str">
        <f>VLOOKUP(P240,'Customer List'!B:C,2,)</f>
        <v>Mumbai</v>
      </c>
      <c r="W240" s="38"/>
      <c r="X240" s="30" t="str">
        <f>IF(OR(R240 = "PRIYANKA MADAM", R240 = "DEEPAK", R240 = "PORTER"),N240,"")</f>
        <v/>
      </c>
      <c r="Y240" s="21" t="str">
        <f t="shared" si="34"/>
        <v/>
      </c>
      <c r="Z240" s="21" t="str">
        <f t="shared" si="35"/>
        <v>Tuesday</v>
      </c>
      <c r="AA240" s="21" t="str">
        <f t="shared" si="36"/>
        <v/>
      </c>
      <c r="AB240" s="21" t="str">
        <f>VLOOKUP(U240,'Currency Sheet'!A:C,3,)</f>
        <v>DOLLAR</v>
      </c>
      <c r="AC240" s="42" t="str">
        <f>VLOOKUP(P240,'Customer List'!B:D,3,)</f>
        <v>OutStation</v>
      </c>
    </row>
    <row r="241" spans="1:29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70</v>
      </c>
      <c r="F241" s="47">
        <f t="shared" si="31"/>
        <v>6160</v>
      </c>
      <c r="G241" s="48">
        <f t="shared" si="32"/>
        <v>6160</v>
      </c>
      <c r="H241" s="21">
        <v>303003</v>
      </c>
      <c r="I241" s="21" t="s">
        <v>98</v>
      </c>
      <c r="J241" s="21">
        <v>1</v>
      </c>
      <c r="K241" s="21">
        <v>1</v>
      </c>
      <c r="L241" s="21">
        <f t="shared" si="33"/>
        <v>0</v>
      </c>
      <c r="M241" s="21" t="s">
        <v>99</v>
      </c>
      <c r="N241" s="30">
        <v>45820</v>
      </c>
      <c r="O241" s="48">
        <v>8550</v>
      </c>
      <c r="P241" s="21" t="s">
        <v>1011</v>
      </c>
      <c r="Q241" s="21" t="s">
        <v>636</v>
      </c>
      <c r="R241" s="21" t="s">
        <v>637</v>
      </c>
      <c r="S241" s="3">
        <v>4</v>
      </c>
      <c r="T241" s="37"/>
      <c r="U241" s="21" t="s">
        <v>18</v>
      </c>
      <c r="V241" s="21" t="str">
        <f>VLOOKUP(P241,'Customer List'!B:C,2,)</f>
        <v>Delhi</v>
      </c>
      <c r="W241" s="38"/>
      <c r="X241" s="30">
        <v>45820</v>
      </c>
      <c r="Y241" s="21">
        <f t="shared" si="34"/>
        <v>0</v>
      </c>
      <c r="Z241" s="21" t="str">
        <f t="shared" si="35"/>
        <v>Thursday</v>
      </c>
      <c r="AA241" s="21" t="str">
        <f t="shared" si="36"/>
        <v>Thursday</v>
      </c>
      <c r="AB241" s="21" t="str">
        <f>VLOOKUP(U241,'Currency Sheet'!A:C,3,)</f>
        <v>DOLLAR</v>
      </c>
      <c r="AC241" s="42" t="str">
        <f>VLOOKUP(P241,'Customer List'!B:D,3,)</f>
        <v>Local</v>
      </c>
    </row>
    <row r="242" spans="1:29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79.099999999999994</v>
      </c>
      <c r="F242" s="47">
        <f t="shared" si="31"/>
        <v>6960.7999999999993</v>
      </c>
      <c r="G242" s="48">
        <f t="shared" si="32"/>
        <v>6960.7999999999993</v>
      </c>
      <c r="H242" s="21">
        <v>303115</v>
      </c>
      <c r="I242" s="21" t="s">
        <v>100</v>
      </c>
      <c r="J242" s="21">
        <v>1</v>
      </c>
      <c r="K242" s="21">
        <v>1</v>
      </c>
      <c r="L242" s="21">
        <f t="shared" si="33"/>
        <v>0</v>
      </c>
      <c r="M242" s="21" t="s">
        <v>101</v>
      </c>
      <c r="N242" s="30">
        <v>45818</v>
      </c>
      <c r="O242" s="48">
        <v>12260.5</v>
      </c>
      <c r="P242" s="21" t="s">
        <v>1907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Chandigarh</v>
      </c>
      <c r="W242" s="38"/>
      <c r="X242" s="30" t="str">
        <f>IF(OR(R242 = "PRIYANKA MADAM", R242 = "DEEPAK", R242 = "PORTER"),N242,"")</f>
        <v/>
      </c>
      <c r="Y242" s="21" t="str">
        <f t="shared" si="34"/>
        <v/>
      </c>
      <c r="Z242" s="21" t="str">
        <f t="shared" si="35"/>
        <v>Tuesday</v>
      </c>
      <c r="AA242" s="21" t="str">
        <f t="shared" si="36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285.75</v>
      </c>
      <c r="F243" s="47">
        <f t="shared" si="31"/>
        <v>25146</v>
      </c>
      <c r="G243" s="48">
        <f t="shared" si="32"/>
        <v>50292</v>
      </c>
      <c r="H243" s="21">
        <v>303526</v>
      </c>
      <c r="I243" s="21" t="s">
        <v>1315</v>
      </c>
      <c r="J243" s="21">
        <v>2</v>
      </c>
      <c r="K243" s="21">
        <v>2</v>
      </c>
      <c r="L243" s="21">
        <f t="shared" si="33"/>
        <v>0</v>
      </c>
      <c r="M243" s="21" t="s">
        <v>103</v>
      </c>
      <c r="N243" s="30">
        <v>45821</v>
      </c>
      <c r="O243" s="48">
        <v>82677</v>
      </c>
      <c r="P243" s="21" t="s">
        <v>252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Gujrat</v>
      </c>
      <c r="W243" s="38"/>
      <c r="X243" s="30" t="str">
        <f>IF(OR(R243 = "PRIYANKA MADAM", R243 = "DEEPAK", R243 = "PORTER"),N243,"")</f>
        <v/>
      </c>
      <c r="Y243" s="21" t="str">
        <f t="shared" si="34"/>
        <v/>
      </c>
      <c r="Z243" s="21" t="str">
        <f t="shared" si="35"/>
        <v>Friday</v>
      </c>
      <c r="AA243" s="21" t="str">
        <f t="shared" si="36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50.4</v>
      </c>
      <c r="F244" s="47">
        <f t="shared" si="31"/>
        <v>4435.2</v>
      </c>
      <c r="G244" s="48">
        <f t="shared" si="32"/>
        <v>4435.2</v>
      </c>
      <c r="H244" s="21">
        <v>304006</v>
      </c>
      <c r="I244" s="21" t="s">
        <v>195</v>
      </c>
      <c r="J244" s="21">
        <v>1</v>
      </c>
      <c r="K244" s="21">
        <v>1</v>
      </c>
      <c r="L244" s="21">
        <f t="shared" si="33"/>
        <v>0</v>
      </c>
      <c r="M244" s="21" t="s">
        <v>104</v>
      </c>
      <c r="N244" s="30">
        <v>45818</v>
      </c>
      <c r="O244" s="48">
        <v>7812</v>
      </c>
      <c r="P244" s="21" t="s">
        <v>105</v>
      </c>
      <c r="Q244" s="21"/>
      <c r="R244" s="21"/>
      <c r="S244" s="9">
        <v>4</v>
      </c>
      <c r="T244" s="40"/>
      <c r="U244" s="22" t="s">
        <v>18</v>
      </c>
      <c r="V244" s="22" t="str">
        <f>VLOOKUP(P244,'Customer List'!B:C,2,)</f>
        <v>Chandigarh</v>
      </c>
      <c r="W244" s="41"/>
      <c r="X244" s="30" t="str">
        <f>IF(OR(R244 = "PRIYANKA MADAM", R244 = "DEEPAK", R244 = "PORTER"),N244,"")</f>
        <v/>
      </c>
      <c r="Y244" s="21" t="str">
        <f t="shared" si="34"/>
        <v/>
      </c>
      <c r="Z244" s="21" t="str">
        <f t="shared" si="35"/>
        <v>Tuesday</v>
      </c>
      <c r="AA244" s="21" t="str">
        <f t="shared" si="36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91.65</v>
      </c>
      <c r="F245" s="47">
        <f t="shared" si="31"/>
        <v>8065.2000000000007</v>
      </c>
      <c r="G245" s="48">
        <f t="shared" si="32"/>
        <v>8065.2000000000007</v>
      </c>
      <c r="H245" s="21">
        <v>304242</v>
      </c>
      <c r="I245" s="21" t="s">
        <v>1316</v>
      </c>
      <c r="J245" s="21">
        <v>1</v>
      </c>
      <c r="K245" s="21">
        <v>1</v>
      </c>
      <c r="L245" s="21">
        <f t="shared" si="33"/>
        <v>0</v>
      </c>
      <c r="M245" s="21" t="s">
        <v>60</v>
      </c>
      <c r="N245" s="30">
        <v>45820</v>
      </c>
      <c r="O245" s="48">
        <v>12055.5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34"/>
        <v>0</v>
      </c>
      <c r="Z245" s="21" t="str">
        <f t="shared" si="35"/>
        <v>Thursday</v>
      </c>
      <c r="AA245" s="21" t="str">
        <f t="shared" si="36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133</v>
      </c>
      <c r="F246" s="47">
        <f t="shared" si="31"/>
        <v>11704</v>
      </c>
      <c r="G246" s="48">
        <f t="shared" si="32"/>
        <v>11704</v>
      </c>
      <c r="H246" s="21">
        <v>305623</v>
      </c>
      <c r="I246" s="21" t="s">
        <v>1317</v>
      </c>
      <c r="J246" s="21">
        <v>1</v>
      </c>
      <c r="K246" s="21">
        <v>1</v>
      </c>
      <c r="L246" s="21">
        <f t="shared" si="33"/>
        <v>0</v>
      </c>
      <c r="M246" s="21" t="s">
        <v>60</v>
      </c>
      <c r="N246" s="30">
        <v>45820</v>
      </c>
      <c r="O246" s="48">
        <v>16245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34"/>
        <v>0</v>
      </c>
      <c r="Z246" s="21" t="str">
        <f t="shared" si="35"/>
        <v>Thursday</v>
      </c>
      <c r="AA246" s="21" t="str">
        <f t="shared" si="36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326.25</v>
      </c>
      <c r="F247" s="47">
        <f t="shared" si="31"/>
        <v>28710</v>
      </c>
      <c r="G247" s="48">
        <f t="shared" si="32"/>
        <v>57420</v>
      </c>
      <c r="H247" s="21">
        <v>306742</v>
      </c>
      <c r="I247" s="21" t="s">
        <v>1318</v>
      </c>
      <c r="J247" s="21">
        <v>2</v>
      </c>
      <c r="K247" s="21">
        <v>2</v>
      </c>
      <c r="L247" s="21">
        <f t="shared" si="33"/>
        <v>0</v>
      </c>
      <c r="M247" s="21" t="s">
        <v>86</v>
      </c>
      <c r="N247" s="30">
        <v>45818</v>
      </c>
      <c r="O247" s="48">
        <v>94395</v>
      </c>
      <c r="P247" s="21" t="s">
        <v>264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Banglore</v>
      </c>
      <c r="W247" s="38"/>
      <c r="X247" s="30" t="str">
        <f t="shared" ref="X247:X252" si="37">IF(OR(R247 = "PRIYANKA MADAM", R247 = "DEEPAK", R247 = "PORTER"),N247,"")</f>
        <v/>
      </c>
      <c r="Y247" s="21" t="str">
        <f t="shared" si="34"/>
        <v/>
      </c>
      <c r="Z247" s="21" t="str">
        <f t="shared" si="35"/>
        <v>Tuesday</v>
      </c>
      <c r="AA247" s="21" t="str">
        <f t="shared" si="36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100.1</v>
      </c>
      <c r="F248" s="47">
        <f t="shared" si="31"/>
        <v>8808.7999999999993</v>
      </c>
      <c r="G248" s="48">
        <f t="shared" si="32"/>
        <v>8808.7999999999993</v>
      </c>
      <c r="H248" s="21">
        <v>307627</v>
      </c>
      <c r="I248" s="21" t="s">
        <v>1319</v>
      </c>
      <c r="J248" s="21">
        <v>1</v>
      </c>
      <c r="K248" s="21">
        <v>1</v>
      </c>
      <c r="L248" s="21">
        <f t="shared" si="33"/>
        <v>0</v>
      </c>
      <c r="M248" s="21" t="s">
        <v>101</v>
      </c>
      <c r="N248" s="30">
        <v>45818</v>
      </c>
      <c r="O248" s="48">
        <v>15515.5</v>
      </c>
      <c r="P248" s="21" t="s">
        <v>1907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Chandigarh</v>
      </c>
      <c r="W248" s="38"/>
      <c r="X248" s="30" t="str">
        <f t="shared" si="37"/>
        <v/>
      </c>
      <c r="Y248" s="21" t="str">
        <f t="shared" si="34"/>
        <v/>
      </c>
      <c r="Z248" s="21" t="str">
        <f t="shared" si="35"/>
        <v>Tuesday</v>
      </c>
      <c r="AA248" s="21" t="str">
        <f t="shared" si="36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144.19999999999999</v>
      </c>
      <c r="F249" s="47">
        <f t="shared" si="31"/>
        <v>12689.599999999999</v>
      </c>
      <c r="G249" s="48">
        <f t="shared" si="32"/>
        <v>12689.599999999999</v>
      </c>
      <c r="H249" s="21">
        <v>308102</v>
      </c>
      <c r="I249" s="21" t="s">
        <v>109</v>
      </c>
      <c r="J249" s="21">
        <v>1</v>
      </c>
      <c r="K249" s="21">
        <v>1</v>
      </c>
      <c r="L249" s="21">
        <f t="shared" si="33"/>
        <v>0</v>
      </c>
      <c r="M249" s="21" t="s">
        <v>110</v>
      </c>
      <c r="N249" s="30">
        <v>45818</v>
      </c>
      <c r="O249" s="48">
        <v>20754.5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7"/>
        <v/>
      </c>
      <c r="Y249" s="21" t="str">
        <f t="shared" si="34"/>
        <v/>
      </c>
      <c r="Z249" s="21" t="str">
        <f t="shared" si="35"/>
        <v>Tuesday</v>
      </c>
      <c r="AA249" s="21" t="str">
        <f t="shared" si="36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180.6</v>
      </c>
      <c r="F250" s="47">
        <f t="shared" si="31"/>
        <v>15892.8</v>
      </c>
      <c r="G250" s="48">
        <f t="shared" si="32"/>
        <v>15892.8</v>
      </c>
      <c r="H250" s="21">
        <v>308104</v>
      </c>
      <c r="I250" s="21" t="s">
        <v>111</v>
      </c>
      <c r="J250" s="21">
        <v>1</v>
      </c>
      <c r="K250" s="21">
        <v>1</v>
      </c>
      <c r="L250" s="21">
        <f t="shared" si="33"/>
        <v>0</v>
      </c>
      <c r="M250" s="21" t="s">
        <v>110</v>
      </c>
      <c r="N250" s="30">
        <v>45818</v>
      </c>
      <c r="O250" s="48">
        <v>25993.5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7"/>
        <v/>
      </c>
      <c r="Y250" s="21" t="str">
        <f t="shared" si="34"/>
        <v/>
      </c>
      <c r="Z250" s="21" t="str">
        <f t="shared" si="35"/>
        <v>Tuesday</v>
      </c>
      <c r="AA250" s="21" t="str">
        <f t="shared" si="36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100.1</v>
      </c>
      <c r="F251" s="47">
        <f t="shared" si="31"/>
        <v>8808.7999999999993</v>
      </c>
      <c r="G251" s="48">
        <f t="shared" si="32"/>
        <v>8808.7999999999993</v>
      </c>
      <c r="H251" s="21">
        <v>310906</v>
      </c>
      <c r="I251" s="21" t="s">
        <v>123</v>
      </c>
      <c r="J251" s="21">
        <v>1</v>
      </c>
      <c r="K251" s="21">
        <v>1</v>
      </c>
      <c r="L251" s="21">
        <f t="shared" si="33"/>
        <v>0</v>
      </c>
      <c r="M251" s="21" t="s">
        <v>110</v>
      </c>
      <c r="N251" s="30">
        <v>45818</v>
      </c>
      <c r="O251" s="48">
        <v>14407.25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37"/>
        <v/>
      </c>
      <c r="Y251" s="21" t="str">
        <f t="shared" si="34"/>
        <v/>
      </c>
      <c r="Z251" s="21" t="str">
        <f t="shared" si="35"/>
        <v>Tuesday</v>
      </c>
      <c r="AA251" s="21" t="str">
        <f t="shared" si="36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115.5</v>
      </c>
      <c r="F252" s="47">
        <f t="shared" si="31"/>
        <v>10164</v>
      </c>
      <c r="G252" s="48">
        <f t="shared" si="32"/>
        <v>10164</v>
      </c>
      <c r="H252" s="21">
        <v>315809</v>
      </c>
      <c r="I252" s="21" t="s">
        <v>1320</v>
      </c>
      <c r="J252" s="21">
        <v>1</v>
      </c>
      <c r="K252" s="21">
        <v>1</v>
      </c>
      <c r="L252" s="21">
        <f t="shared" si="33"/>
        <v>0</v>
      </c>
      <c r="M252" s="21" t="s">
        <v>90</v>
      </c>
      <c r="N252" s="30">
        <v>45821</v>
      </c>
      <c r="O252" s="48">
        <v>16112.25</v>
      </c>
      <c r="P252" s="21" t="s">
        <v>91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Gwalior, Mp</v>
      </c>
      <c r="W252" s="38"/>
      <c r="X252" s="30" t="str">
        <f t="shared" si="37"/>
        <v/>
      </c>
      <c r="Y252" s="21" t="str">
        <f t="shared" si="34"/>
        <v/>
      </c>
      <c r="Z252" s="21" t="str">
        <f t="shared" si="35"/>
        <v>Friday</v>
      </c>
      <c r="AA252" s="21" t="str">
        <f t="shared" si="36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35.75</v>
      </c>
      <c r="F253" s="47">
        <f t="shared" si="31"/>
        <v>3146</v>
      </c>
      <c r="G253" s="48">
        <f t="shared" si="32"/>
        <v>3146</v>
      </c>
      <c r="H253" s="21">
        <v>317302</v>
      </c>
      <c r="I253" s="21" t="s">
        <v>1321</v>
      </c>
      <c r="J253" s="21">
        <v>1</v>
      </c>
      <c r="K253" s="21">
        <v>1</v>
      </c>
      <c r="L253" s="21">
        <f t="shared" si="33"/>
        <v>0</v>
      </c>
      <c r="M253" s="21" t="s">
        <v>60</v>
      </c>
      <c r="N253" s="30">
        <v>45820</v>
      </c>
      <c r="O253" s="48">
        <v>4702.5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34"/>
        <v>0</v>
      </c>
      <c r="Z253" s="21" t="str">
        <f t="shared" si="35"/>
        <v>Thursday</v>
      </c>
      <c r="AA253" s="21" t="str">
        <f t="shared" si="36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140.69999999999999</v>
      </c>
      <c r="F254" s="47">
        <f t="shared" si="31"/>
        <v>12381.599999999999</v>
      </c>
      <c r="G254" s="48">
        <f t="shared" si="32"/>
        <v>12381.599999999999</v>
      </c>
      <c r="H254" s="21">
        <v>317329</v>
      </c>
      <c r="I254" s="21" t="s">
        <v>113</v>
      </c>
      <c r="J254" s="21">
        <v>1</v>
      </c>
      <c r="K254" s="21">
        <v>1</v>
      </c>
      <c r="L254" s="21">
        <f t="shared" si="33"/>
        <v>0</v>
      </c>
      <c r="M254" s="21" t="s">
        <v>60</v>
      </c>
      <c r="N254" s="30">
        <v>45820</v>
      </c>
      <c r="O254" s="48">
        <v>17185.5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34"/>
        <v>0</v>
      </c>
      <c r="Z254" s="21" t="str">
        <f t="shared" si="35"/>
        <v>Thursday</v>
      </c>
      <c r="AA254" s="21" t="str">
        <f t="shared" si="36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147.69999999999999</v>
      </c>
      <c r="F255" s="47">
        <f t="shared" si="31"/>
        <v>12997.599999999999</v>
      </c>
      <c r="G255" s="48">
        <f t="shared" si="32"/>
        <v>12997.599999999999</v>
      </c>
      <c r="H255" s="21">
        <v>318304</v>
      </c>
      <c r="I255" s="21" t="s">
        <v>1322</v>
      </c>
      <c r="J255" s="21">
        <v>1</v>
      </c>
      <c r="K255" s="21">
        <v>1</v>
      </c>
      <c r="L255" s="21">
        <f t="shared" si="33"/>
        <v>0</v>
      </c>
      <c r="M255" s="21" t="s">
        <v>110</v>
      </c>
      <c r="N255" s="30">
        <v>45818</v>
      </c>
      <c r="O255" s="48">
        <v>21258.25</v>
      </c>
      <c r="P255" s="21" t="s">
        <v>165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Lucknow</v>
      </c>
      <c r="W255" s="38"/>
      <c r="X255" s="30" t="str">
        <f>IF(OR(R255 = "PRIYANKA MADAM", R255 = "DEEPAK", R255 = "PORTER"),N255,"")</f>
        <v/>
      </c>
      <c r="Y255" s="21" t="str">
        <f t="shared" si="34"/>
        <v/>
      </c>
      <c r="Z255" s="21" t="str">
        <f t="shared" si="35"/>
        <v>Tuesday</v>
      </c>
      <c r="AA255" s="21" t="str">
        <f t="shared" si="36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107.1</v>
      </c>
      <c r="F256" s="47">
        <f t="shared" si="31"/>
        <v>9424.7999999999993</v>
      </c>
      <c r="G256" s="48">
        <f t="shared" si="32"/>
        <v>18849.599999999999</v>
      </c>
      <c r="H256" s="21">
        <v>318317</v>
      </c>
      <c r="I256" s="21" t="s">
        <v>1323</v>
      </c>
      <c r="J256" s="21">
        <v>2</v>
      </c>
      <c r="K256" s="21">
        <v>2</v>
      </c>
      <c r="L256" s="21">
        <f t="shared" si="33"/>
        <v>0</v>
      </c>
      <c r="M256" s="21" t="s">
        <v>103</v>
      </c>
      <c r="N256" s="30">
        <v>45821</v>
      </c>
      <c r="O256" s="48">
        <v>33201</v>
      </c>
      <c r="P256" s="21" t="s">
        <v>252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Gujrat</v>
      </c>
      <c r="W256" s="38"/>
      <c r="X256" s="30" t="str">
        <f>IF(OR(R256 = "PRIYANKA MADAM", R256 = "DEEPAK", R256 = "PORTER"),N256,"")</f>
        <v/>
      </c>
      <c r="Y256" s="21" t="str">
        <f t="shared" si="34"/>
        <v/>
      </c>
      <c r="Z256" s="21" t="str">
        <f t="shared" si="35"/>
        <v>Friday</v>
      </c>
      <c r="AA256" s="21" t="str">
        <f t="shared" si="36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119.7</v>
      </c>
      <c r="F257" s="47">
        <f t="shared" si="31"/>
        <v>10533.6</v>
      </c>
      <c r="G257" s="48">
        <f t="shared" si="32"/>
        <v>10533.6</v>
      </c>
      <c r="H257" s="21">
        <v>323204</v>
      </c>
      <c r="I257" s="21" t="s">
        <v>1324</v>
      </c>
      <c r="J257" s="21">
        <v>1</v>
      </c>
      <c r="K257" s="21">
        <v>1</v>
      </c>
      <c r="L257" s="21">
        <f t="shared" si="33"/>
        <v>0</v>
      </c>
      <c r="M257" s="21" t="s">
        <v>110</v>
      </c>
      <c r="N257" s="30">
        <v>45818</v>
      </c>
      <c r="O257" s="48">
        <v>17228.25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34"/>
        <v/>
      </c>
      <c r="Z257" s="21" t="str">
        <f t="shared" si="35"/>
        <v>Tuesday</v>
      </c>
      <c r="AA257" s="21" t="str">
        <f t="shared" si="36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187.6</v>
      </c>
      <c r="F258" s="47">
        <f t="shared" si="31"/>
        <v>16508.8</v>
      </c>
      <c r="G258" s="48">
        <f t="shared" si="32"/>
        <v>16508.8</v>
      </c>
      <c r="H258" s="21">
        <v>328610</v>
      </c>
      <c r="I258" s="21" t="s">
        <v>1325</v>
      </c>
      <c r="J258" s="21">
        <v>1</v>
      </c>
      <c r="K258" s="21">
        <v>1</v>
      </c>
      <c r="L258" s="21">
        <f t="shared" si="33"/>
        <v>0</v>
      </c>
      <c r="M258" s="21" t="s">
        <v>110</v>
      </c>
      <c r="N258" s="30">
        <v>45818</v>
      </c>
      <c r="O258" s="48">
        <v>27001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34"/>
        <v/>
      </c>
      <c r="Z258" s="21" t="str">
        <f t="shared" si="35"/>
        <v>Tuesday</v>
      </c>
      <c r="AA258" s="21" t="str">
        <f t="shared" si="36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160.30000000000001</v>
      </c>
      <c r="F259" s="47">
        <f t="shared" ref="F259:F322" si="38">IF(AB259="DOLLAR",E259*88,E259)</f>
        <v>14106.400000000001</v>
      </c>
      <c r="G259" s="48">
        <f t="shared" ref="G259:G322" si="39">F259*J259</f>
        <v>14106.400000000001</v>
      </c>
      <c r="H259" s="21">
        <v>329904</v>
      </c>
      <c r="I259" s="21" t="s">
        <v>1326</v>
      </c>
      <c r="J259" s="21">
        <v>1</v>
      </c>
      <c r="K259" s="21">
        <v>1</v>
      </c>
      <c r="L259" s="21">
        <f t="shared" ref="L259:L322" si="40">J259-K259</f>
        <v>0</v>
      </c>
      <c r="M259" s="21" t="s">
        <v>114</v>
      </c>
      <c r="N259" s="30">
        <v>45818</v>
      </c>
      <c r="O259" s="48">
        <v>24846.5</v>
      </c>
      <c r="P259" s="21" t="s">
        <v>105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Chandigarh</v>
      </c>
      <c r="W259" s="38"/>
      <c r="X259" s="30" t="str">
        <f>IF(OR(R259 = "PRIYANKA MADAM", R259 = "DEEPAK", R259 = "PORTER"),N259,"")</f>
        <v/>
      </c>
      <c r="Y259" s="21" t="str">
        <f t="shared" ref="Y259:Y322" si="41">IF(X259="", "", X259-N259)</f>
        <v/>
      </c>
      <c r="Z259" s="21" t="str">
        <f t="shared" ref="Z259:Z322" si="42">IF(N259="", "", TEXT(N259, "dddd"))</f>
        <v>Tuesday</v>
      </c>
      <c r="AA259" s="21" t="str">
        <f t="shared" ref="AA259:AA322" si="43">IF(X259="", "", TEXT(X259, "dddd"))</f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142.80000000000001</v>
      </c>
      <c r="F260" s="47">
        <f t="shared" si="38"/>
        <v>12566.400000000001</v>
      </c>
      <c r="G260" s="48">
        <f t="shared" si="39"/>
        <v>12566.400000000001</v>
      </c>
      <c r="H260" s="21">
        <v>329931</v>
      </c>
      <c r="I260" s="21" t="s">
        <v>1327</v>
      </c>
      <c r="J260" s="21">
        <v>1</v>
      </c>
      <c r="K260" s="21">
        <v>1</v>
      </c>
      <c r="L260" s="21">
        <f t="shared" si="40"/>
        <v>0</v>
      </c>
      <c r="M260" s="21" t="s">
        <v>60</v>
      </c>
      <c r="N260" s="30">
        <v>45820</v>
      </c>
      <c r="O260" s="48">
        <v>17442</v>
      </c>
      <c r="P260" s="21" t="s">
        <v>16</v>
      </c>
      <c r="Q260" s="21" t="s">
        <v>636</v>
      </c>
      <c r="R260" s="21" t="s">
        <v>637</v>
      </c>
      <c r="S260" s="3">
        <v>4</v>
      </c>
      <c r="T260" s="37"/>
      <c r="U260" s="21" t="s">
        <v>18</v>
      </c>
      <c r="V260" s="21" t="str">
        <f>VLOOKUP(P260,'Customer List'!B:C,2,)</f>
        <v>Delhi</v>
      </c>
      <c r="W260" s="38"/>
      <c r="X260" s="30">
        <v>45820</v>
      </c>
      <c r="Y260" s="21">
        <f t="shared" si="41"/>
        <v>0</v>
      </c>
      <c r="Z260" s="21" t="str">
        <f t="shared" si="42"/>
        <v>Thursday</v>
      </c>
      <c r="AA260" s="21" t="str">
        <f t="shared" si="43"/>
        <v>Thursday</v>
      </c>
      <c r="AB260" s="21" t="str">
        <f>VLOOKUP(U260,'Currency Sheet'!A:C,3,)</f>
        <v>DOLLAR</v>
      </c>
      <c r="AC260" s="42" t="str">
        <f>VLOOKUP(P260,'Customer List'!B:D,3,)</f>
        <v>Local</v>
      </c>
    </row>
    <row r="261" spans="1:29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187.6</v>
      </c>
      <c r="F261" s="47">
        <f t="shared" si="38"/>
        <v>16508.8</v>
      </c>
      <c r="G261" s="48">
        <f t="shared" si="39"/>
        <v>33017.599999999999</v>
      </c>
      <c r="H261" s="21">
        <v>331210</v>
      </c>
      <c r="I261" s="21" t="s">
        <v>115</v>
      </c>
      <c r="J261" s="21">
        <v>2</v>
      </c>
      <c r="K261" s="21">
        <v>2</v>
      </c>
      <c r="L261" s="21">
        <f t="shared" si="40"/>
        <v>0</v>
      </c>
      <c r="M261" s="21" t="s">
        <v>86</v>
      </c>
      <c r="N261" s="30">
        <v>45818</v>
      </c>
      <c r="O261" s="48">
        <v>58156</v>
      </c>
      <c r="P261" s="21" t="s">
        <v>264</v>
      </c>
      <c r="Q261" s="21"/>
      <c r="R261" s="21"/>
      <c r="S261" s="3">
        <v>4</v>
      </c>
      <c r="T261" s="37"/>
      <c r="U261" s="21" t="s">
        <v>18</v>
      </c>
      <c r="V261" s="21" t="str">
        <f>VLOOKUP(P261,'Customer List'!B:C,2,)</f>
        <v>Banglore</v>
      </c>
      <c r="W261" s="38"/>
      <c r="X261" s="30" t="str">
        <f>IF(OR(R261 = "PRIYANKA MADAM", R261 = "DEEPAK", R261 = "PORTER"),N261,"")</f>
        <v/>
      </c>
      <c r="Y261" s="21" t="str">
        <f t="shared" si="41"/>
        <v/>
      </c>
      <c r="Z261" s="21" t="str">
        <f t="shared" si="42"/>
        <v>Tuesday</v>
      </c>
      <c r="AA261" s="21" t="str">
        <f t="shared" si="43"/>
        <v/>
      </c>
      <c r="AB261" s="21" t="str">
        <f>VLOOKUP(U261,'Currency Sheet'!A:C,3,)</f>
        <v>DOLLAR</v>
      </c>
      <c r="AC261" s="42" t="str">
        <f>VLOOKUP(P261,'Customer List'!B:D,3,)</f>
        <v>OutStation</v>
      </c>
    </row>
    <row r="262" spans="1:29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250.6</v>
      </c>
      <c r="F262" s="47">
        <f t="shared" si="38"/>
        <v>22052.799999999999</v>
      </c>
      <c r="G262" s="48">
        <f t="shared" si="39"/>
        <v>22052.799999999999</v>
      </c>
      <c r="H262" s="21">
        <v>343616</v>
      </c>
      <c r="I262" s="21" t="s">
        <v>1328</v>
      </c>
      <c r="J262" s="21">
        <v>1</v>
      </c>
      <c r="K262" s="21">
        <v>1</v>
      </c>
      <c r="L262" s="21">
        <f t="shared" si="40"/>
        <v>0</v>
      </c>
      <c r="M262" s="21" t="s">
        <v>117</v>
      </c>
      <c r="N262" s="30">
        <v>45820</v>
      </c>
      <c r="O262" s="48">
        <v>36068.5</v>
      </c>
      <c r="P262" s="21" t="s">
        <v>118</v>
      </c>
      <c r="Q262" s="21" t="s">
        <v>636</v>
      </c>
      <c r="R262" s="21" t="s">
        <v>637</v>
      </c>
      <c r="S262" s="3">
        <v>4</v>
      </c>
      <c r="T262" s="37" t="s">
        <v>119</v>
      </c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1"/>
        <v>0</v>
      </c>
      <c r="Z262" s="21" t="str">
        <f t="shared" si="42"/>
        <v>Thursday</v>
      </c>
      <c r="AA262" s="21" t="str">
        <f t="shared" si="43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35.75</v>
      </c>
      <c r="F263" s="47">
        <f t="shared" si="38"/>
        <v>3146</v>
      </c>
      <c r="G263" s="48">
        <f t="shared" si="39"/>
        <v>3146</v>
      </c>
      <c r="H263" s="21">
        <v>344604</v>
      </c>
      <c r="I263" s="21" t="s">
        <v>23</v>
      </c>
      <c r="J263" s="21">
        <v>1</v>
      </c>
      <c r="K263" s="21">
        <v>1</v>
      </c>
      <c r="L263" s="21">
        <f t="shared" si="40"/>
        <v>0</v>
      </c>
      <c r="M263" s="21" t="s">
        <v>60</v>
      </c>
      <c r="N263" s="30">
        <v>45820</v>
      </c>
      <c r="O263" s="48">
        <v>4702.5</v>
      </c>
      <c r="P263" s="21" t="s">
        <v>16</v>
      </c>
      <c r="Q263" s="21" t="s">
        <v>636</v>
      </c>
      <c r="R263" s="21" t="s">
        <v>637</v>
      </c>
      <c r="S263" s="3">
        <v>4</v>
      </c>
      <c r="T263" s="37"/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1"/>
        <v>0</v>
      </c>
      <c r="Z263" s="21" t="str">
        <f t="shared" si="42"/>
        <v>Thursday</v>
      </c>
      <c r="AA263" s="21" t="str">
        <f t="shared" si="43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205.1</v>
      </c>
      <c r="F264" s="47">
        <f t="shared" si="38"/>
        <v>18048.8</v>
      </c>
      <c r="G264" s="48">
        <f t="shared" si="39"/>
        <v>18048.8</v>
      </c>
      <c r="H264" s="21">
        <v>348006</v>
      </c>
      <c r="I264" s="21" t="s">
        <v>120</v>
      </c>
      <c r="J264" s="21">
        <v>1</v>
      </c>
      <c r="K264" s="21">
        <v>1</v>
      </c>
      <c r="L264" s="21">
        <f t="shared" si="40"/>
        <v>0</v>
      </c>
      <c r="M264" s="21" t="s">
        <v>110</v>
      </c>
      <c r="N264" s="30">
        <v>45818</v>
      </c>
      <c r="O264" s="48">
        <v>29519.75</v>
      </c>
      <c r="P264" s="21" t="s">
        <v>165</v>
      </c>
      <c r="Q264" s="21"/>
      <c r="R264" s="21"/>
      <c r="S264" s="3">
        <v>4</v>
      </c>
      <c r="T264" s="37"/>
      <c r="U264" s="21" t="s">
        <v>18</v>
      </c>
      <c r="V264" s="21" t="str">
        <f>VLOOKUP(P264,'Customer List'!B:C,2,)</f>
        <v>Lucknow</v>
      </c>
      <c r="W264" s="38"/>
      <c r="X264" s="30" t="str">
        <f>IF(OR(R264 = "PRIYANKA MADAM", R264 = "DEEPAK", R264 = "PORTER"),N264,"")</f>
        <v/>
      </c>
      <c r="Y264" s="21" t="str">
        <f t="shared" si="41"/>
        <v/>
      </c>
      <c r="Z264" s="21" t="str">
        <f t="shared" si="42"/>
        <v>Tuesday</v>
      </c>
      <c r="AA264" s="21" t="str">
        <f t="shared" si="43"/>
        <v/>
      </c>
      <c r="AB264" s="21" t="str">
        <f>VLOOKUP(U264,'Currency Sheet'!A:C,3,)</f>
        <v>DOLLAR</v>
      </c>
      <c r="AC264" s="42" t="str">
        <f>VLOOKUP(P264,'Customer List'!B:D,3,)</f>
        <v>OutStation</v>
      </c>
    </row>
    <row r="265" spans="1:29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74.900000000000006</v>
      </c>
      <c r="F265" s="47">
        <f t="shared" si="38"/>
        <v>6591.2000000000007</v>
      </c>
      <c r="G265" s="48">
        <f t="shared" si="39"/>
        <v>6591.2000000000007</v>
      </c>
      <c r="H265" s="21">
        <v>349509</v>
      </c>
      <c r="I265" s="21" t="s">
        <v>1329</v>
      </c>
      <c r="J265" s="21">
        <v>1</v>
      </c>
      <c r="K265" s="21">
        <v>1</v>
      </c>
      <c r="L265" s="21">
        <f t="shared" si="40"/>
        <v>0</v>
      </c>
      <c r="M265" s="21" t="s">
        <v>99</v>
      </c>
      <c r="N265" s="30">
        <v>45820</v>
      </c>
      <c r="O265" s="48">
        <v>9148.5</v>
      </c>
      <c r="P265" s="21" t="s">
        <v>1011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1"/>
        <v>0</v>
      </c>
      <c r="Z265" s="21" t="str">
        <f t="shared" si="42"/>
        <v>Thursday</v>
      </c>
      <c r="AA265" s="21" t="str">
        <f t="shared" si="43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95.55</v>
      </c>
      <c r="F266" s="47">
        <f t="shared" si="38"/>
        <v>8408.4</v>
      </c>
      <c r="G266" s="48">
        <f t="shared" si="39"/>
        <v>8408.4</v>
      </c>
      <c r="H266" s="21">
        <v>351323</v>
      </c>
      <c r="I266" s="21" t="s">
        <v>1330</v>
      </c>
      <c r="J266" s="21">
        <v>1</v>
      </c>
      <c r="K266" s="21">
        <v>1</v>
      </c>
      <c r="L266" s="21">
        <f t="shared" si="40"/>
        <v>0</v>
      </c>
      <c r="M266" s="21" t="s">
        <v>60</v>
      </c>
      <c r="N266" s="30">
        <v>45820</v>
      </c>
      <c r="O266" s="48">
        <v>12568.5</v>
      </c>
      <c r="P266" s="21" t="s">
        <v>16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1"/>
        <v>0</v>
      </c>
      <c r="Z266" s="21" t="str">
        <f t="shared" si="42"/>
        <v>Thursday</v>
      </c>
      <c r="AA266" s="21" t="str">
        <f t="shared" si="43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242.9</v>
      </c>
      <c r="F267" s="47">
        <f t="shared" si="38"/>
        <v>21375.200000000001</v>
      </c>
      <c r="G267" s="48">
        <f t="shared" si="39"/>
        <v>21375.200000000001</v>
      </c>
      <c r="H267" s="21">
        <v>352908</v>
      </c>
      <c r="I267" s="21" t="s">
        <v>121</v>
      </c>
      <c r="J267" s="21">
        <v>1</v>
      </c>
      <c r="K267" s="21">
        <v>1</v>
      </c>
      <c r="L267" s="21">
        <f t="shared" si="40"/>
        <v>0</v>
      </c>
      <c r="M267" s="21" t="s">
        <v>110</v>
      </c>
      <c r="N267" s="30">
        <v>45818</v>
      </c>
      <c r="O267" s="48">
        <v>34960.25</v>
      </c>
      <c r="P267" s="21" t="s">
        <v>165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Lucknow</v>
      </c>
      <c r="W267" s="38"/>
      <c r="X267" s="30" t="str">
        <f>IF(OR(R267 = "PRIYANKA MADAM", R267 = "DEEPAK", R267 = "PORTER"),N267,"")</f>
        <v/>
      </c>
      <c r="Y267" s="21" t="str">
        <f t="shared" si="41"/>
        <v/>
      </c>
      <c r="Z267" s="21" t="str">
        <f t="shared" si="42"/>
        <v>Tuesday</v>
      </c>
      <c r="AA267" s="21" t="str">
        <f t="shared" si="43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334.5</v>
      </c>
      <c r="F268" s="47">
        <f t="shared" si="38"/>
        <v>29436</v>
      </c>
      <c r="G268" s="48">
        <f t="shared" si="39"/>
        <v>29436</v>
      </c>
      <c r="H268" s="21">
        <v>353224</v>
      </c>
      <c r="I268" s="21" t="s">
        <v>1331</v>
      </c>
      <c r="J268" s="21">
        <v>1</v>
      </c>
      <c r="K268" s="21">
        <v>1</v>
      </c>
      <c r="L268" s="21">
        <f t="shared" si="40"/>
        <v>0</v>
      </c>
      <c r="M268" s="21" t="s">
        <v>114</v>
      </c>
      <c r="N268" s="30">
        <v>45818</v>
      </c>
      <c r="O268" s="48">
        <v>48391</v>
      </c>
      <c r="P268" s="21" t="s">
        <v>105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Chandigarh</v>
      </c>
      <c r="W268" s="38"/>
      <c r="X268" s="30" t="str">
        <f>IF(OR(R268 = "PRIYANKA MADAM", R268 = "DEEPAK", R268 = "PORTER"),N268,"")</f>
        <v/>
      </c>
      <c r="Y268" s="21" t="str">
        <f t="shared" si="41"/>
        <v/>
      </c>
      <c r="Z268" s="21" t="str">
        <f t="shared" si="42"/>
        <v>Tuesday</v>
      </c>
      <c r="AA268" s="21" t="str">
        <f t="shared" si="43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169.4</v>
      </c>
      <c r="F269" s="47">
        <f t="shared" si="38"/>
        <v>14907.2</v>
      </c>
      <c r="G269" s="48">
        <f t="shared" si="39"/>
        <v>14907.2</v>
      </c>
      <c r="H269" s="21">
        <v>353227</v>
      </c>
      <c r="I269" s="21" t="s">
        <v>1332</v>
      </c>
      <c r="J269" s="21">
        <v>1</v>
      </c>
      <c r="K269" s="21">
        <v>1</v>
      </c>
      <c r="L269" s="21">
        <f t="shared" si="40"/>
        <v>0</v>
      </c>
      <c r="M269" s="21" t="s">
        <v>60</v>
      </c>
      <c r="N269" s="30">
        <v>45820</v>
      </c>
      <c r="O269" s="48">
        <v>20691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1"/>
        <v>0</v>
      </c>
      <c r="Z269" s="21" t="str">
        <f t="shared" si="42"/>
        <v>Thursday</v>
      </c>
      <c r="AA269" s="21" t="str">
        <f t="shared" si="43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173.6</v>
      </c>
      <c r="F270" s="47">
        <f t="shared" si="38"/>
        <v>15276.8</v>
      </c>
      <c r="G270" s="48">
        <f t="shared" si="39"/>
        <v>15276.8</v>
      </c>
      <c r="H270" s="21">
        <v>353419</v>
      </c>
      <c r="I270" s="21" t="s">
        <v>1333</v>
      </c>
      <c r="J270" s="21">
        <v>1</v>
      </c>
      <c r="K270" s="21">
        <v>1</v>
      </c>
      <c r="L270" s="21">
        <f t="shared" si="40"/>
        <v>0</v>
      </c>
      <c r="M270" s="21" t="s">
        <v>60</v>
      </c>
      <c r="N270" s="30">
        <v>45820</v>
      </c>
      <c r="O270" s="48">
        <v>21204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1"/>
        <v>0</v>
      </c>
      <c r="Z270" s="21" t="str">
        <f t="shared" si="42"/>
        <v>Thursday</v>
      </c>
      <c r="AA270" s="21" t="str">
        <f t="shared" si="43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103.35</v>
      </c>
      <c r="F271" s="47">
        <f t="shared" si="38"/>
        <v>9094.7999999999993</v>
      </c>
      <c r="G271" s="48">
        <f t="shared" si="39"/>
        <v>9094.7999999999993</v>
      </c>
      <c r="H271" s="21">
        <v>353719</v>
      </c>
      <c r="I271" s="21" t="s">
        <v>1334</v>
      </c>
      <c r="J271" s="21">
        <v>1</v>
      </c>
      <c r="K271" s="21">
        <v>1</v>
      </c>
      <c r="L271" s="21">
        <f t="shared" si="40"/>
        <v>0</v>
      </c>
      <c r="M271" s="21" t="s">
        <v>60</v>
      </c>
      <c r="N271" s="30">
        <v>45820</v>
      </c>
      <c r="O271" s="48">
        <v>13594.5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1"/>
        <v>0</v>
      </c>
      <c r="Z271" s="21" t="str">
        <f t="shared" si="42"/>
        <v>Thursday</v>
      </c>
      <c r="AA271" s="21" t="str">
        <f t="shared" si="43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92.3</v>
      </c>
      <c r="F272" s="47">
        <f t="shared" si="38"/>
        <v>8122.4</v>
      </c>
      <c r="G272" s="48">
        <f t="shared" si="39"/>
        <v>8122.4</v>
      </c>
      <c r="H272" s="21">
        <v>356907</v>
      </c>
      <c r="I272" s="21" t="s">
        <v>1236</v>
      </c>
      <c r="J272" s="21">
        <v>1</v>
      </c>
      <c r="K272" s="21">
        <v>1</v>
      </c>
      <c r="L272" s="21">
        <f t="shared" si="40"/>
        <v>0</v>
      </c>
      <c r="M272" s="21" t="s">
        <v>60</v>
      </c>
      <c r="N272" s="30">
        <v>45820</v>
      </c>
      <c r="O272" s="48">
        <v>12141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1"/>
        <v>0</v>
      </c>
      <c r="Z272" s="21" t="str">
        <f t="shared" si="42"/>
        <v>Thursday</v>
      </c>
      <c r="AA272" s="21" t="str">
        <f t="shared" si="43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103.35</v>
      </c>
      <c r="F273" s="47">
        <f t="shared" si="38"/>
        <v>9094.7999999999993</v>
      </c>
      <c r="G273" s="48">
        <f t="shared" si="39"/>
        <v>9094.7999999999993</v>
      </c>
      <c r="H273" s="21">
        <v>356927</v>
      </c>
      <c r="I273" s="21" t="s">
        <v>1335</v>
      </c>
      <c r="J273" s="21">
        <v>1</v>
      </c>
      <c r="K273" s="21">
        <v>1</v>
      </c>
      <c r="L273" s="21">
        <f t="shared" si="40"/>
        <v>0</v>
      </c>
      <c r="M273" s="21" t="s">
        <v>60</v>
      </c>
      <c r="N273" s="30">
        <v>45820</v>
      </c>
      <c r="O273" s="48">
        <v>13594.5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1"/>
        <v>0</v>
      </c>
      <c r="Z273" s="21" t="str">
        <f t="shared" si="42"/>
        <v>Thursday</v>
      </c>
      <c r="AA273" s="21" t="str">
        <f t="shared" si="43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269.5</v>
      </c>
      <c r="F274" s="47">
        <f t="shared" si="38"/>
        <v>23716</v>
      </c>
      <c r="G274" s="48">
        <f t="shared" si="39"/>
        <v>47432</v>
      </c>
      <c r="H274" s="21">
        <v>357506</v>
      </c>
      <c r="I274" s="21" t="s">
        <v>1336</v>
      </c>
      <c r="J274" s="21">
        <v>2</v>
      </c>
      <c r="K274" s="21">
        <v>2</v>
      </c>
      <c r="L274" s="21">
        <f t="shared" si="40"/>
        <v>0</v>
      </c>
      <c r="M274" s="21" t="s">
        <v>103</v>
      </c>
      <c r="N274" s="30">
        <v>45821</v>
      </c>
      <c r="O274" s="48">
        <v>83545</v>
      </c>
      <c r="P274" s="21" t="s">
        <v>252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Gujrat</v>
      </c>
      <c r="W274" s="38"/>
      <c r="X274" s="30" t="str">
        <f>IF(OR(R274 = "PRIYANKA MADAM", R274 = "DEEPAK", R274 = "PORTER"),N274,"")</f>
        <v/>
      </c>
      <c r="Y274" s="21" t="str">
        <f t="shared" si="41"/>
        <v/>
      </c>
      <c r="Z274" s="21" t="str">
        <f t="shared" si="42"/>
        <v>Friday</v>
      </c>
      <c r="AA274" s="21" t="str">
        <f t="shared" si="43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78.400000000000006</v>
      </c>
      <c r="F275" s="47">
        <f t="shared" si="38"/>
        <v>6899.2000000000007</v>
      </c>
      <c r="G275" s="48">
        <f t="shared" si="39"/>
        <v>6899.2000000000007</v>
      </c>
      <c r="H275" s="21">
        <v>363402</v>
      </c>
      <c r="I275" s="21" t="s">
        <v>1337</v>
      </c>
      <c r="J275" s="21">
        <v>1</v>
      </c>
      <c r="K275" s="21">
        <v>1</v>
      </c>
      <c r="L275" s="21">
        <f t="shared" si="40"/>
        <v>0</v>
      </c>
      <c r="M275" s="21" t="s">
        <v>110</v>
      </c>
      <c r="N275" s="30">
        <v>45818</v>
      </c>
      <c r="O275" s="48">
        <v>11284</v>
      </c>
      <c r="P275" s="21" t="s">
        <v>165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Lucknow</v>
      </c>
      <c r="W275" s="38"/>
      <c r="X275" s="30" t="str">
        <f>IF(OR(R275 = "PRIYANKA MADAM", R275 = "DEEPAK", R275 = "PORTER"),N275,"")</f>
        <v/>
      </c>
      <c r="Y275" s="21" t="str">
        <f t="shared" si="41"/>
        <v/>
      </c>
      <c r="Z275" s="21" t="str">
        <f t="shared" si="42"/>
        <v>Tuesday</v>
      </c>
      <c r="AA275" s="21" t="str">
        <f t="shared" si="43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259</v>
      </c>
      <c r="F276" s="47">
        <f t="shared" si="38"/>
        <v>22792</v>
      </c>
      <c r="G276" s="48">
        <f t="shared" si="39"/>
        <v>22792</v>
      </c>
      <c r="H276" s="21">
        <v>372214</v>
      </c>
      <c r="I276" s="21" t="s">
        <v>122</v>
      </c>
      <c r="J276" s="21">
        <v>1</v>
      </c>
      <c r="K276" s="21">
        <v>1</v>
      </c>
      <c r="L276" s="21">
        <f t="shared" si="40"/>
        <v>0</v>
      </c>
      <c r="M276" s="21" t="s">
        <v>114</v>
      </c>
      <c r="N276" s="30">
        <v>45818</v>
      </c>
      <c r="O276" s="48">
        <v>40145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1"/>
        <v/>
      </c>
      <c r="Z276" s="21" t="str">
        <f t="shared" si="42"/>
        <v>Tuesday</v>
      </c>
      <c r="AA276" s="21" t="str">
        <f t="shared" si="43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300.3</v>
      </c>
      <c r="F277" s="47">
        <f t="shared" si="38"/>
        <v>26426.400000000001</v>
      </c>
      <c r="G277" s="48">
        <f t="shared" si="39"/>
        <v>26426.400000000001</v>
      </c>
      <c r="H277" s="21">
        <v>372714</v>
      </c>
      <c r="I277" s="21" t="s">
        <v>1338</v>
      </c>
      <c r="J277" s="21">
        <v>1</v>
      </c>
      <c r="K277" s="21">
        <v>1</v>
      </c>
      <c r="L277" s="21">
        <f t="shared" si="40"/>
        <v>0</v>
      </c>
      <c r="M277" s="21" t="s">
        <v>114</v>
      </c>
      <c r="N277" s="30">
        <v>45818</v>
      </c>
      <c r="O277" s="48">
        <v>46546.5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1"/>
        <v/>
      </c>
      <c r="Z277" s="21" t="str">
        <f t="shared" si="42"/>
        <v>Tuesday</v>
      </c>
      <c r="AA277" s="21" t="str">
        <f t="shared" si="43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91</v>
      </c>
      <c r="F278" s="47">
        <f t="shared" si="38"/>
        <v>8008</v>
      </c>
      <c r="G278" s="48">
        <f t="shared" si="39"/>
        <v>8008</v>
      </c>
      <c r="H278" s="21">
        <v>388604</v>
      </c>
      <c r="I278" s="21" t="s">
        <v>123</v>
      </c>
      <c r="J278" s="21">
        <v>1</v>
      </c>
      <c r="K278" s="21">
        <v>1</v>
      </c>
      <c r="L278" s="21">
        <f t="shared" si="40"/>
        <v>0</v>
      </c>
      <c r="M278" s="21" t="s">
        <v>60</v>
      </c>
      <c r="N278" s="30">
        <v>45820</v>
      </c>
      <c r="O278" s="48">
        <v>11970</v>
      </c>
      <c r="P278" s="21" t="s">
        <v>16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45820</v>
      </c>
      <c r="Y278" s="21">
        <f t="shared" si="41"/>
        <v>0</v>
      </c>
      <c r="Z278" s="21" t="str">
        <f t="shared" si="42"/>
        <v>Thursday</v>
      </c>
      <c r="AA278" s="21" t="str">
        <f t="shared" si="43"/>
        <v>Thursday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398.3</v>
      </c>
      <c r="F279" s="47">
        <f t="shared" si="38"/>
        <v>35050.400000000001</v>
      </c>
      <c r="G279" s="48">
        <f t="shared" si="39"/>
        <v>35050.400000000001</v>
      </c>
      <c r="H279" s="21">
        <v>391501</v>
      </c>
      <c r="I279" s="21" t="s">
        <v>124</v>
      </c>
      <c r="J279" s="21">
        <v>1</v>
      </c>
      <c r="K279" s="21">
        <v>1</v>
      </c>
      <c r="L279" s="21">
        <f t="shared" si="40"/>
        <v>0</v>
      </c>
      <c r="M279" s="21" t="s">
        <v>125</v>
      </c>
      <c r="N279" s="30">
        <v>45818</v>
      </c>
      <c r="O279" s="48">
        <v>48820.2</v>
      </c>
      <c r="P279" s="21" t="s">
        <v>1011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45818</v>
      </c>
      <c r="Y279" s="21">
        <f t="shared" si="41"/>
        <v>0</v>
      </c>
      <c r="Z279" s="21" t="str">
        <f t="shared" si="42"/>
        <v>Tuesday</v>
      </c>
      <c r="AA279" s="21" t="str">
        <f t="shared" si="43"/>
        <v>Tuesday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326.25</v>
      </c>
      <c r="F280" s="47">
        <f t="shared" si="38"/>
        <v>28710</v>
      </c>
      <c r="G280" s="48">
        <f t="shared" si="39"/>
        <v>28710</v>
      </c>
      <c r="H280" s="21">
        <v>396434</v>
      </c>
      <c r="I280" s="21" t="s">
        <v>32</v>
      </c>
      <c r="J280" s="21">
        <v>1</v>
      </c>
      <c r="K280" s="21">
        <v>1</v>
      </c>
      <c r="L280" s="21">
        <f t="shared" si="40"/>
        <v>0</v>
      </c>
      <c r="M280" s="21" t="s">
        <v>65</v>
      </c>
      <c r="N280" s="30">
        <v>45821</v>
      </c>
      <c r="O280" s="48">
        <v>39258.75</v>
      </c>
      <c r="P280" s="21" t="s">
        <v>42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Faridabad</v>
      </c>
      <c r="W280" s="38"/>
      <c r="X280" s="30">
        <v>45821</v>
      </c>
      <c r="Y280" s="21">
        <f t="shared" si="41"/>
        <v>0</v>
      </c>
      <c r="Z280" s="21" t="str">
        <f t="shared" si="42"/>
        <v>Friday</v>
      </c>
      <c r="AA280" s="21" t="str">
        <f t="shared" si="43"/>
        <v>Friday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74.900000000000006</v>
      </c>
      <c r="F281" s="47">
        <f t="shared" si="38"/>
        <v>6591.2000000000007</v>
      </c>
      <c r="G281" s="48">
        <f t="shared" si="39"/>
        <v>13182.400000000001</v>
      </c>
      <c r="H281" s="21">
        <v>400110</v>
      </c>
      <c r="I281" s="21" t="s">
        <v>1339</v>
      </c>
      <c r="J281" s="21">
        <v>2</v>
      </c>
      <c r="K281" s="21">
        <v>2</v>
      </c>
      <c r="L281" s="21">
        <f t="shared" si="40"/>
        <v>0</v>
      </c>
      <c r="M281" s="21" t="s">
        <v>110</v>
      </c>
      <c r="N281" s="30">
        <v>45818</v>
      </c>
      <c r="O281" s="48">
        <v>21560.5</v>
      </c>
      <c r="P281" s="21" t="s">
        <v>165</v>
      </c>
      <c r="Q281" s="21"/>
      <c r="R281" s="21"/>
      <c r="S281" s="3">
        <v>4</v>
      </c>
      <c r="T281" s="37"/>
      <c r="U281" s="21" t="s">
        <v>18</v>
      </c>
      <c r="V281" s="21" t="str">
        <f>VLOOKUP(P281,'Customer List'!B:C,2,)</f>
        <v>Lucknow</v>
      </c>
      <c r="W281" s="38"/>
      <c r="X281" s="30" t="str">
        <f>IF(OR(R281 = "PRIYANKA MADAM", R281 = "DEEPAK", R281 = "PORTER"),N281,"")</f>
        <v/>
      </c>
      <c r="Y281" s="21" t="str">
        <f t="shared" si="41"/>
        <v/>
      </c>
      <c r="Z281" s="21" t="str">
        <f t="shared" si="42"/>
        <v>Tuesday</v>
      </c>
      <c r="AA281" s="21" t="str">
        <f t="shared" si="43"/>
        <v/>
      </c>
      <c r="AB281" s="21" t="str">
        <f>VLOOKUP(U281,'Currency Sheet'!A:C,3,)</f>
        <v>DOLLAR</v>
      </c>
      <c r="AC281" s="42" t="str">
        <f>VLOOKUP(P281,'Customer List'!B:D,3,)</f>
        <v>OutStation</v>
      </c>
    </row>
    <row r="282" spans="1:29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133.9</v>
      </c>
      <c r="F282" s="47">
        <f t="shared" si="38"/>
        <v>11783.2</v>
      </c>
      <c r="G282" s="48">
        <f t="shared" si="39"/>
        <v>11783.2</v>
      </c>
      <c r="H282" s="21">
        <v>420302</v>
      </c>
      <c r="I282" s="21" t="s">
        <v>1249</v>
      </c>
      <c r="J282" s="21">
        <v>1</v>
      </c>
      <c r="K282" s="21">
        <v>1</v>
      </c>
      <c r="L282" s="21">
        <f t="shared" si="40"/>
        <v>0</v>
      </c>
      <c r="M282" s="21" t="s">
        <v>60</v>
      </c>
      <c r="N282" s="30">
        <v>45820</v>
      </c>
      <c r="O282" s="48">
        <v>17613</v>
      </c>
      <c r="P282" s="21" t="s">
        <v>16</v>
      </c>
      <c r="Q282" s="21" t="s">
        <v>636</v>
      </c>
      <c r="R282" s="21" t="s">
        <v>637</v>
      </c>
      <c r="S282" s="3">
        <v>4</v>
      </c>
      <c r="T282" s="37"/>
      <c r="U282" s="21" t="s">
        <v>18</v>
      </c>
      <c r="V282" s="21" t="str">
        <f>VLOOKUP(P282,'Customer List'!B:C,2,)</f>
        <v>Delhi</v>
      </c>
      <c r="W282" s="38"/>
      <c r="X282" s="30">
        <v>45820</v>
      </c>
      <c r="Y282" s="21">
        <f t="shared" si="41"/>
        <v>0</v>
      </c>
      <c r="Z282" s="21" t="str">
        <f t="shared" si="42"/>
        <v>Thursday</v>
      </c>
      <c r="AA282" s="21" t="str">
        <f t="shared" si="43"/>
        <v>Thursday</v>
      </c>
      <c r="AB282" s="21" t="str">
        <f>VLOOKUP(U282,'Currency Sheet'!A:C,3,)</f>
        <v>DOLLAR</v>
      </c>
      <c r="AC282" s="42" t="str">
        <f>VLOOKUP(P282,'Customer List'!B:D,3,)</f>
        <v>Local</v>
      </c>
    </row>
    <row r="283" spans="1:29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21</v>
      </c>
      <c r="F283" s="47">
        <f t="shared" si="38"/>
        <v>1848</v>
      </c>
      <c r="G283" s="48">
        <f t="shared" si="39"/>
        <v>1848</v>
      </c>
      <c r="H283" s="21">
        <v>420403</v>
      </c>
      <c r="I283" s="21" t="s">
        <v>14</v>
      </c>
      <c r="J283" s="21">
        <v>1</v>
      </c>
      <c r="K283" s="21">
        <v>1</v>
      </c>
      <c r="L283" s="21">
        <f t="shared" si="40"/>
        <v>0</v>
      </c>
      <c r="M283" s="21" t="s">
        <v>126</v>
      </c>
      <c r="N283" s="30">
        <v>45818</v>
      </c>
      <c r="O283" s="48">
        <v>3487.5</v>
      </c>
      <c r="P283" s="21" t="s">
        <v>127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Dehradoon</v>
      </c>
      <c r="W283" s="38"/>
      <c r="X283" s="30" t="str">
        <f>IF(OR(R283 = "PRIYANKA MADAM", R283 = "DEEPAK", R283 = "PORTER"),N283,"")</f>
        <v/>
      </c>
      <c r="Y283" s="21" t="str">
        <f t="shared" si="41"/>
        <v/>
      </c>
      <c r="Z283" s="21" t="str">
        <f t="shared" si="42"/>
        <v>Tuesday</v>
      </c>
      <c r="AA283" s="21" t="str">
        <f t="shared" si="43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45.5</v>
      </c>
      <c r="F284" s="47">
        <f t="shared" si="38"/>
        <v>4004</v>
      </c>
      <c r="G284" s="48">
        <f t="shared" si="39"/>
        <v>8008</v>
      </c>
      <c r="H284" s="21">
        <v>420601</v>
      </c>
      <c r="I284" s="21" t="s">
        <v>1250</v>
      </c>
      <c r="J284" s="21">
        <v>2</v>
      </c>
      <c r="K284" s="21">
        <v>2</v>
      </c>
      <c r="L284" s="21">
        <f t="shared" si="40"/>
        <v>0</v>
      </c>
      <c r="M284" s="21" t="s">
        <v>74</v>
      </c>
      <c r="N284" s="30">
        <v>45818</v>
      </c>
      <c r="O284" s="48">
        <v>9874.7999999999993</v>
      </c>
      <c r="P284" s="21" t="s">
        <v>276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Pune</v>
      </c>
      <c r="W284" s="38"/>
      <c r="X284" s="30" t="str">
        <f>IF(OR(R284 = "PRIYANKA MADAM", R284 = "DEEPAK", R284 = "PORTER"),N284,"")</f>
        <v/>
      </c>
      <c r="Y284" s="21" t="str">
        <f t="shared" si="41"/>
        <v/>
      </c>
      <c r="Z284" s="21" t="str">
        <f t="shared" si="42"/>
        <v>Tuesday</v>
      </c>
      <c r="AA284" s="21" t="str">
        <f t="shared" si="43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38.35</v>
      </c>
      <c r="F285" s="47">
        <f t="shared" si="38"/>
        <v>3374.8</v>
      </c>
      <c r="G285" s="48">
        <f t="shared" si="39"/>
        <v>6749.6</v>
      </c>
      <c r="H285" s="21">
        <v>420801</v>
      </c>
      <c r="I285" s="21" t="s">
        <v>1242</v>
      </c>
      <c r="J285" s="21">
        <v>2</v>
      </c>
      <c r="K285" s="21">
        <v>2</v>
      </c>
      <c r="L285" s="21">
        <f t="shared" si="40"/>
        <v>0</v>
      </c>
      <c r="M285" s="21" t="s">
        <v>60</v>
      </c>
      <c r="N285" s="30">
        <v>45820</v>
      </c>
      <c r="O285" s="48">
        <v>10089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1"/>
        <v>0</v>
      </c>
      <c r="Z285" s="21" t="str">
        <f t="shared" si="42"/>
        <v>Thursday</v>
      </c>
      <c r="AA285" s="21" t="str">
        <f t="shared" si="43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61.1</v>
      </c>
      <c r="F286" s="47">
        <f t="shared" si="38"/>
        <v>5376.8</v>
      </c>
      <c r="G286" s="48">
        <f t="shared" si="39"/>
        <v>10753.6</v>
      </c>
      <c r="H286" s="21">
        <v>421002</v>
      </c>
      <c r="I286" s="21" t="s">
        <v>1241</v>
      </c>
      <c r="J286" s="21">
        <v>2</v>
      </c>
      <c r="K286" s="21">
        <v>2</v>
      </c>
      <c r="L286" s="21">
        <f t="shared" si="40"/>
        <v>0</v>
      </c>
      <c r="M286" s="21" t="s">
        <v>60</v>
      </c>
      <c r="N286" s="30">
        <v>45820</v>
      </c>
      <c r="O286" s="48">
        <v>16074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1"/>
        <v>0</v>
      </c>
      <c r="Z286" s="21" t="str">
        <f t="shared" si="42"/>
        <v>Thursday</v>
      </c>
      <c r="AA286" s="21" t="str">
        <f t="shared" si="43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70.7</v>
      </c>
      <c r="F287" s="47">
        <f t="shared" si="38"/>
        <v>6221.6</v>
      </c>
      <c r="G287" s="48">
        <f t="shared" si="39"/>
        <v>6221.6</v>
      </c>
      <c r="H287" s="21">
        <v>422301</v>
      </c>
      <c r="I287" s="21" t="s">
        <v>1340</v>
      </c>
      <c r="J287" s="21">
        <v>1</v>
      </c>
      <c r="K287" s="21">
        <v>1</v>
      </c>
      <c r="L287" s="21">
        <f t="shared" si="40"/>
        <v>0</v>
      </c>
      <c r="M287" s="21" t="s">
        <v>101</v>
      </c>
      <c r="N287" s="30">
        <v>45818</v>
      </c>
      <c r="O287" s="48">
        <v>10958.5</v>
      </c>
      <c r="P287" s="21" t="s">
        <v>1907</v>
      </c>
      <c r="Q287" s="21"/>
      <c r="R287" s="21"/>
      <c r="S287" s="3">
        <v>4</v>
      </c>
      <c r="T287" s="37"/>
      <c r="U287" s="21" t="s">
        <v>18</v>
      </c>
      <c r="V287" s="21" t="str">
        <f>VLOOKUP(P287,'Customer List'!B:C,2,)</f>
        <v>Chandigarh</v>
      </c>
      <c r="W287" s="38"/>
      <c r="X287" s="30" t="str">
        <f>IF(OR(R287 = "PRIYANKA MADAM", R287 = "DEEPAK", R287 = "PORTER"),N287,"")</f>
        <v/>
      </c>
      <c r="Y287" s="21" t="str">
        <f t="shared" si="41"/>
        <v/>
      </c>
      <c r="Z287" s="21" t="str">
        <f t="shared" si="42"/>
        <v>Tuesday</v>
      </c>
      <c r="AA287" s="21" t="str">
        <f t="shared" si="43"/>
        <v/>
      </c>
      <c r="AB287" s="21" t="str">
        <f>VLOOKUP(U287,'Currency Sheet'!A:C,3,)</f>
        <v>DOLLAR</v>
      </c>
      <c r="AC287" s="42" t="str">
        <f>VLOOKUP(P287,'Customer List'!B:D,3,)</f>
        <v>OutStation</v>
      </c>
    </row>
    <row r="288" spans="1:29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98.7</v>
      </c>
      <c r="F288" s="47">
        <f t="shared" si="38"/>
        <v>8685.6</v>
      </c>
      <c r="G288" s="48">
        <f t="shared" si="39"/>
        <v>8685.6</v>
      </c>
      <c r="H288" s="21">
        <v>422401</v>
      </c>
      <c r="I288" s="21" t="s">
        <v>1341</v>
      </c>
      <c r="J288" s="21">
        <v>1</v>
      </c>
      <c r="K288" s="21">
        <v>1</v>
      </c>
      <c r="L288" s="21">
        <f t="shared" si="40"/>
        <v>0</v>
      </c>
      <c r="M288" s="21" t="s">
        <v>125</v>
      </c>
      <c r="N288" s="30">
        <v>45818</v>
      </c>
      <c r="O288" s="48">
        <v>12097.8</v>
      </c>
      <c r="P288" s="21" t="s">
        <v>1011</v>
      </c>
      <c r="Q288" s="21" t="s">
        <v>636</v>
      </c>
      <c r="R288" s="21" t="s">
        <v>637</v>
      </c>
      <c r="S288" s="3">
        <v>4</v>
      </c>
      <c r="T288" s="37"/>
      <c r="U288" s="21" t="s">
        <v>18</v>
      </c>
      <c r="V288" s="21" t="str">
        <f>VLOOKUP(P288,'Customer List'!B:C,2,)</f>
        <v>Delhi</v>
      </c>
      <c r="W288" s="38"/>
      <c r="X288" s="30">
        <v>45818</v>
      </c>
      <c r="Y288" s="21">
        <f t="shared" si="41"/>
        <v>0</v>
      </c>
      <c r="Z288" s="21" t="str">
        <f t="shared" si="42"/>
        <v>Tuesday</v>
      </c>
      <c r="AA288" s="21" t="str">
        <f t="shared" si="43"/>
        <v>Tuesday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8"/>
        <v>20636</v>
      </c>
      <c r="G289" s="48">
        <f t="shared" si="39"/>
        <v>20636</v>
      </c>
      <c r="H289" s="21">
        <v>423102</v>
      </c>
      <c r="I289" s="21" t="s">
        <v>1265</v>
      </c>
      <c r="J289" s="21">
        <v>1</v>
      </c>
      <c r="K289" s="21">
        <v>1</v>
      </c>
      <c r="L289" s="21">
        <f t="shared" si="40"/>
        <v>0</v>
      </c>
      <c r="M289" s="21" t="s">
        <v>63</v>
      </c>
      <c r="N289" s="30">
        <v>45821</v>
      </c>
      <c r="O289" s="48">
        <v>28642.5</v>
      </c>
      <c r="P289" s="21" t="s">
        <v>42</v>
      </c>
      <c r="Q289" s="21" t="s">
        <v>636</v>
      </c>
      <c r="R289" s="21" t="s">
        <v>637</v>
      </c>
      <c r="S289" s="3">
        <v>-20</v>
      </c>
      <c r="T289" s="37"/>
      <c r="U289" s="21" t="s">
        <v>18</v>
      </c>
      <c r="V289" s="21" t="str">
        <f>VLOOKUP(P289,'Customer List'!B:C,2,)</f>
        <v>Faridabad</v>
      </c>
      <c r="W289" s="38"/>
      <c r="X289" s="30">
        <v>45821</v>
      </c>
      <c r="Y289" s="21">
        <f t="shared" si="41"/>
        <v>0</v>
      </c>
      <c r="Z289" s="21" t="str">
        <f t="shared" si="42"/>
        <v>Friday</v>
      </c>
      <c r="AA289" s="21" t="str">
        <f t="shared" si="43"/>
        <v>Friday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38"/>
        <v>20636</v>
      </c>
      <c r="G290" s="48">
        <f t="shared" si="39"/>
        <v>20636</v>
      </c>
      <c r="H290" s="21">
        <v>423106</v>
      </c>
      <c r="I290" s="21" t="s">
        <v>19</v>
      </c>
      <c r="J290" s="21">
        <v>1</v>
      </c>
      <c r="K290" s="21">
        <v>1</v>
      </c>
      <c r="L290" s="21">
        <f t="shared" si="40"/>
        <v>0</v>
      </c>
      <c r="M290" s="21" t="s">
        <v>128</v>
      </c>
      <c r="N290" s="30">
        <v>45818</v>
      </c>
      <c r="O290" s="48">
        <v>36347.5</v>
      </c>
      <c r="P290" s="21" t="s">
        <v>651</v>
      </c>
      <c r="Q290" s="21"/>
      <c r="R290" s="21"/>
      <c r="S290" s="3">
        <v>-20</v>
      </c>
      <c r="T290" s="37"/>
      <c r="U290" s="21" t="s">
        <v>18</v>
      </c>
      <c r="V290" s="21" t="str">
        <f>VLOOKUP(P290,'Customer List'!B:C,2,)</f>
        <v>Ropar</v>
      </c>
      <c r="W290" s="38"/>
      <c r="X290" s="30" t="str">
        <f>IF(OR(R290 = "PRIYANKA MADAM", R290 = "DEEPAK", R290 = "PORTER"),N290,"")</f>
        <v/>
      </c>
      <c r="Y290" s="21" t="str">
        <f t="shared" si="41"/>
        <v/>
      </c>
      <c r="Z290" s="21" t="str">
        <f t="shared" si="42"/>
        <v>Tuesday</v>
      </c>
      <c r="AA290" s="21" t="str">
        <f t="shared" si="43"/>
        <v/>
      </c>
      <c r="AB290" s="21" t="str">
        <f>VLOOKUP(U290,'Currency Sheet'!A:C,3,)</f>
        <v>DOLLAR</v>
      </c>
      <c r="AC290" s="42" t="str">
        <f>VLOOKUP(P290,'Customer List'!B:D,3,)</f>
        <v>OutStation</v>
      </c>
    </row>
    <row r="291" spans="1:29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107.25</v>
      </c>
      <c r="F291" s="47">
        <f t="shared" si="38"/>
        <v>9438</v>
      </c>
      <c r="G291" s="48">
        <f t="shared" si="39"/>
        <v>9438</v>
      </c>
      <c r="H291" s="21">
        <v>424401</v>
      </c>
      <c r="I291" s="21" t="s">
        <v>1342</v>
      </c>
      <c r="J291" s="21">
        <v>1</v>
      </c>
      <c r="K291" s="21">
        <v>1</v>
      </c>
      <c r="L291" s="21">
        <f t="shared" si="40"/>
        <v>0</v>
      </c>
      <c r="M291" s="21" t="s">
        <v>129</v>
      </c>
      <c r="N291" s="30">
        <v>45820</v>
      </c>
      <c r="O291" s="48">
        <v>0</v>
      </c>
      <c r="P291" s="21" t="s">
        <v>130</v>
      </c>
      <c r="Q291" s="21" t="s">
        <v>636</v>
      </c>
      <c r="R291" s="21" t="s">
        <v>637</v>
      </c>
      <c r="S291" s="3">
        <v>4</v>
      </c>
      <c r="T291" s="37" t="s">
        <v>857</v>
      </c>
      <c r="U291" s="21" t="s">
        <v>18</v>
      </c>
      <c r="V291" s="21" t="str">
        <f>VLOOKUP(P291,'Customer List'!B:C,2,)</f>
        <v>Delhi</v>
      </c>
      <c r="W291" s="38"/>
      <c r="X291" s="30">
        <v>45820</v>
      </c>
      <c r="Y291" s="21">
        <f t="shared" si="41"/>
        <v>0</v>
      </c>
      <c r="Z291" s="21" t="str">
        <f t="shared" si="42"/>
        <v>Thursday</v>
      </c>
      <c r="AA291" s="21" t="str">
        <f t="shared" si="43"/>
        <v>Thursday</v>
      </c>
      <c r="AB291" s="21" t="str">
        <f>VLOOKUP(U291,'Currency Sheet'!A:C,3,)</f>
        <v>DOLLAR</v>
      </c>
      <c r="AC291" s="42" t="str">
        <f>VLOOKUP(P291,'Customer List'!B:D,3,)</f>
        <v>Local</v>
      </c>
    </row>
    <row r="292" spans="1:29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62.3</v>
      </c>
      <c r="F292" s="47">
        <f t="shared" si="38"/>
        <v>5482.4</v>
      </c>
      <c r="G292" s="48">
        <f t="shared" si="39"/>
        <v>5482.4</v>
      </c>
      <c r="H292" s="21">
        <v>425003</v>
      </c>
      <c r="I292" s="21" t="s">
        <v>131</v>
      </c>
      <c r="J292" s="21">
        <v>1</v>
      </c>
      <c r="K292" s="21">
        <v>1</v>
      </c>
      <c r="L292" s="21">
        <f t="shared" si="40"/>
        <v>0</v>
      </c>
      <c r="M292" s="21" t="s">
        <v>132</v>
      </c>
      <c r="N292" s="30">
        <v>45818</v>
      </c>
      <c r="O292" s="48">
        <v>10346.25</v>
      </c>
      <c r="P292" s="21" t="s">
        <v>133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Hyderabad</v>
      </c>
      <c r="W292" s="38"/>
      <c r="X292" s="30" t="str">
        <f>IF(OR(R292 = "PRIYANKA MADAM", R292 = "DEEPAK", R292 = "PORTER"),N292,"")</f>
        <v/>
      </c>
      <c r="Y292" s="21" t="str">
        <f t="shared" si="41"/>
        <v/>
      </c>
      <c r="Z292" s="21" t="str">
        <f t="shared" si="42"/>
        <v>Tuesday</v>
      </c>
      <c r="AA292" s="21" t="str">
        <f t="shared" si="43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410.2</v>
      </c>
      <c r="F293" s="47">
        <f t="shared" si="38"/>
        <v>36097.599999999999</v>
      </c>
      <c r="G293" s="48">
        <f t="shared" si="39"/>
        <v>36097.599999999999</v>
      </c>
      <c r="H293" s="21">
        <v>430515</v>
      </c>
      <c r="I293" s="21" t="s">
        <v>134</v>
      </c>
      <c r="J293" s="21">
        <v>1</v>
      </c>
      <c r="K293" s="21">
        <v>1</v>
      </c>
      <c r="L293" s="21">
        <f t="shared" si="40"/>
        <v>0</v>
      </c>
      <c r="M293" s="21" t="s">
        <v>135</v>
      </c>
      <c r="N293" s="30">
        <v>45818</v>
      </c>
      <c r="O293" s="48">
        <v>56314.6</v>
      </c>
      <c r="P293" s="21" t="s">
        <v>165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Lucknow</v>
      </c>
      <c r="W293" s="38"/>
      <c r="X293" s="30" t="str">
        <f>IF(OR(R293 = "PRIYANKA MADAM", R293 = "DEEPAK", R293 = "PORTER"),N293,"")</f>
        <v/>
      </c>
      <c r="Y293" s="21" t="str">
        <f t="shared" si="41"/>
        <v/>
      </c>
      <c r="Z293" s="21" t="str">
        <f t="shared" si="42"/>
        <v>Tuesday</v>
      </c>
      <c r="AA293" s="21" t="str">
        <f t="shared" si="43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185.5</v>
      </c>
      <c r="F294" s="47">
        <f t="shared" si="38"/>
        <v>16324</v>
      </c>
      <c r="G294" s="48">
        <f t="shared" si="39"/>
        <v>16324</v>
      </c>
      <c r="H294" s="21">
        <v>503818</v>
      </c>
      <c r="I294" s="21" t="s">
        <v>136</v>
      </c>
      <c r="J294" s="21">
        <v>1</v>
      </c>
      <c r="K294" s="21">
        <v>1</v>
      </c>
      <c r="L294" s="21">
        <f t="shared" si="40"/>
        <v>0</v>
      </c>
      <c r="M294" s="21" t="s">
        <v>63</v>
      </c>
      <c r="N294" s="30">
        <v>45821</v>
      </c>
      <c r="O294" s="48">
        <v>22657.5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1"/>
        <v>0</v>
      </c>
      <c r="Z294" s="21" t="str">
        <f t="shared" si="42"/>
        <v>Friday</v>
      </c>
      <c r="AA294" s="21" t="str">
        <f t="shared" si="43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8"/>
        <v>15584.8</v>
      </c>
      <c r="G295" s="48">
        <f t="shared" si="39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0"/>
        <v>0</v>
      </c>
      <c r="M295" s="21" t="s">
        <v>63</v>
      </c>
      <c r="N295" s="30">
        <v>45821</v>
      </c>
      <c r="O295" s="48">
        <v>21631.5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1"/>
        <v>0</v>
      </c>
      <c r="Z295" s="21" t="str">
        <f t="shared" si="42"/>
        <v>Friday</v>
      </c>
      <c r="AA295" s="21" t="str">
        <f t="shared" si="43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38"/>
        <v>15584.8</v>
      </c>
      <c r="G296" s="48">
        <f t="shared" si="39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0"/>
        <v>0</v>
      </c>
      <c r="M296" s="21" t="s">
        <v>65</v>
      </c>
      <c r="N296" s="30">
        <v>45821</v>
      </c>
      <c r="O296" s="48">
        <v>22833.25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1"/>
        <v>0</v>
      </c>
      <c r="Z296" s="21" t="str">
        <f t="shared" si="42"/>
        <v>Friday</v>
      </c>
      <c r="AA296" s="21" t="str">
        <f t="shared" si="43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8"/>
        <v>20636</v>
      </c>
      <c r="G297" s="48">
        <f t="shared" si="39"/>
        <v>20636</v>
      </c>
      <c r="H297" s="21">
        <v>504118</v>
      </c>
      <c r="I297" s="21" t="s">
        <v>138</v>
      </c>
      <c r="J297" s="21">
        <v>1</v>
      </c>
      <c r="K297" s="21">
        <v>1</v>
      </c>
      <c r="L297" s="21">
        <f t="shared" si="40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1"/>
        <v>0</v>
      </c>
      <c r="Z297" s="21" t="str">
        <f t="shared" si="42"/>
        <v>Friday</v>
      </c>
      <c r="AA297" s="21" t="str">
        <f t="shared" si="43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38"/>
        <v>20636</v>
      </c>
      <c r="G298" s="48">
        <f t="shared" si="39"/>
        <v>20636</v>
      </c>
      <c r="H298" s="21">
        <v>504124</v>
      </c>
      <c r="I298" s="21" t="s">
        <v>27</v>
      </c>
      <c r="J298" s="21">
        <v>1</v>
      </c>
      <c r="K298" s="21">
        <v>1</v>
      </c>
      <c r="L298" s="21">
        <f t="shared" si="40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1"/>
        <v>0</v>
      </c>
      <c r="Z298" s="21" t="str">
        <f t="shared" si="42"/>
        <v>Friday</v>
      </c>
      <c r="AA298" s="21" t="str">
        <f t="shared" si="43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206.25</v>
      </c>
      <c r="F299" s="47">
        <f t="shared" si="38"/>
        <v>18150</v>
      </c>
      <c r="G299" s="48">
        <f t="shared" si="39"/>
        <v>18150</v>
      </c>
      <c r="H299" s="21">
        <v>505039</v>
      </c>
      <c r="I299" s="21" t="s">
        <v>139</v>
      </c>
      <c r="J299" s="21">
        <v>1</v>
      </c>
      <c r="K299" s="21">
        <v>1</v>
      </c>
      <c r="L299" s="21">
        <f t="shared" si="40"/>
        <v>0</v>
      </c>
      <c r="M299" s="21" t="s">
        <v>65</v>
      </c>
      <c r="N299" s="30">
        <v>45821</v>
      </c>
      <c r="O299" s="48">
        <v>24818.75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1"/>
        <v>0</v>
      </c>
      <c r="Z299" s="21" t="str">
        <f t="shared" si="42"/>
        <v>Friday</v>
      </c>
      <c r="AA299" s="21" t="str">
        <f t="shared" si="43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77</v>
      </c>
      <c r="F300" s="47">
        <f t="shared" si="38"/>
        <v>6776</v>
      </c>
      <c r="G300" s="48">
        <f t="shared" si="39"/>
        <v>6776</v>
      </c>
      <c r="H300" s="21">
        <v>505808</v>
      </c>
      <c r="I300" s="21" t="s">
        <v>140</v>
      </c>
      <c r="J300" s="21">
        <v>1</v>
      </c>
      <c r="K300" s="21">
        <v>1</v>
      </c>
      <c r="L300" s="21">
        <f t="shared" si="40"/>
        <v>0</v>
      </c>
      <c r="M300" s="21" t="s">
        <v>65</v>
      </c>
      <c r="N300" s="30">
        <v>45821</v>
      </c>
      <c r="O300" s="48">
        <v>9927.5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1"/>
        <v>0</v>
      </c>
      <c r="Z300" s="21" t="str">
        <f t="shared" si="42"/>
        <v>Friday</v>
      </c>
      <c r="AA300" s="21" t="str">
        <f t="shared" si="43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92.4</v>
      </c>
      <c r="F301" s="47">
        <f t="shared" si="38"/>
        <v>8131.2000000000007</v>
      </c>
      <c r="G301" s="48">
        <f t="shared" si="39"/>
        <v>8131.2000000000007</v>
      </c>
      <c r="H301" s="21">
        <v>505810</v>
      </c>
      <c r="I301" s="21" t="s">
        <v>1343</v>
      </c>
      <c r="J301" s="21">
        <v>1</v>
      </c>
      <c r="K301" s="21">
        <v>1</v>
      </c>
      <c r="L301" s="21">
        <f t="shared" si="40"/>
        <v>0</v>
      </c>
      <c r="M301" s="21" t="s">
        <v>63</v>
      </c>
      <c r="N301" s="30">
        <v>45821</v>
      </c>
      <c r="O301" s="48">
        <v>11286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1"/>
        <v>0</v>
      </c>
      <c r="Z301" s="21" t="str">
        <f t="shared" si="42"/>
        <v>Friday</v>
      </c>
      <c r="AA301" s="21" t="str">
        <f t="shared" si="43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194.25</v>
      </c>
      <c r="F302" s="47">
        <f t="shared" si="38"/>
        <v>17094</v>
      </c>
      <c r="G302" s="48">
        <f t="shared" si="39"/>
        <v>17094</v>
      </c>
      <c r="H302" s="21">
        <v>505842</v>
      </c>
      <c r="I302" s="21" t="s">
        <v>1344</v>
      </c>
      <c r="J302" s="21">
        <v>1</v>
      </c>
      <c r="K302" s="21">
        <v>1</v>
      </c>
      <c r="L302" s="21">
        <f t="shared" si="40"/>
        <v>0</v>
      </c>
      <c r="M302" s="21" t="s">
        <v>65</v>
      </c>
      <c r="N302" s="30">
        <v>45821</v>
      </c>
      <c r="O302" s="48">
        <v>23374.75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1"/>
        <v>0</v>
      </c>
      <c r="Z302" s="21" t="str">
        <f t="shared" si="42"/>
        <v>Friday</v>
      </c>
      <c r="AA302" s="21" t="str">
        <f t="shared" si="43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221.9</v>
      </c>
      <c r="F303" s="47">
        <f t="shared" si="38"/>
        <v>19527.2</v>
      </c>
      <c r="G303" s="48">
        <f t="shared" si="39"/>
        <v>19527.2</v>
      </c>
      <c r="H303" s="21">
        <v>506324</v>
      </c>
      <c r="I303" s="21" t="s">
        <v>141</v>
      </c>
      <c r="J303" s="21">
        <v>1</v>
      </c>
      <c r="K303" s="21">
        <v>1</v>
      </c>
      <c r="L303" s="21">
        <f t="shared" si="40"/>
        <v>0</v>
      </c>
      <c r="M303" s="21" t="s">
        <v>63</v>
      </c>
      <c r="N303" s="30">
        <v>45821</v>
      </c>
      <c r="O303" s="48">
        <v>27103.5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1"/>
        <v>0</v>
      </c>
      <c r="Z303" s="21" t="str">
        <f t="shared" si="42"/>
        <v>Friday</v>
      </c>
      <c r="AA303" s="21" t="str">
        <f t="shared" si="43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196</v>
      </c>
      <c r="F304" s="47">
        <f t="shared" si="38"/>
        <v>17248</v>
      </c>
      <c r="G304" s="48">
        <f t="shared" si="39"/>
        <v>17248</v>
      </c>
      <c r="H304" s="21">
        <v>506904</v>
      </c>
      <c r="I304" s="21" t="s">
        <v>142</v>
      </c>
      <c r="J304" s="21">
        <v>1</v>
      </c>
      <c r="K304" s="21">
        <v>1</v>
      </c>
      <c r="L304" s="21">
        <f t="shared" si="40"/>
        <v>0</v>
      </c>
      <c r="M304" s="21" t="s">
        <v>65</v>
      </c>
      <c r="N304" s="30">
        <v>45821</v>
      </c>
      <c r="O304" s="48">
        <v>25270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1"/>
        <v>0</v>
      </c>
      <c r="Z304" s="21" t="str">
        <f t="shared" si="42"/>
        <v>Friday</v>
      </c>
      <c r="AA304" s="21" t="str">
        <f t="shared" si="43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8"/>
        <v>21375.200000000001</v>
      </c>
      <c r="G305" s="48">
        <f t="shared" si="39"/>
        <v>21375.200000000001</v>
      </c>
      <c r="H305" s="21">
        <v>506922</v>
      </c>
      <c r="I305" s="21" t="s">
        <v>143</v>
      </c>
      <c r="J305" s="21">
        <v>1</v>
      </c>
      <c r="K305" s="21">
        <v>1</v>
      </c>
      <c r="L305" s="21">
        <f t="shared" si="40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1"/>
        <v>0</v>
      </c>
      <c r="Z305" s="21" t="str">
        <f t="shared" si="42"/>
        <v>Friday</v>
      </c>
      <c r="AA305" s="21" t="str">
        <f t="shared" si="43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8"/>
        <v>21375.200000000001</v>
      </c>
      <c r="G306" s="48">
        <f t="shared" si="39"/>
        <v>21375.200000000001</v>
      </c>
      <c r="H306" s="21">
        <v>514104</v>
      </c>
      <c r="I306" s="21" t="s">
        <v>234</v>
      </c>
      <c r="J306" s="21">
        <v>1</v>
      </c>
      <c r="K306" s="21">
        <v>1</v>
      </c>
      <c r="L306" s="21">
        <f t="shared" si="40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1"/>
        <v>0</v>
      </c>
      <c r="Z306" s="21" t="str">
        <f t="shared" si="42"/>
        <v>Friday</v>
      </c>
      <c r="AA306" s="21" t="str">
        <f t="shared" si="43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38"/>
        <v>21375.200000000001</v>
      </c>
      <c r="G307" s="48">
        <f t="shared" si="39"/>
        <v>21375.200000000001</v>
      </c>
      <c r="H307" s="21">
        <v>552906</v>
      </c>
      <c r="I307" s="21" t="s">
        <v>1345</v>
      </c>
      <c r="J307" s="21">
        <v>1</v>
      </c>
      <c r="K307" s="21">
        <v>1</v>
      </c>
      <c r="L307" s="21">
        <f t="shared" si="40"/>
        <v>0</v>
      </c>
      <c r="M307" s="21" t="s">
        <v>110</v>
      </c>
      <c r="N307" s="30">
        <v>45818</v>
      </c>
      <c r="O307" s="48">
        <v>34960.25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1"/>
        <v/>
      </c>
      <c r="Z307" s="21" t="str">
        <f t="shared" si="42"/>
        <v>Tuesday</v>
      </c>
      <c r="AA307" s="21" t="str">
        <f t="shared" si="43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177.1</v>
      </c>
      <c r="F308" s="47">
        <f t="shared" si="38"/>
        <v>15584.8</v>
      </c>
      <c r="G308" s="48">
        <f t="shared" si="39"/>
        <v>218187.19999999998</v>
      </c>
      <c r="H308" s="21">
        <v>570804</v>
      </c>
      <c r="I308" s="21" t="s">
        <v>1247</v>
      </c>
      <c r="J308" s="21">
        <v>14</v>
      </c>
      <c r="K308" s="21">
        <v>14</v>
      </c>
      <c r="L308" s="21">
        <f t="shared" si="40"/>
        <v>0</v>
      </c>
      <c r="M308" s="21" t="s">
        <v>135</v>
      </c>
      <c r="N308" s="30">
        <v>45818</v>
      </c>
      <c r="O308" s="48">
        <v>339605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1"/>
        <v/>
      </c>
      <c r="Z308" s="21" t="str">
        <f t="shared" si="42"/>
        <v>Tuesday</v>
      </c>
      <c r="AA308" s="21" t="str">
        <f t="shared" si="43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533.4</v>
      </c>
      <c r="F309" s="47">
        <f t="shared" si="38"/>
        <v>46939.199999999997</v>
      </c>
      <c r="G309" s="48">
        <f t="shared" si="39"/>
        <v>46939.199999999997</v>
      </c>
      <c r="H309" s="21">
        <v>574306</v>
      </c>
      <c r="I309" s="21" t="s">
        <v>1346</v>
      </c>
      <c r="J309" s="21">
        <v>1</v>
      </c>
      <c r="K309" s="21">
        <v>1</v>
      </c>
      <c r="L309" s="21">
        <f t="shared" si="40"/>
        <v>0</v>
      </c>
      <c r="M309" s="21" t="s">
        <v>144</v>
      </c>
      <c r="N309" s="30">
        <v>45820</v>
      </c>
      <c r="O309" s="48">
        <v>65151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1"/>
        <v>0</v>
      </c>
      <c r="Z309" s="21" t="str">
        <f t="shared" si="42"/>
        <v>Thursday</v>
      </c>
      <c r="AA309" s="21" t="str">
        <f t="shared" si="43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242.9</v>
      </c>
      <c r="F310" s="47">
        <f t="shared" si="38"/>
        <v>21375.200000000001</v>
      </c>
      <c r="G310" s="48">
        <f t="shared" si="39"/>
        <v>21375.200000000001</v>
      </c>
      <c r="H310" s="21">
        <v>575804</v>
      </c>
      <c r="I310" s="21" t="s">
        <v>1347</v>
      </c>
      <c r="J310" s="21">
        <v>1</v>
      </c>
      <c r="K310" s="21">
        <v>1</v>
      </c>
      <c r="L310" s="21">
        <f t="shared" si="40"/>
        <v>0</v>
      </c>
      <c r="M310" s="21" t="s">
        <v>144</v>
      </c>
      <c r="N310" s="30">
        <v>45820</v>
      </c>
      <c r="O310" s="48">
        <v>29668.5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1"/>
        <v>0</v>
      </c>
      <c r="Z310" s="21" t="str">
        <f t="shared" si="42"/>
        <v>Thursday</v>
      </c>
      <c r="AA310" s="21" t="str">
        <f t="shared" si="43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533.4</v>
      </c>
      <c r="F311" s="47">
        <f t="shared" si="38"/>
        <v>46939.199999999997</v>
      </c>
      <c r="G311" s="48">
        <f t="shared" si="39"/>
        <v>46939.199999999997</v>
      </c>
      <c r="H311" s="21">
        <v>576306</v>
      </c>
      <c r="I311" s="21" t="s">
        <v>1348</v>
      </c>
      <c r="J311" s="21">
        <v>1</v>
      </c>
      <c r="K311" s="21">
        <v>1</v>
      </c>
      <c r="L311" s="21">
        <f t="shared" si="40"/>
        <v>0</v>
      </c>
      <c r="M311" s="21" t="s">
        <v>144</v>
      </c>
      <c r="N311" s="30">
        <v>45820</v>
      </c>
      <c r="O311" s="48">
        <v>65151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1"/>
        <v>0</v>
      </c>
      <c r="Z311" s="21" t="str">
        <f t="shared" si="42"/>
        <v>Thursday</v>
      </c>
      <c r="AA311" s="21" t="str">
        <f t="shared" si="43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108.5</v>
      </c>
      <c r="F312" s="47">
        <f t="shared" si="38"/>
        <v>9548</v>
      </c>
      <c r="G312" s="48">
        <f t="shared" si="39"/>
        <v>9548</v>
      </c>
      <c r="H312" s="21">
        <v>609551</v>
      </c>
      <c r="I312" s="21" t="s">
        <v>45</v>
      </c>
      <c r="J312" s="21">
        <v>1</v>
      </c>
      <c r="K312" s="21">
        <v>1</v>
      </c>
      <c r="L312" s="21">
        <f t="shared" si="40"/>
        <v>0</v>
      </c>
      <c r="M312" s="21" t="s">
        <v>145</v>
      </c>
      <c r="N312" s="30">
        <v>45824</v>
      </c>
      <c r="O312" s="48">
        <v>18018.75</v>
      </c>
      <c r="P312" s="21" t="s">
        <v>146</v>
      </c>
      <c r="Q312" s="21" t="s">
        <v>636</v>
      </c>
      <c r="R312" s="21" t="s">
        <v>637</v>
      </c>
      <c r="S312" s="3">
        <v>4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45824</v>
      </c>
      <c r="Y312" s="21">
        <f t="shared" si="41"/>
        <v>0</v>
      </c>
      <c r="Z312" s="21" t="str">
        <f t="shared" si="42"/>
        <v>Monday</v>
      </c>
      <c r="AA312" s="21" t="str">
        <f t="shared" si="43"/>
        <v>Monday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177.1</v>
      </c>
      <c r="F313" s="47">
        <f t="shared" si="38"/>
        <v>15584.8</v>
      </c>
      <c r="G313" s="48">
        <f t="shared" si="39"/>
        <v>31169.599999999999</v>
      </c>
      <c r="H313" s="21">
        <v>640914</v>
      </c>
      <c r="I313" s="21" t="s">
        <v>1349</v>
      </c>
      <c r="J313" s="21">
        <v>2</v>
      </c>
      <c r="K313" s="21">
        <v>2</v>
      </c>
      <c r="L313" s="21">
        <f t="shared" si="40"/>
        <v>0</v>
      </c>
      <c r="M313" s="21" t="s">
        <v>135</v>
      </c>
      <c r="N313" s="30">
        <v>45818</v>
      </c>
      <c r="O313" s="48">
        <v>48626.6</v>
      </c>
      <c r="P313" s="21" t="s">
        <v>165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Lucknow</v>
      </c>
      <c r="W313" s="38"/>
      <c r="X313" s="30" t="str">
        <f>IF(OR(R313 = "PRIYANKA MADAM", R313 = "DEEPAK", R313 = "PORTER"),N313,"")</f>
        <v/>
      </c>
      <c r="Y313" s="21" t="str">
        <f t="shared" si="41"/>
        <v/>
      </c>
      <c r="Z313" s="21" t="str">
        <f t="shared" si="42"/>
        <v>Tuesday</v>
      </c>
      <c r="AA313" s="21" t="str">
        <f t="shared" si="43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493.5</v>
      </c>
      <c r="F314" s="47">
        <f t="shared" si="38"/>
        <v>43428</v>
      </c>
      <c r="G314" s="48">
        <f t="shared" si="39"/>
        <v>130284</v>
      </c>
      <c r="H314" s="21">
        <v>740715</v>
      </c>
      <c r="I314" s="21" t="s">
        <v>1350</v>
      </c>
      <c r="J314" s="21">
        <v>3</v>
      </c>
      <c r="K314" s="21">
        <v>3</v>
      </c>
      <c r="L314" s="21">
        <f t="shared" si="40"/>
        <v>0</v>
      </c>
      <c r="M314" s="21" t="s">
        <v>148</v>
      </c>
      <c r="N314" s="30">
        <v>45818</v>
      </c>
      <c r="O314" s="48">
        <v>200925</v>
      </c>
      <c r="P314" s="21" t="s">
        <v>149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Banglore</v>
      </c>
      <c r="W314" s="38"/>
      <c r="X314" s="30" t="str">
        <f>IF(OR(R314 = "PRIYANKA MADAM", R314 = "DEEPAK", R314 = "PORTER"),N314,"")</f>
        <v/>
      </c>
      <c r="Y314" s="21" t="str">
        <f t="shared" si="41"/>
        <v/>
      </c>
      <c r="Z314" s="21" t="str">
        <f t="shared" si="42"/>
        <v>Tuesday</v>
      </c>
      <c r="AA314" s="21" t="str">
        <f t="shared" si="43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763.1</v>
      </c>
      <c r="F315" s="47">
        <f t="shared" si="38"/>
        <v>67152.800000000003</v>
      </c>
      <c r="G315" s="48">
        <f t="shared" si="39"/>
        <v>67152.800000000003</v>
      </c>
      <c r="H315" s="21">
        <v>741029</v>
      </c>
      <c r="I315" s="21" t="s">
        <v>1351</v>
      </c>
      <c r="J315" s="21">
        <v>1</v>
      </c>
      <c r="K315" s="21">
        <v>1</v>
      </c>
      <c r="L315" s="21">
        <f t="shared" si="40"/>
        <v>0</v>
      </c>
      <c r="M315" s="21" t="s">
        <v>150</v>
      </c>
      <c r="N315" s="30">
        <v>45820</v>
      </c>
      <c r="O315" s="48">
        <v>100377</v>
      </c>
      <c r="P315" s="21" t="s">
        <v>16</v>
      </c>
      <c r="Q315" s="21" t="s">
        <v>636</v>
      </c>
      <c r="R315" s="21" t="s">
        <v>637</v>
      </c>
      <c r="S315" s="3">
        <v>4</v>
      </c>
      <c r="T315" s="37"/>
      <c r="U315" s="21" t="s">
        <v>18</v>
      </c>
      <c r="V315" s="21" t="str">
        <f>VLOOKUP(P315,'Customer List'!B:C,2,)</f>
        <v>Delhi</v>
      </c>
      <c r="W315" s="38"/>
      <c r="X315" s="30">
        <v>45820</v>
      </c>
      <c r="Y315" s="21">
        <f t="shared" si="41"/>
        <v>0</v>
      </c>
      <c r="Z315" s="21" t="str">
        <f t="shared" si="42"/>
        <v>Thursday</v>
      </c>
      <c r="AA315" s="21" t="str">
        <f t="shared" si="43"/>
        <v>Thursday</v>
      </c>
      <c r="AB315" s="21" t="str">
        <f>VLOOKUP(U315,'Currency Sheet'!A:C,3,)</f>
        <v>DOLLAR</v>
      </c>
      <c r="AC315" s="42" t="str">
        <f>VLOOKUP(P315,'Customer List'!B:D,3,)</f>
        <v>Local</v>
      </c>
    </row>
    <row r="316" spans="1:29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78.400000000000006</v>
      </c>
      <c r="F316" s="47">
        <f t="shared" si="38"/>
        <v>6899.2000000000007</v>
      </c>
      <c r="G316" s="48">
        <f t="shared" si="39"/>
        <v>6899.2000000000007</v>
      </c>
      <c r="H316" s="21">
        <v>803004</v>
      </c>
      <c r="I316" s="21" t="s">
        <v>1352</v>
      </c>
      <c r="J316" s="21">
        <v>1</v>
      </c>
      <c r="K316" s="21">
        <v>1</v>
      </c>
      <c r="L316" s="21">
        <f t="shared" si="40"/>
        <v>0</v>
      </c>
      <c r="M316" s="21" t="s">
        <v>90</v>
      </c>
      <c r="N316" s="30">
        <v>45821</v>
      </c>
      <c r="O316" s="48">
        <v>10936.8</v>
      </c>
      <c r="P316" s="21" t="s">
        <v>91</v>
      </c>
      <c r="Q316" s="21"/>
      <c r="R316" s="21"/>
      <c r="S316" s="3">
        <v>4</v>
      </c>
      <c r="T316" s="37"/>
      <c r="U316" s="21" t="s">
        <v>18</v>
      </c>
      <c r="V316" s="21" t="str">
        <f>VLOOKUP(P316,'Customer List'!B:C,2,)</f>
        <v>Gwalior, Mp</v>
      </c>
      <c r="W316" s="38"/>
      <c r="X316" s="30" t="str">
        <f t="shared" ref="X316:X321" si="44">IF(OR(R316 = "PRIYANKA MADAM", R316 = "DEEPAK", R316 = "PORTER"),N316,"")</f>
        <v/>
      </c>
      <c r="Y316" s="21" t="str">
        <f t="shared" si="41"/>
        <v/>
      </c>
      <c r="Z316" s="21" t="str">
        <f t="shared" si="42"/>
        <v>Friday</v>
      </c>
      <c r="AA316" s="21" t="str">
        <f t="shared" si="43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316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8"/>
        <v>9081.6</v>
      </c>
      <c r="G317" s="48">
        <f t="shared" si="39"/>
        <v>9081.6</v>
      </c>
      <c r="H317" s="21" t="s">
        <v>444</v>
      </c>
      <c r="I317" s="21" t="s">
        <v>445</v>
      </c>
      <c r="J317" s="21">
        <v>1</v>
      </c>
      <c r="K317" s="21">
        <v>1</v>
      </c>
      <c r="L317" s="21">
        <f t="shared" si="40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44"/>
        <v/>
      </c>
      <c r="Y317" s="21" t="str">
        <f t="shared" si="41"/>
        <v/>
      </c>
      <c r="Z317" s="21" t="str">
        <f t="shared" si="42"/>
        <v>Tuesday</v>
      </c>
      <c r="AA317" s="21" t="str">
        <f t="shared" si="43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38"/>
        <v>9081.6</v>
      </c>
      <c r="G318" s="48">
        <f t="shared" si="39"/>
        <v>9081.6</v>
      </c>
      <c r="H318" s="21" t="s">
        <v>447</v>
      </c>
      <c r="I318" s="21" t="s">
        <v>448</v>
      </c>
      <c r="J318" s="21">
        <v>1</v>
      </c>
      <c r="K318" s="21">
        <v>1</v>
      </c>
      <c r="L318" s="21">
        <f t="shared" si="40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44"/>
        <v/>
      </c>
      <c r="Y318" s="21" t="str">
        <f t="shared" si="41"/>
        <v/>
      </c>
      <c r="Z318" s="21" t="str">
        <f t="shared" si="42"/>
        <v>Tuesday</v>
      </c>
      <c r="AA318" s="21" t="str">
        <f t="shared" si="43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318</v>
      </c>
      <c r="B319" s="21">
        <v>174008</v>
      </c>
      <c r="C319" s="30">
        <v>45814</v>
      </c>
      <c r="D319" s="30">
        <v>45818</v>
      </c>
      <c r="E319" s="47">
        <v>103.2</v>
      </c>
      <c r="F319" s="47">
        <f t="shared" si="38"/>
        <v>9081.6</v>
      </c>
      <c r="G319" s="48">
        <f t="shared" si="39"/>
        <v>9081.6</v>
      </c>
      <c r="H319" s="21" t="s">
        <v>449</v>
      </c>
      <c r="I319" s="21" t="s">
        <v>450</v>
      </c>
      <c r="J319" s="21">
        <v>1</v>
      </c>
      <c r="K319" s="21">
        <v>1</v>
      </c>
      <c r="L319" s="21">
        <f t="shared" si="40"/>
        <v>0</v>
      </c>
      <c r="M319" s="21" t="s">
        <v>451</v>
      </c>
      <c r="N319" s="30">
        <v>45818</v>
      </c>
      <c r="O319" s="48">
        <v>12642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44"/>
        <v/>
      </c>
      <c r="Y319" s="21" t="str">
        <f t="shared" si="41"/>
        <v/>
      </c>
      <c r="Z319" s="21" t="str">
        <f t="shared" si="42"/>
        <v>Tuesday</v>
      </c>
      <c r="AA319" s="21" t="str">
        <f t="shared" si="43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141</v>
      </c>
      <c r="F320" s="47">
        <f t="shared" si="38"/>
        <v>12408</v>
      </c>
      <c r="G320" s="48">
        <f t="shared" si="39"/>
        <v>12408</v>
      </c>
      <c r="H320" s="21" t="s">
        <v>453</v>
      </c>
      <c r="I320" s="21" t="s">
        <v>454</v>
      </c>
      <c r="J320" s="21">
        <v>1</v>
      </c>
      <c r="K320" s="21">
        <v>1</v>
      </c>
      <c r="L320" s="21">
        <f t="shared" si="40"/>
        <v>0</v>
      </c>
      <c r="M320" s="21" t="s">
        <v>451</v>
      </c>
      <c r="N320" s="30">
        <v>45818</v>
      </c>
      <c r="O320" s="48">
        <v>17272.5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44"/>
        <v/>
      </c>
      <c r="Y320" s="21" t="str">
        <f t="shared" si="41"/>
        <v/>
      </c>
      <c r="Z320" s="21" t="str">
        <f t="shared" si="42"/>
        <v>Tuesday</v>
      </c>
      <c r="AA320" s="21" t="str">
        <f t="shared" si="43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378</v>
      </c>
      <c r="F321" s="47">
        <f t="shared" si="38"/>
        <v>33264</v>
      </c>
      <c r="G321" s="48">
        <f t="shared" si="39"/>
        <v>33264</v>
      </c>
      <c r="H321" s="21" t="s">
        <v>455</v>
      </c>
      <c r="I321" s="21" t="s">
        <v>456</v>
      </c>
      <c r="J321" s="21">
        <v>1</v>
      </c>
      <c r="K321" s="21">
        <v>1</v>
      </c>
      <c r="L321" s="21">
        <f t="shared" si="40"/>
        <v>0</v>
      </c>
      <c r="M321" s="21" t="s">
        <v>451</v>
      </c>
      <c r="N321" s="30">
        <v>45818</v>
      </c>
      <c r="O321" s="48">
        <v>46305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44"/>
        <v/>
      </c>
      <c r="Y321" s="21" t="str">
        <f t="shared" si="41"/>
        <v/>
      </c>
      <c r="Z321" s="21" t="str">
        <f t="shared" si="42"/>
        <v>Tuesday</v>
      </c>
      <c r="AA321" s="21" t="str">
        <f t="shared" si="43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x14ac:dyDescent="0.25">
      <c r="A322" s="21">
        <v>321</v>
      </c>
      <c r="B322" s="21" t="s">
        <v>500</v>
      </c>
      <c r="C322" s="30">
        <v>45814</v>
      </c>
      <c r="D322" s="30">
        <v>45818</v>
      </c>
      <c r="E322" s="47">
        <v>354</v>
      </c>
      <c r="F322" s="47">
        <f t="shared" si="38"/>
        <v>31152</v>
      </c>
      <c r="G322" s="48">
        <f t="shared" si="39"/>
        <v>62304</v>
      </c>
      <c r="H322" s="21">
        <v>40321</v>
      </c>
      <c r="I322" s="21" t="s">
        <v>501</v>
      </c>
      <c r="J322" s="21">
        <v>2</v>
      </c>
      <c r="K322" s="21">
        <v>2</v>
      </c>
      <c r="L322" s="21">
        <f t="shared" si="40"/>
        <v>0</v>
      </c>
      <c r="M322" s="21" t="s">
        <v>502</v>
      </c>
      <c r="N322" s="30">
        <v>45820</v>
      </c>
      <c r="O322" s="48">
        <v>136290</v>
      </c>
      <c r="P322" s="21" t="s">
        <v>503</v>
      </c>
      <c r="Q322" s="21" t="s">
        <v>636</v>
      </c>
      <c r="R322" s="21" t="s">
        <v>637</v>
      </c>
      <c r="S322" s="3">
        <v>4</v>
      </c>
      <c r="T322" s="37"/>
      <c r="U322" s="21" t="s">
        <v>492</v>
      </c>
      <c r="V322" s="21" t="str">
        <f>VLOOKUP(P322,'Customer List'!B:C,2,)</f>
        <v>Delhi</v>
      </c>
      <c r="W322" s="38"/>
      <c r="X322" s="30">
        <v>45820</v>
      </c>
      <c r="Y322" s="21">
        <f t="shared" si="41"/>
        <v>0</v>
      </c>
      <c r="Z322" s="21" t="str">
        <f t="shared" si="42"/>
        <v>Thursday</v>
      </c>
      <c r="AA322" s="21" t="str">
        <f t="shared" si="43"/>
        <v>Thursday</v>
      </c>
      <c r="AB322" s="21" t="str">
        <f>VLOOKUP(U322,'Currency Sheet'!A:C,3,)</f>
        <v>DOLLAR</v>
      </c>
      <c r="AC322" s="42" t="str">
        <f>VLOOKUP(P322,'Customer List'!B:D,3,)</f>
        <v>Local</v>
      </c>
    </row>
    <row r="323" spans="1:29" x14ac:dyDescent="0.25">
      <c r="A323" s="21">
        <v>322</v>
      </c>
      <c r="B323" s="21">
        <v>919364</v>
      </c>
      <c r="C323" s="30">
        <v>45814</v>
      </c>
      <c r="D323" s="30">
        <v>45818</v>
      </c>
      <c r="E323" s="47">
        <v>535.5</v>
      </c>
      <c r="F323" s="47">
        <f t="shared" ref="F323:F386" si="45">IF(AB323="DOLLAR",E323*88,E323)</f>
        <v>47124</v>
      </c>
      <c r="G323" s="48">
        <f t="shared" ref="G323:G386" si="46">F323*J323</f>
        <v>47124</v>
      </c>
      <c r="H323" s="21" t="s">
        <v>468</v>
      </c>
      <c r="I323" s="21" t="s">
        <v>469</v>
      </c>
      <c r="J323" s="21">
        <v>1</v>
      </c>
      <c r="K323" s="21">
        <v>1</v>
      </c>
      <c r="L323" s="21">
        <f t="shared" ref="L323:L386" si="47">J323-K323</f>
        <v>0</v>
      </c>
      <c r="M323" s="21" t="s">
        <v>470</v>
      </c>
      <c r="N323" s="30">
        <v>45818</v>
      </c>
      <c r="O323" s="48">
        <v>52352</v>
      </c>
      <c r="P323" s="21" t="s">
        <v>471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Hawrah, West Bengal</v>
      </c>
      <c r="W323" s="38"/>
      <c r="X323" s="30" t="str">
        <f>IF(OR(R323 = "PRIYANKA MADAM", R323 = "DEEPAK", R323 = "PORTER"),N323,"")</f>
        <v/>
      </c>
      <c r="Y323" s="21" t="str">
        <f t="shared" ref="Y323:Y386" si="48">IF(X323="", "", X323-N323)</f>
        <v/>
      </c>
      <c r="Z323" s="21" t="str">
        <f t="shared" ref="Z323:Z386" si="49">IF(N323="", "", TEXT(N323, "dddd"))</f>
        <v>Tuesday</v>
      </c>
      <c r="AA323" s="21" t="str">
        <f t="shared" ref="AA323:AA386" si="50"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323</v>
      </c>
      <c r="B324" s="21">
        <v>919467</v>
      </c>
      <c r="C324" s="30">
        <v>45814</v>
      </c>
      <c r="D324" s="30">
        <v>45818</v>
      </c>
      <c r="E324" s="47">
        <v>612</v>
      </c>
      <c r="F324" s="47">
        <f t="shared" si="45"/>
        <v>53856</v>
      </c>
      <c r="G324" s="48">
        <f t="shared" si="46"/>
        <v>107712</v>
      </c>
      <c r="H324" s="21" t="s">
        <v>472</v>
      </c>
      <c r="I324" s="21" t="s">
        <v>473</v>
      </c>
      <c r="J324" s="21">
        <v>2</v>
      </c>
      <c r="K324" s="21">
        <v>2</v>
      </c>
      <c r="L324" s="21">
        <f t="shared" si="47"/>
        <v>0</v>
      </c>
      <c r="M324" s="21" t="s">
        <v>474</v>
      </c>
      <c r="N324" s="30">
        <v>45818</v>
      </c>
      <c r="O324" s="48">
        <v>128275.2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8"/>
        <v/>
      </c>
      <c r="Z324" s="21" t="str">
        <f t="shared" si="49"/>
        <v>Tuesday</v>
      </c>
      <c r="AA324" s="21" t="str">
        <f t="shared" si="50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884</v>
      </c>
      <c r="F325" s="47">
        <f t="shared" si="45"/>
        <v>77792</v>
      </c>
      <c r="G325" s="48">
        <f t="shared" si="46"/>
        <v>155584</v>
      </c>
      <c r="H325" s="21" t="s">
        <v>475</v>
      </c>
      <c r="I325" s="21" t="s">
        <v>476</v>
      </c>
      <c r="J325" s="21">
        <v>2</v>
      </c>
      <c r="K325" s="21">
        <v>2</v>
      </c>
      <c r="L325" s="21">
        <f t="shared" si="47"/>
        <v>0</v>
      </c>
      <c r="M325" s="21" t="s">
        <v>474</v>
      </c>
      <c r="N325" s="30">
        <v>45818</v>
      </c>
      <c r="O325" s="48">
        <v>185286.39999999999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48"/>
        <v/>
      </c>
      <c r="Z325" s="21" t="str">
        <f t="shared" si="49"/>
        <v>Tuesday</v>
      </c>
      <c r="AA325" s="21" t="str">
        <f t="shared" si="50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x14ac:dyDescent="0.25">
      <c r="A326" s="21">
        <v>325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45"/>
        <v>21318</v>
      </c>
      <c r="G326" s="48">
        <f t="shared" si="46"/>
        <v>21318</v>
      </c>
      <c r="H326" s="21" t="s">
        <v>477</v>
      </c>
      <c r="I326" s="21" t="s">
        <v>478</v>
      </c>
      <c r="J326" s="21">
        <v>1</v>
      </c>
      <c r="K326" s="21">
        <v>1</v>
      </c>
      <c r="L326" s="21">
        <f t="shared" si="47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8"/>
        <v>0</v>
      </c>
      <c r="Z326" s="21" t="str">
        <f t="shared" si="49"/>
        <v>Thursday</v>
      </c>
      <c r="AA326" s="21" t="str">
        <f t="shared" si="50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45"/>
        <v>21318</v>
      </c>
      <c r="G327" s="48">
        <f t="shared" si="46"/>
        <v>21318</v>
      </c>
      <c r="H327" s="21" t="s">
        <v>480</v>
      </c>
      <c r="I327" s="21" t="s">
        <v>481</v>
      </c>
      <c r="J327" s="21">
        <v>1</v>
      </c>
      <c r="K327" s="21">
        <v>1</v>
      </c>
      <c r="L327" s="21">
        <f t="shared" si="47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48"/>
        <v>0</v>
      </c>
      <c r="Z327" s="21" t="str">
        <f t="shared" si="49"/>
        <v>Thursday</v>
      </c>
      <c r="AA327" s="21" t="str">
        <f t="shared" si="50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x14ac:dyDescent="0.25">
      <c r="A328" s="21">
        <v>327</v>
      </c>
      <c r="B328" s="21" t="s">
        <v>570</v>
      </c>
      <c r="C328" s="30">
        <v>45812</v>
      </c>
      <c r="D328" s="30">
        <v>45820</v>
      </c>
      <c r="E328" s="47">
        <v>50</v>
      </c>
      <c r="F328" s="47">
        <f t="shared" si="45"/>
        <v>4400</v>
      </c>
      <c r="G328" s="48">
        <f t="shared" si="46"/>
        <v>4400</v>
      </c>
      <c r="H328" s="21" t="s">
        <v>571</v>
      </c>
      <c r="I328" s="21" t="s">
        <v>572</v>
      </c>
      <c r="J328" s="21">
        <v>1</v>
      </c>
      <c r="K328" s="21">
        <v>1</v>
      </c>
      <c r="L328" s="21">
        <f t="shared" si="47"/>
        <v>0</v>
      </c>
      <c r="M328" s="21" t="s">
        <v>573</v>
      </c>
      <c r="N328" s="30">
        <v>45825</v>
      </c>
      <c r="O328" s="48">
        <v>7000</v>
      </c>
      <c r="P328" s="21" t="s">
        <v>574</v>
      </c>
      <c r="Q328" s="21">
        <v>58152139636</v>
      </c>
      <c r="R328" s="21" t="s">
        <v>40</v>
      </c>
      <c r="S328" s="3">
        <v>-20</v>
      </c>
      <c r="T328" s="37"/>
      <c r="U328" s="21" t="s">
        <v>575</v>
      </c>
      <c r="V328" s="21" t="str">
        <f>VLOOKUP(P328,'Customer List'!B:C,2,)</f>
        <v>Odisha</v>
      </c>
      <c r="W328" s="38"/>
      <c r="X328" s="30">
        <v>45827</v>
      </c>
      <c r="Y328" s="21">
        <f t="shared" si="48"/>
        <v>2</v>
      </c>
      <c r="Z328" s="21" t="str">
        <f t="shared" si="49"/>
        <v>Tuesday</v>
      </c>
      <c r="AA328" s="21" t="str">
        <f t="shared" si="50"/>
        <v>Thursday</v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140</v>
      </c>
      <c r="F329" s="47">
        <f t="shared" si="45"/>
        <v>12320</v>
      </c>
      <c r="G329" s="48">
        <f t="shared" si="46"/>
        <v>12320</v>
      </c>
      <c r="H329" s="21" t="s">
        <v>576</v>
      </c>
      <c r="I329" s="21" t="s">
        <v>577</v>
      </c>
      <c r="J329" s="21">
        <v>1</v>
      </c>
      <c r="K329" s="21">
        <v>1</v>
      </c>
      <c r="L329" s="21">
        <f t="shared" si="47"/>
        <v>0</v>
      </c>
      <c r="M329" s="21" t="s">
        <v>578</v>
      </c>
      <c r="N329" s="30">
        <v>45822</v>
      </c>
      <c r="O329" s="48">
        <v>19600</v>
      </c>
      <c r="P329" s="21" t="s">
        <v>172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Kolkata</v>
      </c>
      <c r="W329" s="38"/>
      <c r="X329" s="30" t="str">
        <f t="shared" ref="X329:X338" si="51">IF(OR(R329 = "PRIYANKA MADAM", R329 = "DEEPAK", R329 = "PORTER"),N329,"")</f>
        <v/>
      </c>
      <c r="Y329" s="21" t="str">
        <f t="shared" si="48"/>
        <v/>
      </c>
      <c r="Z329" s="21" t="str">
        <f t="shared" si="49"/>
        <v>Saturday</v>
      </c>
      <c r="AA329" s="21" t="str">
        <f t="shared" si="50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329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45"/>
        <v>12320</v>
      </c>
      <c r="G330" s="48">
        <f t="shared" si="46"/>
        <v>12320</v>
      </c>
      <c r="H330" s="21" t="s">
        <v>580</v>
      </c>
      <c r="I330" s="21" t="s">
        <v>581</v>
      </c>
      <c r="J330" s="21">
        <v>1</v>
      </c>
      <c r="K330" s="21">
        <v>1</v>
      </c>
      <c r="L330" s="21">
        <f t="shared" si="47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1"/>
        <v/>
      </c>
      <c r="Y330" s="21" t="str">
        <f t="shared" si="48"/>
        <v/>
      </c>
      <c r="Z330" s="21" t="str">
        <f t="shared" si="49"/>
        <v>Saturday</v>
      </c>
      <c r="AA330" s="21" t="str">
        <f t="shared" si="50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45"/>
        <v>12320</v>
      </c>
      <c r="G331" s="48">
        <f t="shared" si="46"/>
        <v>12320</v>
      </c>
      <c r="H331" s="21" t="s">
        <v>584</v>
      </c>
      <c r="I331" s="21" t="s">
        <v>585</v>
      </c>
      <c r="J331" s="21">
        <v>1</v>
      </c>
      <c r="K331" s="21">
        <v>1</v>
      </c>
      <c r="L331" s="21">
        <f t="shared" si="47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1"/>
        <v/>
      </c>
      <c r="Y331" s="21" t="str">
        <f t="shared" si="48"/>
        <v/>
      </c>
      <c r="Z331" s="21" t="str">
        <f t="shared" si="49"/>
        <v>Saturday</v>
      </c>
      <c r="AA331" s="21" t="str">
        <f t="shared" si="50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125</v>
      </c>
      <c r="F332" s="47">
        <f t="shared" si="45"/>
        <v>11000</v>
      </c>
      <c r="G332" s="48">
        <f t="shared" si="46"/>
        <v>11000</v>
      </c>
      <c r="H332" s="21" t="s">
        <v>586</v>
      </c>
      <c r="I332" s="21" t="s">
        <v>587</v>
      </c>
      <c r="J332" s="21">
        <v>1</v>
      </c>
      <c r="K332" s="21">
        <v>1</v>
      </c>
      <c r="L332" s="21">
        <f t="shared" si="47"/>
        <v>0</v>
      </c>
      <c r="M332" s="21" t="s">
        <v>582</v>
      </c>
      <c r="N332" s="30">
        <v>45822</v>
      </c>
      <c r="O332" s="48">
        <v>16250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1"/>
        <v/>
      </c>
      <c r="Y332" s="21" t="str">
        <f t="shared" si="48"/>
        <v/>
      </c>
      <c r="Z332" s="21" t="str">
        <f t="shared" si="49"/>
        <v>Saturday</v>
      </c>
      <c r="AA332" s="21" t="str">
        <f t="shared" si="50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175</v>
      </c>
      <c r="F333" s="47">
        <f t="shared" si="45"/>
        <v>15400</v>
      </c>
      <c r="G333" s="48">
        <f t="shared" si="46"/>
        <v>15400</v>
      </c>
      <c r="H333" s="21" t="s">
        <v>588</v>
      </c>
      <c r="I333" s="21" t="s">
        <v>589</v>
      </c>
      <c r="J333" s="21">
        <v>1</v>
      </c>
      <c r="K333" s="21">
        <v>1</v>
      </c>
      <c r="L333" s="21">
        <f t="shared" si="47"/>
        <v>0</v>
      </c>
      <c r="M333" s="21" t="s">
        <v>582</v>
      </c>
      <c r="N333" s="30">
        <v>45822</v>
      </c>
      <c r="O333" s="48">
        <v>22750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1"/>
        <v/>
      </c>
      <c r="Y333" s="21" t="str">
        <f t="shared" si="48"/>
        <v/>
      </c>
      <c r="Z333" s="21" t="str">
        <f t="shared" si="49"/>
        <v>Saturday</v>
      </c>
      <c r="AA333" s="21" t="str">
        <f t="shared" si="50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x14ac:dyDescent="0.25">
      <c r="A334" s="21">
        <v>333</v>
      </c>
      <c r="B334" s="21" t="s">
        <v>151</v>
      </c>
      <c r="C334" s="30">
        <v>45814</v>
      </c>
      <c r="D334" s="30">
        <v>45821</v>
      </c>
      <c r="E334" s="47">
        <v>92.95</v>
      </c>
      <c r="F334" s="47">
        <f t="shared" si="45"/>
        <v>8179.6</v>
      </c>
      <c r="G334" s="48">
        <f t="shared" si="46"/>
        <v>8179.6</v>
      </c>
      <c r="H334" s="21">
        <v>100204</v>
      </c>
      <c r="I334" s="21" t="s">
        <v>61</v>
      </c>
      <c r="J334" s="21">
        <v>1</v>
      </c>
      <c r="K334" s="21">
        <v>1</v>
      </c>
      <c r="L334" s="21">
        <f t="shared" si="47"/>
        <v>0</v>
      </c>
      <c r="M334" s="21" t="s">
        <v>152</v>
      </c>
      <c r="N334" s="30">
        <v>45831</v>
      </c>
      <c r="O334" s="48">
        <v>14300</v>
      </c>
      <c r="P334" s="21" t="s">
        <v>153</v>
      </c>
      <c r="Q334" s="21" t="s">
        <v>1127</v>
      </c>
      <c r="R334" s="21" t="s">
        <v>1127</v>
      </c>
      <c r="S334" s="3">
        <v>4</v>
      </c>
      <c r="T334" s="37"/>
      <c r="U334" s="21" t="s">
        <v>18</v>
      </c>
      <c r="V334" s="21" t="str">
        <f>VLOOKUP(P334,'Customer List'!B:C,2,)</f>
        <v>Noida</v>
      </c>
      <c r="W334" s="38"/>
      <c r="X334" s="30">
        <f t="shared" si="51"/>
        <v>45831</v>
      </c>
      <c r="Y334" s="21">
        <f t="shared" si="48"/>
        <v>0</v>
      </c>
      <c r="Z334" s="21" t="str">
        <f t="shared" si="49"/>
        <v>Monday</v>
      </c>
      <c r="AA334" s="21" t="str">
        <f t="shared" si="50"/>
        <v>Monday</v>
      </c>
      <c r="AB334" s="21" t="str">
        <f>VLOOKUP(U334,'Currency Sheet'!A:C,3,)</f>
        <v>DOLLAR</v>
      </c>
      <c r="AC334" s="42" t="str">
        <f>VLOOKUP(P334,'Customer List'!B:D,3,)</f>
        <v>Local</v>
      </c>
    </row>
    <row r="335" spans="1:29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173.6</v>
      </c>
      <c r="F335" s="47">
        <f t="shared" si="45"/>
        <v>15276.8</v>
      </c>
      <c r="G335" s="48">
        <f t="shared" si="46"/>
        <v>15276.8</v>
      </c>
      <c r="H335" s="21">
        <v>100220</v>
      </c>
      <c r="I335" s="21" t="s">
        <v>154</v>
      </c>
      <c r="J335" s="21">
        <v>1</v>
      </c>
      <c r="K335" s="21">
        <v>1</v>
      </c>
      <c r="L335" s="21">
        <f t="shared" si="47"/>
        <v>0</v>
      </c>
      <c r="M335" s="21" t="s">
        <v>155</v>
      </c>
      <c r="N335" s="30">
        <v>45824</v>
      </c>
      <c r="O335" s="48">
        <v>26908</v>
      </c>
      <c r="P335" s="21" t="s">
        <v>26</v>
      </c>
      <c r="Q335" s="21"/>
      <c r="R335" s="21"/>
      <c r="S335" s="3">
        <v>4</v>
      </c>
      <c r="T335" s="37"/>
      <c r="U335" s="21" t="s">
        <v>18</v>
      </c>
      <c r="V335" s="21" t="str">
        <f>VLOOKUP(P335,'Customer List'!B:C,2,)</f>
        <v>Chandigarh</v>
      </c>
      <c r="W335" s="38"/>
      <c r="X335" s="30" t="str">
        <f t="shared" si="51"/>
        <v/>
      </c>
      <c r="Y335" s="21" t="str">
        <f t="shared" si="48"/>
        <v/>
      </c>
      <c r="Z335" s="21" t="str">
        <f t="shared" si="49"/>
        <v>Monday</v>
      </c>
      <c r="AA335" s="21" t="str">
        <f t="shared" si="50"/>
        <v/>
      </c>
      <c r="AB335" s="21" t="str">
        <f>VLOOKUP(U335,'Currency Sheet'!A:C,3,)</f>
        <v>DOLLAR</v>
      </c>
      <c r="AC335" s="42" t="str">
        <f>VLOOKUP(P335,'Customer List'!B:D,3,)</f>
        <v>OutStation</v>
      </c>
    </row>
    <row r="336" spans="1:29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53.9</v>
      </c>
      <c r="F336" s="47">
        <f t="shared" si="45"/>
        <v>4743.2</v>
      </c>
      <c r="G336" s="48">
        <f t="shared" si="46"/>
        <v>4743.2</v>
      </c>
      <c r="H336" s="21">
        <v>100236</v>
      </c>
      <c r="I336" s="21" t="s">
        <v>43</v>
      </c>
      <c r="J336" s="21">
        <v>1</v>
      </c>
      <c r="K336" s="21">
        <v>1</v>
      </c>
      <c r="L336" s="21">
        <f t="shared" si="47"/>
        <v>0</v>
      </c>
      <c r="M336" s="21" t="s">
        <v>152</v>
      </c>
      <c r="N336" s="30">
        <v>45831</v>
      </c>
      <c r="O336" s="48">
        <v>7700</v>
      </c>
      <c r="P336" s="21" t="s">
        <v>153</v>
      </c>
      <c r="Q336" s="21" t="s">
        <v>1127</v>
      </c>
      <c r="R336" s="21" t="s">
        <v>1127</v>
      </c>
      <c r="S336" s="3">
        <v>4</v>
      </c>
      <c r="T336" s="37"/>
      <c r="U336" s="21" t="s">
        <v>18</v>
      </c>
      <c r="V336" s="21" t="str">
        <f>VLOOKUP(P336,'Customer List'!B:C,2,)</f>
        <v>Noida</v>
      </c>
      <c r="W336" s="38"/>
      <c r="X336" s="30">
        <f t="shared" si="51"/>
        <v>45831</v>
      </c>
      <c r="Y336" s="21">
        <f t="shared" si="48"/>
        <v>0</v>
      </c>
      <c r="Z336" s="21" t="str">
        <f t="shared" si="49"/>
        <v>Monday</v>
      </c>
      <c r="AA336" s="21" t="str">
        <f t="shared" si="50"/>
        <v>Monday</v>
      </c>
      <c r="AB336" s="21" t="str">
        <f>VLOOKUP(U336,'Currency Sheet'!A:C,3,)</f>
        <v>DOLLAR</v>
      </c>
      <c r="AC336" s="42" t="str">
        <f>VLOOKUP(P336,'Customer List'!B:D,3,)</f>
        <v>Local</v>
      </c>
    </row>
    <row r="337" spans="1:29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226.1</v>
      </c>
      <c r="F337" s="47">
        <f t="shared" si="45"/>
        <v>19896.8</v>
      </c>
      <c r="G337" s="48">
        <f t="shared" si="46"/>
        <v>19896.8</v>
      </c>
      <c r="H337" s="21">
        <v>100434</v>
      </c>
      <c r="I337" s="21" t="s">
        <v>156</v>
      </c>
      <c r="J337" s="21">
        <v>1</v>
      </c>
      <c r="K337" s="21">
        <v>1</v>
      </c>
      <c r="L337" s="21">
        <f t="shared" si="47"/>
        <v>0</v>
      </c>
      <c r="M337" s="21" t="s">
        <v>155</v>
      </c>
      <c r="N337" s="30">
        <v>45824</v>
      </c>
      <c r="O337" s="48">
        <v>35045</v>
      </c>
      <c r="P337" s="21" t="s">
        <v>26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1"/>
        <v/>
      </c>
      <c r="Y337" s="21" t="str">
        <f t="shared" si="48"/>
        <v/>
      </c>
      <c r="Z337" s="21" t="str">
        <f t="shared" si="49"/>
        <v>Monday</v>
      </c>
      <c r="AA337" s="21" t="str">
        <f t="shared" si="50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204.75</v>
      </c>
      <c r="F338" s="47">
        <f t="shared" si="45"/>
        <v>18018</v>
      </c>
      <c r="G338" s="48">
        <f t="shared" si="46"/>
        <v>18018</v>
      </c>
      <c r="H338" s="21">
        <v>101259</v>
      </c>
      <c r="I338" s="21" t="s">
        <v>157</v>
      </c>
      <c r="J338" s="21">
        <v>1</v>
      </c>
      <c r="K338" s="21">
        <v>1</v>
      </c>
      <c r="L338" s="21">
        <f t="shared" si="47"/>
        <v>0</v>
      </c>
      <c r="M338" s="21" t="s">
        <v>158</v>
      </c>
      <c r="N338" s="30">
        <v>45822</v>
      </c>
      <c r="O338" s="48">
        <v>29620.5</v>
      </c>
      <c r="P338" s="21" t="s">
        <v>1907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1"/>
        <v/>
      </c>
      <c r="Y338" s="21" t="str">
        <f t="shared" si="48"/>
        <v/>
      </c>
      <c r="Z338" s="21" t="str">
        <f t="shared" si="49"/>
        <v>Saturday</v>
      </c>
      <c r="AA338" s="21" t="str">
        <f t="shared" si="50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45"/>
        <v>19714.2</v>
      </c>
      <c r="G339" s="48">
        <f t="shared" si="46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7"/>
        <v>0</v>
      </c>
      <c r="M339" s="21" t="s">
        <v>160</v>
      </c>
      <c r="N339" s="30">
        <v>45824</v>
      </c>
      <c r="O339" s="48">
        <v>26419.5</v>
      </c>
      <c r="P339" s="21" t="s">
        <v>42</v>
      </c>
      <c r="Q339" s="21" t="s">
        <v>636</v>
      </c>
      <c r="R339" s="21" t="s">
        <v>637</v>
      </c>
      <c r="S339" s="3">
        <v>4</v>
      </c>
      <c r="T339" s="37"/>
      <c r="U339" s="21" t="s">
        <v>18</v>
      </c>
      <c r="V339" s="21" t="str">
        <f>VLOOKUP(P339,'Customer List'!B:C,2,)</f>
        <v>Faridabad</v>
      </c>
      <c r="W339" s="38"/>
      <c r="X339" s="30">
        <v>45824</v>
      </c>
      <c r="Y339" s="21">
        <f t="shared" si="48"/>
        <v>0</v>
      </c>
      <c r="Z339" s="21" t="str">
        <f t="shared" si="49"/>
        <v>Monday</v>
      </c>
      <c r="AA339" s="21" t="str">
        <f t="shared" si="50"/>
        <v>Monday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45"/>
        <v>19714.2</v>
      </c>
      <c r="G340" s="48">
        <f t="shared" si="46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47"/>
        <v>0</v>
      </c>
      <c r="M340" s="21" t="s">
        <v>161</v>
      </c>
      <c r="N340" s="30">
        <v>45825</v>
      </c>
      <c r="O340" s="48">
        <v>26419.5</v>
      </c>
      <c r="P340" s="21" t="s">
        <v>16</v>
      </c>
      <c r="Q340" s="21" t="s">
        <v>636</v>
      </c>
      <c r="R340" s="21" t="s">
        <v>637</v>
      </c>
      <c r="S340" s="3">
        <v>4</v>
      </c>
      <c r="T340" s="37" t="s">
        <v>162</v>
      </c>
      <c r="U340" s="21" t="s">
        <v>18</v>
      </c>
      <c r="V340" s="21" t="str">
        <f>VLOOKUP(P340,'Customer List'!B:C,2,)</f>
        <v>Delhi</v>
      </c>
      <c r="W340" s="38"/>
      <c r="X340" s="30">
        <v>45825</v>
      </c>
      <c r="Y340" s="21">
        <f t="shared" si="48"/>
        <v>0</v>
      </c>
      <c r="Z340" s="21" t="str">
        <f t="shared" si="49"/>
        <v>Tuesday</v>
      </c>
      <c r="AA340" s="21" t="str">
        <f t="shared" si="50"/>
        <v>Tuesday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</v>
      </c>
      <c r="F341" s="47">
        <f t="shared" si="45"/>
        <v>19712</v>
      </c>
      <c r="G341" s="48">
        <f t="shared" si="46"/>
        <v>19712</v>
      </c>
      <c r="H341" s="21">
        <v>118904</v>
      </c>
      <c r="I341" s="21" t="s">
        <v>163</v>
      </c>
      <c r="J341" s="21">
        <v>1</v>
      </c>
      <c r="K341" s="21">
        <v>1</v>
      </c>
      <c r="L341" s="21">
        <f t="shared" si="47"/>
        <v>0</v>
      </c>
      <c r="M341" s="21" t="s">
        <v>164</v>
      </c>
      <c r="N341" s="30">
        <v>45822</v>
      </c>
      <c r="O341" s="48">
        <v>30752</v>
      </c>
      <c r="P341" s="21" t="s">
        <v>165</v>
      </c>
      <c r="Q341" s="21"/>
      <c r="R341" s="21"/>
      <c r="S341" s="3">
        <v>4</v>
      </c>
      <c r="T341" s="37"/>
      <c r="U341" s="21" t="s">
        <v>18</v>
      </c>
      <c r="V341" s="21" t="str">
        <f>VLOOKUP(P341,'Customer List'!B:C,2,)</f>
        <v>Lucknow</v>
      </c>
      <c r="W341" s="38"/>
      <c r="X341" s="30" t="str">
        <f>IF(OR(R341 = "PRIYANKA MADAM", R341 = "DEEPAK", R341 = "PORTER"),N341,"")</f>
        <v/>
      </c>
      <c r="Y341" s="21" t="str">
        <f t="shared" si="48"/>
        <v/>
      </c>
      <c r="Z341" s="21" t="str">
        <f t="shared" si="49"/>
        <v>Saturday</v>
      </c>
      <c r="AA341" s="21" t="str">
        <f t="shared" si="50"/>
        <v/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119.7</v>
      </c>
      <c r="F342" s="47">
        <f t="shared" si="45"/>
        <v>10533.6</v>
      </c>
      <c r="G342" s="48">
        <f t="shared" si="46"/>
        <v>10533.6</v>
      </c>
      <c r="H342" s="21">
        <v>127525</v>
      </c>
      <c r="I342" s="21" t="s">
        <v>166</v>
      </c>
      <c r="J342" s="21">
        <v>1</v>
      </c>
      <c r="K342" s="21">
        <v>1</v>
      </c>
      <c r="L342" s="21">
        <f t="shared" si="47"/>
        <v>0</v>
      </c>
      <c r="M342" s="21" t="s">
        <v>167</v>
      </c>
      <c r="N342" s="30">
        <v>45829</v>
      </c>
      <c r="O342" s="48">
        <v>18553.5</v>
      </c>
      <c r="P342" s="21" t="s">
        <v>168</v>
      </c>
      <c r="Q342" s="21">
        <v>58152285520</v>
      </c>
      <c r="R342" s="21" t="s">
        <v>40</v>
      </c>
      <c r="S342" s="3">
        <v>4</v>
      </c>
      <c r="T342" s="37"/>
      <c r="U342" s="21" t="s">
        <v>18</v>
      </c>
      <c r="V342" s="21" t="str">
        <f>VLOOKUP(P342,'Customer List'!B:C,2,)</f>
        <v>Bhopal</v>
      </c>
      <c r="W342" s="38"/>
      <c r="X342" s="30">
        <v>45832</v>
      </c>
      <c r="Y342" s="21">
        <f t="shared" si="48"/>
        <v>3</v>
      </c>
      <c r="Z342" s="21" t="str">
        <f t="shared" si="49"/>
        <v>Saturday</v>
      </c>
      <c r="AA342" s="21" t="str">
        <f t="shared" si="50"/>
        <v>Tuesday</v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283.5</v>
      </c>
      <c r="F343" s="47">
        <f t="shared" si="45"/>
        <v>24948</v>
      </c>
      <c r="G343" s="48">
        <f t="shared" si="46"/>
        <v>24948</v>
      </c>
      <c r="H343" s="21">
        <v>129822</v>
      </c>
      <c r="I343" s="21" t="s">
        <v>1353</v>
      </c>
      <c r="J343" s="21">
        <v>1</v>
      </c>
      <c r="K343" s="21">
        <v>1</v>
      </c>
      <c r="L343" s="21">
        <f t="shared" si="47"/>
        <v>0</v>
      </c>
      <c r="M343" s="21" t="s">
        <v>169</v>
      </c>
      <c r="N343" s="30">
        <v>45825</v>
      </c>
      <c r="O343" s="48">
        <v>56497.5</v>
      </c>
      <c r="P343" s="21" t="s">
        <v>1011</v>
      </c>
      <c r="Q343" s="21" t="s">
        <v>636</v>
      </c>
      <c r="R343" s="21" t="s">
        <v>637</v>
      </c>
      <c r="S343" s="3">
        <v>4</v>
      </c>
      <c r="T343" s="37" t="s">
        <v>162</v>
      </c>
      <c r="U343" s="21" t="s">
        <v>18</v>
      </c>
      <c r="V343" s="21" t="str">
        <f>VLOOKUP(P343,'Customer List'!B:C,2,)</f>
        <v>Delhi</v>
      </c>
      <c r="W343" s="38"/>
      <c r="X343" s="30">
        <v>45825</v>
      </c>
      <c r="Y343" s="21">
        <f t="shared" si="48"/>
        <v>0</v>
      </c>
      <c r="Z343" s="21" t="str">
        <f t="shared" si="49"/>
        <v>Tuesday</v>
      </c>
      <c r="AA343" s="21" t="str">
        <f t="shared" si="50"/>
        <v>Tuesday</v>
      </c>
      <c r="AB343" s="21" t="str">
        <f>VLOOKUP(U343,'Currency Sheet'!A:C,3,)</f>
        <v>DOLLAR</v>
      </c>
      <c r="AC343" s="42" t="str">
        <f>VLOOKUP(P343,'Customer List'!B:D,3,)</f>
        <v>Local</v>
      </c>
    </row>
    <row r="344" spans="1:29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74.2</v>
      </c>
      <c r="F344" s="47">
        <f t="shared" si="45"/>
        <v>6529.6</v>
      </c>
      <c r="G344" s="48">
        <f t="shared" si="46"/>
        <v>6529.6</v>
      </c>
      <c r="H344" s="21">
        <v>163002</v>
      </c>
      <c r="I344" s="21" t="s">
        <v>170</v>
      </c>
      <c r="J344" s="21">
        <v>1</v>
      </c>
      <c r="K344" s="21">
        <v>1</v>
      </c>
      <c r="L344" s="21">
        <f t="shared" si="47"/>
        <v>0</v>
      </c>
      <c r="M344" s="21" t="s">
        <v>171</v>
      </c>
      <c r="N344" s="30">
        <v>45822</v>
      </c>
      <c r="O344" s="48">
        <v>11865</v>
      </c>
      <c r="P344" s="21" t="s">
        <v>172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Kolkata</v>
      </c>
      <c r="W344" s="38"/>
      <c r="X344" s="30" t="str">
        <f>IF(OR(R344 = "PRIYANKA MADAM", R344 = "DEEPAK", R344 = "PORTER"),N344,"")</f>
        <v/>
      </c>
      <c r="Y344" s="21" t="str">
        <f t="shared" si="48"/>
        <v/>
      </c>
      <c r="Z344" s="21" t="str">
        <f t="shared" si="49"/>
        <v>Saturday</v>
      </c>
      <c r="AA344" s="21" t="str">
        <f t="shared" si="50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184.8</v>
      </c>
      <c r="F345" s="47">
        <f t="shared" si="45"/>
        <v>16262.400000000001</v>
      </c>
      <c r="G345" s="48">
        <f t="shared" si="46"/>
        <v>16262.400000000001</v>
      </c>
      <c r="H345" s="21">
        <v>300431</v>
      </c>
      <c r="I345" s="21" t="s">
        <v>173</v>
      </c>
      <c r="J345" s="21">
        <v>1</v>
      </c>
      <c r="K345" s="21">
        <v>1</v>
      </c>
      <c r="L345" s="21">
        <f t="shared" si="47"/>
        <v>0</v>
      </c>
      <c r="M345" s="21" t="s">
        <v>174</v>
      </c>
      <c r="N345" s="30">
        <v>45824</v>
      </c>
      <c r="O345" s="48">
        <v>29462.400000000001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8"/>
        <v/>
      </c>
      <c r="Z345" s="21" t="str">
        <f t="shared" si="49"/>
        <v>Monday</v>
      </c>
      <c r="AA345" s="21" t="str">
        <f t="shared" si="50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318</v>
      </c>
      <c r="F346" s="47">
        <f t="shared" si="45"/>
        <v>27984</v>
      </c>
      <c r="G346" s="48">
        <f t="shared" si="46"/>
        <v>27984</v>
      </c>
      <c r="H346" s="21">
        <v>300546</v>
      </c>
      <c r="I346" s="21" t="s">
        <v>176</v>
      </c>
      <c r="J346" s="21">
        <v>1</v>
      </c>
      <c r="K346" s="21">
        <v>1</v>
      </c>
      <c r="L346" s="21">
        <f t="shared" si="47"/>
        <v>0</v>
      </c>
      <c r="M346" s="21" t="s">
        <v>174</v>
      </c>
      <c r="N346" s="30">
        <v>45824</v>
      </c>
      <c r="O346" s="48">
        <v>47318.400000000001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8"/>
        <v/>
      </c>
      <c r="Z346" s="21" t="str">
        <f t="shared" si="49"/>
        <v>Monday</v>
      </c>
      <c r="AA346" s="21" t="str">
        <f t="shared" si="50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297</v>
      </c>
      <c r="F347" s="47">
        <f t="shared" si="45"/>
        <v>26136</v>
      </c>
      <c r="G347" s="48">
        <f t="shared" si="46"/>
        <v>26136</v>
      </c>
      <c r="H347" s="21">
        <v>301046</v>
      </c>
      <c r="I347" s="21" t="s">
        <v>177</v>
      </c>
      <c r="J347" s="21">
        <v>1</v>
      </c>
      <c r="K347" s="21">
        <v>1</v>
      </c>
      <c r="L347" s="21">
        <f t="shared" si="47"/>
        <v>0</v>
      </c>
      <c r="M347" s="21" t="s">
        <v>174</v>
      </c>
      <c r="N347" s="30">
        <v>45824</v>
      </c>
      <c r="O347" s="48">
        <v>44193.599999999999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48"/>
        <v/>
      </c>
      <c r="Z347" s="21" t="str">
        <f t="shared" si="49"/>
        <v>Monday</v>
      </c>
      <c r="AA347" s="21" t="str">
        <f t="shared" si="50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326.25</v>
      </c>
      <c r="F348" s="47">
        <f t="shared" si="45"/>
        <v>28710</v>
      </c>
      <c r="G348" s="48">
        <f t="shared" si="46"/>
        <v>28710</v>
      </c>
      <c r="H348" s="21">
        <v>301334</v>
      </c>
      <c r="I348" s="21" t="s">
        <v>178</v>
      </c>
      <c r="J348" s="21">
        <v>1</v>
      </c>
      <c r="K348" s="21">
        <v>1</v>
      </c>
      <c r="L348" s="21">
        <f t="shared" si="47"/>
        <v>0</v>
      </c>
      <c r="M348" s="21" t="s">
        <v>179</v>
      </c>
      <c r="N348" s="30">
        <v>45833</v>
      </c>
      <c r="O348" s="48">
        <v>47197.5</v>
      </c>
      <c r="P348" s="21" t="s">
        <v>180</v>
      </c>
      <c r="Q348" s="21" t="s">
        <v>636</v>
      </c>
      <c r="R348" s="21" t="s">
        <v>637</v>
      </c>
      <c r="S348" s="3">
        <v>4</v>
      </c>
      <c r="T348" s="37"/>
      <c r="U348" s="21" t="s">
        <v>18</v>
      </c>
      <c r="V348" s="21" t="str">
        <f>VLOOKUP(P348,'Customer List'!B:C,2,)</f>
        <v>Faridabad</v>
      </c>
      <c r="W348" s="38"/>
      <c r="X348" s="30">
        <v>45833</v>
      </c>
      <c r="Y348" s="21">
        <f t="shared" si="48"/>
        <v>0</v>
      </c>
      <c r="Z348" s="21" t="str">
        <f t="shared" si="49"/>
        <v>Wednesday</v>
      </c>
      <c r="AA348" s="21" t="str">
        <f t="shared" si="50"/>
        <v>Wednesday</v>
      </c>
      <c r="AB348" s="21" t="str">
        <f>VLOOKUP(U348,'Currency Sheet'!A:C,3,)</f>
        <v>DOLLAR</v>
      </c>
      <c r="AC348" s="42" t="str">
        <f>VLOOKUP(P348,'Customer List'!B:D,3,)</f>
        <v>Local</v>
      </c>
    </row>
    <row r="349" spans="1:29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321.75</v>
      </c>
      <c r="F349" s="47">
        <f t="shared" si="45"/>
        <v>28314</v>
      </c>
      <c r="G349" s="48">
        <f t="shared" si="46"/>
        <v>56628</v>
      </c>
      <c r="H349" s="21">
        <v>301344</v>
      </c>
      <c r="I349" s="21" t="s">
        <v>181</v>
      </c>
      <c r="J349" s="21">
        <v>2</v>
      </c>
      <c r="K349" s="21">
        <v>2</v>
      </c>
      <c r="L349" s="21">
        <f t="shared" si="47"/>
        <v>0</v>
      </c>
      <c r="M349" s="21" t="s">
        <v>182</v>
      </c>
      <c r="N349" s="30">
        <v>45824</v>
      </c>
      <c r="O349" s="48">
        <v>86444</v>
      </c>
      <c r="P349" s="21" t="s">
        <v>183</v>
      </c>
      <c r="Q349" s="21"/>
      <c r="R349" s="21"/>
      <c r="S349" s="3">
        <v>4</v>
      </c>
      <c r="T349" s="37"/>
      <c r="U349" s="21" t="s">
        <v>18</v>
      </c>
      <c r="V349" s="21" t="str">
        <f>VLOOKUP(P349,'Customer List'!B:C,2,)</f>
        <v>Mumbai</v>
      </c>
      <c r="W349" s="38"/>
      <c r="X349" s="30" t="str">
        <f>IF(OR(R349 = "PRIYANKA MADAM", R349 = "DEEPAK", R349 = "PORTER"),N349,"")</f>
        <v/>
      </c>
      <c r="Y349" s="21" t="str">
        <f t="shared" si="48"/>
        <v/>
      </c>
      <c r="Z349" s="21" t="str">
        <f t="shared" si="49"/>
        <v>Monday</v>
      </c>
      <c r="AA349" s="21" t="str">
        <f t="shared" si="50"/>
        <v/>
      </c>
      <c r="AB349" s="21" t="str">
        <f>VLOOKUP(U349,'Currency Sheet'!A:C,3,)</f>
        <v>DOLLAR</v>
      </c>
      <c r="AC349" s="42" t="str">
        <f>VLOOKUP(P349,'Customer List'!B:D,3,)</f>
        <v>OutStation</v>
      </c>
    </row>
    <row r="350" spans="1:29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94.5</v>
      </c>
      <c r="F350" s="47">
        <f t="shared" si="45"/>
        <v>8316</v>
      </c>
      <c r="G350" s="48">
        <f t="shared" si="46"/>
        <v>8316</v>
      </c>
      <c r="H350" s="21">
        <v>301808</v>
      </c>
      <c r="I350" s="21" t="s">
        <v>184</v>
      </c>
      <c r="J350" s="21">
        <v>1</v>
      </c>
      <c r="K350" s="21">
        <v>1</v>
      </c>
      <c r="L350" s="21">
        <f t="shared" si="47"/>
        <v>0</v>
      </c>
      <c r="M350" s="21" t="s">
        <v>179</v>
      </c>
      <c r="N350" s="30">
        <v>45833</v>
      </c>
      <c r="O350" s="48">
        <v>14647.5</v>
      </c>
      <c r="P350" s="21" t="s">
        <v>180</v>
      </c>
      <c r="Q350" s="21" t="s">
        <v>636</v>
      </c>
      <c r="R350" s="21" t="s">
        <v>637</v>
      </c>
      <c r="S350" s="3">
        <v>4</v>
      </c>
      <c r="T350" s="37"/>
      <c r="U350" s="21" t="s">
        <v>18</v>
      </c>
      <c r="V350" s="21" t="str">
        <f>VLOOKUP(P350,'Customer List'!B:C,2,)</f>
        <v>Faridabad</v>
      </c>
      <c r="W350" s="38"/>
      <c r="X350" s="30">
        <v>45833</v>
      </c>
      <c r="Y350" s="21">
        <f t="shared" si="48"/>
        <v>0</v>
      </c>
      <c r="Z350" s="21" t="str">
        <f t="shared" si="49"/>
        <v>Wednesday</v>
      </c>
      <c r="AA350" s="21" t="str">
        <f t="shared" si="50"/>
        <v>Wednesday</v>
      </c>
      <c r="AB350" s="21" t="str">
        <f>VLOOKUP(U350,'Currency Sheet'!A:C,3,)</f>
        <v>DOLLAR</v>
      </c>
      <c r="AC350" s="42" t="str">
        <f>VLOOKUP(P350,'Customer List'!B:D,3,)</f>
        <v>Local</v>
      </c>
    </row>
    <row r="351" spans="1:29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204.4</v>
      </c>
      <c r="F351" s="47">
        <f t="shared" si="45"/>
        <v>17987.2</v>
      </c>
      <c r="G351" s="48">
        <f t="shared" si="46"/>
        <v>17987.2</v>
      </c>
      <c r="H351" s="21">
        <v>301814</v>
      </c>
      <c r="I351" s="21" t="s">
        <v>88</v>
      </c>
      <c r="J351" s="21">
        <v>1</v>
      </c>
      <c r="K351" s="21">
        <v>1</v>
      </c>
      <c r="L351" s="21">
        <f t="shared" si="47"/>
        <v>0</v>
      </c>
      <c r="M351" s="21" t="s">
        <v>174</v>
      </c>
      <c r="N351" s="30">
        <v>45824</v>
      </c>
      <c r="O351" s="48">
        <v>32587.200000000001</v>
      </c>
      <c r="P351" s="21" t="s">
        <v>175</v>
      </c>
      <c r="Q351" s="21"/>
      <c r="R351" s="21"/>
      <c r="S351" s="3">
        <v>4</v>
      </c>
      <c r="T351" s="37"/>
      <c r="U351" s="21" t="s">
        <v>18</v>
      </c>
      <c r="V351" s="21" t="str">
        <f>VLOOKUP(P351,'Customer List'!B:C,2,)</f>
        <v>Banglore</v>
      </c>
      <c r="W351" s="38"/>
      <c r="X351" s="30" t="str">
        <f>IF(OR(R351 = "PRIYANKA MADAM", R351 = "DEEPAK", R351 = "PORTER"),N351,"")</f>
        <v/>
      </c>
      <c r="Y351" s="21" t="str">
        <f t="shared" si="48"/>
        <v/>
      </c>
      <c r="Z351" s="21" t="str">
        <f t="shared" si="49"/>
        <v>Monday</v>
      </c>
      <c r="AA351" s="21" t="str">
        <f t="shared" si="50"/>
        <v/>
      </c>
      <c r="AB351" s="21" t="str">
        <f>VLOOKUP(U351,'Currency Sheet'!A:C,3,)</f>
        <v>DOLLAR</v>
      </c>
      <c r="AC351" s="42" t="str">
        <f>VLOOKUP(P351,'Customer List'!B:D,3,)</f>
        <v>OutStation</v>
      </c>
    </row>
    <row r="352" spans="1:29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326.25</v>
      </c>
      <c r="F352" s="47">
        <f t="shared" si="45"/>
        <v>28710</v>
      </c>
      <c r="G352" s="48">
        <f t="shared" si="46"/>
        <v>28710</v>
      </c>
      <c r="H352" s="21">
        <v>302044</v>
      </c>
      <c r="I352" s="21" t="s">
        <v>92</v>
      </c>
      <c r="J352" s="21">
        <v>1</v>
      </c>
      <c r="K352" s="21">
        <v>1</v>
      </c>
      <c r="L352" s="21">
        <f t="shared" si="47"/>
        <v>0</v>
      </c>
      <c r="M352" s="21" t="s">
        <v>179</v>
      </c>
      <c r="N352" s="30">
        <v>45833</v>
      </c>
      <c r="O352" s="48">
        <v>47197.5</v>
      </c>
      <c r="P352" s="21" t="s">
        <v>180</v>
      </c>
      <c r="Q352" s="21" t="s">
        <v>636</v>
      </c>
      <c r="R352" s="21" t="s">
        <v>637</v>
      </c>
      <c r="S352" s="3">
        <v>4</v>
      </c>
      <c r="T352" s="37"/>
      <c r="U352" s="21" t="s">
        <v>18</v>
      </c>
      <c r="V352" s="21" t="str">
        <f>VLOOKUP(P352,'Customer List'!B:C,2,)</f>
        <v>Faridabad</v>
      </c>
      <c r="W352" s="38"/>
      <c r="X352" s="30">
        <v>45833</v>
      </c>
      <c r="Y352" s="21">
        <f t="shared" si="48"/>
        <v>0</v>
      </c>
      <c r="Z352" s="21" t="str">
        <f t="shared" si="49"/>
        <v>Wednesday</v>
      </c>
      <c r="AA352" s="21" t="str">
        <f t="shared" si="50"/>
        <v>Wednesday</v>
      </c>
      <c r="AB352" s="21" t="str">
        <f>VLOOKUP(U352,'Currency Sheet'!A:C,3,)</f>
        <v>DOLLAR</v>
      </c>
      <c r="AC352" s="42" t="str">
        <f>VLOOKUP(P352,'Customer List'!B:D,3,)</f>
        <v>Local</v>
      </c>
    </row>
    <row r="353" spans="1:29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160.30000000000001</v>
      </c>
      <c r="F353" s="47">
        <f t="shared" si="45"/>
        <v>14106.400000000001</v>
      </c>
      <c r="G353" s="48">
        <f t="shared" si="46"/>
        <v>14106.400000000001</v>
      </c>
      <c r="H353" s="21">
        <v>302106</v>
      </c>
      <c r="I353" s="21" t="s">
        <v>185</v>
      </c>
      <c r="J353" s="21">
        <v>1</v>
      </c>
      <c r="K353" s="21">
        <v>1</v>
      </c>
      <c r="L353" s="21">
        <f t="shared" si="47"/>
        <v>0</v>
      </c>
      <c r="M353" s="21" t="s">
        <v>186</v>
      </c>
      <c r="N353" s="30">
        <v>45824</v>
      </c>
      <c r="O353" s="48">
        <v>25556.400000000001</v>
      </c>
      <c r="P353" s="21" t="s">
        <v>187</v>
      </c>
      <c r="Q353" s="21"/>
      <c r="R353" s="21"/>
      <c r="S353" s="3">
        <v>4</v>
      </c>
      <c r="T353" s="37"/>
      <c r="U353" s="21" t="s">
        <v>18</v>
      </c>
      <c r="V353" s="21" t="str">
        <f>VLOOKUP(P353,'Customer List'!B:C,2,)</f>
        <v>Kolkata</v>
      </c>
      <c r="W353" s="38"/>
      <c r="X353" s="30" t="str">
        <f>IF(OR(R353 = "PRIYANKA MADAM", R353 = "DEEPAK", R353 = "PORTER"),N353,"")</f>
        <v/>
      </c>
      <c r="Y353" s="21" t="str">
        <f t="shared" si="48"/>
        <v/>
      </c>
      <c r="Z353" s="21" t="str">
        <f t="shared" si="49"/>
        <v>Monday</v>
      </c>
      <c r="AA353" s="21" t="str">
        <f t="shared" si="50"/>
        <v/>
      </c>
      <c r="AB353" s="21" t="str">
        <f>VLOOKUP(U353,'Currency Sheet'!A:C,3,)</f>
        <v>DOLLAR</v>
      </c>
      <c r="AC353" s="42" t="str">
        <f>VLOOKUP(P353,'Customer List'!B:D,3,)</f>
        <v>OutStation</v>
      </c>
    </row>
    <row r="354" spans="1:29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72.099999999999994</v>
      </c>
      <c r="F354" s="47">
        <f t="shared" si="45"/>
        <v>6344.7999999999993</v>
      </c>
      <c r="G354" s="48">
        <f t="shared" si="46"/>
        <v>6344.7999999999993</v>
      </c>
      <c r="H354" s="21">
        <v>302206</v>
      </c>
      <c r="I354" s="21" t="s">
        <v>188</v>
      </c>
      <c r="J354" s="21">
        <v>1</v>
      </c>
      <c r="K354" s="21">
        <v>1</v>
      </c>
      <c r="L354" s="21">
        <f t="shared" si="47"/>
        <v>0</v>
      </c>
      <c r="M354" s="21" t="s">
        <v>179</v>
      </c>
      <c r="N354" s="30">
        <v>45833</v>
      </c>
      <c r="O354" s="48">
        <v>11175.5</v>
      </c>
      <c r="P354" s="21" t="s">
        <v>180</v>
      </c>
      <c r="Q354" s="21" t="s">
        <v>636</v>
      </c>
      <c r="R354" s="21" t="s">
        <v>637</v>
      </c>
      <c r="S354" s="3">
        <v>4</v>
      </c>
      <c r="T354" s="37"/>
      <c r="U354" s="21" t="s">
        <v>18</v>
      </c>
      <c r="V354" s="21" t="str">
        <f>VLOOKUP(P354,'Customer List'!B:C,2,)</f>
        <v>Faridabad</v>
      </c>
      <c r="W354" s="38"/>
      <c r="X354" s="30">
        <v>45833</v>
      </c>
      <c r="Y354" s="21">
        <f t="shared" si="48"/>
        <v>0</v>
      </c>
      <c r="Z354" s="21" t="str">
        <f t="shared" si="49"/>
        <v>Wednesday</v>
      </c>
      <c r="AA354" s="21" t="str">
        <f t="shared" si="50"/>
        <v>Wednesday</v>
      </c>
      <c r="AB354" s="21" t="str">
        <f>VLOOKUP(U354,'Currency Sheet'!A:C,3,)</f>
        <v>DOLLAR</v>
      </c>
      <c r="AC354" s="42" t="str">
        <f>VLOOKUP(P354,'Customer List'!B:D,3,)</f>
        <v>Local</v>
      </c>
    </row>
    <row r="355" spans="1:29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46.2</v>
      </c>
      <c r="F355" s="47">
        <f t="shared" si="45"/>
        <v>4065.6000000000004</v>
      </c>
      <c r="G355" s="48">
        <f t="shared" si="46"/>
        <v>8131.2000000000007</v>
      </c>
      <c r="H355" s="21">
        <v>302208</v>
      </c>
      <c r="I355" s="21" t="s">
        <v>189</v>
      </c>
      <c r="J355" s="21">
        <v>2</v>
      </c>
      <c r="K355" s="21">
        <v>2</v>
      </c>
      <c r="L355" s="21">
        <f t="shared" si="47"/>
        <v>0</v>
      </c>
      <c r="M355" s="21" t="s">
        <v>190</v>
      </c>
      <c r="N355" s="30">
        <v>45822</v>
      </c>
      <c r="O355" s="48">
        <v>14322</v>
      </c>
      <c r="P355" s="21" t="s">
        <v>191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Chandigarh</v>
      </c>
      <c r="W355" s="38"/>
      <c r="X355" s="30" t="str">
        <f>IF(OR(R355 = "PRIYANKA MADAM", R355 = "DEEPAK", R355 = "PORTER"),N355,"")</f>
        <v/>
      </c>
      <c r="Y355" s="21" t="str">
        <f t="shared" si="48"/>
        <v/>
      </c>
      <c r="Z355" s="21" t="str">
        <f t="shared" si="49"/>
        <v>Saturday</v>
      </c>
      <c r="AA355" s="21" t="str">
        <f t="shared" si="50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185.5</v>
      </c>
      <c r="F356" s="47">
        <f t="shared" si="45"/>
        <v>16324</v>
      </c>
      <c r="G356" s="48">
        <f t="shared" si="46"/>
        <v>16324</v>
      </c>
      <c r="H356" s="21">
        <v>302220</v>
      </c>
      <c r="I356" s="21" t="s">
        <v>94</v>
      </c>
      <c r="J356" s="21">
        <v>1</v>
      </c>
      <c r="K356" s="21">
        <v>1</v>
      </c>
      <c r="L356" s="21">
        <f t="shared" si="47"/>
        <v>0</v>
      </c>
      <c r="M356" s="21" t="s">
        <v>174</v>
      </c>
      <c r="N356" s="30">
        <v>45824</v>
      </c>
      <c r="O356" s="48">
        <v>29574</v>
      </c>
      <c r="P356" s="21" t="s">
        <v>175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Banglore</v>
      </c>
      <c r="W356" s="38"/>
      <c r="X356" s="30" t="str">
        <f>IF(OR(R356 = "PRIYANKA MADAM", R356 = "DEEPAK", R356 = "PORTER"),N356,"")</f>
        <v/>
      </c>
      <c r="Y356" s="21" t="str">
        <f t="shared" si="48"/>
        <v/>
      </c>
      <c r="Z356" s="21" t="str">
        <f t="shared" si="49"/>
        <v>Monday</v>
      </c>
      <c r="AA356" s="21" t="str">
        <f t="shared" si="50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92.4</v>
      </c>
      <c r="F357" s="47">
        <f t="shared" si="45"/>
        <v>8131.2000000000007</v>
      </c>
      <c r="G357" s="48">
        <f t="shared" si="46"/>
        <v>8131.2000000000007</v>
      </c>
      <c r="H357" s="21">
        <v>302304</v>
      </c>
      <c r="I357" s="21" t="s">
        <v>192</v>
      </c>
      <c r="J357" s="21">
        <v>1</v>
      </c>
      <c r="K357" s="21">
        <v>1</v>
      </c>
      <c r="L357" s="21">
        <f t="shared" si="47"/>
        <v>0</v>
      </c>
      <c r="M357" s="21" t="s">
        <v>193</v>
      </c>
      <c r="N357" s="30">
        <v>45824</v>
      </c>
      <c r="O357" s="48">
        <v>15345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8"/>
        <v/>
      </c>
      <c r="Z357" s="21" t="str">
        <f t="shared" si="49"/>
        <v>Monday</v>
      </c>
      <c r="AA357" s="21" t="str">
        <f t="shared" si="50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176.4</v>
      </c>
      <c r="F358" s="47">
        <f t="shared" si="45"/>
        <v>15523.2</v>
      </c>
      <c r="G358" s="48">
        <f t="shared" si="46"/>
        <v>15523.2</v>
      </c>
      <c r="H358" s="21">
        <v>302506</v>
      </c>
      <c r="I358" s="21" t="s">
        <v>95</v>
      </c>
      <c r="J358" s="21">
        <v>1</v>
      </c>
      <c r="K358" s="21">
        <v>1</v>
      </c>
      <c r="L358" s="21">
        <f t="shared" si="47"/>
        <v>0</v>
      </c>
      <c r="M358" s="21" t="s">
        <v>193</v>
      </c>
      <c r="N358" s="30">
        <v>45824</v>
      </c>
      <c r="O358" s="48">
        <v>29295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48"/>
        <v/>
      </c>
      <c r="Z358" s="21" t="str">
        <f t="shared" si="49"/>
        <v>Monday</v>
      </c>
      <c r="AA358" s="21" t="str">
        <f t="shared" si="50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326.25</v>
      </c>
      <c r="F359" s="47">
        <f t="shared" si="45"/>
        <v>28710</v>
      </c>
      <c r="G359" s="48">
        <f t="shared" si="46"/>
        <v>28710</v>
      </c>
      <c r="H359" s="21">
        <v>303430</v>
      </c>
      <c r="I359" s="21" t="s">
        <v>102</v>
      </c>
      <c r="J359" s="21">
        <v>1</v>
      </c>
      <c r="K359" s="21">
        <v>1</v>
      </c>
      <c r="L359" s="21">
        <f t="shared" si="47"/>
        <v>0</v>
      </c>
      <c r="M359" s="21" t="s">
        <v>179</v>
      </c>
      <c r="N359" s="30">
        <v>45833</v>
      </c>
      <c r="O359" s="48">
        <v>47197.5</v>
      </c>
      <c r="P359" s="21" t="s">
        <v>180</v>
      </c>
      <c r="Q359" s="21" t="s">
        <v>636</v>
      </c>
      <c r="R359" s="21" t="s">
        <v>637</v>
      </c>
      <c r="S359" s="3">
        <v>4</v>
      </c>
      <c r="T359" s="37"/>
      <c r="U359" s="21" t="s">
        <v>18</v>
      </c>
      <c r="V359" s="21" t="str">
        <f>VLOOKUP(P359,'Customer List'!B:C,2,)</f>
        <v>Faridabad</v>
      </c>
      <c r="W359" s="38"/>
      <c r="X359" s="30">
        <v>45833</v>
      </c>
      <c r="Y359" s="21">
        <f t="shared" si="48"/>
        <v>0</v>
      </c>
      <c r="Z359" s="21" t="str">
        <f t="shared" si="49"/>
        <v>Wednesday</v>
      </c>
      <c r="AA359" s="21" t="str">
        <f t="shared" si="50"/>
        <v>Wednesday</v>
      </c>
      <c r="AB359" s="21" t="str">
        <f>VLOOKUP(U359,'Currency Sheet'!A:C,3,)</f>
        <v>DOLLAR</v>
      </c>
      <c r="AC359" s="42" t="str">
        <f>VLOOKUP(P359,'Customer List'!B:D,3,)</f>
        <v>Local</v>
      </c>
    </row>
    <row r="360" spans="1:29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50.4</v>
      </c>
      <c r="F360" s="47">
        <f t="shared" si="45"/>
        <v>4435.2</v>
      </c>
      <c r="G360" s="48">
        <f t="shared" si="46"/>
        <v>4435.2</v>
      </c>
      <c r="H360" s="21">
        <v>304006</v>
      </c>
      <c r="I360" s="21" t="s">
        <v>195</v>
      </c>
      <c r="J360" s="21">
        <v>1</v>
      </c>
      <c r="K360" s="21">
        <v>1</v>
      </c>
      <c r="L360" s="21">
        <f t="shared" si="47"/>
        <v>0</v>
      </c>
      <c r="M360" s="21" t="s">
        <v>196</v>
      </c>
      <c r="N360" s="30">
        <v>45822</v>
      </c>
      <c r="O360" s="48">
        <v>7812</v>
      </c>
      <c r="P360" s="21" t="s">
        <v>191</v>
      </c>
      <c r="Q360" s="21"/>
      <c r="R360" s="21"/>
      <c r="S360" s="3">
        <v>4</v>
      </c>
      <c r="T360" s="37"/>
      <c r="U360" s="21" t="s">
        <v>18</v>
      </c>
      <c r="V360" s="21" t="str">
        <f>VLOOKUP(P360,'Customer List'!B:C,2,)</f>
        <v>Chandigarh</v>
      </c>
      <c r="W360" s="38"/>
      <c r="X360" s="30" t="str">
        <f>IF(OR(R360 = "PRIYANKA MADAM", R360 = "DEEPAK", R360 = "PORTER"),N360,"")</f>
        <v/>
      </c>
      <c r="Y360" s="21" t="str">
        <f t="shared" si="48"/>
        <v/>
      </c>
      <c r="Z360" s="21" t="str">
        <f t="shared" si="49"/>
        <v>Saturday</v>
      </c>
      <c r="AA360" s="21" t="str">
        <f t="shared" si="50"/>
        <v/>
      </c>
      <c r="AB360" s="21" t="str">
        <f>VLOOKUP(U360,'Currency Sheet'!A:C,3,)</f>
        <v>DOLLAR</v>
      </c>
      <c r="AC360" s="42" t="str">
        <f>VLOOKUP(P360,'Customer List'!B:D,3,)</f>
        <v>OutStation</v>
      </c>
    </row>
    <row r="361" spans="1:29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285.75</v>
      </c>
      <c r="F361" s="47">
        <f t="shared" si="45"/>
        <v>25146</v>
      </c>
      <c r="G361" s="48">
        <f t="shared" si="46"/>
        <v>25146</v>
      </c>
      <c r="H361" s="21">
        <v>304032</v>
      </c>
      <c r="I361" s="21" t="s">
        <v>197</v>
      </c>
      <c r="J361" s="21">
        <v>1</v>
      </c>
      <c r="K361" s="21">
        <v>1</v>
      </c>
      <c r="L361" s="21">
        <f t="shared" si="47"/>
        <v>0</v>
      </c>
      <c r="M361" s="21" t="s">
        <v>179</v>
      </c>
      <c r="N361" s="30">
        <v>45833</v>
      </c>
      <c r="O361" s="48">
        <v>41338.5</v>
      </c>
      <c r="P361" s="21" t="s">
        <v>180</v>
      </c>
      <c r="Q361" s="21" t="s">
        <v>636</v>
      </c>
      <c r="R361" s="21" t="s">
        <v>637</v>
      </c>
      <c r="S361" s="3">
        <v>4</v>
      </c>
      <c r="T361" s="37"/>
      <c r="U361" s="21" t="s">
        <v>18</v>
      </c>
      <c r="V361" s="21" t="str">
        <f>VLOOKUP(P361,'Customer List'!B:C,2,)</f>
        <v>Faridabad</v>
      </c>
      <c r="W361" s="38"/>
      <c r="X361" s="30">
        <v>45833</v>
      </c>
      <c r="Y361" s="21">
        <f t="shared" si="48"/>
        <v>0</v>
      </c>
      <c r="Z361" s="21" t="str">
        <f t="shared" si="49"/>
        <v>Wednesday</v>
      </c>
      <c r="AA361" s="21" t="str">
        <f t="shared" si="50"/>
        <v>Wednesday</v>
      </c>
      <c r="AB361" s="21" t="str">
        <f>VLOOKUP(U361,'Currency Sheet'!A:C,3,)</f>
        <v>DOLLAR</v>
      </c>
      <c r="AC361" s="42" t="str">
        <f>VLOOKUP(P361,'Customer List'!B:D,3,)</f>
        <v>Local</v>
      </c>
    </row>
    <row r="362" spans="1:29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187.6</v>
      </c>
      <c r="F362" s="47">
        <f t="shared" si="45"/>
        <v>16508.8</v>
      </c>
      <c r="G362" s="48">
        <f t="shared" si="46"/>
        <v>33017.599999999999</v>
      </c>
      <c r="H362" s="21">
        <v>304122</v>
      </c>
      <c r="I362" s="21" t="s">
        <v>198</v>
      </c>
      <c r="J362" s="21">
        <v>2</v>
      </c>
      <c r="K362" s="21">
        <v>2</v>
      </c>
      <c r="L362" s="21">
        <f t="shared" si="47"/>
        <v>0</v>
      </c>
      <c r="M362" s="21" t="s">
        <v>199</v>
      </c>
      <c r="N362" s="30">
        <v>45824</v>
      </c>
      <c r="O362" s="48">
        <v>62310</v>
      </c>
      <c r="P362" s="21" t="s">
        <v>187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Kolkata</v>
      </c>
      <c r="W362" s="38"/>
      <c r="X362" s="30" t="str">
        <f>IF(OR(R362 = "PRIYANKA MADAM", R362 = "DEEPAK", R362 = "PORTER"),N362,"")</f>
        <v/>
      </c>
      <c r="Y362" s="21" t="str">
        <f t="shared" si="48"/>
        <v/>
      </c>
      <c r="Z362" s="21" t="str">
        <f t="shared" si="49"/>
        <v>Monday</v>
      </c>
      <c r="AA362" s="21" t="str">
        <f t="shared" si="50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184.8</v>
      </c>
      <c r="F363" s="47">
        <f t="shared" si="45"/>
        <v>16262.400000000001</v>
      </c>
      <c r="G363" s="48">
        <f t="shared" si="46"/>
        <v>16262.400000000001</v>
      </c>
      <c r="H363" s="21">
        <v>304123</v>
      </c>
      <c r="I363" s="21" t="s">
        <v>200</v>
      </c>
      <c r="J363" s="21">
        <v>1</v>
      </c>
      <c r="K363" s="21">
        <v>1</v>
      </c>
      <c r="L363" s="21">
        <f t="shared" si="47"/>
        <v>0</v>
      </c>
      <c r="M363" s="21" t="s">
        <v>201</v>
      </c>
      <c r="N363" s="30">
        <v>45822</v>
      </c>
      <c r="O363" s="48">
        <v>28644</v>
      </c>
      <c r="P363" s="21" t="s">
        <v>191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Chandigarh</v>
      </c>
      <c r="W363" s="38"/>
      <c r="X363" s="30" t="str">
        <f>IF(OR(R363 = "PRIYANKA MADAM", R363 = "DEEPAK", R363 = "PORTER"),N363,"")</f>
        <v/>
      </c>
      <c r="Y363" s="21" t="str">
        <f t="shared" si="48"/>
        <v/>
      </c>
      <c r="Z363" s="21" t="str">
        <f t="shared" si="49"/>
        <v>Saturday</v>
      </c>
      <c r="AA363" s="21" t="str">
        <f t="shared" si="50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185.5</v>
      </c>
      <c r="F364" s="47">
        <f t="shared" si="45"/>
        <v>16324</v>
      </c>
      <c r="G364" s="48">
        <f t="shared" si="46"/>
        <v>16324</v>
      </c>
      <c r="H364" s="21">
        <v>304218</v>
      </c>
      <c r="I364" s="21" t="s">
        <v>107</v>
      </c>
      <c r="J364" s="21">
        <v>1</v>
      </c>
      <c r="K364" s="21">
        <v>1</v>
      </c>
      <c r="L364" s="21">
        <f t="shared" si="47"/>
        <v>0</v>
      </c>
      <c r="M364" s="21" t="s">
        <v>199</v>
      </c>
      <c r="N364" s="30">
        <v>45824</v>
      </c>
      <c r="O364" s="48">
        <v>29574</v>
      </c>
      <c r="P364" s="21" t="s">
        <v>187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Kolkata</v>
      </c>
      <c r="W364" s="38"/>
      <c r="X364" s="30" t="str">
        <f>IF(OR(R364 = "PRIYANKA MADAM", R364 = "DEEPAK", R364 = "PORTER"),N364,"")</f>
        <v/>
      </c>
      <c r="Y364" s="21" t="str">
        <f t="shared" si="48"/>
        <v/>
      </c>
      <c r="Z364" s="21" t="str">
        <f t="shared" si="49"/>
        <v>Monday</v>
      </c>
      <c r="AA364" s="21" t="str">
        <f t="shared" si="50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326.25</v>
      </c>
      <c r="F365" s="47">
        <f t="shared" si="45"/>
        <v>28710</v>
      </c>
      <c r="G365" s="48">
        <f t="shared" si="46"/>
        <v>28710</v>
      </c>
      <c r="H365" s="21">
        <v>305044</v>
      </c>
      <c r="I365" s="21" t="s">
        <v>202</v>
      </c>
      <c r="J365" s="21">
        <v>1</v>
      </c>
      <c r="K365" s="21">
        <v>1</v>
      </c>
      <c r="L365" s="21">
        <f t="shared" si="47"/>
        <v>0</v>
      </c>
      <c r="M365" s="21" t="s">
        <v>179</v>
      </c>
      <c r="N365" s="30">
        <v>45833</v>
      </c>
      <c r="O365" s="48">
        <v>47197.5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8"/>
        <v>0</v>
      </c>
      <c r="Z365" s="21" t="str">
        <f t="shared" si="49"/>
        <v>Wednesday</v>
      </c>
      <c r="AA365" s="21" t="str">
        <f t="shared" si="50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259</v>
      </c>
      <c r="F366" s="47">
        <f t="shared" si="45"/>
        <v>22792</v>
      </c>
      <c r="G366" s="48">
        <f t="shared" si="46"/>
        <v>22792</v>
      </c>
      <c r="H366" s="21">
        <v>305116</v>
      </c>
      <c r="I366" s="21" t="s">
        <v>108</v>
      </c>
      <c r="J366" s="21">
        <v>1</v>
      </c>
      <c r="K366" s="21">
        <v>1</v>
      </c>
      <c r="L366" s="21">
        <f t="shared" si="47"/>
        <v>0</v>
      </c>
      <c r="M366" s="21" t="s">
        <v>179</v>
      </c>
      <c r="N366" s="30">
        <v>45833</v>
      </c>
      <c r="O366" s="48">
        <v>40145.5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8"/>
        <v>0</v>
      </c>
      <c r="Z366" s="21" t="str">
        <f t="shared" si="49"/>
        <v>Wednesday</v>
      </c>
      <c r="AA366" s="21" t="str">
        <f t="shared" si="50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242.9</v>
      </c>
      <c r="F367" s="47">
        <f t="shared" si="45"/>
        <v>21375.200000000001</v>
      </c>
      <c r="G367" s="48">
        <f t="shared" si="46"/>
        <v>21375.200000000001</v>
      </c>
      <c r="H367" s="21">
        <v>307654</v>
      </c>
      <c r="I367" s="21" t="s">
        <v>203</v>
      </c>
      <c r="J367" s="21">
        <v>1</v>
      </c>
      <c r="K367" s="21">
        <v>1</v>
      </c>
      <c r="L367" s="21">
        <f t="shared" si="47"/>
        <v>0</v>
      </c>
      <c r="M367" s="21" t="s">
        <v>179</v>
      </c>
      <c r="N367" s="30">
        <v>45833</v>
      </c>
      <c r="O367" s="48">
        <v>37649.5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48"/>
        <v>0</v>
      </c>
      <c r="Z367" s="21" t="str">
        <f t="shared" si="49"/>
        <v>Wednesday</v>
      </c>
      <c r="AA367" s="21" t="str">
        <f t="shared" si="50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196</v>
      </c>
      <c r="F368" s="47">
        <f t="shared" si="45"/>
        <v>17248</v>
      </c>
      <c r="G368" s="48">
        <f t="shared" si="46"/>
        <v>34496</v>
      </c>
      <c r="H368" s="21">
        <v>311504</v>
      </c>
      <c r="I368" s="21" t="s">
        <v>1354</v>
      </c>
      <c r="J368" s="21">
        <v>2</v>
      </c>
      <c r="K368" s="21">
        <v>2</v>
      </c>
      <c r="L368" s="21">
        <f t="shared" si="47"/>
        <v>0</v>
      </c>
      <c r="M368" s="21" t="s">
        <v>204</v>
      </c>
      <c r="N368" s="30">
        <v>45824</v>
      </c>
      <c r="O368" s="48">
        <v>60760</v>
      </c>
      <c r="P368" s="21" t="s">
        <v>1894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Banglore</v>
      </c>
      <c r="W368" s="38"/>
      <c r="X368" s="30" t="str">
        <f t="shared" ref="X368:X373" si="52">IF(OR(R368 = "PRIYANKA MADAM", R368 = "DEEPAK", R368 = "PORTER"),N368,"")</f>
        <v/>
      </c>
      <c r="Y368" s="21" t="str">
        <f t="shared" si="48"/>
        <v/>
      </c>
      <c r="Z368" s="21" t="str">
        <f t="shared" si="49"/>
        <v>Monday</v>
      </c>
      <c r="AA368" s="21" t="str">
        <f t="shared" si="50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186.9</v>
      </c>
      <c r="F369" s="47">
        <f t="shared" si="45"/>
        <v>16447.2</v>
      </c>
      <c r="G369" s="48">
        <f t="shared" si="46"/>
        <v>16447.2</v>
      </c>
      <c r="H369" s="21">
        <v>312108</v>
      </c>
      <c r="I369" s="21" t="s">
        <v>20</v>
      </c>
      <c r="J369" s="21">
        <v>1</v>
      </c>
      <c r="K369" s="21">
        <v>1</v>
      </c>
      <c r="L369" s="21">
        <f t="shared" si="47"/>
        <v>0</v>
      </c>
      <c r="M369" s="21" t="s">
        <v>205</v>
      </c>
      <c r="N369" s="30">
        <v>45824</v>
      </c>
      <c r="O369" s="48">
        <v>30211.05</v>
      </c>
      <c r="P369" s="21" t="s">
        <v>206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Hyderabad</v>
      </c>
      <c r="W369" s="38"/>
      <c r="X369" s="30" t="str">
        <f t="shared" si="52"/>
        <v/>
      </c>
      <c r="Y369" s="21" t="str">
        <f t="shared" si="48"/>
        <v/>
      </c>
      <c r="Z369" s="21" t="str">
        <f t="shared" si="49"/>
        <v>Monday</v>
      </c>
      <c r="AA369" s="21" t="str">
        <f t="shared" si="50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203.7</v>
      </c>
      <c r="F370" s="47">
        <f t="shared" si="45"/>
        <v>17925.599999999999</v>
      </c>
      <c r="G370" s="48">
        <f t="shared" si="46"/>
        <v>17925.599999999999</v>
      </c>
      <c r="H370" s="21">
        <v>314510</v>
      </c>
      <c r="I370" s="21" t="s">
        <v>36</v>
      </c>
      <c r="J370" s="21">
        <v>1</v>
      </c>
      <c r="K370" s="21">
        <v>1</v>
      </c>
      <c r="L370" s="21">
        <f t="shared" si="47"/>
        <v>0</v>
      </c>
      <c r="M370" s="21" t="s">
        <v>186</v>
      </c>
      <c r="N370" s="30">
        <v>45824</v>
      </c>
      <c r="O370" s="48">
        <v>32475.599999999999</v>
      </c>
      <c r="P370" s="21" t="s">
        <v>187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Kolkata</v>
      </c>
      <c r="W370" s="38"/>
      <c r="X370" s="30" t="str">
        <f t="shared" si="52"/>
        <v/>
      </c>
      <c r="Y370" s="21" t="str">
        <f t="shared" si="48"/>
        <v/>
      </c>
      <c r="Z370" s="21" t="str">
        <f t="shared" si="49"/>
        <v>Monday</v>
      </c>
      <c r="AA370" s="21" t="str">
        <f t="shared" si="50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123.2</v>
      </c>
      <c r="F371" s="47">
        <f t="shared" si="45"/>
        <v>10841.6</v>
      </c>
      <c r="G371" s="48">
        <f t="shared" si="46"/>
        <v>21683.200000000001</v>
      </c>
      <c r="H371" s="21">
        <v>316317</v>
      </c>
      <c r="I371" s="21" t="s">
        <v>112</v>
      </c>
      <c r="J371" s="21">
        <v>2</v>
      </c>
      <c r="K371" s="21">
        <v>2</v>
      </c>
      <c r="L371" s="21">
        <f t="shared" si="47"/>
        <v>0</v>
      </c>
      <c r="M371" s="21" t="s">
        <v>207</v>
      </c>
      <c r="N371" s="30">
        <v>45821</v>
      </c>
      <c r="O371" s="48">
        <v>33792</v>
      </c>
      <c r="P371" s="21" t="s">
        <v>208</v>
      </c>
      <c r="Q371" s="21" t="s">
        <v>1127</v>
      </c>
      <c r="R371" s="21" t="s">
        <v>1127</v>
      </c>
      <c r="S371" s="3">
        <v>4</v>
      </c>
      <c r="T371" s="37"/>
      <c r="U371" s="21" t="s">
        <v>18</v>
      </c>
      <c r="V371" s="21" t="str">
        <f>VLOOKUP(P371,'Customer List'!B:C,2,)</f>
        <v>Delhi</v>
      </c>
      <c r="W371" s="38"/>
      <c r="X371" s="30">
        <f t="shared" si="52"/>
        <v>45821</v>
      </c>
      <c r="Y371" s="21">
        <f t="shared" si="48"/>
        <v>0</v>
      </c>
      <c r="Z371" s="21" t="str">
        <f t="shared" si="49"/>
        <v>Friday</v>
      </c>
      <c r="AA371" s="21" t="str">
        <f t="shared" si="50"/>
        <v>Friday</v>
      </c>
      <c r="AB371" s="21" t="str">
        <f>VLOOKUP(U371,'Currency Sheet'!A:C,3,)</f>
        <v>DOLLAR</v>
      </c>
      <c r="AC371" s="42" t="str">
        <f>VLOOKUP(P371,'Customer List'!B:D,3,)</f>
        <v>Local</v>
      </c>
    </row>
    <row r="372" spans="1:29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242.9</v>
      </c>
      <c r="F372" s="47">
        <f t="shared" si="45"/>
        <v>21375.200000000001</v>
      </c>
      <c r="G372" s="48">
        <f t="shared" si="46"/>
        <v>21375.200000000001</v>
      </c>
      <c r="H372" s="21">
        <v>317352</v>
      </c>
      <c r="I372" s="21" t="s">
        <v>209</v>
      </c>
      <c r="J372" s="21">
        <v>1</v>
      </c>
      <c r="K372" s="21">
        <v>1</v>
      </c>
      <c r="L372" s="21">
        <f t="shared" si="47"/>
        <v>0</v>
      </c>
      <c r="M372" s="21" t="s">
        <v>210</v>
      </c>
      <c r="N372" s="30">
        <v>45822</v>
      </c>
      <c r="O372" s="48">
        <v>34960.25</v>
      </c>
      <c r="P372" s="21" t="s">
        <v>211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2"/>
        <v/>
      </c>
      <c r="Y372" s="21" t="str">
        <f t="shared" si="48"/>
        <v/>
      </c>
      <c r="Z372" s="21" t="str">
        <f t="shared" si="49"/>
        <v>Saturday</v>
      </c>
      <c r="AA372" s="21" t="str">
        <f t="shared" si="50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313.5</v>
      </c>
      <c r="F373" s="47">
        <f t="shared" si="45"/>
        <v>27588</v>
      </c>
      <c r="G373" s="48">
        <f t="shared" si="46"/>
        <v>27588</v>
      </c>
      <c r="H373" s="21">
        <v>321140</v>
      </c>
      <c r="I373" s="21" t="s">
        <v>1355</v>
      </c>
      <c r="J373" s="21">
        <v>1</v>
      </c>
      <c r="K373" s="21">
        <v>1</v>
      </c>
      <c r="L373" s="21">
        <f t="shared" si="47"/>
        <v>0</v>
      </c>
      <c r="M373" s="21" t="s">
        <v>174</v>
      </c>
      <c r="N373" s="30">
        <v>45824</v>
      </c>
      <c r="O373" s="48">
        <v>46648.800000000003</v>
      </c>
      <c r="P373" s="21" t="s">
        <v>175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2"/>
        <v/>
      </c>
      <c r="Y373" s="21" t="str">
        <f t="shared" si="48"/>
        <v/>
      </c>
      <c r="Z373" s="21" t="str">
        <f t="shared" si="49"/>
        <v>Monday</v>
      </c>
      <c r="AA373" s="21" t="str">
        <f t="shared" si="50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212.8</v>
      </c>
      <c r="F374" s="47">
        <f t="shared" si="45"/>
        <v>18726.400000000001</v>
      </c>
      <c r="G374" s="48">
        <f t="shared" si="46"/>
        <v>18726.400000000001</v>
      </c>
      <c r="H374" s="21">
        <v>322008</v>
      </c>
      <c r="I374" s="21" t="s">
        <v>1356</v>
      </c>
      <c r="J374" s="21">
        <v>1</v>
      </c>
      <c r="K374" s="21">
        <v>1</v>
      </c>
      <c r="L374" s="21">
        <f t="shared" si="47"/>
        <v>0</v>
      </c>
      <c r="M374" s="21" t="s">
        <v>179</v>
      </c>
      <c r="N374" s="30">
        <v>45833</v>
      </c>
      <c r="O374" s="48">
        <v>32984</v>
      </c>
      <c r="P374" s="21" t="s">
        <v>180</v>
      </c>
      <c r="Q374" s="21" t="s">
        <v>636</v>
      </c>
      <c r="R374" s="21" t="s">
        <v>637</v>
      </c>
      <c r="S374" s="3">
        <v>4</v>
      </c>
      <c r="T374" s="37"/>
      <c r="U374" s="21" t="s">
        <v>18</v>
      </c>
      <c r="V374" s="21" t="str">
        <f>VLOOKUP(P374,'Customer List'!B:C,2,)</f>
        <v>Faridabad</v>
      </c>
      <c r="W374" s="38"/>
      <c r="X374" s="30">
        <v>45833</v>
      </c>
      <c r="Y374" s="21">
        <f t="shared" si="48"/>
        <v>0</v>
      </c>
      <c r="Z374" s="21" t="str">
        <f t="shared" si="49"/>
        <v>Wednesday</v>
      </c>
      <c r="AA374" s="21" t="str">
        <f t="shared" si="50"/>
        <v>Wednesday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132</v>
      </c>
      <c r="F375" s="47">
        <f t="shared" si="45"/>
        <v>11616</v>
      </c>
      <c r="G375" s="48">
        <f t="shared" si="46"/>
        <v>11616</v>
      </c>
      <c r="H375" s="21">
        <v>325227</v>
      </c>
      <c r="I375" s="21" t="s">
        <v>1357</v>
      </c>
      <c r="J375" s="21">
        <v>1</v>
      </c>
      <c r="K375" s="21">
        <v>1</v>
      </c>
      <c r="L375" s="21">
        <f t="shared" si="47"/>
        <v>0</v>
      </c>
      <c r="M375" s="21" t="s">
        <v>212</v>
      </c>
      <c r="N375" s="30">
        <v>45821</v>
      </c>
      <c r="O375" s="48">
        <v>16720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8"/>
        <v>0</v>
      </c>
      <c r="Z375" s="21" t="str">
        <f t="shared" si="49"/>
        <v>Friday</v>
      </c>
      <c r="AA375" s="21" t="str">
        <f t="shared" si="50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99.4</v>
      </c>
      <c r="F376" s="47">
        <f t="shared" si="45"/>
        <v>8747.2000000000007</v>
      </c>
      <c r="G376" s="48">
        <f t="shared" si="46"/>
        <v>8747.2000000000007</v>
      </c>
      <c r="H376" s="21">
        <v>331917</v>
      </c>
      <c r="I376" s="21" t="s">
        <v>1358</v>
      </c>
      <c r="J376" s="21">
        <v>1</v>
      </c>
      <c r="K376" s="21">
        <v>1</v>
      </c>
      <c r="L376" s="21">
        <f t="shared" si="47"/>
        <v>0</v>
      </c>
      <c r="M376" s="21" t="s">
        <v>212</v>
      </c>
      <c r="N376" s="30">
        <v>45821</v>
      </c>
      <c r="O376" s="48">
        <v>13490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48"/>
        <v>0</v>
      </c>
      <c r="Z376" s="21" t="str">
        <f t="shared" si="49"/>
        <v>Friday</v>
      </c>
      <c r="AA376" s="21" t="str">
        <f t="shared" si="50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242.9</v>
      </c>
      <c r="F377" s="47">
        <f t="shared" si="45"/>
        <v>21375.200000000001</v>
      </c>
      <c r="G377" s="48">
        <f t="shared" si="46"/>
        <v>21375.200000000001</v>
      </c>
      <c r="H377" s="21">
        <v>333634</v>
      </c>
      <c r="I377" s="21" t="s">
        <v>214</v>
      </c>
      <c r="J377" s="21">
        <v>1</v>
      </c>
      <c r="K377" s="21">
        <v>1</v>
      </c>
      <c r="L377" s="21">
        <f t="shared" si="47"/>
        <v>0</v>
      </c>
      <c r="M377" s="21" t="s">
        <v>174</v>
      </c>
      <c r="N377" s="30">
        <v>45824</v>
      </c>
      <c r="O377" s="48">
        <v>38725.199999999997</v>
      </c>
      <c r="P377" s="21" t="s">
        <v>175</v>
      </c>
      <c r="Q377" s="21"/>
      <c r="R377" s="21"/>
      <c r="S377" s="3">
        <v>4</v>
      </c>
      <c r="T377" s="37"/>
      <c r="U377" s="21" t="s">
        <v>18</v>
      </c>
      <c r="V377" s="21" t="str">
        <f>VLOOKUP(P377,'Customer List'!B:C,2,)</f>
        <v>Banglore</v>
      </c>
      <c r="W377" s="38"/>
      <c r="X377" s="30" t="str">
        <f>IF(OR(R377 = "PRIYANKA MADAM", R377 = "DEEPAK", R377 = "PORTER"),N377,"")</f>
        <v/>
      </c>
      <c r="Y377" s="21" t="str">
        <f t="shared" si="48"/>
        <v/>
      </c>
      <c r="Z377" s="21" t="str">
        <f t="shared" si="49"/>
        <v>Monday</v>
      </c>
      <c r="AA377" s="21" t="str">
        <f t="shared" si="50"/>
        <v/>
      </c>
      <c r="AB377" s="21" t="str">
        <f>VLOOKUP(U377,'Currency Sheet'!A:C,3,)</f>
        <v>DOLLAR</v>
      </c>
      <c r="AC377" s="42" t="str">
        <f>VLOOKUP(P377,'Customer List'!B:D,3,)</f>
        <v>OutStation</v>
      </c>
    </row>
    <row r="378" spans="1:29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267.39999999999998</v>
      </c>
      <c r="F378" s="47">
        <f t="shared" si="45"/>
        <v>23531.199999999997</v>
      </c>
      <c r="G378" s="48">
        <f t="shared" si="46"/>
        <v>23531.199999999997</v>
      </c>
      <c r="H378" s="21">
        <v>337248</v>
      </c>
      <c r="I378" s="21" t="s">
        <v>116</v>
      </c>
      <c r="J378" s="21">
        <v>1</v>
      </c>
      <c r="K378" s="21">
        <v>1</v>
      </c>
      <c r="L378" s="21">
        <f t="shared" si="47"/>
        <v>0</v>
      </c>
      <c r="M378" s="21" t="s">
        <v>179</v>
      </c>
      <c r="N378" s="30">
        <v>45833</v>
      </c>
      <c r="O378" s="48">
        <v>41447</v>
      </c>
      <c r="P378" s="21" t="s">
        <v>180</v>
      </c>
      <c r="Q378" s="21" t="s">
        <v>636</v>
      </c>
      <c r="R378" s="21" t="s">
        <v>637</v>
      </c>
      <c r="S378" s="3">
        <v>4</v>
      </c>
      <c r="T378" s="37"/>
      <c r="U378" s="21" t="s">
        <v>18</v>
      </c>
      <c r="V378" s="21" t="str">
        <f>VLOOKUP(P378,'Customer List'!B:C,2,)</f>
        <v>Faridabad</v>
      </c>
      <c r="W378" s="38"/>
      <c r="X378" s="30">
        <v>45833</v>
      </c>
      <c r="Y378" s="21">
        <f t="shared" si="48"/>
        <v>0</v>
      </c>
      <c r="Z378" s="21" t="str">
        <f t="shared" si="49"/>
        <v>Wednesday</v>
      </c>
      <c r="AA378" s="21" t="str">
        <f t="shared" si="50"/>
        <v>Wednesday</v>
      </c>
      <c r="AB378" s="21" t="str">
        <f>VLOOKUP(U378,'Currency Sheet'!A:C,3,)</f>
        <v>DOLLAR</v>
      </c>
      <c r="AC378" s="42" t="str">
        <f>VLOOKUP(P378,'Customer List'!B:D,3,)</f>
        <v>Local</v>
      </c>
    </row>
    <row r="379" spans="1:29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227.5</v>
      </c>
      <c r="F379" s="47">
        <f t="shared" si="45"/>
        <v>20020</v>
      </c>
      <c r="G379" s="48">
        <f t="shared" si="46"/>
        <v>20020</v>
      </c>
      <c r="H379" s="21">
        <v>344722</v>
      </c>
      <c r="I379" s="21" t="s">
        <v>215</v>
      </c>
      <c r="J379" s="21">
        <v>1</v>
      </c>
      <c r="K379" s="21">
        <v>1</v>
      </c>
      <c r="L379" s="21">
        <f t="shared" si="47"/>
        <v>0</v>
      </c>
      <c r="M379" s="21" t="s">
        <v>186</v>
      </c>
      <c r="N379" s="30">
        <v>45824</v>
      </c>
      <c r="O379" s="48">
        <v>36270</v>
      </c>
      <c r="P379" s="21" t="s">
        <v>187</v>
      </c>
      <c r="Q379" s="21"/>
      <c r="R379" s="21"/>
      <c r="S379" s="3">
        <v>4</v>
      </c>
      <c r="T379" s="37"/>
      <c r="U379" s="21" t="s">
        <v>18</v>
      </c>
      <c r="V379" s="21" t="str">
        <f>VLOOKUP(P379,'Customer List'!B:C,2,)</f>
        <v>Kolkata</v>
      </c>
      <c r="W379" s="38"/>
      <c r="X379" s="30" t="str">
        <f>IF(OR(R379 = "PRIYANKA MADAM", R379 = "DEEPAK", R379 = "PORTER"),N379,"")</f>
        <v/>
      </c>
      <c r="Y379" s="21" t="str">
        <f t="shared" si="48"/>
        <v/>
      </c>
      <c r="Z379" s="21" t="str">
        <f t="shared" si="49"/>
        <v>Monday</v>
      </c>
      <c r="AA379" s="21" t="str">
        <f t="shared" si="50"/>
        <v/>
      </c>
      <c r="AB379" s="21" t="str">
        <f>VLOOKUP(U379,'Currency Sheet'!A:C,3,)</f>
        <v>DOLLAR</v>
      </c>
      <c r="AC379" s="42" t="str">
        <f>VLOOKUP(P379,'Customer List'!B:D,3,)</f>
        <v>OutStation</v>
      </c>
    </row>
    <row r="380" spans="1:29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112</v>
      </c>
      <c r="F380" s="47">
        <f t="shared" si="45"/>
        <v>9856</v>
      </c>
      <c r="G380" s="48">
        <f t="shared" si="46"/>
        <v>9856</v>
      </c>
      <c r="H380" s="21">
        <v>344804</v>
      </c>
      <c r="I380" s="21" t="s">
        <v>216</v>
      </c>
      <c r="J380" s="21">
        <v>1</v>
      </c>
      <c r="K380" s="21">
        <v>1</v>
      </c>
      <c r="L380" s="21">
        <f t="shared" si="47"/>
        <v>0</v>
      </c>
      <c r="M380" s="21" t="s">
        <v>179</v>
      </c>
      <c r="N380" s="30">
        <v>45833</v>
      </c>
      <c r="O380" s="48">
        <v>17360</v>
      </c>
      <c r="P380" s="21" t="s">
        <v>180</v>
      </c>
      <c r="Q380" s="21" t="s">
        <v>636</v>
      </c>
      <c r="R380" s="21" t="s">
        <v>637</v>
      </c>
      <c r="S380" s="3">
        <v>4</v>
      </c>
      <c r="T380" s="37"/>
      <c r="U380" s="21" t="s">
        <v>18</v>
      </c>
      <c r="V380" s="21" t="str">
        <f>VLOOKUP(P380,'Customer List'!B:C,2,)</f>
        <v>Faridabad</v>
      </c>
      <c r="W380" s="38"/>
      <c r="X380" s="30">
        <v>45833</v>
      </c>
      <c r="Y380" s="21">
        <f t="shared" si="48"/>
        <v>0</v>
      </c>
      <c r="Z380" s="21" t="str">
        <f t="shared" si="49"/>
        <v>Wednesday</v>
      </c>
      <c r="AA380" s="21" t="str">
        <f t="shared" si="50"/>
        <v>Wednesday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173.6</v>
      </c>
      <c r="F381" s="47">
        <f t="shared" si="45"/>
        <v>15276.8</v>
      </c>
      <c r="G381" s="48">
        <f t="shared" si="46"/>
        <v>15276.8</v>
      </c>
      <c r="H381" s="21">
        <v>344812</v>
      </c>
      <c r="I381" s="21" t="s">
        <v>217</v>
      </c>
      <c r="J381" s="21">
        <v>1</v>
      </c>
      <c r="K381" s="21">
        <v>1</v>
      </c>
      <c r="L381" s="21">
        <f t="shared" si="47"/>
        <v>0</v>
      </c>
      <c r="M381" s="21" t="s">
        <v>218</v>
      </c>
      <c r="N381" s="30">
        <v>45821</v>
      </c>
      <c r="O381" s="48">
        <v>24986</v>
      </c>
      <c r="P381" s="21" t="s">
        <v>118</v>
      </c>
      <c r="Q381" s="21" t="s">
        <v>636</v>
      </c>
      <c r="R381" s="21" t="s">
        <v>637</v>
      </c>
      <c r="S381" s="3">
        <v>4</v>
      </c>
      <c r="T381" s="37" t="s">
        <v>219</v>
      </c>
      <c r="U381" s="21" t="s">
        <v>18</v>
      </c>
      <c r="V381" s="21" t="str">
        <f>VLOOKUP(P381,'Customer List'!B:C,2,)</f>
        <v>Delhi</v>
      </c>
      <c r="W381" s="38"/>
      <c r="X381" s="30">
        <v>45821</v>
      </c>
      <c r="Y381" s="21">
        <f t="shared" si="48"/>
        <v>0</v>
      </c>
      <c r="Z381" s="21" t="str">
        <f t="shared" si="49"/>
        <v>Friday</v>
      </c>
      <c r="AA381" s="21" t="str">
        <f t="shared" si="50"/>
        <v>Friday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95.2</v>
      </c>
      <c r="F382" s="47">
        <f t="shared" si="45"/>
        <v>8377.6</v>
      </c>
      <c r="G382" s="48">
        <f t="shared" si="46"/>
        <v>8377.6</v>
      </c>
      <c r="H382" s="21">
        <v>345041</v>
      </c>
      <c r="I382" s="21" t="s">
        <v>1359</v>
      </c>
      <c r="J382" s="21">
        <v>1</v>
      </c>
      <c r="K382" s="21">
        <v>1</v>
      </c>
      <c r="L382" s="21">
        <f t="shared" si="47"/>
        <v>0</v>
      </c>
      <c r="M382" s="21" t="s">
        <v>210</v>
      </c>
      <c r="N382" s="30">
        <v>45822</v>
      </c>
      <c r="O382" s="48">
        <v>13702</v>
      </c>
      <c r="P382" s="21" t="s">
        <v>211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Banglore</v>
      </c>
      <c r="W382" s="38"/>
      <c r="X382" s="30" t="str">
        <f>IF(OR(R382 = "PRIYANKA MADAM", R382 = "DEEPAK", R382 = "PORTER"),N382,"")</f>
        <v/>
      </c>
      <c r="Y382" s="21" t="str">
        <f t="shared" si="48"/>
        <v/>
      </c>
      <c r="Z382" s="21" t="str">
        <f t="shared" si="49"/>
        <v>Saturday</v>
      </c>
      <c r="AA382" s="21" t="str">
        <f t="shared" si="50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176.4</v>
      </c>
      <c r="F383" s="47">
        <f t="shared" si="45"/>
        <v>15523.2</v>
      </c>
      <c r="G383" s="48">
        <f t="shared" si="46"/>
        <v>15523.2</v>
      </c>
      <c r="H383" s="21">
        <v>348206</v>
      </c>
      <c r="I383" s="21" t="s">
        <v>220</v>
      </c>
      <c r="J383" s="21">
        <v>1</v>
      </c>
      <c r="K383" s="21">
        <v>1</v>
      </c>
      <c r="L383" s="21">
        <f t="shared" si="47"/>
        <v>0</v>
      </c>
      <c r="M383" s="21" t="s">
        <v>186</v>
      </c>
      <c r="N383" s="30">
        <v>45824</v>
      </c>
      <c r="O383" s="48">
        <v>28123.599999999999</v>
      </c>
      <c r="P383" s="21" t="s">
        <v>187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Kolkata</v>
      </c>
      <c r="W383" s="38"/>
      <c r="X383" s="30" t="str">
        <f>IF(OR(R383 = "PRIYANKA MADAM", R383 = "DEEPAK", R383 = "PORTER"),N383,"")</f>
        <v/>
      </c>
      <c r="Y383" s="21" t="str">
        <f t="shared" si="48"/>
        <v/>
      </c>
      <c r="Z383" s="21" t="str">
        <f t="shared" si="49"/>
        <v>Monday</v>
      </c>
      <c r="AA383" s="21" t="str">
        <f t="shared" si="50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447.3</v>
      </c>
      <c r="F384" s="47">
        <f t="shared" si="45"/>
        <v>39362.400000000001</v>
      </c>
      <c r="G384" s="48">
        <f t="shared" si="46"/>
        <v>39362.400000000001</v>
      </c>
      <c r="H384" s="21">
        <v>348801</v>
      </c>
      <c r="I384" s="21" t="s">
        <v>1360</v>
      </c>
      <c r="J384" s="21">
        <v>1</v>
      </c>
      <c r="K384" s="21">
        <v>1</v>
      </c>
      <c r="L384" s="21">
        <f t="shared" si="47"/>
        <v>0</v>
      </c>
      <c r="M384" s="21" t="s">
        <v>221</v>
      </c>
      <c r="N384" s="30">
        <v>45821</v>
      </c>
      <c r="O384" s="48">
        <v>0</v>
      </c>
      <c r="P384" s="21" t="s">
        <v>1011</v>
      </c>
      <c r="Q384" s="21" t="s">
        <v>636</v>
      </c>
      <c r="R384" s="21" t="s">
        <v>637</v>
      </c>
      <c r="S384" s="3">
        <v>4</v>
      </c>
      <c r="T384" s="37" t="s">
        <v>857</v>
      </c>
      <c r="U384" s="21" t="s">
        <v>18</v>
      </c>
      <c r="V384" s="21" t="str">
        <f>VLOOKUP(P384,'Customer List'!B:C,2,)</f>
        <v>Delhi</v>
      </c>
      <c r="W384" s="38"/>
      <c r="X384" s="30">
        <v>45821</v>
      </c>
      <c r="Y384" s="21">
        <f t="shared" si="48"/>
        <v>0</v>
      </c>
      <c r="Z384" s="21" t="str">
        <f t="shared" si="49"/>
        <v>Friday</v>
      </c>
      <c r="AA384" s="21" t="str">
        <f t="shared" si="50"/>
        <v>Friday</v>
      </c>
      <c r="AB384" s="21" t="str">
        <f>VLOOKUP(U384,'Currency Sheet'!A:C,3,)</f>
        <v>DOLLAR</v>
      </c>
      <c r="AC384" s="42" t="str">
        <f>VLOOKUP(P384,'Customer List'!B:D,3,)</f>
        <v>Local</v>
      </c>
    </row>
    <row r="385" spans="1:29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267.39999999999998</v>
      </c>
      <c r="F385" s="47">
        <f t="shared" si="45"/>
        <v>23531.199999999997</v>
      </c>
      <c r="G385" s="48">
        <f t="shared" si="46"/>
        <v>23531.199999999997</v>
      </c>
      <c r="H385" s="21">
        <v>358512</v>
      </c>
      <c r="I385" s="21" t="s">
        <v>1361</v>
      </c>
      <c r="J385" s="21">
        <v>1</v>
      </c>
      <c r="K385" s="21">
        <v>1</v>
      </c>
      <c r="L385" s="21">
        <f t="shared" si="47"/>
        <v>0</v>
      </c>
      <c r="M385" s="21" t="s">
        <v>222</v>
      </c>
      <c r="N385" s="30">
        <v>45822</v>
      </c>
      <c r="O385" s="48">
        <v>41447</v>
      </c>
      <c r="P385" s="21" t="s">
        <v>22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Chandigarh</v>
      </c>
      <c r="W385" s="38"/>
      <c r="X385" s="30" t="str">
        <f t="shared" ref="X385:X393" si="53">IF(OR(R385 = "PRIYANKA MADAM", R385 = "DEEPAK", R385 = "PORTER"),N385,"")</f>
        <v/>
      </c>
      <c r="Y385" s="21" t="str">
        <f t="shared" si="48"/>
        <v/>
      </c>
      <c r="Z385" s="21" t="str">
        <f t="shared" si="49"/>
        <v>Saturday</v>
      </c>
      <c r="AA385" s="21" t="str">
        <f t="shared" si="50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219.8</v>
      </c>
      <c r="F386" s="47">
        <f t="shared" si="45"/>
        <v>19342.400000000001</v>
      </c>
      <c r="G386" s="48">
        <f t="shared" si="46"/>
        <v>19342.400000000001</v>
      </c>
      <c r="H386" s="21">
        <v>359122</v>
      </c>
      <c r="I386" s="21" t="s">
        <v>1362</v>
      </c>
      <c r="J386" s="21">
        <v>1</v>
      </c>
      <c r="K386" s="21">
        <v>1</v>
      </c>
      <c r="L386" s="21">
        <f t="shared" si="47"/>
        <v>0</v>
      </c>
      <c r="M386" s="21" t="s">
        <v>223</v>
      </c>
      <c r="N386" s="30">
        <v>45824</v>
      </c>
      <c r="O386" s="48">
        <v>34069</v>
      </c>
      <c r="P386" s="21" t="s">
        <v>224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Punjab</v>
      </c>
      <c r="W386" s="38"/>
      <c r="X386" s="30" t="str">
        <f t="shared" si="53"/>
        <v/>
      </c>
      <c r="Y386" s="21" t="str">
        <f t="shared" si="48"/>
        <v/>
      </c>
      <c r="Z386" s="21" t="str">
        <f t="shared" si="49"/>
        <v>Monday</v>
      </c>
      <c r="AA386" s="21" t="str">
        <f t="shared" si="50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ref="F387:F450" si="54">IF(AB387="DOLLAR",E387*88,E387)</f>
        <v>8377.6</v>
      </c>
      <c r="G387" s="48">
        <f t="shared" ref="G387:G450" si="55">F387*J387</f>
        <v>8377.6</v>
      </c>
      <c r="H387" s="21">
        <v>369607</v>
      </c>
      <c r="I387" s="21" t="s">
        <v>1363</v>
      </c>
      <c r="J387" s="21">
        <v>1</v>
      </c>
      <c r="K387" s="21">
        <v>1</v>
      </c>
      <c r="L387" s="21">
        <f t="shared" ref="L387:L450" si="56"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3"/>
        <v/>
      </c>
      <c r="Y387" s="21" t="str">
        <f t="shared" ref="Y387:Y450" si="57">IF(X387="", "", X387-N387)</f>
        <v/>
      </c>
      <c r="Z387" s="21" t="str">
        <f t="shared" ref="Z387:Z450" si="58">IF(N387="", "", TEXT(N387, "dddd"))</f>
        <v>Saturday</v>
      </c>
      <c r="AA387" s="21" t="str">
        <f t="shared" ref="AA387:AA450" si="59"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si="54"/>
        <v>8377.6</v>
      </c>
      <c r="G388" s="48">
        <f t="shared" si="55"/>
        <v>8377.6</v>
      </c>
      <c r="H388" s="21">
        <v>374209</v>
      </c>
      <c r="I388" s="21" t="s">
        <v>225</v>
      </c>
      <c r="J388" s="21">
        <v>1</v>
      </c>
      <c r="K388" s="21">
        <v>1</v>
      </c>
      <c r="L388" s="21">
        <f t="shared" si="56"/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3"/>
        <v/>
      </c>
      <c r="Y388" s="21" t="str">
        <f t="shared" si="57"/>
        <v/>
      </c>
      <c r="Z388" s="21" t="str">
        <f t="shared" si="58"/>
        <v>Saturday</v>
      </c>
      <c r="AA388" s="21" t="str">
        <f t="shared" si="59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74.900000000000006</v>
      </c>
      <c r="F389" s="47">
        <f t="shared" si="54"/>
        <v>6591.2000000000007</v>
      </c>
      <c r="G389" s="48">
        <f t="shared" si="55"/>
        <v>6591.2000000000007</v>
      </c>
      <c r="H389" s="21">
        <v>375403</v>
      </c>
      <c r="I389" s="21" t="s">
        <v>24</v>
      </c>
      <c r="J389" s="21">
        <v>1</v>
      </c>
      <c r="K389" s="21">
        <v>1</v>
      </c>
      <c r="L389" s="21">
        <f t="shared" si="56"/>
        <v>0</v>
      </c>
      <c r="M389" s="21" t="s">
        <v>210</v>
      </c>
      <c r="N389" s="30">
        <v>45822</v>
      </c>
      <c r="O389" s="48">
        <v>10780.25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3"/>
        <v/>
      </c>
      <c r="Y389" s="21" t="str">
        <f t="shared" si="57"/>
        <v/>
      </c>
      <c r="Z389" s="21" t="str">
        <f t="shared" si="58"/>
        <v>Saturday</v>
      </c>
      <c r="AA389" s="21" t="str">
        <f t="shared" si="59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234.5</v>
      </c>
      <c r="F390" s="47">
        <f t="shared" si="54"/>
        <v>20636</v>
      </c>
      <c r="G390" s="48">
        <f t="shared" si="55"/>
        <v>20636</v>
      </c>
      <c r="H390" s="21">
        <v>392114</v>
      </c>
      <c r="I390" s="21" t="s">
        <v>226</v>
      </c>
      <c r="J390" s="21">
        <v>1</v>
      </c>
      <c r="K390" s="21">
        <v>1</v>
      </c>
      <c r="L390" s="21">
        <f t="shared" si="56"/>
        <v>0</v>
      </c>
      <c r="M390" s="21" t="s">
        <v>210</v>
      </c>
      <c r="N390" s="30">
        <v>45822</v>
      </c>
      <c r="O390" s="48">
        <v>33751.25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53"/>
        <v/>
      </c>
      <c r="Y390" s="21" t="str">
        <f t="shared" si="57"/>
        <v/>
      </c>
      <c r="Z390" s="21" t="str">
        <f t="shared" si="58"/>
        <v>Saturday</v>
      </c>
      <c r="AA390" s="21" t="str">
        <f t="shared" si="59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107.1</v>
      </c>
      <c r="F391" s="47">
        <f t="shared" si="54"/>
        <v>9424.7999999999993</v>
      </c>
      <c r="G391" s="48">
        <f t="shared" si="55"/>
        <v>9424.7999999999993</v>
      </c>
      <c r="H391" s="21">
        <v>393607</v>
      </c>
      <c r="I391" s="21" t="s">
        <v>1364</v>
      </c>
      <c r="J391" s="21">
        <v>1</v>
      </c>
      <c r="K391" s="21">
        <v>1</v>
      </c>
      <c r="L391" s="21">
        <f t="shared" si="56"/>
        <v>0</v>
      </c>
      <c r="M391" s="21" t="s">
        <v>227</v>
      </c>
      <c r="N391" s="30">
        <v>45822</v>
      </c>
      <c r="O391" s="48">
        <v>16127.56</v>
      </c>
      <c r="P391" s="21" t="s">
        <v>228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Kolkata</v>
      </c>
      <c r="W391" s="38"/>
      <c r="X391" s="30" t="str">
        <f t="shared" si="53"/>
        <v/>
      </c>
      <c r="Y391" s="21" t="str">
        <f t="shared" si="57"/>
        <v/>
      </c>
      <c r="Z391" s="21" t="str">
        <f t="shared" si="58"/>
        <v>Saturday</v>
      </c>
      <c r="AA391" s="21" t="str">
        <f t="shared" si="59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144.19999999999999</v>
      </c>
      <c r="F392" s="47">
        <f t="shared" si="54"/>
        <v>12689.599999999999</v>
      </c>
      <c r="G392" s="48">
        <f t="shared" si="55"/>
        <v>12689.599999999999</v>
      </c>
      <c r="H392" s="21">
        <v>400329</v>
      </c>
      <c r="I392" s="21" t="s">
        <v>1365</v>
      </c>
      <c r="J392" s="21">
        <v>1</v>
      </c>
      <c r="K392" s="21">
        <v>1</v>
      </c>
      <c r="L392" s="21">
        <f t="shared" si="56"/>
        <v>0</v>
      </c>
      <c r="M392" s="21" t="s">
        <v>210</v>
      </c>
      <c r="N392" s="30">
        <v>45822</v>
      </c>
      <c r="O392" s="48">
        <v>20754.5</v>
      </c>
      <c r="P392" s="21" t="s">
        <v>211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Banglore</v>
      </c>
      <c r="W392" s="38"/>
      <c r="X392" s="30" t="str">
        <f t="shared" si="53"/>
        <v/>
      </c>
      <c r="Y392" s="21" t="str">
        <f t="shared" si="57"/>
        <v/>
      </c>
      <c r="Z392" s="21" t="str">
        <f t="shared" si="58"/>
        <v>Saturday</v>
      </c>
      <c r="AA392" s="21" t="str">
        <f t="shared" si="59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29.4</v>
      </c>
      <c r="F393" s="47">
        <f t="shared" si="54"/>
        <v>2587.1999999999998</v>
      </c>
      <c r="G393" s="48">
        <f t="shared" si="55"/>
        <v>2587.1999999999998</v>
      </c>
      <c r="H393" s="21">
        <v>405201</v>
      </c>
      <c r="I393" s="21" t="s">
        <v>229</v>
      </c>
      <c r="J393" s="21">
        <v>1</v>
      </c>
      <c r="K393" s="21">
        <v>1</v>
      </c>
      <c r="L393" s="21">
        <f t="shared" si="56"/>
        <v>0</v>
      </c>
      <c r="M393" s="21" t="s">
        <v>171</v>
      </c>
      <c r="N393" s="30">
        <v>45822</v>
      </c>
      <c r="O393" s="48">
        <v>4410</v>
      </c>
      <c r="P393" s="21" t="s">
        <v>172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Kolkata</v>
      </c>
      <c r="W393" s="38"/>
      <c r="X393" s="30" t="str">
        <f t="shared" si="53"/>
        <v/>
      </c>
      <c r="Y393" s="21" t="str">
        <f t="shared" si="57"/>
        <v/>
      </c>
      <c r="Z393" s="21" t="str">
        <f t="shared" si="58"/>
        <v>Saturday</v>
      </c>
      <c r="AA393" s="21" t="str">
        <f t="shared" si="59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160.30000000000001</v>
      </c>
      <c r="F394" s="47">
        <f t="shared" si="54"/>
        <v>14106.400000000001</v>
      </c>
      <c r="G394" s="48">
        <f t="shared" si="55"/>
        <v>14106.400000000001</v>
      </c>
      <c r="H394" s="21">
        <v>422302</v>
      </c>
      <c r="I394" s="21" t="s">
        <v>1340</v>
      </c>
      <c r="J394" s="21">
        <v>1</v>
      </c>
      <c r="K394" s="21">
        <v>1</v>
      </c>
      <c r="L394" s="21">
        <f t="shared" si="56"/>
        <v>0</v>
      </c>
      <c r="M394" s="21" t="s">
        <v>179</v>
      </c>
      <c r="N394" s="30">
        <v>45833</v>
      </c>
      <c r="O394" s="48">
        <v>24846.5</v>
      </c>
      <c r="P394" s="21" t="s">
        <v>180</v>
      </c>
      <c r="Q394" s="21" t="s">
        <v>636</v>
      </c>
      <c r="R394" s="21" t="s">
        <v>637</v>
      </c>
      <c r="S394" s="3">
        <v>4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7"/>
        <v>0</v>
      </c>
      <c r="Z394" s="21" t="str">
        <f t="shared" si="58"/>
        <v>Wednesday</v>
      </c>
      <c r="AA394" s="21" t="str">
        <f t="shared" si="59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62.3</v>
      </c>
      <c r="F395" s="47">
        <f t="shared" si="54"/>
        <v>5482.4</v>
      </c>
      <c r="G395" s="48">
        <f t="shared" si="55"/>
        <v>5482.4</v>
      </c>
      <c r="H395" s="21">
        <v>423105</v>
      </c>
      <c r="I395" s="21" t="s">
        <v>19</v>
      </c>
      <c r="J395" s="21">
        <v>1</v>
      </c>
      <c r="K395" s="21">
        <v>1</v>
      </c>
      <c r="L395" s="21">
        <f t="shared" si="56"/>
        <v>0</v>
      </c>
      <c r="M395" s="21" t="s">
        <v>179</v>
      </c>
      <c r="N395" s="30">
        <v>45833</v>
      </c>
      <c r="O395" s="48">
        <v>9656.5</v>
      </c>
      <c r="P395" s="21" t="s">
        <v>180</v>
      </c>
      <c r="Q395" s="21" t="s">
        <v>636</v>
      </c>
      <c r="R395" s="21" t="s">
        <v>637</v>
      </c>
      <c r="S395" s="3">
        <v>-20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57"/>
        <v>0</v>
      </c>
      <c r="Z395" s="21" t="str">
        <f t="shared" si="58"/>
        <v>Wednesday</v>
      </c>
      <c r="AA395" s="21" t="str">
        <f t="shared" si="59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410.2</v>
      </c>
      <c r="F396" s="47">
        <f t="shared" si="54"/>
        <v>36097.599999999999</v>
      </c>
      <c r="G396" s="48">
        <f t="shared" si="55"/>
        <v>36097.599999999999</v>
      </c>
      <c r="H396" s="21">
        <v>430115</v>
      </c>
      <c r="I396" s="21" t="s">
        <v>230</v>
      </c>
      <c r="J396" s="21">
        <v>1</v>
      </c>
      <c r="K396" s="21">
        <v>1</v>
      </c>
      <c r="L396" s="21">
        <f t="shared" si="56"/>
        <v>0</v>
      </c>
      <c r="M396" s="21" t="s">
        <v>210</v>
      </c>
      <c r="N396" s="30">
        <v>45822</v>
      </c>
      <c r="O396" s="48">
        <v>59039.5</v>
      </c>
      <c r="P396" s="21" t="s">
        <v>211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Banglore</v>
      </c>
      <c r="W396" s="38"/>
      <c r="X396" s="30" t="str">
        <f>IF(OR(R396 = "PRIYANKA MADAM", R396 = "DEEPAK", R396 = "PORTER"),N396,"")</f>
        <v/>
      </c>
      <c r="Y396" s="21" t="str">
        <f t="shared" si="57"/>
        <v/>
      </c>
      <c r="Z396" s="21" t="str">
        <f t="shared" si="58"/>
        <v>Saturday</v>
      </c>
      <c r="AA396" s="21" t="str">
        <f t="shared" si="59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495</v>
      </c>
      <c r="F397" s="47">
        <f t="shared" si="54"/>
        <v>43560</v>
      </c>
      <c r="G397" s="48">
        <f t="shared" si="55"/>
        <v>43560</v>
      </c>
      <c r="H397" s="21">
        <v>480090</v>
      </c>
      <c r="I397" s="21" t="s">
        <v>231</v>
      </c>
      <c r="J397" s="21">
        <v>1</v>
      </c>
      <c r="K397" s="21">
        <v>1</v>
      </c>
      <c r="L397" s="21">
        <f t="shared" si="56"/>
        <v>0</v>
      </c>
      <c r="M397" s="21" t="s">
        <v>223</v>
      </c>
      <c r="N397" s="30">
        <v>45824</v>
      </c>
      <c r="O397" s="48">
        <v>71610</v>
      </c>
      <c r="P397" s="21" t="s">
        <v>224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Punjab</v>
      </c>
      <c r="W397" s="38"/>
      <c r="X397" s="30" t="str">
        <f>IF(OR(R397 = "PRIYANKA MADAM", R397 = "DEEPAK", R397 = "PORTER"),N397,"")</f>
        <v/>
      </c>
      <c r="Y397" s="21" t="str">
        <f t="shared" si="57"/>
        <v/>
      </c>
      <c r="Z397" s="21" t="str">
        <f t="shared" si="58"/>
        <v>Monday</v>
      </c>
      <c r="AA397" s="21" t="str">
        <f t="shared" si="59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204.75</v>
      </c>
      <c r="F398" s="47">
        <f t="shared" si="54"/>
        <v>18018</v>
      </c>
      <c r="G398" s="48">
        <f t="shared" si="55"/>
        <v>18018</v>
      </c>
      <c r="H398" s="21">
        <v>504133</v>
      </c>
      <c r="I398" s="21" t="s">
        <v>232</v>
      </c>
      <c r="J398" s="21">
        <v>1</v>
      </c>
      <c r="K398" s="21">
        <v>1</v>
      </c>
      <c r="L398" s="21">
        <f t="shared" si="56"/>
        <v>0</v>
      </c>
      <c r="M398" s="21" t="s">
        <v>169</v>
      </c>
      <c r="N398" s="30">
        <v>45825</v>
      </c>
      <c r="O398" s="48">
        <v>38083.5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7"/>
        <v>0</v>
      </c>
      <c r="Z398" s="21" t="str">
        <f t="shared" si="58"/>
        <v>Tuesday</v>
      </c>
      <c r="AA398" s="21" t="str">
        <f t="shared" si="59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196.5</v>
      </c>
      <c r="F399" s="47">
        <f t="shared" si="54"/>
        <v>17292</v>
      </c>
      <c r="G399" s="48">
        <f t="shared" si="55"/>
        <v>34584</v>
      </c>
      <c r="H399" s="21">
        <v>505022</v>
      </c>
      <c r="I399" s="21" t="s">
        <v>233</v>
      </c>
      <c r="J399" s="21">
        <v>2</v>
      </c>
      <c r="K399" s="21">
        <v>2</v>
      </c>
      <c r="L399" s="21">
        <f t="shared" si="56"/>
        <v>0</v>
      </c>
      <c r="M399" s="21" t="s">
        <v>169</v>
      </c>
      <c r="N399" s="30">
        <v>45825</v>
      </c>
      <c r="O399" s="48">
        <v>73098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7"/>
        <v>0</v>
      </c>
      <c r="Z399" s="21" t="str">
        <f t="shared" si="58"/>
        <v>Tuesday</v>
      </c>
      <c r="AA399" s="21" t="str">
        <f t="shared" si="59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242.9</v>
      </c>
      <c r="F400" s="47">
        <f t="shared" si="54"/>
        <v>21375.200000000001</v>
      </c>
      <c r="G400" s="48">
        <f t="shared" si="55"/>
        <v>21375.200000000001</v>
      </c>
      <c r="H400" s="21">
        <v>514104</v>
      </c>
      <c r="I400" s="21" t="s">
        <v>234</v>
      </c>
      <c r="J400" s="21">
        <v>1</v>
      </c>
      <c r="K400" s="21">
        <v>1</v>
      </c>
      <c r="L400" s="21">
        <f t="shared" si="56"/>
        <v>0</v>
      </c>
      <c r="M400" s="21" t="s">
        <v>169</v>
      </c>
      <c r="N400" s="30">
        <v>45825</v>
      </c>
      <c r="O400" s="48">
        <v>48406.5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57"/>
        <v>0</v>
      </c>
      <c r="Z400" s="21" t="str">
        <f t="shared" si="58"/>
        <v>Tuesday</v>
      </c>
      <c r="AA400" s="21" t="str">
        <f t="shared" si="59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349.3</v>
      </c>
      <c r="F401" s="47">
        <f t="shared" si="54"/>
        <v>30738.400000000001</v>
      </c>
      <c r="G401" s="48">
        <f t="shared" si="55"/>
        <v>30738.400000000001</v>
      </c>
      <c r="H401" s="21">
        <v>576406</v>
      </c>
      <c r="I401" s="21" t="s">
        <v>1366</v>
      </c>
      <c r="J401" s="21">
        <v>1</v>
      </c>
      <c r="K401" s="21">
        <v>1</v>
      </c>
      <c r="L401" s="21">
        <f t="shared" si="56"/>
        <v>0</v>
      </c>
      <c r="M401" s="21" t="s">
        <v>235</v>
      </c>
      <c r="N401" s="30">
        <v>45822</v>
      </c>
      <c r="O401" s="48">
        <v>54141.5</v>
      </c>
      <c r="P401" s="21" t="s">
        <v>236</v>
      </c>
      <c r="Q401" s="21"/>
      <c r="R401" s="21"/>
      <c r="S401" s="3">
        <v>-20</v>
      </c>
      <c r="T401" s="37"/>
      <c r="U401" s="21" t="s">
        <v>18</v>
      </c>
      <c r="V401" s="21" t="str">
        <f>VLOOKUP(P401,'Customer List'!B:C,2,)</f>
        <v>Jammu</v>
      </c>
      <c r="W401" s="38"/>
      <c r="X401" s="30" t="str">
        <f t="shared" ref="X401:X406" si="60">IF(OR(R401 = "PRIYANKA MADAM", R401 = "DEEPAK", R401 = "PORTER"),N401,"")</f>
        <v/>
      </c>
      <c r="Y401" s="21" t="str">
        <f t="shared" si="57"/>
        <v/>
      </c>
      <c r="Z401" s="21" t="str">
        <f t="shared" si="58"/>
        <v>Saturday</v>
      </c>
      <c r="AA401" s="21" t="str">
        <f t="shared" si="59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70.7</v>
      </c>
      <c r="F402" s="47">
        <f t="shared" si="54"/>
        <v>6221.6</v>
      </c>
      <c r="G402" s="48">
        <f t="shared" si="55"/>
        <v>6221.6</v>
      </c>
      <c r="H402" s="21">
        <v>607901</v>
      </c>
      <c r="I402" s="21" t="s">
        <v>237</v>
      </c>
      <c r="J402" s="21">
        <v>1</v>
      </c>
      <c r="K402" s="21">
        <v>1</v>
      </c>
      <c r="L402" s="21">
        <f t="shared" si="56"/>
        <v>0</v>
      </c>
      <c r="M402" s="21" t="s">
        <v>210</v>
      </c>
      <c r="N402" s="30">
        <v>45822</v>
      </c>
      <c r="O402" s="48">
        <v>10175.75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0"/>
        <v/>
      </c>
      <c r="Y402" s="21" t="str">
        <f t="shared" si="57"/>
        <v/>
      </c>
      <c r="Z402" s="21" t="str">
        <f t="shared" si="58"/>
        <v>Saturday</v>
      </c>
      <c r="AA402" s="21" t="str">
        <f t="shared" si="59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160.30000000000001</v>
      </c>
      <c r="F403" s="47">
        <f t="shared" si="54"/>
        <v>14106.400000000001</v>
      </c>
      <c r="G403" s="48">
        <f t="shared" si="55"/>
        <v>14106.400000000001</v>
      </c>
      <c r="H403" s="21">
        <v>627702</v>
      </c>
      <c r="I403" s="21" t="s">
        <v>238</v>
      </c>
      <c r="J403" s="21">
        <v>1</v>
      </c>
      <c r="K403" s="21">
        <v>1</v>
      </c>
      <c r="L403" s="21">
        <f t="shared" si="56"/>
        <v>0</v>
      </c>
      <c r="M403" s="21" t="s">
        <v>210</v>
      </c>
      <c r="N403" s="30">
        <v>45822</v>
      </c>
      <c r="O403" s="48">
        <v>23071.75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0"/>
        <v/>
      </c>
      <c r="Y403" s="21" t="str">
        <f t="shared" si="57"/>
        <v/>
      </c>
      <c r="Z403" s="21" t="str">
        <f t="shared" si="58"/>
        <v>Saturday</v>
      </c>
      <c r="AA403" s="21" t="str">
        <f t="shared" si="59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54"/>
        <v>440</v>
      </c>
      <c r="G404" s="48">
        <f t="shared" si="55"/>
        <v>440</v>
      </c>
      <c r="H404" s="21">
        <v>631151</v>
      </c>
      <c r="I404" s="21" t="s">
        <v>147</v>
      </c>
      <c r="J404" s="21">
        <v>1</v>
      </c>
      <c r="K404" s="21"/>
      <c r="L404" s="21">
        <f t="shared" si="56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0"/>
        <v/>
      </c>
      <c r="Y404" s="21" t="str">
        <f t="shared" si="57"/>
        <v/>
      </c>
      <c r="Z404" s="21" t="str">
        <f t="shared" si="58"/>
        <v/>
      </c>
      <c r="AA404" s="21" t="str">
        <f t="shared" si="59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54"/>
        <v>440</v>
      </c>
      <c r="G405" s="48">
        <f t="shared" si="55"/>
        <v>440</v>
      </c>
      <c r="H405" s="21">
        <v>656801</v>
      </c>
      <c r="I405" s="21" t="s">
        <v>239</v>
      </c>
      <c r="J405" s="21">
        <v>1</v>
      </c>
      <c r="K405" s="21"/>
      <c r="L405" s="21">
        <f t="shared" si="56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0"/>
        <v/>
      </c>
      <c r="Y405" s="21" t="str">
        <f t="shared" si="57"/>
        <v/>
      </c>
      <c r="Z405" s="21" t="str">
        <f t="shared" si="58"/>
        <v/>
      </c>
      <c r="AA405" s="21" t="str">
        <f t="shared" si="59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185.5</v>
      </c>
      <c r="F406" s="47">
        <f t="shared" si="54"/>
        <v>16324</v>
      </c>
      <c r="G406" s="48">
        <f t="shared" si="55"/>
        <v>16324</v>
      </c>
      <c r="H406" s="21">
        <v>658402</v>
      </c>
      <c r="I406" s="21" t="s">
        <v>240</v>
      </c>
      <c r="J406" s="21">
        <v>1</v>
      </c>
      <c r="K406" s="21">
        <v>1</v>
      </c>
      <c r="L406" s="21">
        <f t="shared" si="56"/>
        <v>0</v>
      </c>
      <c r="M406" s="21" t="s">
        <v>152</v>
      </c>
      <c r="N406" s="30">
        <v>45831</v>
      </c>
      <c r="O406" s="48">
        <v>26500</v>
      </c>
      <c r="P406" s="21" t="s">
        <v>153</v>
      </c>
      <c r="Q406" s="21" t="s">
        <v>1127</v>
      </c>
      <c r="R406" s="21" t="s">
        <v>1127</v>
      </c>
      <c r="S406" s="3">
        <v>4</v>
      </c>
      <c r="T406" s="37"/>
      <c r="U406" s="21" t="s">
        <v>18</v>
      </c>
      <c r="V406" s="21" t="str">
        <f>VLOOKUP(P406,'Customer List'!B:C,2,)</f>
        <v>Noida</v>
      </c>
      <c r="W406" s="38"/>
      <c r="X406" s="30">
        <f t="shared" si="60"/>
        <v>45831</v>
      </c>
      <c r="Y406" s="21">
        <f t="shared" si="57"/>
        <v>0</v>
      </c>
      <c r="Z406" s="21" t="str">
        <f t="shared" si="58"/>
        <v>Monday</v>
      </c>
      <c r="AA406" s="21" t="str">
        <f t="shared" si="59"/>
        <v>Monday</v>
      </c>
      <c r="AB406" s="21" t="str">
        <f>VLOOKUP(U406,'Currency Sheet'!A:C,3,)</f>
        <v>DOLLAR</v>
      </c>
      <c r="AC406" s="42" t="str">
        <f>VLOOKUP(P406,'Customer List'!B:D,3,)</f>
        <v>Local</v>
      </c>
    </row>
    <row r="407" spans="1:29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54"/>
        <v>7268.7999999999993</v>
      </c>
      <c r="G407" s="48">
        <f t="shared" si="55"/>
        <v>7268.7999999999993</v>
      </c>
      <c r="H407" s="21">
        <v>740121</v>
      </c>
      <c r="I407" s="21" t="s">
        <v>2781</v>
      </c>
      <c r="J407" s="21">
        <v>1</v>
      </c>
      <c r="K407" s="21">
        <v>1</v>
      </c>
      <c r="L407" s="21">
        <f t="shared" si="56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7"/>
        <v>1</v>
      </c>
      <c r="Z407" s="21" t="str">
        <f t="shared" si="58"/>
        <v>Tuesday</v>
      </c>
      <c r="AA407" s="21" t="str">
        <f t="shared" si="59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54"/>
        <v>7268.7999999999993</v>
      </c>
      <c r="G408" s="48">
        <f t="shared" si="55"/>
        <v>7268.7999999999993</v>
      </c>
      <c r="H408" s="21">
        <v>740122</v>
      </c>
      <c r="I408" s="21" t="s">
        <v>2782</v>
      </c>
      <c r="J408" s="21">
        <v>1</v>
      </c>
      <c r="K408" s="21">
        <v>1</v>
      </c>
      <c r="L408" s="21">
        <f t="shared" si="56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7"/>
        <v>1</v>
      </c>
      <c r="Z408" s="21" t="str">
        <f t="shared" si="58"/>
        <v>Tuesday</v>
      </c>
      <c r="AA408" s="21" t="str">
        <f t="shared" si="59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54"/>
        <v>7268.7999999999993</v>
      </c>
      <c r="G409" s="48">
        <f t="shared" si="55"/>
        <v>7268.7999999999993</v>
      </c>
      <c r="H409" s="21">
        <v>740124</v>
      </c>
      <c r="I409" s="21" t="s">
        <v>2783</v>
      </c>
      <c r="J409" s="21">
        <v>1</v>
      </c>
      <c r="K409" s="21">
        <v>1</v>
      </c>
      <c r="L409" s="21">
        <f t="shared" si="56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7"/>
        <v>1</v>
      </c>
      <c r="Z409" s="21" t="str">
        <f t="shared" si="58"/>
        <v>Tuesday</v>
      </c>
      <c r="AA409" s="21" t="str">
        <f t="shared" si="59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54"/>
        <v>7268.7999999999993</v>
      </c>
      <c r="G410" s="48">
        <f t="shared" si="55"/>
        <v>7268.7999999999993</v>
      </c>
      <c r="H410" s="21">
        <v>740126</v>
      </c>
      <c r="I410" s="21" t="s">
        <v>2784</v>
      </c>
      <c r="J410" s="21">
        <v>1</v>
      </c>
      <c r="K410" s="21">
        <v>1</v>
      </c>
      <c r="L410" s="21">
        <f t="shared" si="56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7"/>
        <v>1</v>
      </c>
      <c r="Z410" s="21" t="str">
        <f t="shared" si="58"/>
        <v>Tuesday</v>
      </c>
      <c r="AA410" s="21" t="str">
        <f t="shared" si="59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54"/>
        <v>7268.7999999999993</v>
      </c>
      <c r="G411" s="48">
        <f t="shared" si="55"/>
        <v>7268.7999999999993</v>
      </c>
      <c r="H411" s="21">
        <v>740129</v>
      </c>
      <c r="I411" s="21" t="s">
        <v>2785</v>
      </c>
      <c r="J411" s="21">
        <v>1</v>
      </c>
      <c r="K411" s="21">
        <v>1</v>
      </c>
      <c r="L411" s="21">
        <f t="shared" si="56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7"/>
        <v>1</v>
      </c>
      <c r="Z411" s="21" t="str">
        <f t="shared" si="58"/>
        <v>Tuesday</v>
      </c>
      <c r="AA411" s="21" t="str">
        <f t="shared" si="59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4.9000000000000004</v>
      </c>
      <c r="F412" s="47">
        <f t="shared" si="54"/>
        <v>431.20000000000005</v>
      </c>
      <c r="G412" s="48">
        <f t="shared" si="55"/>
        <v>862.40000000000009</v>
      </c>
      <c r="H412" s="21">
        <v>740379</v>
      </c>
      <c r="I412" s="21" t="s">
        <v>243</v>
      </c>
      <c r="J412" s="21">
        <v>2</v>
      </c>
      <c r="K412" s="21">
        <v>2</v>
      </c>
      <c r="L412" s="21">
        <f t="shared" si="56"/>
        <v>0</v>
      </c>
      <c r="M412" s="21" t="s">
        <v>241</v>
      </c>
      <c r="N412" s="30">
        <v>45825</v>
      </c>
      <c r="O412" s="48">
        <v>1197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7"/>
        <v>1</v>
      </c>
      <c r="Z412" s="21" t="str">
        <f t="shared" si="58"/>
        <v>Tuesday</v>
      </c>
      <c r="AA412" s="21" t="str">
        <f t="shared" si="59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205.8</v>
      </c>
      <c r="F413" s="47">
        <f t="shared" si="54"/>
        <v>18110.400000000001</v>
      </c>
      <c r="G413" s="48">
        <f t="shared" si="55"/>
        <v>18110.400000000001</v>
      </c>
      <c r="H413" s="21">
        <v>740810</v>
      </c>
      <c r="I413" s="21" t="s">
        <v>2786</v>
      </c>
      <c r="J413" s="21">
        <v>1</v>
      </c>
      <c r="K413" s="21">
        <v>1</v>
      </c>
      <c r="L413" s="21">
        <f t="shared" si="56"/>
        <v>0</v>
      </c>
      <c r="M413" s="21" t="s">
        <v>241</v>
      </c>
      <c r="N413" s="30">
        <v>45825</v>
      </c>
      <c r="O413" s="48">
        <v>25137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7"/>
        <v>1</v>
      </c>
      <c r="Z413" s="21" t="str">
        <f t="shared" si="58"/>
        <v>Tuesday</v>
      </c>
      <c r="AA413" s="21" t="str">
        <f t="shared" si="59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41.3</v>
      </c>
      <c r="F414" s="47">
        <f t="shared" si="54"/>
        <v>3634.3999999999996</v>
      </c>
      <c r="G414" s="48">
        <f t="shared" si="55"/>
        <v>3634.3999999999996</v>
      </c>
      <c r="H414" s="21">
        <v>740811</v>
      </c>
      <c r="I414" s="21" t="s">
        <v>244</v>
      </c>
      <c r="J414" s="21">
        <v>1</v>
      </c>
      <c r="K414" s="21">
        <v>1</v>
      </c>
      <c r="L414" s="21">
        <f t="shared" si="56"/>
        <v>0</v>
      </c>
      <c r="M414" s="21" t="s">
        <v>241</v>
      </c>
      <c r="N414" s="30">
        <v>45825</v>
      </c>
      <c r="O414" s="48">
        <v>5044.5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7"/>
        <v>1</v>
      </c>
      <c r="Z414" s="21" t="str">
        <f t="shared" si="58"/>
        <v>Tuesday</v>
      </c>
      <c r="AA414" s="21" t="str">
        <f t="shared" si="59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82.6</v>
      </c>
      <c r="F415" s="47">
        <f t="shared" si="54"/>
        <v>7268.7999999999993</v>
      </c>
      <c r="G415" s="48">
        <f t="shared" si="55"/>
        <v>7268.7999999999993</v>
      </c>
      <c r="H415" s="21">
        <v>740812</v>
      </c>
      <c r="I415" s="21" t="s">
        <v>2787</v>
      </c>
      <c r="J415" s="21">
        <v>1</v>
      </c>
      <c r="K415" s="21">
        <v>1</v>
      </c>
      <c r="L415" s="21">
        <f t="shared" si="56"/>
        <v>0</v>
      </c>
      <c r="M415" s="21" t="s">
        <v>241</v>
      </c>
      <c r="N415" s="30">
        <v>45825</v>
      </c>
      <c r="O415" s="48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7"/>
        <v>1</v>
      </c>
      <c r="Z415" s="21" t="str">
        <f t="shared" si="58"/>
        <v>Tuesday</v>
      </c>
      <c r="AA415" s="21" t="str">
        <f t="shared" si="59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205.8</v>
      </c>
      <c r="F416" s="47">
        <f t="shared" si="54"/>
        <v>18110.400000000001</v>
      </c>
      <c r="G416" s="48">
        <f t="shared" si="55"/>
        <v>18110.400000000001</v>
      </c>
      <c r="H416" s="21">
        <v>740986</v>
      </c>
      <c r="I416" s="21" t="s">
        <v>2788</v>
      </c>
      <c r="J416" s="21">
        <v>1</v>
      </c>
      <c r="K416" s="21">
        <v>1</v>
      </c>
      <c r="L416" s="21">
        <f t="shared" si="56"/>
        <v>0</v>
      </c>
      <c r="M416" s="21" t="s">
        <v>241</v>
      </c>
      <c r="N416" s="30">
        <v>45825</v>
      </c>
      <c r="O416" s="48">
        <v>25137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7"/>
        <v>1</v>
      </c>
      <c r="Z416" s="21" t="str">
        <f t="shared" si="58"/>
        <v>Tuesday</v>
      </c>
      <c r="AA416" s="21" t="str">
        <f t="shared" si="59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41.3</v>
      </c>
      <c r="F417" s="47">
        <f t="shared" si="54"/>
        <v>3634.3999999999996</v>
      </c>
      <c r="G417" s="48">
        <f t="shared" si="55"/>
        <v>3634.3999999999996</v>
      </c>
      <c r="H417" s="21">
        <v>740987</v>
      </c>
      <c r="I417" s="21" t="s">
        <v>245</v>
      </c>
      <c r="J417" s="21">
        <v>1</v>
      </c>
      <c r="K417" s="21">
        <v>1</v>
      </c>
      <c r="L417" s="21">
        <f t="shared" si="56"/>
        <v>0</v>
      </c>
      <c r="M417" s="21" t="s">
        <v>241</v>
      </c>
      <c r="N417" s="30">
        <v>45825</v>
      </c>
      <c r="O417" s="48">
        <v>5044.5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7"/>
        <v>1</v>
      </c>
      <c r="Z417" s="21" t="str">
        <f t="shared" si="58"/>
        <v>Tuesday</v>
      </c>
      <c r="AA417" s="21" t="str">
        <f t="shared" si="59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54"/>
        <v>7268.7999999999993</v>
      </c>
      <c r="G418" s="48">
        <f t="shared" si="55"/>
        <v>7268.7999999999993</v>
      </c>
      <c r="H418" s="21">
        <v>740989</v>
      </c>
      <c r="I418" s="21" t="s">
        <v>2789</v>
      </c>
      <c r="J418" s="21">
        <v>1</v>
      </c>
      <c r="K418" s="21">
        <v>1</v>
      </c>
      <c r="L418" s="21">
        <f t="shared" si="56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7"/>
        <v>1</v>
      </c>
      <c r="Z418" s="21" t="str">
        <f t="shared" si="58"/>
        <v>Tuesday</v>
      </c>
      <c r="AA418" s="21" t="str">
        <f t="shared" si="59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54"/>
        <v>7268.7999999999993</v>
      </c>
      <c r="G419" s="48">
        <f t="shared" si="55"/>
        <v>7268.7999999999993</v>
      </c>
      <c r="H419" s="21">
        <v>740994</v>
      </c>
      <c r="I419" s="21" t="s">
        <v>3267</v>
      </c>
      <c r="J419" s="21">
        <v>1</v>
      </c>
      <c r="K419" s="21">
        <v>1</v>
      </c>
      <c r="L419" s="21">
        <f t="shared" si="56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7"/>
        <v>1</v>
      </c>
      <c r="Z419" s="21" t="str">
        <f t="shared" si="58"/>
        <v>Tuesday</v>
      </c>
      <c r="AA419" s="21" t="str">
        <f t="shared" si="59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54"/>
        <v>7268.7999999999993</v>
      </c>
      <c r="G420" s="48">
        <f t="shared" si="55"/>
        <v>7268.7999999999993</v>
      </c>
      <c r="H420" s="21">
        <v>740995</v>
      </c>
      <c r="I420" s="21" t="s">
        <v>2790</v>
      </c>
      <c r="J420" s="21">
        <v>1</v>
      </c>
      <c r="K420" s="21">
        <v>1</v>
      </c>
      <c r="L420" s="21">
        <f t="shared" si="56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57"/>
        <v>1</v>
      </c>
      <c r="Z420" s="21" t="str">
        <f t="shared" si="58"/>
        <v>Tuesday</v>
      </c>
      <c r="AA420" s="21" t="str">
        <f t="shared" si="59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763.1</v>
      </c>
      <c r="F421" s="47">
        <f t="shared" si="54"/>
        <v>67152.800000000003</v>
      </c>
      <c r="G421" s="48">
        <f t="shared" si="55"/>
        <v>67152.800000000003</v>
      </c>
      <c r="H421" s="21">
        <v>741053</v>
      </c>
      <c r="I421" s="21" t="s">
        <v>1367</v>
      </c>
      <c r="J421" s="21">
        <v>1</v>
      </c>
      <c r="K421" s="21">
        <v>1</v>
      </c>
      <c r="L421" s="21">
        <f t="shared" si="56"/>
        <v>0</v>
      </c>
      <c r="M421" s="21" t="s">
        <v>246</v>
      </c>
      <c r="N421" s="30">
        <v>45825</v>
      </c>
      <c r="O421" s="48">
        <v>100377</v>
      </c>
      <c r="P421" s="21" t="s">
        <v>16</v>
      </c>
      <c r="Q421" s="21" t="s">
        <v>636</v>
      </c>
      <c r="R421" s="21" t="s">
        <v>637</v>
      </c>
      <c r="S421" s="3">
        <v>4</v>
      </c>
      <c r="T421" s="37" t="s">
        <v>162</v>
      </c>
      <c r="U421" s="21" t="s">
        <v>18</v>
      </c>
      <c r="V421" s="21" t="str">
        <f>VLOOKUP(P421,'Customer List'!B:C,2,)</f>
        <v>Delhi</v>
      </c>
      <c r="W421" s="38"/>
      <c r="X421" s="30">
        <v>45825</v>
      </c>
      <c r="Y421" s="21">
        <f t="shared" si="57"/>
        <v>0</v>
      </c>
      <c r="Z421" s="21" t="str">
        <f t="shared" si="58"/>
        <v>Tuesday</v>
      </c>
      <c r="AA421" s="21" t="str">
        <f t="shared" si="59"/>
        <v>Tuesday</v>
      </c>
      <c r="AB421" s="21" t="str">
        <f>VLOOKUP(U421,'Currency Sheet'!A:C,3,)</f>
        <v>DOLLAR</v>
      </c>
      <c r="AC421" s="42" t="str">
        <f>VLOOKUP(P421,'Customer List'!B:D,3,)</f>
        <v>Local</v>
      </c>
    </row>
    <row r="422" spans="1:29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82.6</v>
      </c>
      <c r="F422" s="47">
        <f t="shared" si="54"/>
        <v>7268.7999999999993</v>
      </c>
      <c r="G422" s="48">
        <f t="shared" si="55"/>
        <v>7268.7999999999993</v>
      </c>
      <c r="H422" s="21">
        <v>741146</v>
      </c>
      <c r="I422" s="21" t="s">
        <v>1368</v>
      </c>
      <c r="J422" s="21">
        <v>1</v>
      </c>
      <c r="K422" s="21">
        <v>1</v>
      </c>
      <c r="L422" s="21">
        <f t="shared" si="56"/>
        <v>0</v>
      </c>
      <c r="M422" s="21" t="s">
        <v>241</v>
      </c>
      <c r="N422" s="30">
        <v>45825</v>
      </c>
      <c r="O422" s="48">
        <v>10089</v>
      </c>
      <c r="P422" s="21" t="s">
        <v>242</v>
      </c>
      <c r="Q422" s="21">
        <v>58152138962</v>
      </c>
      <c r="R422" s="21" t="s">
        <v>40</v>
      </c>
      <c r="S422" s="3">
        <v>4</v>
      </c>
      <c r="T422" s="37"/>
      <c r="U422" s="21" t="s">
        <v>18</v>
      </c>
      <c r="V422" s="21" t="str">
        <f>VLOOKUP(P422,'Customer List'!B:C,2,)</f>
        <v>Mumbai</v>
      </c>
      <c r="W422" s="38"/>
      <c r="X422" s="30">
        <v>45826</v>
      </c>
      <c r="Y422" s="21">
        <f t="shared" si="57"/>
        <v>1</v>
      </c>
      <c r="Z422" s="21" t="str">
        <f t="shared" si="58"/>
        <v>Tuesday</v>
      </c>
      <c r="AA422" s="21" t="str">
        <f t="shared" si="59"/>
        <v>Wednesday</v>
      </c>
      <c r="AB422" s="21" t="str">
        <f>VLOOKUP(U422,'Currency Sheet'!A:C,3,)</f>
        <v>DOLLAR</v>
      </c>
      <c r="AC422" s="42" t="str">
        <f>VLOOKUP(P422,'Customer List'!B:D,3,)</f>
        <v>OutStation</v>
      </c>
    </row>
    <row r="423" spans="1:29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5</v>
      </c>
      <c r="F423" s="47">
        <f t="shared" si="54"/>
        <v>440</v>
      </c>
      <c r="G423" s="48">
        <f t="shared" si="55"/>
        <v>440</v>
      </c>
      <c r="H423" s="21">
        <v>805002</v>
      </c>
      <c r="I423" s="21" t="s">
        <v>1369</v>
      </c>
      <c r="J423" s="21">
        <v>1</v>
      </c>
      <c r="K423" s="21"/>
      <c r="L423" s="21">
        <f t="shared" si="56"/>
        <v>1</v>
      </c>
      <c r="M423" s="21"/>
      <c r="N423" s="30"/>
      <c r="O423" s="48"/>
      <c r="P423" s="21" t="s">
        <v>1145</v>
      </c>
      <c r="Q423" s="21"/>
      <c r="R423" s="21"/>
      <c r="S423" s="3">
        <v>4</v>
      </c>
      <c r="T423" s="37" t="s">
        <v>1190</v>
      </c>
      <c r="U423" s="21" t="s">
        <v>18</v>
      </c>
      <c r="V423" s="21" t="str">
        <f>VLOOKUP(P423,'Customer List'!B:C,2,)</f>
        <v>STOCK</v>
      </c>
      <c r="W423" s="38" t="s">
        <v>1145</v>
      </c>
      <c r="X423" s="30" t="str">
        <f>IF(OR(R423 = "PRIYANKA MADAM", R423 = "DEEPAK", R423 = "PORTER"),N423,"")</f>
        <v/>
      </c>
      <c r="Y423" s="21" t="str">
        <f t="shared" si="57"/>
        <v/>
      </c>
      <c r="Z423" s="21" t="str">
        <f t="shared" si="58"/>
        <v/>
      </c>
      <c r="AA423" s="21" t="str">
        <f t="shared" si="59"/>
        <v/>
      </c>
      <c r="AB423" s="21" t="str">
        <f>VLOOKUP(U423,'Currency Sheet'!A:C,3,)</f>
        <v>DOLLAR</v>
      </c>
      <c r="AC423" s="42" t="str">
        <f>VLOOKUP(P423,'Customer List'!B:D,3,)</f>
        <v>STOCK</v>
      </c>
    </row>
    <row r="424" spans="1:29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297.5</v>
      </c>
      <c r="F424" s="47">
        <f t="shared" si="54"/>
        <v>26180</v>
      </c>
      <c r="G424" s="48">
        <f t="shared" si="55"/>
        <v>26180</v>
      </c>
      <c r="H424" s="21">
        <v>853318</v>
      </c>
      <c r="I424" s="21" t="s">
        <v>1370</v>
      </c>
      <c r="J424" s="21">
        <v>1</v>
      </c>
      <c r="K424" s="21">
        <v>1</v>
      </c>
      <c r="L424" s="21">
        <f t="shared" si="56"/>
        <v>0</v>
      </c>
      <c r="M424" s="21" t="s">
        <v>210</v>
      </c>
      <c r="N424" s="30">
        <v>45822</v>
      </c>
      <c r="O424" s="48">
        <v>42818.75</v>
      </c>
      <c r="P424" s="21" t="s">
        <v>211</v>
      </c>
      <c r="Q424" s="21"/>
      <c r="R424" s="21"/>
      <c r="S424" s="3">
        <v>4</v>
      </c>
      <c r="T424" s="37"/>
      <c r="U424" s="21" t="s">
        <v>18</v>
      </c>
      <c r="V424" s="21" t="str">
        <f>VLOOKUP(P424,'Customer List'!B:C,2,)</f>
        <v>Banglore</v>
      </c>
      <c r="W424" s="38"/>
      <c r="X424" s="30" t="str">
        <f>IF(OR(R424 = "PRIYANKA MADAM", R424 = "DEEPAK", R424 = "PORTER"),N424,"")</f>
        <v/>
      </c>
      <c r="Y424" s="21" t="str">
        <f t="shared" si="57"/>
        <v/>
      </c>
      <c r="Z424" s="21" t="str">
        <f t="shared" si="58"/>
        <v>Saturday</v>
      </c>
      <c r="AA424" s="21" t="str">
        <f t="shared" si="59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424</v>
      </c>
      <c r="B425" s="21" t="s">
        <v>366</v>
      </c>
      <c r="C425" s="30">
        <v>45817</v>
      </c>
      <c r="D425" s="30">
        <v>45821</v>
      </c>
      <c r="E425" s="47">
        <v>8339</v>
      </c>
      <c r="F425" s="47">
        <f t="shared" si="54"/>
        <v>733832</v>
      </c>
      <c r="G425" s="48">
        <f t="shared" si="55"/>
        <v>733832</v>
      </c>
      <c r="H425" s="21" t="s">
        <v>367</v>
      </c>
      <c r="I425" s="21" t="s">
        <v>368</v>
      </c>
      <c r="J425" s="21">
        <v>1</v>
      </c>
      <c r="K425" s="21">
        <v>1</v>
      </c>
      <c r="L425" s="21">
        <f t="shared" si="56"/>
        <v>0</v>
      </c>
      <c r="M425" s="21" t="s">
        <v>369</v>
      </c>
      <c r="N425" s="30">
        <v>45824</v>
      </c>
      <c r="O425" s="48">
        <v>1197243.44</v>
      </c>
      <c r="P425" s="21" t="s">
        <v>370</v>
      </c>
      <c r="Q425" s="21"/>
      <c r="R425" s="21"/>
      <c r="S425" s="3">
        <v>-20</v>
      </c>
      <c r="T425" s="37"/>
      <c r="U425" s="21" t="s">
        <v>320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7"/>
        <v/>
      </c>
      <c r="Z425" s="21" t="str">
        <f t="shared" si="58"/>
        <v>Monday</v>
      </c>
      <c r="AA425" s="21" t="str">
        <f t="shared" si="59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x14ac:dyDescent="0.25">
      <c r="A426" s="21">
        <v>425</v>
      </c>
      <c r="B426" s="21" t="s">
        <v>2657</v>
      </c>
      <c r="C426" s="30">
        <v>45817</v>
      </c>
      <c r="D426" s="30">
        <v>45821</v>
      </c>
      <c r="E426" s="47">
        <v>12906.08</v>
      </c>
      <c r="F426" s="47">
        <f t="shared" si="54"/>
        <v>12906.08</v>
      </c>
      <c r="G426" s="48">
        <f t="shared" si="55"/>
        <v>12906.08</v>
      </c>
      <c r="H426" s="21" t="s">
        <v>2658</v>
      </c>
      <c r="I426" s="21" t="s">
        <v>2659</v>
      </c>
      <c r="J426" s="21">
        <v>1</v>
      </c>
      <c r="K426" s="21">
        <v>1</v>
      </c>
      <c r="L426" s="21">
        <f t="shared" si="56"/>
        <v>0</v>
      </c>
      <c r="M426" s="21" t="s">
        <v>2660</v>
      </c>
      <c r="N426" s="30">
        <v>45824</v>
      </c>
      <c r="O426" s="48">
        <v>13199.99</v>
      </c>
      <c r="P426" s="21" t="s">
        <v>583</v>
      </c>
      <c r="Q426" s="21"/>
      <c r="R426" s="21"/>
      <c r="S426" s="3">
        <v>-20</v>
      </c>
      <c r="T426" s="37"/>
      <c r="U426" s="21" t="s">
        <v>2775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57"/>
        <v/>
      </c>
      <c r="Z426" s="21" t="str">
        <f t="shared" si="58"/>
        <v>Monday</v>
      </c>
      <c r="AA426" s="21" t="str">
        <f t="shared" si="59"/>
        <v/>
      </c>
      <c r="AB426" s="21" t="str">
        <f>VLOOKUP(U426,'Currency Sheet'!A:C,3,)</f>
        <v>INR</v>
      </c>
      <c r="AC426" s="42" t="str">
        <f>VLOOKUP(P426,'Customer List'!B:D,3,)</f>
        <v>OutStation</v>
      </c>
    </row>
    <row r="427" spans="1:29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20000</v>
      </c>
      <c r="F427" s="47">
        <f t="shared" si="54"/>
        <v>20000</v>
      </c>
      <c r="G427" s="48">
        <f t="shared" si="55"/>
        <v>20000</v>
      </c>
      <c r="H427" s="21" t="s">
        <v>2661</v>
      </c>
      <c r="I427" s="21" t="s">
        <v>2662</v>
      </c>
      <c r="J427" s="21">
        <v>1</v>
      </c>
      <c r="K427" s="21">
        <v>1</v>
      </c>
      <c r="L427" s="21">
        <f t="shared" si="56"/>
        <v>0</v>
      </c>
      <c r="M427" s="21" t="s">
        <v>2663</v>
      </c>
      <c r="N427" s="30">
        <v>45821</v>
      </c>
      <c r="O427" s="48">
        <v>37849.21</v>
      </c>
      <c r="P427" s="21" t="s">
        <v>1011</v>
      </c>
      <c r="Q427" s="21" t="s">
        <v>636</v>
      </c>
      <c r="R427" s="21" t="s">
        <v>637</v>
      </c>
      <c r="S427" s="3" t="s">
        <v>299</v>
      </c>
      <c r="T427" s="37"/>
      <c r="U427" s="21" t="s">
        <v>2775</v>
      </c>
      <c r="V427" s="21" t="str">
        <f>VLOOKUP(P427,'Customer List'!B:C,2,)</f>
        <v>Delhi</v>
      </c>
      <c r="W427" s="38"/>
      <c r="X427" s="30">
        <v>45821</v>
      </c>
      <c r="Y427" s="21">
        <f t="shared" si="57"/>
        <v>0</v>
      </c>
      <c r="Z427" s="21" t="str">
        <f t="shared" si="58"/>
        <v>Friday</v>
      </c>
      <c r="AA427" s="21" t="str">
        <f t="shared" si="59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9925.69</v>
      </c>
      <c r="F428" s="47">
        <f t="shared" si="54"/>
        <v>9925.69</v>
      </c>
      <c r="G428" s="48">
        <f t="shared" si="55"/>
        <v>9925.69</v>
      </c>
      <c r="H428" s="21" t="s">
        <v>2664</v>
      </c>
      <c r="I428" s="21" t="s">
        <v>2665</v>
      </c>
      <c r="J428" s="21">
        <v>1</v>
      </c>
      <c r="K428" s="21">
        <v>1</v>
      </c>
      <c r="L428" s="21">
        <f t="shared" si="56"/>
        <v>0</v>
      </c>
      <c r="M428" s="21" t="s">
        <v>2663</v>
      </c>
      <c r="N428" s="30">
        <v>45821</v>
      </c>
      <c r="O428" s="48">
        <v>11249.11</v>
      </c>
      <c r="P428" s="21" t="s">
        <v>1011</v>
      </c>
      <c r="Q428" s="21" t="s">
        <v>636</v>
      </c>
      <c r="R428" s="21" t="s">
        <v>637</v>
      </c>
      <c r="S428" s="3">
        <v>4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57"/>
        <v>0</v>
      </c>
      <c r="Z428" s="21" t="str">
        <f t="shared" si="58"/>
        <v>Friday</v>
      </c>
      <c r="AA428" s="21" t="str">
        <f t="shared" si="59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x14ac:dyDescent="0.25">
      <c r="A429" s="21">
        <v>428</v>
      </c>
      <c r="B429" s="21" t="s">
        <v>247</v>
      </c>
      <c r="C429" s="30">
        <v>45818</v>
      </c>
      <c r="D429" s="30">
        <v>45824</v>
      </c>
      <c r="E429" s="47">
        <v>21.6</v>
      </c>
      <c r="F429" s="47">
        <f t="shared" si="54"/>
        <v>1900.8000000000002</v>
      </c>
      <c r="G429" s="48">
        <f t="shared" si="55"/>
        <v>1900.8000000000002</v>
      </c>
      <c r="H429" s="21">
        <v>100203</v>
      </c>
      <c r="I429" s="21" t="s">
        <v>61</v>
      </c>
      <c r="J429" s="21">
        <v>1</v>
      </c>
      <c r="K429" s="21">
        <v>1</v>
      </c>
      <c r="L429" s="21">
        <f t="shared" si="56"/>
        <v>0</v>
      </c>
      <c r="M429" s="21" t="s">
        <v>248</v>
      </c>
      <c r="N429" s="30">
        <v>45829</v>
      </c>
      <c r="O429" s="48">
        <v>3906.25</v>
      </c>
      <c r="P429" s="21" t="s">
        <v>249</v>
      </c>
      <c r="Q429" s="21" t="s">
        <v>250</v>
      </c>
      <c r="R429" s="21" t="s">
        <v>40</v>
      </c>
      <c r="S429" s="3">
        <v>4</v>
      </c>
      <c r="T429" s="37"/>
      <c r="U429" s="21" t="s">
        <v>18</v>
      </c>
      <c r="V429" s="21" t="str">
        <f>VLOOKUP(P429,'Customer List'!B:C,2,)</f>
        <v>Chandigarh</v>
      </c>
      <c r="W429" s="38"/>
      <c r="X429" s="30">
        <v>45833</v>
      </c>
      <c r="Y429" s="21">
        <f t="shared" si="57"/>
        <v>4</v>
      </c>
      <c r="Z429" s="21" t="str">
        <f t="shared" si="58"/>
        <v>Saturday</v>
      </c>
      <c r="AA429" s="21" t="str">
        <f t="shared" si="59"/>
        <v>Wednesday</v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129</v>
      </c>
      <c r="F430" s="47">
        <f t="shared" si="54"/>
        <v>11352</v>
      </c>
      <c r="G430" s="48">
        <f t="shared" si="55"/>
        <v>22704</v>
      </c>
      <c r="H430" s="21">
        <v>100216</v>
      </c>
      <c r="I430" s="21" t="s">
        <v>1371</v>
      </c>
      <c r="J430" s="21">
        <v>2</v>
      </c>
      <c r="K430" s="21">
        <v>2</v>
      </c>
      <c r="L430" s="21">
        <f t="shared" si="56"/>
        <v>0</v>
      </c>
      <c r="M430" s="21" t="s">
        <v>251</v>
      </c>
      <c r="N430" s="30">
        <v>45825</v>
      </c>
      <c r="O430" s="48">
        <v>46655</v>
      </c>
      <c r="P430" s="21" t="s">
        <v>252</v>
      </c>
      <c r="Q430" s="21"/>
      <c r="R430" s="21"/>
      <c r="S430" s="3">
        <v>4</v>
      </c>
      <c r="T430" s="37"/>
      <c r="U430" s="21" t="s">
        <v>18</v>
      </c>
      <c r="V430" s="21" t="str">
        <f>VLOOKUP(P430,'Customer List'!B:C,2,)</f>
        <v>Gujrat</v>
      </c>
      <c r="W430" s="38"/>
      <c r="X430" s="30" t="str">
        <f>IF(OR(R430 = "PRIYANKA MADAM", R430 = "DEEPAK", R430 = "PORTER"),N430,"")</f>
        <v/>
      </c>
      <c r="Y430" s="21" t="str">
        <f t="shared" si="57"/>
        <v/>
      </c>
      <c r="Z430" s="21" t="str">
        <f t="shared" si="58"/>
        <v>Tuesday</v>
      </c>
      <c r="AA430" s="21" t="str">
        <f t="shared" si="59"/>
        <v/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t="30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844.8</v>
      </c>
      <c r="F431" s="47">
        <f t="shared" si="54"/>
        <v>74342.399999999994</v>
      </c>
      <c r="G431" s="48">
        <f t="shared" si="55"/>
        <v>74342.399999999994</v>
      </c>
      <c r="H431" s="21">
        <v>100458</v>
      </c>
      <c r="I431" s="21" t="s">
        <v>1372</v>
      </c>
      <c r="J431" s="21">
        <v>1</v>
      </c>
      <c r="K431" s="21">
        <v>1</v>
      </c>
      <c r="L431" s="21">
        <f t="shared" si="56"/>
        <v>0</v>
      </c>
      <c r="M431" s="21" t="s">
        <v>253</v>
      </c>
      <c r="N431" s="30">
        <v>45824</v>
      </c>
      <c r="O431" s="48">
        <v>100320</v>
      </c>
      <c r="P431" s="21" t="s">
        <v>254</v>
      </c>
      <c r="Q431" s="21" t="s">
        <v>636</v>
      </c>
      <c r="R431" s="21" t="s">
        <v>637</v>
      </c>
      <c r="S431" s="3">
        <v>4</v>
      </c>
      <c r="T431" s="37" t="s">
        <v>815</v>
      </c>
      <c r="U431" s="21" t="s">
        <v>18</v>
      </c>
      <c r="V431" s="21" t="str">
        <f>VLOOKUP(P431,'Customer List'!B:C,2,)</f>
        <v>Delhi</v>
      </c>
      <c r="W431" s="38"/>
      <c r="X431" s="30">
        <v>45824</v>
      </c>
      <c r="Y431" s="21">
        <f t="shared" si="57"/>
        <v>0</v>
      </c>
      <c r="Z431" s="21" t="str">
        <f t="shared" si="58"/>
        <v>Monday</v>
      </c>
      <c r="AA431" s="21" t="str">
        <f t="shared" si="59"/>
        <v>Monday</v>
      </c>
      <c r="AB431" s="21" t="str">
        <f>VLOOKUP(U431,'Currency Sheet'!A:C,3,)</f>
        <v>DOLLAR</v>
      </c>
      <c r="AC431" s="42" t="str">
        <f>VLOOKUP(P431,'Customer List'!B:D,3,)</f>
        <v>Local</v>
      </c>
    </row>
    <row r="432" spans="1:29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129</v>
      </c>
      <c r="F432" s="47">
        <f t="shared" si="54"/>
        <v>11352</v>
      </c>
      <c r="G432" s="48">
        <f t="shared" si="55"/>
        <v>22704</v>
      </c>
      <c r="H432" s="21">
        <v>100536</v>
      </c>
      <c r="I432" s="21" t="s">
        <v>1373</v>
      </c>
      <c r="J432" s="21">
        <v>2</v>
      </c>
      <c r="K432" s="21">
        <v>2</v>
      </c>
      <c r="L432" s="21">
        <f t="shared" si="56"/>
        <v>0</v>
      </c>
      <c r="M432" s="21" t="s">
        <v>251</v>
      </c>
      <c r="N432" s="30">
        <v>45825</v>
      </c>
      <c r="O432" s="48">
        <v>46655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7"/>
        <v/>
      </c>
      <c r="Z432" s="21" t="str">
        <f t="shared" si="58"/>
        <v>Tuesday</v>
      </c>
      <c r="AA432" s="21" t="str">
        <f t="shared" si="59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169.8</v>
      </c>
      <c r="F433" s="47">
        <f t="shared" si="54"/>
        <v>14942.400000000001</v>
      </c>
      <c r="G433" s="48">
        <f t="shared" si="55"/>
        <v>29884.800000000003</v>
      </c>
      <c r="H433" s="21">
        <v>100540</v>
      </c>
      <c r="I433" s="21" t="s">
        <v>156</v>
      </c>
      <c r="J433" s="21">
        <v>2</v>
      </c>
      <c r="K433" s="21">
        <v>2</v>
      </c>
      <c r="L433" s="21">
        <f t="shared" si="56"/>
        <v>0</v>
      </c>
      <c r="M433" s="21" t="s">
        <v>251</v>
      </c>
      <c r="N433" s="30">
        <v>45825</v>
      </c>
      <c r="O433" s="48">
        <v>61411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57"/>
        <v/>
      </c>
      <c r="Z433" s="21" t="str">
        <f t="shared" si="58"/>
        <v>Tuesday</v>
      </c>
      <c r="AA433" s="21" t="str">
        <f t="shared" si="59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64.2</v>
      </c>
      <c r="F434" s="47">
        <f t="shared" si="54"/>
        <v>5649.6</v>
      </c>
      <c r="G434" s="48">
        <f t="shared" si="55"/>
        <v>5649.6</v>
      </c>
      <c r="H434" s="21">
        <v>100708</v>
      </c>
      <c r="I434" s="21" t="s">
        <v>1374</v>
      </c>
      <c r="J434" s="21">
        <v>1</v>
      </c>
      <c r="K434" s="21">
        <v>1</v>
      </c>
      <c r="L434" s="21">
        <f t="shared" si="56"/>
        <v>0</v>
      </c>
      <c r="M434" s="21" t="s">
        <v>248</v>
      </c>
      <c r="N434" s="30">
        <v>45829</v>
      </c>
      <c r="O434" s="48">
        <v>11609.5</v>
      </c>
      <c r="P434" s="21" t="s">
        <v>249</v>
      </c>
      <c r="Q434" s="21" t="s">
        <v>250</v>
      </c>
      <c r="R434" s="21" t="s">
        <v>40</v>
      </c>
      <c r="S434" s="3">
        <v>4</v>
      </c>
      <c r="T434" s="37"/>
      <c r="U434" s="21" t="s">
        <v>18</v>
      </c>
      <c r="V434" s="21" t="str">
        <f>VLOOKUP(P434,'Customer List'!B:C,2,)</f>
        <v>Chandigarh</v>
      </c>
      <c r="W434" s="38"/>
      <c r="X434" s="30">
        <v>45833</v>
      </c>
      <c r="Y434" s="21">
        <f t="shared" si="57"/>
        <v>4</v>
      </c>
      <c r="Z434" s="21" t="str">
        <f t="shared" si="58"/>
        <v>Saturday</v>
      </c>
      <c r="AA434" s="21" t="str">
        <f t="shared" si="59"/>
        <v>Wednesday</v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t="30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844.8</v>
      </c>
      <c r="F435" s="47">
        <f t="shared" si="54"/>
        <v>74342.399999999994</v>
      </c>
      <c r="G435" s="48">
        <f t="shared" si="55"/>
        <v>74342.399999999994</v>
      </c>
      <c r="H435" s="21">
        <v>100764</v>
      </c>
      <c r="I435" s="21" t="s">
        <v>1375</v>
      </c>
      <c r="J435" s="21">
        <v>1</v>
      </c>
      <c r="K435" s="21">
        <v>1</v>
      </c>
      <c r="L435" s="21">
        <f t="shared" si="56"/>
        <v>0</v>
      </c>
      <c r="M435" s="21" t="s">
        <v>253</v>
      </c>
      <c r="N435" s="30">
        <v>45824</v>
      </c>
      <c r="O435" s="48">
        <v>100320</v>
      </c>
      <c r="P435" s="21" t="s">
        <v>254</v>
      </c>
      <c r="Q435" s="21" t="s">
        <v>636</v>
      </c>
      <c r="R435" s="21" t="s">
        <v>637</v>
      </c>
      <c r="S435" s="3">
        <v>4</v>
      </c>
      <c r="T435" s="37" t="s">
        <v>815</v>
      </c>
      <c r="U435" s="21" t="s">
        <v>18</v>
      </c>
      <c r="V435" s="21" t="str">
        <f>VLOOKUP(P435,'Customer List'!B:C,2,)</f>
        <v>Delhi</v>
      </c>
      <c r="W435" s="38"/>
      <c r="X435" s="30">
        <v>45824</v>
      </c>
      <c r="Y435" s="21">
        <f t="shared" si="57"/>
        <v>0</v>
      </c>
      <c r="Z435" s="21" t="str">
        <f t="shared" si="58"/>
        <v>Monday</v>
      </c>
      <c r="AA435" s="21" t="str">
        <f t="shared" si="59"/>
        <v>Monday</v>
      </c>
      <c r="AB435" s="21" t="str">
        <f>VLOOKUP(U435,'Currency Sheet'!A:C,3,)</f>
        <v>DOLLAR</v>
      </c>
      <c r="AC435" s="42" t="str">
        <f>VLOOKUP(P435,'Customer List'!B:D,3,)</f>
        <v>Local</v>
      </c>
    </row>
    <row r="436" spans="1:29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165.6</v>
      </c>
      <c r="F436" s="47">
        <f t="shared" si="54"/>
        <v>14572.8</v>
      </c>
      <c r="G436" s="48">
        <f t="shared" si="55"/>
        <v>29145.599999999999</v>
      </c>
      <c r="H436" s="21">
        <v>102702</v>
      </c>
      <c r="I436" s="21" t="s">
        <v>85</v>
      </c>
      <c r="J436" s="21">
        <v>2</v>
      </c>
      <c r="K436" s="21">
        <v>2</v>
      </c>
      <c r="L436" s="21">
        <f t="shared" si="56"/>
        <v>0</v>
      </c>
      <c r="M436" s="21" t="s">
        <v>251</v>
      </c>
      <c r="N436" s="30">
        <v>45825</v>
      </c>
      <c r="O436" s="48">
        <v>59892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ref="X436:X441" si="61">IF(OR(R436 = "PRIYANKA MADAM", R436 = "DEEPAK", R436 = "PORTER"),N436,"")</f>
        <v/>
      </c>
      <c r="Y436" s="21" t="str">
        <f t="shared" si="57"/>
        <v/>
      </c>
      <c r="Z436" s="21" t="str">
        <f t="shared" si="58"/>
        <v>Tuesday</v>
      </c>
      <c r="AA436" s="21" t="str">
        <f t="shared" si="59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214.8</v>
      </c>
      <c r="F437" s="47">
        <f t="shared" si="54"/>
        <v>18902.400000000001</v>
      </c>
      <c r="G437" s="48">
        <f t="shared" si="55"/>
        <v>37804.800000000003</v>
      </c>
      <c r="H437" s="21">
        <v>102730</v>
      </c>
      <c r="I437" s="21" t="s">
        <v>1376</v>
      </c>
      <c r="J437" s="21">
        <v>2</v>
      </c>
      <c r="K437" s="21">
        <v>2</v>
      </c>
      <c r="L437" s="21">
        <f t="shared" si="56"/>
        <v>0</v>
      </c>
      <c r="M437" s="21" t="s">
        <v>251</v>
      </c>
      <c r="N437" s="30">
        <v>45825</v>
      </c>
      <c r="O437" s="48">
        <v>77686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1"/>
        <v/>
      </c>
      <c r="Y437" s="21" t="str">
        <f t="shared" si="57"/>
        <v/>
      </c>
      <c r="Z437" s="21" t="str">
        <f t="shared" si="58"/>
        <v>Tuesday</v>
      </c>
      <c r="AA437" s="21" t="str">
        <f t="shared" si="59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201</v>
      </c>
      <c r="F438" s="47">
        <f t="shared" si="54"/>
        <v>17688</v>
      </c>
      <c r="G438" s="48">
        <f t="shared" si="55"/>
        <v>35376</v>
      </c>
      <c r="H438" s="21">
        <v>103047</v>
      </c>
      <c r="I438" s="21" t="s">
        <v>1377</v>
      </c>
      <c r="J438" s="21">
        <v>2</v>
      </c>
      <c r="K438" s="21">
        <v>2</v>
      </c>
      <c r="L438" s="21">
        <f t="shared" si="56"/>
        <v>0</v>
      </c>
      <c r="M438" s="21" t="s">
        <v>251</v>
      </c>
      <c r="N438" s="30">
        <v>45825</v>
      </c>
      <c r="O438" s="48">
        <v>58156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1"/>
        <v/>
      </c>
      <c r="Y438" s="21" t="str">
        <f t="shared" si="57"/>
        <v/>
      </c>
      <c r="Z438" s="21" t="str">
        <f t="shared" si="58"/>
        <v>Tuesday</v>
      </c>
      <c r="AA438" s="21" t="str">
        <f t="shared" si="59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126.6</v>
      </c>
      <c r="F439" s="47">
        <f t="shared" si="54"/>
        <v>11140.8</v>
      </c>
      <c r="G439" s="48">
        <f t="shared" si="55"/>
        <v>22281.599999999999</v>
      </c>
      <c r="H439" s="21">
        <v>103232</v>
      </c>
      <c r="I439" s="21" t="s">
        <v>1378</v>
      </c>
      <c r="J439" s="21">
        <v>2</v>
      </c>
      <c r="K439" s="21">
        <v>2</v>
      </c>
      <c r="L439" s="21">
        <f t="shared" si="56"/>
        <v>0</v>
      </c>
      <c r="M439" s="21" t="s">
        <v>251</v>
      </c>
      <c r="N439" s="30">
        <v>45825</v>
      </c>
      <c r="O439" s="48">
        <v>45787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1"/>
        <v/>
      </c>
      <c r="Y439" s="21" t="str">
        <f t="shared" si="57"/>
        <v/>
      </c>
      <c r="Z439" s="21" t="str">
        <f t="shared" si="58"/>
        <v>Tuesday</v>
      </c>
      <c r="AA439" s="21" t="str">
        <f t="shared" si="59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156.75</v>
      </c>
      <c r="F440" s="47">
        <f t="shared" si="54"/>
        <v>13794</v>
      </c>
      <c r="G440" s="48">
        <f t="shared" si="55"/>
        <v>27588</v>
      </c>
      <c r="H440" s="21">
        <v>103241</v>
      </c>
      <c r="I440" s="21" t="s">
        <v>1379</v>
      </c>
      <c r="J440" s="21">
        <v>2</v>
      </c>
      <c r="K440" s="21">
        <v>2</v>
      </c>
      <c r="L440" s="21">
        <f t="shared" si="56"/>
        <v>0</v>
      </c>
      <c r="M440" s="21" t="s">
        <v>251</v>
      </c>
      <c r="N440" s="30">
        <v>45825</v>
      </c>
      <c r="O440" s="48">
        <v>45353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1"/>
        <v/>
      </c>
      <c r="Y440" s="21" t="str">
        <f t="shared" si="57"/>
        <v/>
      </c>
      <c r="Z440" s="21" t="str">
        <f t="shared" si="58"/>
        <v>Tuesday</v>
      </c>
      <c r="AA440" s="21" t="str">
        <f t="shared" si="59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129</v>
      </c>
      <c r="F441" s="47">
        <f t="shared" si="54"/>
        <v>11352</v>
      </c>
      <c r="G441" s="48">
        <f t="shared" si="55"/>
        <v>22704</v>
      </c>
      <c r="H441" s="21">
        <v>104418</v>
      </c>
      <c r="I441" s="21" t="s">
        <v>1380</v>
      </c>
      <c r="J441" s="21">
        <v>2</v>
      </c>
      <c r="K441" s="21">
        <v>2</v>
      </c>
      <c r="L441" s="21">
        <f t="shared" si="56"/>
        <v>0</v>
      </c>
      <c r="M441" s="21" t="s">
        <v>251</v>
      </c>
      <c r="N441" s="30">
        <v>45825</v>
      </c>
      <c r="O441" s="48">
        <v>46655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1"/>
        <v/>
      </c>
      <c r="Y441" s="21" t="str">
        <f t="shared" si="57"/>
        <v/>
      </c>
      <c r="Z441" s="21" t="str">
        <f t="shared" si="58"/>
        <v>Tuesday</v>
      </c>
      <c r="AA441" s="21" t="str">
        <f t="shared" si="59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t="30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844.8</v>
      </c>
      <c r="F442" s="47">
        <f t="shared" si="54"/>
        <v>74342.399999999994</v>
      </c>
      <c r="G442" s="48">
        <f t="shared" si="55"/>
        <v>74342.399999999994</v>
      </c>
      <c r="H442" s="21">
        <v>106214</v>
      </c>
      <c r="I442" s="21" t="s">
        <v>1381</v>
      </c>
      <c r="J442" s="21">
        <v>1</v>
      </c>
      <c r="K442" s="21">
        <v>1</v>
      </c>
      <c r="L442" s="21">
        <f t="shared" si="56"/>
        <v>0</v>
      </c>
      <c r="M442" s="21" t="s">
        <v>253</v>
      </c>
      <c r="N442" s="30">
        <v>45824</v>
      </c>
      <c r="O442" s="48">
        <v>100320</v>
      </c>
      <c r="P442" s="21" t="s">
        <v>254</v>
      </c>
      <c r="Q442" s="21" t="s">
        <v>636</v>
      </c>
      <c r="R442" s="21" t="s">
        <v>637</v>
      </c>
      <c r="S442" s="3">
        <v>4</v>
      </c>
      <c r="T442" s="37" t="s">
        <v>815</v>
      </c>
      <c r="U442" s="21" t="s">
        <v>18</v>
      </c>
      <c r="V442" s="21" t="str">
        <f>VLOOKUP(P442,'Customer List'!B:C,2,)</f>
        <v>Delhi</v>
      </c>
      <c r="W442" s="38"/>
      <c r="X442" s="30">
        <v>45824</v>
      </c>
      <c r="Y442" s="21">
        <f t="shared" si="57"/>
        <v>0</v>
      </c>
      <c r="Z442" s="21" t="str">
        <f t="shared" si="58"/>
        <v>Monday</v>
      </c>
      <c r="AA442" s="21" t="str">
        <f t="shared" si="59"/>
        <v>Monday</v>
      </c>
      <c r="AB442" s="21" t="str">
        <f>VLOOKUP(U442,'Currency Sheet'!A:C,3,)</f>
        <v>DOLLAR</v>
      </c>
      <c r="AC442" s="42" t="str">
        <f>VLOOKUP(P442,'Customer List'!B:D,3,)</f>
        <v>Local</v>
      </c>
    </row>
    <row r="443" spans="1:29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129</v>
      </c>
      <c r="F443" s="47">
        <f t="shared" si="54"/>
        <v>11352</v>
      </c>
      <c r="G443" s="48">
        <f t="shared" si="55"/>
        <v>22704</v>
      </c>
      <c r="H443" s="21">
        <v>108422</v>
      </c>
      <c r="I443" s="21" t="s">
        <v>1382</v>
      </c>
      <c r="J443" s="21">
        <v>2</v>
      </c>
      <c r="K443" s="21">
        <v>2</v>
      </c>
      <c r="L443" s="21">
        <f t="shared" si="56"/>
        <v>0</v>
      </c>
      <c r="M443" s="21" t="s">
        <v>251</v>
      </c>
      <c r="N443" s="30">
        <v>45825</v>
      </c>
      <c r="O443" s="48">
        <v>46655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ref="X443:X450" si="62">IF(OR(R443 = "PRIYANKA MADAM", R443 = "DEEPAK", R443 = "PORTER"),N443,"")</f>
        <v/>
      </c>
      <c r="Y443" s="21" t="str">
        <f t="shared" si="57"/>
        <v/>
      </c>
      <c r="Z443" s="21" t="str">
        <f t="shared" si="58"/>
        <v>Tuesday</v>
      </c>
      <c r="AA443" s="21" t="str">
        <f t="shared" si="59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211.8</v>
      </c>
      <c r="F444" s="47">
        <f t="shared" si="54"/>
        <v>18638.400000000001</v>
      </c>
      <c r="G444" s="48">
        <f t="shared" si="55"/>
        <v>37276.800000000003</v>
      </c>
      <c r="H444" s="21">
        <v>109104</v>
      </c>
      <c r="I444" s="21" t="s">
        <v>1383</v>
      </c>
      <c r="J444" s="21">
        <v>2</v>
      </c>
      <c r="K444" s="21">
        <v>2</v>
      </c>
      <c r="L444" s="21">
        <f t="shared" si="56"/>
        <v>0</v>
      </c>
      <c r="M444" s="21" t="s">
        <v>251</v>
      </c>
      <c r="N444" s="30">
        <v>45825</v>
      </c>
      <c r="O444" s="48">
        <v>76601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2"/>
        <v/>
      </c>
      <c r="Y444" s="21" t="str">
        <f t="shared" si="57"/>
        <v/>
      </c>
      <c r="Z444" s="21" t="str">
        <f t="shared" si="58"/>
        <v>Tuesday</v>
      </c>
      <c r="AA444" s="21" t="str">
        <f t="shared" si="59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182.4</v>
      </c>
      <c r="F445" s="47">
        <f t="shared" si="54"/>
        <v>16051.2</v>
      </c>
      <c r="G445" s="48">
        <f t="shared" si="55"/>
        <v>32102.400000000001</v>
      </c>
      <c r="H445" s="21">
        <v>109116</v>
      </c>
      <c r="I445" s="21" t="s">
        <v>1384</v>
      </c>
      <c r="J445" s="21">
        <v>2</v>
      </c>
      <c r="K445" s="21">
        <v>2</v>
      </c>
      <c r="L445" s="21">
        <f t="shared" si="56"/>
        <v>0</v>
      </c>
      <c r="M445" s="21" t="s">
        <v>251</v>
      </c>
      <c r="N445" s="30">
        <v>45825</v>
      </c>
      <c r="O445" s="48">
        <v>65968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2"/>
        <v/>
      </c>
      <c r="Y445" s="21" t="str">
        <f t="shared" si="57"/>
        <v/>
      </c>
      <c r="Z445" s="21" t="str">
        <f t="shared" si="58"/>
        <v>Tuesday</v>
      </c>
      <c r="AA445" s="21" t="str">
        <f t="shared" si="59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88.2</v>
      </c>
      <c r="F446" s="47">
        <f t="shared" si="54"/>
        <v>7761.6</v>
      </c>
      <c r="G446" s="48">
        <f t="shared" si="55"/>
        <v>7761.6</v>
      </c>
      <c r="H446" s="21">
        <v>113815</v>
      </c>
      <c r="I446" s="21" t="s">
        <v>1385</v>
      </c>
      <c r="J446" s="21">
        <v>1</v>
      </c>
      <c r="K446" s="21">
        <v>1</v>
      </c>
      <c r="L446" s="21">
        <f t="shared" si="56"/>
        <v>0</v>
      </c>
      <c r="M446" s="21" t="s">
        <v>255</v>
      </c>
      <c r="N446" s="30">
        <v>45825</v>
      </c>
      <c r="O446" s="48">
        <v>13965</v>
      </c>
      <c r="P446" s="21" t="s">
        <v>256</v>
      </c>
      <c r="Q446" s="21" t="s">
        <v>1127</v>
      </c>
      <c r="R446" s="21" t="s">
        <v>1127</v>
      </c>
      <c r="S446" s="3">
        <v>4</v>
      </c>
      <c r="T446" s="37"/>
      <c r="U446" s="21" t="s">
        <v>18</v>
      </c>
      <c r="V446" s="21" t="str">
        <f>VLOOKUP(P446,'Customer List'!B:C,2,)</f>
        <v>Delhi</v>
      </c>
      <c r="W446" s="38"/>
      <c r="X446" s="30">
        <f t="shared" si="62"/>
        <v>45825</v>
      </c>
      <c r="Y446" s="21">
        <f t="shared" si="57"/>
        <v>0</v>
      </c>
      <c r="Z446" s="21" t="str">
        <f t="shared" si="58"/>
        <v>Tuesday</v>
      </c>
      <c r="AA446" s="21" t="str">
        <f t="shared" si="59"/>
        <v>Tuesday</v>
      </c>
      <c r="AB446" s="21" t="str">
        <f>VLOOKUP(U446,'Currency Sheet'!A:C,3,)</f>
        <v>DOLLAR</v>
      </c>
      <c r="AC446" s="42" t="str">
        <f>VLOOKUP(P446,'Customer List'!B:D,3,)</f>
        <v>Local</v>
      </c>
    </row>
    <row r="447" spans="1:29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74.400000000000006</v>
      </c>
      <c r="F447" s="47">
        <f t="shared" si="54"/>
        <v>6547.2000000000007</v>
      </c>
      <c r="G447" s="48">
        <f t="shared" si="55"/>
        <v>13094.400000000001</v>
      </c>
      <c r="H447" s="21">
        <v>115502</v>
      </c>
      <c r="I447" s="21" t="s">
        <v>1386</v>
      </c>
      <c r="J447" s="21">
        <v>2</v>
      </c>
      <c r="K447" s="21">
        <v>2</v>
      </c>
      <c r="L447" s="21">
        <f t="shared" si="56"/>
        <v>0</v>
      </c>
      <c r="M447" s="21" t="s">
        <v>251</v>
      </c>
      <c r="N447" s="30">
        <v>45825</v>
      </c>
      <c r="O447" s="48">
        <v>26908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2"/>
        <v/>
      </c>
      <c r="Y447" s="21" t="str">
        <f t="shared" si="57"/>
        <v/>
      </c>
      <c r="Z447" s="21" t="str">
        <f t="shared" si="58"/>
        <v>Tuesday</v>
      </c>
      <c r="AA447" s="21" t="str">
        <f t="shared" si="59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54"/>
        <v>11352</v>
      </c>
      <c r="G448" s="48">
        <f t="shared" si="55"/>
        <v>22704</v>
      </c>
      <c r="H448" s="21">
        <v>115520</v>
      </c>
      <c r="I448" s="21" t="s">
        <v>1387</v>
      </c>
      <c r="J448" s="21">
        <v>2</v>
      </c>
      <c r="K448" s="21">
        <v>2</v>
      </c>
      <c r="L448" s="21">
        <f t="shared" si="56"/>
        <v>0</v>
      </c>
      <c r="M448" s="21" t="s">
        <v>251</v>
      </c>
      <c r="N448" s="30">
        <v>45825</v>
      </c>
      <c r="O448" s="48">
        <v>46655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2"/>
        <v/>
      </c>
      <c r="Y448" s="21" t="str">
        <f t="shared" si="57"/>
        <v/>
      </c>
      <c r="Z448" s="21" t="str">
        <f t="shared" si="58"/>
        <v>Tuesday</v>
      </c>
      <c r="AA448" s="21" t="str">
        <f t="shared" si="59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54"/>
        <v>11352</v>
      </c>
      <c r="G449" s="48">
        <f t="shared" si="55"/>
        <v>11352</v>
      </c>
      <c r="H449" s="21">
        <v>116220</v>
      </c>
      <c r="I449" s="21" t="s">
        <v>1388</v>
      </c>
      <c r="J449" s="21">
        <v>1</v>
      </c>
      <c r="K449" s="21">
        <v>1</v>
      </c>
      <c r="L449" s="21">
        <f t="shared" si="56"/>
        <v>0</v>
      </c>
      <c r="M449" s="21" t="s">
        <v>251</v>
      </c>
      <c r="N449" s="30">
        <v>45825</v>
      </c>
      <c r="O449" s="48">
        <v>23327.5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2"/>
        <v/>
      </c>
      <c r="Y449" s="21" t="str">
        <f t="shared" si="57"/>
        <v/>
      </c>
      <c r="Z449" s="21" t="str">
        <f t="shared" si="58"/>
        <v>Tuesday</v>
      </c>
      <c r="AA449" s="21" t="str">
        <f t="shared" si="59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188.4</v>
      </c>
      <c r="F450" s="47">
        <f t="shared" si="54"/>
        <v>16579.2</v>
      </c>
      <c r="G450" s="48">
        <f t="shared" si="55"/>
        <v>33158.400000000001</v>
      </c>
      <c r="H450" s="21">
        <v>123130</v>
      </c>
      <c r="I450" s="21" t="s">
        <v>1389</v>
      </c>
      <c r="J450" s="21">
        <v>2</v>
      </c>
      <c r="K450" s="21">
        <v>2</v>
      </c>
      <c r="L450" s="21">
        <f t="shared" si="56"/>
        <v>0</v>
      </c>
      <c r="M450" s="21" t="s">
        <v>251</v>
      </c>
      <c r="N450" s="30">
        <v>45825</v>
      </c>
      <c r="O450" s="48">
        <v>68138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2"/>
        <v/>
      </c>
      <c r="Y450" s="21" t="str">
        <f t="shared" si="57"/>
        <v/>
      </c>
      <c r="Z450" s="21" t="str">
        <f t="shared" si="58"/>
        <v>Tuesday</v>
      </c>
      <c r="AA450" s="21" t="str">
        <f t="shared" si="59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t="30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844.8</v>
      </c>
      <c r="F451" s="47">
        <f t="shared" ref="F451:F514" si="63">IF(AB451="DOLLAR",E451*88,E451)</f>
        <v>74342.399999999994</v>
      </c>
      <c r="G451" s="48">
        <f t="shared" ref="G451:G514" si="64">F451*J451</f>
        <v>74342.399999999994</v>
      </c>
      <c r="H451" s="21">
        <v>135248</v>
      </c>
      <c r="I451" s="21" t="s">
        <v>1390</v>
      </c>
      <c r="J451" s="21">
        <v>1</v>
      </c>
      <c r="K451" s="21">
        <v>1</v>
      </c>
      <c r="L451" s="21">
        <f t="shared" ref="L451:L514" si="65">J451-K451</f>
        <v>0</v>
      </c>
      <c r="M451" s="21" t="s">
        <v>253</v>
      </c>
      <c r="N451" s="30">
        <v>45824</v>
      </c>
      <c r="O451" s="48">
        <v>100320</v>
      </c>
      <c r="P451" s="21" t="s">
        <v>257</v>
      </c>
      <c r="Q451" s="21" t="s">
        <v>636</v>
      </c>
      <c r="R451" s="21" t="s">
        <v>637</v>
      </c>
      <c r="S451" s="3">
        <v>4</v>
      </c>
      <c r="T451" s="37" t="s">
        <v>815</v>
      </c>
      <c r="U451" s="21" t="s">
        <v>18</v>
      </c>
      <c r="V451" s="21" t="str">
        <f>VLOOKUP(P451,'Customer List'!B:C,2,)</f>
        <v>Delhi</v>
      </c>
      <c r="W451" s="38"/>
      <c r="X451" s="30">
        <v>45824</v>
      </c>
      <c r="Y451" s="21">
        <f t="shared" ref="Y451:Y514" si="66">IF(X451="", "", X451-N451)</f>
        <v>0</v>
      </c>
      <c r="Z451" s="21" t="str">
        <f t="shared" ref="Z451:Z514" si="67">IF(N451="", "", TEXT(N451, "dddd"))</f>
        <v>Monday</v>
      </c>
      <c r="AA451" s="21" t="str">
        <f t="shared" ref="AA451:AA514" si="68">IF(X451="", "", TEXT(X451, "dddd"))</f>
        <v>Monday</v>
      </c>
      <c r="AB451" s="21" t="str">
        <f>VLOOKUP(U451,'Currency Sheet'!A:C,3,)</f>
        <v>DOLLAR</v>
      </c>
      <c r="AC451" s="42" t="str">
        <f>VLOOKUP(P451,'Customer List'!B:D,3,)</f>
        <v>Local</v>
      </c>
    </row>
    <row r="452" spans="1:29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191.1</v>
      </c>
      <c r="F452" s="47">
        <f t="shared" si="63"/>
        <v>16816.8</v>
      </c>
      <c r="G452" s="48">
        <f t="shared" si="64"/>
        <v>33633.599999999999</v>
      </c>
      <c r="H452" s="21">
        <v>142512</v>
      </c>
      <c r="I452" s="21" t="s">
        <v>1391</v>
      </c>
      <c r="J452" s="21">
        <v>2</v>
      </c>
      <c r="K452" s="21">
        <v>2</v>
      </c>
      <c r="L452" s="21">
        <f t="shared" si="65"/>
        <v>0</v>
      </c>
      <c r="M452" s="21" t="s">
        <v>251</v>
      </c>
      <c r="N452" s="30">
        <v>45825</v>
      </c>
      <c r="O452" s="48">
        <v>69223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66"/>
        <v/>
      </c>
      <c r="Z452" s="21" t="str">
        <f t="shared" si="67"/>
        <v>Tuesday</v>
      </c>
      <c r="AA452" s="21" t="str">
        <f t="shared" si="68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229.2</v>
      </c>
      <c r="F453" s="47">
        <f t="shared" si="63"/>
        <v>20169.599999999999</v>
      </c>
      <c r="G453" s="48">
        <f t="shared" si="64"/>
        <v>40339.199999999997</v>
      </c>
      <c r="H453" s="21">
        <v>144610</v>
      </c>
      <c r="I453" s="21" t="s">
        <v>1392</v>
      </c>
      <c r="J453" s="21">
        <v>2</v>
      </c>
      <c r="K453" s="21">
        <v>2</v>
      </c>
      <c r="L453" s="21">
        <f t="shared" si="65"/>
        <v>0</v>
      </c>
      <c r="M453" s="21" t="s">
        <v>251</v>
      </c>
      <c r="N453" s="30">
        <v>45825</v>
      </c>
      <c r="O453" s="48">
        <v>82894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66"/>
        <v/>
      </c>
      <c r="Z453" s="21" t="str">
        <f t="shared" si="67"/>
        <v>Tuesday</v>
      </c>
      <c r="AA453" s="21" t="str">
        <f t="shared" si="68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116.4</v>
      </c>
      <c r="F454" s="47">
        <f t="shared" si="63"/>
        <v>10243.200000000001</v>
      </c>
      <c r="G454" s="48">
        <f t="shared" si="64"/>
        <v>20486.400000000001</v>
      </c>
      <c r="H454" s="21">
        <v>144612</v>
      </c>
      <c r="I454" s="21" t="s">
        <v>1393</v>
      </c>
      <c r="J454" s="21">
        <v>2</v>
      </c>
      <c r="K454" s="21">
        <v>2</v>
      </c>
      <c r="L454" s="21">
        <f t="shared" si="65"/>
        <v>0</v>
      </c>
      <c r="M454" s="21" t="s">
        <v>251</v>
      </c>
      <c r="N454" s="30">
        <v>45825</v>
      </c>
      <c r="O454" s="48">
        <v>42098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66"/>
        <v/>
      </c>
      <c r="Z454" s="21" t="str">
        <f t="shared" si="67"/>
        <v>Tuesday</v>
      </c>
      <c r="AA454" s="21" t="str">
        <f t="shared" si="68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136.5</v>
      </c>
      <c r="F455" s="47">
        <f t="shared" si="63"/>
        <v>12012</v>
      </c>
      <c r="G455" s="48">
        <f t="shared" si="64"/>
        <v>24024</v>
      </c>
      <c r="H455" s="21">
        <v>302339</v>
      </c>
      <c r="I455" s="21" t="s">
        <v>1394</v>
      </c>
      <c r="J455" s="21">
        <v>2</v>
      </c>
      <c r="K455" s="21">
        <v>2</v>
      </c>
      <c r="L455" s="21">
        <f t="shared" si="65"/>
        <v>0</v>
      </c>
      <c r="M455" s="21" t="s">
        <v>258</v>
      </c>
      <c r="N455" s="30">
        <v>45825</v>
      </c>
      <c r="O455" s="48">
        <v>41188</v>
      </c>
      <c r="P455" s="21" t="s">
        <v>259</v>
      </c>
      <c r="Q455" s="21" t="s">
        <v>636</v>
      </c>
      <c r="R455" s="21" t="s">
        <v>637</v>
      </c>
      <c r="S455" s="3">
        <v>4</v>
      </c>
      <c r="T455" s="37" t="s">
        <v>162</v>
      </c>
      <c r="U455" s="21" t="s">
        <v>18</v>
      </c>
      <c r="V455" s="21" t="str">
        <f>VLOOKUP(P455,'Customer List'!B:C,2,)</f>
        <v>Delhi</v>
      </c>
      <c r="W455" s="38"/>
      <c r="X455" s="30">
        <v>45825</v>
      </c>
      <c r="Y455" s="21">
        <f t="shared" si="66"/>
        <v>0</v>
      </c>
      <c r="Z455" s="21" t="str">
        <f t="shared" si="67"/>
        <v>Tuesday</v>
      </c>
      <c r="AA455" s="21" t="str">
        <f t="shared" si="68"/>
        <v>Tuesday</v>
      </c>
      <c r="AB455" s="21" t="str">
        <f>VLOOKUP(U455,'Currency Sheet'!A:C,3,)</f>
        <v>DOLLAR</v>
      </c>
      <c r="AC455" s="42" t="str">
        <f>VLOOKUP(P455,'Customer List'!B:D,3,)</f>
        <v>Local</v>
      </c>
    </row>
    <row r="456" spans="1:29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92.4</v>
      </c>
      <c r="F456" s="47">
        <f t="shared" si="63"/>
        <v>8131.2000000000007</v>
      </c>
      <c r="G456" s="48">
        <f t="shared" si="64"/>
        <v>8131.2000000000007</v>
      </c>
      <c r="H456" s="21">
        <v>310910</v>
      </c>
      <c r="I456" s="21" t="s">
        <v>1395</v>
      </c>
      <c r="J456" s="21">
        <v>1</v>
      </c>
      <c r="K456" s="21">
        <v>1</v>
      </c>
      <c r="L456" s="21">
        <f t="shared" si="65"/>
        <v>0</v>
      </c>
      <c r="M456" s="21" t="s">
        <v>260</v>
      </c>
      <c r="N456" s="30">
        <v>45825</v>
      </c>
      <c r="O456" s="48">
        <v>16709</v>
      </c>
      <c r="P456" s="21" t="s">
        <v>252</v>
      </c>
      <c r="Q456" s="21">
        <v>58152141202</v>
      </c>
      <c r="R456" s="21" t="s">
        <v>40</v>
      </c>
      <c r="S456" s="3">
        <v>4</v>
      </c>
      <c r="T456" s="37"/>
      <c r="U456" s="21" t="s">
        <v>18</v>
      </c>
      <c r="V456" s="21" t="str">
        <f>VLOOKUP(P456,'Customer List'!B:C,2,)</f>
        <v>Gujrat</v>
      </c>
      <c r="W456" s="38"/>
      <c r="X456" s="30">
        <v>45827</v>
      </c>
      <c r="Y456" s="21">
        <f t="shared" si="66"/>
        <v>2</v>
      </c>
      <c r="Z456" s="21" t="str">
        <f t="shared" si="67"/>
        <v>Tuesday</v>
      </c>
      <c r="AA456" s="21" t="str">
        <f t="shared" si="68"/>
        <v>Thursday</v>
      </c>
      <c r="AB456" s="21" t="str">
        <f>VLOOKUP(U456,'Currency Sheet'!A:C,3,)</f>
        <v>DOLLAR</v>
      </c>
      <c r="AC456" s="42" t="str">
        <f>VLOOKUP(P456,'Customer List'!B:D,3,)</f>
        <v>OutStation</v>
      </c>
    </row>
    <row r="457" spans="1:29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123.75</v>
      </c>
      <c r="F457" s="47">
        <f t="shared" si="63"/>
        <v>10890</v>
      </c>
      <c r="G457" s="48">
        <f t="shared" si="64"/>
        <v>10890</v>
      </c>
      <c r="H457" s="21">
        <v>317433</v>
      </c>
      <c r="I457" s="21" t="s">
        <v>1396</v>
      </c>
      <c r="J457" s="21">
        <v>1</v>
      </c>
      <c r="K457" s="21">
        <v>1</v>
      </c>
      <c r="L457" s="21">
        <f t="shared" si="65"/>
        <v>0</v>
      </c>
      <c r="M457" s="21" t="s">
        <v>261</v>
      </c>
      <c r="N457" s="30">
        <v>45831</v>
      </c>
      <c r="O457" s="48">
        <v>17602.5</v>
      </c>
      <c r="P457" s="21" t="s">
        <v>262</v>
      </c>
      <c r="Q457" s="21" t="s">
        <v>636</v>
      </c>
      <c r="R457" s="21" t="s">
        <v>637</v>
      </c>
      <c r="S457" s="3">
        <v>4</v>
      </c>
      <c r="T457" s="37"/>
      <c r="U457" s="21" t="s">
        <v>18</v>
      </c>
      <c r="V457" s="21" t="str">
        <f>VLOOKUP(P457,'Customer List'!B:C,2,)</f>
        <v>Delhi</v>
      </c>
      <c r="W457" s="38"/>
      <c r="X457" s="30">
        <v>45831</v>
      </c>
      <c r="Y457" s="21">
        <f t="shared" si="66"/>
        <v>0</v>
      </c>
      <c r="Z457" s="21" t="str">
        <f t="shared" si="67"/>
        <v>Monday</v>
      </c>
      <c r="AA457" s="21" t="str">
        <f t="shared" si="68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80.400000000000006</v>
      </c>
      <c r="F458" s="47">
        <f t="shared" si="63"/>
        <v>7075.2000000000007</v>
      </c>
      <c r="G458" s="48">
        <f t="shared" si="64"/>
        <v>7075.2000000000007</v>
      </c>
      <c r="H458" s="21">
        <v>328109</v>
      </c>
      <c r="I458" s="21" t="s">
        <v>1397</v>
      </c>
      <c r="J458" s="21">
        <v>1</v>
      </c>
      <c r="K458" s="21">
        <v>1</v>
      </c>
      <c r="L458" s="21">
        <f t="shared" si="65"/>
        <v>0</v>
      </c>
      <c r="M458" s="21" t="s">
        <v>253</v>
      </c>
      <c r="N458" s="30">
        <v>45824</v>
      </c>
      <c r="O458" s="48">
        <v>9547.5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66"/>
        <v>0</v>
      </c>
      <c r="Z458" s="21" t="str">
        <f t="shared" si="67"/>
        <v>Monday</v>
      </c>
      <c r="AA458" s="21" t="str">
        <f t="shared" si="68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67.8</v>
      </c>
      <c r="F459" s="47">
        <f t="shared" si="63"/>
        <v>5966.4</v>
      </c>
      <c r="G459" s="48">
        <f t="shared" si="64"/>
        <v>5966.4</v>
      </c>
      <c r="H459" s="21">
        <v>343509</v>
      </c>
      <c r="I459" s="21" t="s">
        <v>1398</v>
      </c>
      <c r="J459" s="21">
        <v>1</v>
      </c>
      <c r="K459" s="21">
        <v>1</v>
      </c>
      <c r="L459" s="21">
        <f t="shared" si="65"/>
        <v>0</v>
      </c>
      <c r="M459" s="21" t="s">
        <v>253</v>
      </c>
      <c r="N459" s="30">
        <v>45824</v>
      </c>
      <c r="O459" s="48">
        <v>8051.25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66"/>
        <v>0</v>
      </c>
      <c r="Z459" s="21" t="str">
        <f t="shared" si="67"/>
        <v>Monday</v>
      </c>
      <c r="AA459" s="21" t="str">
        <f t="shared" si="68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142.5</v>
      </c>
      <c r="F460" s="47">
        <f t="shared" si="63"/>
        <v>12540</v>
      </c>
      <c r="G460" s="48">
        <f t="shared" si="64"/>
        <v>12540</v>
      </c>
      <c r="H460" s="21">
        <v>344007</v>
      </c>
      <c r="I460" s="21" t="s">
        <v>1399</v>
      </c>
      <c r="J460" s="21">
        <v>1</v>
      </c>
      <c r="K460" s="21">
        <v>1</v>
      </c>
      <c r="L460" s="21">
        <f t="shared" si="65"/>
        <v>0</v>
      </c>
      <c r="M460" s="21" t="s">
        <v>258</v>
      </c>
      <c r="N460" s="30">
        <v>45825</v>
      </c>
      <c r="O460" s="48">
        <v>21498.5</v>
      </c>
      <c r="P460" s="21" t="s">
        <v>259</v>
      </c>
      <c r="Q460" s="21" t="s">
        <v>636</v>
      </c>
      <c r="R460" s="21" t="s">
        <v>637</v>
      </c>
      <c r="S460" s="3">
        <v>4</v>
      </c>
      <c r="T460" s="37" t="s">
        <v>162</v>
      </c>
      <c r="U460" s="21" t="s">
        <v>18</v>
      </c>
      <c r="V460" s="21" t="str">
        <f>VLOOKUP(P460,'Customer List'!B:C,2,)</f>
        <v>Delhi</v>
      </c>
      <c r="W460" s="38"/>
      <c r="X460" s="30">
        <v>45825</v>
      </c>
      <c r="Y460" s="21">
        <f t="shared" si="66"/>
        <v>0</v>
      </c>
      <c r="Z460" s="21" t="str">
        <f t="shared" si="67"/>
        <v>Tuesday</v>
      </c>
      <c r="AA460" s="21" t="str">
        <f t="shared" si="68"/>
        <v>Tuesday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202.8</v>
      </c>
      <c r="F461" s="47">
        <f t="shared" si="63"/>
        <v>17846.400000000001</v>
      </c>
      <c r="G461" s="48">
        <f t="shared" si="64"/>
        <v>71385.600000000006</v>
      </c>
      <c r="H461" s="21">
        <v>353214</v>
      </c>
      <c r="I461" s="21" t="s">
        <v>1400</v>
      </c>
      <c r="J461" s="21">
        <v>4</v>
      </c>
      <c r="K461" s="21">
        <v>4</v>
      </c>
      <c r="L461" s="21">
        <f t="shared" si="65"/>
        <v>0</v>
      </c>
      <c r="M461" s="21" t="s">
        <v>263</v>
      </c>
      <c r="N461" s="30">
        <v>45825</v>
      </c>
      <c r="O461" s="48">
        <v>446692</v>
      </c>
      <c r="P461" s="21" t="s">
        <v>264</v>
      </c>
      <c r="Q461" s="21">
        <v>58152136291</v>
      </c>
      <c r="R461" s="21" t="s">
        <v>40</v>
      </c>
      <c r="S461" s="3">
        <v>4</v>
      </c>
      <c r="T461" s="37"/>
      <c r="U461" s="21" t="s">
        <v>18</v>
      </c>
      <c r="V461" s="21" t="str">
        <f>VLOOKUP(P461,'Customer List'!B:C,2,)</f>
        <v>Banglore</v>
      </c>
      <c r="W461" s="38"/>
      <c r="X461" s="30">
        <v>45826</v>
      </c>
      <c r="Y461" s="21">
        <f t="shared" si="66"/>
        <v>1</v>
      </c>
      <c r="Z461" s="21" t="str">
        <f t="shared" si="67"/>
        <v>Tuesday</v>
      </c>
      <c r="AA461" s="21" t="str">
        <f t="shared" si="68"/>
        <v>Wednesday</v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156.75</v>
      </c>
      <c r="F462" s="47">
        <f t="shared" si="63"/>
        <v>13794</v>
      </c>
      <c r="G462" s="48">
        <f t="shared" si="64"/>
        <v>13794</v>
      </c>
      <c r="H462" s="21">
        <v>356619</v>
      </c>
      <c r="I462" s="21" t="s">
        <v>1401</v>
      </c>
      <c r="J462" s="21">
        <v>1</v>
      </c>
      <c r="K462" s="21">
        <v>1</v>
      </c>
      <c r="L462" s="21">
        <f t="shared" si="65"/>
        <v>0</v>
      </c>
      <c r="M462" s="21" t="s">
        <v>265</v>
      </c>
      <c r="N462" s="30">
        <v>45825</v>
      </c>
      <c r="O462" s="48">
        <v>19437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66"/>
        <v/>
      </c>
      <c r="Z462" s="21" t="str">
        <f t="shared" si="67"/>
        <v>Tuesday</v>
      </c>
      <c r="AA462" s="21" t="str">
        <f t="shared" si="68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136.5</v>
      </c>
      <c r="F463" s="47">
        <f t="shared" si="63"/>
        <v>12012</v>
      </c>
      <c r="G463" s="48">
        <f t="shared" si="64"/>
        <v>12012</v>
      </c>
      <c r="H463" s="21">
        <v>359413</v>
      </c>
      <c r="I463" s="21" t="s">
        <v>1402</v>
      </c>
      <c r="J463" s="21">
        <v>1</v>
      </c>
      <c r="K463" s="21">
        <v>1</v>
      </c>
      <c r="L463" s="21">
        <f t="shared" si="65"/>
        <v>0</v>
      </c>
      <c r="M463" s="21" t="s">
        <v>265</v>
      </c>
      <c r="N463" s="30">
        <v>45825</v>
      </c>
      <c r="O463" s="48">
        <v>16926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66"/>
        <v/>
      </c>
      <c r="Z463" s="21" t="str">
        <f t="shared" si="67"/>
        <v>Tuesday</v>
      </c>
      <c r="AA463" s="21" t="str">
        <f t="shared" si="68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177.75</v>
      </c>
      <c r="F464" s="47">
        <f t="shared" si="63"/>
        <v>15642</v>
      </c>
      <c r="G464" s="48">
        <f t="shared" si="64"/>
        <v>15642</v>
      </c>
      <c r="H464" s="21">
        <v>360731</v>
      </c>
      <c r="I464" s="21" t="s">
        <v>92</v>
      </c>
      <c r="J464" s="21">
        <v>1</v>
      </c>
      <c r="K464" s="21">
        <v>1</v>
      </c>
      <c r="L464" s="21">
        <f t="shared" si="65"/>
        <v>0</v>
      </c>
      <c r="M464" s="21" t="s">
        <v>265</v>
      </c>
      <c r="N464" s="30">
        <v>45825</v>
      </c>
      <c r="O464" s="48">
        <v>22041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66"/>
        <v/>
      </c>
      <c r="Z464" s="21" t="str">
        <f t="shared" si="67"/>
        <v>Tuesday</v>
      </c>
      <c r="AA464" s="21" t="str">
        <f t="shared" si="68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180</v>
      </c>
      <c r="F465" s="47">
        <f t="shared" si="63"/>
        <v>15840</v>
      </c>
      <c r="G465" s="48">
        <f t="shared" si="64"/>
        <v>15840</v>
      </c>
      <c r="H465" s="21">
        <v>362510</v>
      </c>
      <c r="I465" s="21" t="s">
        <v>1323</v>
      </c>
      <c r="J465" s="21">
        <v>1</v>
      </c>
      <c r="K465" s="21">
        <v>1</v>
      </c>
      <c r="L465" s="21">
        <f t="shared" si="65"/>
        <v>0</v>
      </c>
      <c r="M465" s="21" t="s">
        <v>267</v>
      </c>
      <c r="N465" s="30">
        <v>45825</v>
      </c>
      <c r="O465" s="48">
        <v>32550</v>
      </c>
      <c r="P465" s="21" t="s">
        <v>252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Gujrat</v>
      </c>
      <c r="W465" s="38"/>
      <c r="X465" s="30" t="str">
        <f>IF(OR(R465 = "PRIYANKA MADAM", R465 = "DEEPAK", R465 = "PORTER"),N465,"")</f>
        <v/>
      </c>
      <c r="Y465" s="21" t="str">
        <f t="shared" si="66"/>
        <v/>
      </c>
      <c r="Z465" s="21" t="str">
        <f t="shared" si="67"/>
        <v>Tuesday</v>
      </c>
      <c r="AA465" s="21" t="str">
        <f t="shared" si="68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85.8</v>
      </c>
      <c r="F466" s="47">
        <f t="shared" si="63"/>
        <v>7550.4</v>
      </c>
      <c r="G466" s="48">
        <f t="shared" si="64"/>
        <v>7550.4</v>
      </c>
      <c r="H466" s="21">
        <v>379207</v>
      </c>
      <c r="I466" s="21" t="s">
        <v>1403</v>
      </c>
      <c r="J466" s="21">
        <v>1</v>
      </c>
      <c r="K466" s="21">
        <v>1</v>
      </c>
      <c r="L466" s="21">
        <f t="shared" si="65"/>
        <v>0</v>
      </c>
      <c r="M466" s="21" t="s">
        <v>265</v>
      </c>
      <c r="N466" s="30">
        <v>45825</v>
      </c>
      <c r="O466" s="48">
        <v>13206</v>
      </c>
      <c r="P466" s="21" t="s">
        <v>266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Pune</v>
      </c>
      <c r="W466" s="38"/>
      <c r="X466" s="30" t="str">
        <f>IF(OR(R466 = "PRIYANKA MADAM", R466 = "DEEPAK", R466 = "PORTER"),N466,"")</f>
        <v/>
      </c>
      <c r="Y466" s="21" t="str">
        <f t="shared" si="66"/>
        <v/>
      </c>
      <c r="Z466" s="21" t="str">
        <f t="shared" si="67"/>
        <v>Tuesday</v>
      </c>
      <c r="AA466" s="21" t="str">
        <f t="shared" si="68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239.4</v>
      </c>
      <c r="F467" s="47">
        <f t="shared" si="63"/>
        <v>21067.200000000001</v>
      </c>
      <c r="G467" s="48">
        <f t="shared" si="64"/>
        <v>21067.200000000001</v>
      </c>
      <c r="H467" s="21">
        <v>381506</v>
      </c>
      <c r="I467" s="21" t="s">
        <v>1404</v>
      </c>
      <c r="J467" s="21">
        <v>1</v>
      </c>
      <c r="K467" s="21">
        <v>1</v>
      </c>
      <c r="L467" s="21">
        <f t="shared" si="65"/>
        <v>0</v>
      </c>
      <c r="M467" s="21" t="s">
        <v>268</v>
      </c>
      <c r="N467" s="30">
        <v>45825</v>
      </c>
      <c r="O467" s="48">
        <v>35907.449999999997</v>
      </c>
      <c r="P467" s="21" t="s">
        <v>269</v>
      </c>
      <c r="Q467" s="21">
        <v>58152136825</v>
      </c>
      <c r="R467" s="21" t="s">
        <v>40</v>
      </c>
      <c r="S467" s="3">
        <v>4</v>
      </c>
      <c r="T467" s="37"/>
      <c r="U467" s="21" t="s">
        <v>18</v>
      </c>
      <c r="V467" s="21" t="str">
        <f>VLOOKUP(P467,'Customer List'!B:C,2,)</f>
        <v>Kalyani</v>
      </c>
      <c r="W467" s="38"/>
      <c r="X467" s="30">
        <v>45828</v>
      </c>
      <c r="Y467" s="21">
        <f t="shared" si="66"/>
        <v>3</v>
      </c>
      <c r="Z467" s="21" t="str">
        <f t="shared" si="67"/>
        <v>Tuesday</v>
      </c>
      <c r="AA467" s="21" t="str">
        <f t="shared" si="68"/>
        <v>Friday</v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t="30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75</v>
      </c>
      <c r="F468" s="47">
        <f t="shared" si="63"/>
        <v>6600</v>
      </c>
      <c r="G468" s="48">
        <f t="shared" si="64"/>
        <v>6600</v>
      </c>
      <c r="H468" s="21">
        <v>397907</v>
      </c>
      <c r="I468" s="21" t="s">
        <v>1405</v>
      </c>
      <c r="J468" s="21">
        <v>1</v>
      </c>
      <c r="K468" s="21">
        <v>1</v>
      </c>
      <c r="L468" s="21">
        <f t="shared" si="65"/>
        <v>0</v>
      </c>
      <c r="M468" s="21" t="s">
        <v>253</v>
      </c>
      <c r="N468" s="30">
        <v>45824</v>
      </c>
      <c r="O468" s="48">
        <v>8906.25</v>
      </c>
      <c r="P468" s="21" t="s">
        <v>254</v>
      </c>
      <c r="Q468" s="21" t="s">
        <v>636</v>
      </c>
      <c r="R468" s="21" t="s">
        <v>637</v>
      </c>
      <c r="S468" s="3">
        <v>4</v>
      </c>
      <c r="T468" s="37" t="s">
        <v>815</v>
      </c>
      <c r="U468" s="21" t="s">
        <v>18</v>
      </c>
      <c r="V468" s="21" t="str">
        <f>VLOOKUP(P468,'Customer List'!B:C,2,)</f>
        <v>Delhi</v>
      </c>
      <c r="W468" s="38"/>
      <c r="X468" s="30">
        <v>45824</v>
      </c>
      <c r="Y468" s="21">
        <f t="shared" si="66"/>
        <v>0</v>
      </c>
      <c r="Z468" s="21" t="str">
        <f t="shared" si="67"/>
        <v>Monday</v>
      </c>
      <c r="AA468" s="21" t="str">
        <f t="shared" si="68"/>
        <v>Monday</v>
      </c>
      <c r="AB468" s="21" t="str">
        <f>VLOOKUP(U468,'Currency Sheet'!A:C,3,)</f>
        <v>DOLLAR</v>
      </c>
      <c r="AC468" s="42" t="str">
        <f>VLOOKUP(P468,'Customer List'!B:D,3,)</f>
        <v>Local</v>
      </c>
    </row>
    <row r="469" spans="1:29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18</v>
      </c>
      <c r="F469" s="47">
        <f t="shared" si="63"/>
        <v>1584</v>
      </c>
      <c r="G469" s="48">
        <f t="shared" si="64"/>
        <v>1584</v>
      </c>
      <c r="H469" s="21">
        <v>400401</v>
      </c>
      <c r="I469" s="21" t="s">
        <v>1406</v>
      </c>
      <c r="J469" s="21">
        <v>1</v>
      </c>
      <c r="K469" s="21">
        <v>1</v>
      </c>
      <c r="L469" s="21">
        <f t="shared" si="65"/>
        <v>0</v>
      </c>
      <c r="M469" s="21" t="s">
        <v>248</v>
      </c>
      <c r="N469" s="30">
        <v>45829</v>
      </c>
      <c r="O469" s="48">
        <v>3255</v>
      </c>
      <c r="P469" s="21" t="s">
        <v>249</v>
      </c>
      <c r="Q469" s="21" t="s">
        <v>250</v>
      </c>
      <c r="R469" s="21" t="s">
        <v>40</v>
      </c>
      <c r="S469" s="3">
        <v>4</v>
      </c>
      <c r="T469" s="37"/>
      <c r="U469" s="21" t="s">
        <v>18</v>
      </c>
      <c r="V469" s="21" t="str">
        <f>VLOOKUP(P469,'Customer List'!B:C,2,)</f>
        <v>Chandigarh</v>
      </c>
      <c r="W469" s="38"/>
      <c r="X469" s="30">
        <v>45833</v>
      </c>
      <c r="Y469" s="21">
        <f t="shared" si="66"/>
        <v>4</v>
      </c>
      <c r="Z469" s="21" t="str">
        <f t="shared" si="67"/>
        <v>Saturday</v>
      </c>
      <c r="AA469" s="21" t="str">
        <f t="shared" si="68"/>
        <v>Wednesday</v>
      </c>
      <c r="AB469" s="21" t="str">
        <f>VLOOKUP(U469,'Currency Sheet'!A:C,3,)</f>
        <v>DOLLAR</v>
      </c>
      <c r="AC469" s="42" t="str">
        <f>VLOOKUP(P469,'Customer List'!B:D,3,)</f>
        <v>OutStation</v>
      </c>
    </row>
    <row r="470" spans="1:29" ht="30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844.8</v>
      </c>
      <c r="F470" s="47">
        <f t="shared" si="63"/>
        <v>74342.399999999994</v>
      </c>
      <c r="G470" s="48">
        <f t="shared" si="64"/>
        <v>74342.399999999994</v>
      </c>
      <c r="H470" s="21">
        <v>400672</v>
      </c>
      <c r="I470" s="21" t="s">
        <v>1407</v>
      </c>
      <c r="J470" s="21">
        <v>1</v>
      </c>
      <c r="K470" s="21">
        <v>1</v>
      </c>
      <c r="L470" s="21">
        <f t="shared" si="65"/>
        <v>0</v>
      </c>
      <c r="M470" s="21" t="s">
        <v>253</v>
      </c>
      <c r="N470" s="30">
        <v>45824</v>
      </c>
      <c r="O470" s="48">
        <v>100320</v>
      </c>
      <c r="P470" s="21" t="s">
        <v>254</v>
      </c>
      <c r="Q470" s="21" t="s">
        <v>636</v>
      </c>
      <c r="R470" s="21" t="s">
        <v>637</v>
      </c>
      <c r="S470" s="3">
        <v>4</v>
      </c>
      <c r="T470" s="37" t="s">
        <v>815</v>
      </c>
      <c r="U470" s="21" t="s">
        <v>18</v>
      </c>
      <c r="V470" s="21" t="str">
        <f>VLOOKUP(P470,'Customer List'!B:C,2,)</f>
        <v>Delhi</v>
      </c>
      <c r="W470" s="38"/>
      <c r="X470" s="30">
        <v>45824</v>
      </c>
      <c r="Y470" s="21">
        <f t="shared" si="66"/>
        <v>0</v>
      </c>
      <c r="Z470" s="21" t="str">
        <f t="shared" si="67"/>
        <v>Monday</v>
      </c>
      <c r="AA470" s="21" t="str">
        <f t="shared" si="68"/>
        <v>Monday</v>
      </c>
      <c r="AB470" s="21" t="str">
        <f>VLOOKUP(U470,'Currency Sheet'!A:C,3,)</f>
        <v>DOLLAR</v>
      </c>
      <c r="AC470" s="42" t="str">
        <f>VLOOKUP(P470,'Customer List'!B:D,3,)</f>
        <v>Local</v>
      </c>
    </row>
    <row r="471" spans="1:29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346.5</v>
      </c>
      <c r="F471" s="47">
        <f t="shared" si="63"/>
        <v>30492</v>
      </c>
      <c r="G471" s="48">
        <f t="shared" si="64"/>
        <v>60984</v>
      </c>
      <c r="H471" s="21">
        <v>405225</v>
      </c>
      <c r="I471" s="21" t="s">
        <v>1408</v>
      </c>
      <c r="J471" s="21">
        <v>2</v>
      </c>
      <c r="K471" s="21">
        <v>2</v>
      </c>
      <c r="L471" s="21">
        <f t="shared" si="65"/>
        <v>0</v>
      </c>
      <c r="M471" s="21" t="s">
        <v>251</v>
      </c>
      <c r="N471" s="30">
        <v>45825</v>
      </c>
      <c r="O471" s="48">
        <v>100254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ref="X471:X476" si="69">IF(OR(R471 = "PRIYANKA MADAM", R471 = "DEEPAK", R471 = "PORTER"),N471,"")</f>
        <v/>
      </c>
      <c r="Y471" s="21" t="str">
        <f t="shared" si="66"/>
        <v/>
      </c>
      <c r="Z471" s="21" t="str">
        <f t="shared" si="67"/>
        <v>Tuesday</v>
      </c>
      <c r="AA471" s="21" t="str">
        <f t="shared" si="68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3"/>
        <v>10876.8</v>
      </c>
      <c r="G472" s="48">
        <f t="shared" si="64"/>
        <v>21753.599999999999</v>
      </c>
      <c r="H472" s="21">
        <v>405235</v>
      </c>
      <c r="I472" s="21" t="s">
        <v>1409</v>
      </c>
      <c r="J472" s="21">
        <v>2</v>
      </c>
      <c r="K472" s="21">
        <v>2</v>
      </c>
      <c r="L472" s="21">
        <f t="shared" si="65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9"/>
        <v/>
      </c>
      <c r="Y472" s="21" t="str">
        <f t="shared" si="66"/>
        <v/>
      </c>
      <c r="Z472" s="21" t="str">
        <f t="shared" si="67"/>
        <v>Tuesday</v>
      </c>
      <c r="AA472" s="21" t="str">
        <f t="shared" si="68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63"/>
        <v>10876.8</v>
      </c>
      <c r="G473" s="48">
        <f t="shared" si="64"/>
        <v>21753.599999999999</v>
      </c>
      <c r="H473" s="21">
        <v>405237</v>
      </c>
      <c r="I473" s="21" t="s">
        <v>1410</v>
      </c>
      <c r="J473" s="21">
        <v>2</v>
      </c>
      <c r="K473" s="21">
        <v>2</v>
      </c>
      <c r="L473" s="21">
        <f t="shared" si="65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9"/>
        <v/>
      </c>
      <c r="Y473" s="21" t="str">
        <f t="shared" si="66"/>
        <v/>
      </c>
      <c r="Z473" s="21" t="str">
        <f t="shared" si="67"/>
        <v>Tuesday</v>
      </c>
      <c r="AA473" s="21" t="str">
        <f t="shared" si="68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208.2</v>
      </c>
      <c r="F474" s="47">
        <f t="shared" si="63"/>
        <v>18321.599999999999</v>
      </c>
      <c r="G474" s="48">
        <f t="shared" si="64"/>
        <v>36643.199999999997</v>
      </c>
      <c r="H474" s="21">
        <v>405710</v>
      </c>
      <c r="I474" s="21" t="s">
        <v>1411</v>
      </c>
      <c r="J474" s="21">
        <v>2</v>
      </c>
      <c r="K474" s="21">
        <v>2</v>
      </c>
      <c r="L474" s="21">
        <f t="shared" si="65"/>
        <v>0</v>
      </c>
      <c r="M474" s="21" t="s">
        <v>251</v>
      </c>
      <c r="N474" s="30">
        <v>45825</v>
      </c>
      <c r="O474" s="48">
        <v>75299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9"/>
        <v/>
      </c>
      <c r="Y474" s="21" t="str">
        <f t="shared" si="66"/>
        <v/>
      </c>
      <c r="Z474" s="21" t="str">
        <f t="shared" si="67"/>
        <v>Tuesday</v>
      </c>
      <c r="AA474" s="21" t="str">
        <f t="shared" si="68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204</v>
      </c>
      <c r="F475" s="47">
        <f t="shared" si="63"/>
        <v>17952</v>
      </c>
      <c r="G475" s="48">
        <f t="shared" si="64"/>
        <v>35904</v>
      </c>
      <c r="H475" s="21">
        <v>405720</v>
      </c>
      <c r="I475" s="21" t="s">
        <v>1412</v>
      </c>
      <c r="J475" s="21">
        <v>2</v>
      </c>
      <c r="K475" s="21">
        <v>2</v>
      </c>
      <c r="L475" s="21">
        <f t="shared" si="65"/>
        <v>0</v>
      </c>
      <c r="M475" s="21" t="s">
        <v>251</v>
      </c>
      <c r="N475" s="30">
        <v>45825</v>
      </c>
      <c r="O475" s="48">
        <v>73780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9"/>
        <v/>
      </c>
      <c r="Y475" s="21" t="str">
        <f t="shared" si="66"/>
        <v/>
      </c>
      <c r="Z475" s="21" t="str">
        <f t="shared" si="67"/>
        <v>Tuesday</v>
      </c>
      <c r="AA475" s="21" t="str">
        <f t="shared" si="68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35.4</v>
      </c>
      <c r="F476" s="47">
        <f t="shared" si="63"/>
        <v>3115.2</v>
      </c>
      <c r="G476" s="48">
        <f t="shared" si="64"/>
        <v>15576</v>
      </c>
      <c r="H476" s="21">
        <v>420404</v>
      </c>
      <c r="I476" s="21" t="s">
        <v>14</v>
      </c>
      <c r="J476" s="21">
        <v>5</v>
      </c>
      <c r="K476" s="21">
        <v>5</v>
      </c>
      <c r="L476" s="21">
        <f t="shared" si="65"/>
        <v>0</v>
      </c>
      <c r="M476" s="21" t="s">
        <v>734</v>
      </c>
      <c r="N476" s="30">
        <v>45825</v>
      </c>
      <c r="O476" s="48">
        <v>32007.5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69"/>
        <v/>
      </c>
      <c r="Y476" s="21" t="str">
        <f t="shared" si="66"/>
        <v/>
      </c>
      <c r="Z476" s="21" t="str">
        <f t="shared" si="67"/>
        <v>Tuesday</v>
      </c>
      <c r="AA476" s="21" t="str">
        <f t="shared" si="68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160.30000000000001</v>
      </c>
      <c r="F477" s="47">
        <f t="shared" si="63"/>
        <v>14106.400000000001</v>
      </c>
      <c r="G477" s="48">
        <f t="shared" si="64"/>
        <v>70532</v>
      </c>
      <c r="H477" s="21">
        <v>422302</v>
      </c>
      <c r="I477" s="21" t="s">
        <v>1340</v>
      </c>
      <c r="J477" s="21">
        <v>5</v>
      </c>
      <c r="K477" s="21">
        <v>5</v>
      </c>
      <c r="L477" s="21">
        <f t="shared" si="65"/>
        <v>0</v>
      </c>
      <c r="M477" s="21" t="s">
        <v>263</v>
      </c>
      <c r="N477" s="30">
        <v>45825</v>
      </c>
      <c r="O477" s="48">
        <v>124232.5</v>
      </c>
      <c r="P477" s="21" t="s">
        <v>264</v>
      </c>
      <c r="Q477" s="21">
        <v>58152136291</v>
      </c>
      <c r="R477" s="21" t="s">
        <v>6107</v>
      </c>
      <c r="S477" s="3">
        <v>4</v>
      </c>
      <c r="T477" s="37"/>
      <c r="U477" s="21" t="s">
        <v>18</v>
      </c>
      <c r="V477" s="21" t="str">
        <f>VLOOKUP(P477,'Customer List'!B:C,2,)</f>
        <v>Banglore</v>
      </c>
      <c r="W477" s="38"/>
      <c r="X477" s="30">
        <v>45826</v>
      </c>
      <c r="Y477" s="21">
        <f t="shared" si="66"/>
        <v>1</v>
      </c>
      <c r="Z477" s="21" t="str">
        <f t="shared" si="67"/>
        <v>Tuesday</v>
      </c>
      <c r="AA477" s="21" t="str">
        <f t="shared" si="68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159</v>
      </c>
      <c r="F478" s="47">
        <f t="shared" si="63"/>
        <v>13992</v>
      </c>
      <c r="G478" s="48">
        <f t="shared" si="64"/>
        <v>41976</v>
      </c>
      <c r="H478" s="21">
        <v>430501</v>
      </c>
      <c r="I478" s="21" t="s">
        <v>2791</v>
      </c>
      <c r="J478" s="21">
        <v>3</v>
      </c>
      <c r="K478" s="21">
        <v>3</v>
      </c>
      <c r="L478" s="21">
        <f t="shared" si="65"/>
        <v>0</v>
      </c>
      <c r="M478" s="21" t="s">
        <v>270</v>
      </c>
      <c r="N478" s="30">
        <v>45825</v>
      </c>
      <c r="O478" s="48">
        <v>83793</v>
      </c>
      <c r="P478" s="21" t="s">
        <v>271</v>
      </c>
      <c r="Q478" s="21">
        <v>58152137643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Mumbai</v>
      </c>
      <c r="W478" s="38"/>
      <c r="X478" s="30">
        <v>45826</v>
      </c>
      <c r="Y478" s="21">
        <f t="shared" si="66"/>
        <v>1</v>
      </c>
      <c r="Z478" s="21" t="str">
        <f t="shared" si="67"/>
        <v>Tuesday</v>
      </c>
      <c r="AA478" s="21" t="str">
        <f t="shared" si="68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193.8</v>
      </c>
      <c r="F479" s="47">
        <f t="shared" si="63"/>
        <v>17054.400000000001</v>
      </c>
      <c r="G479" s="48">
        <f t="shared" si="64"/>
        <v>17054.400000000001</v>
      </c>
      <c r="H479" s="21">
        <v>506344</v>
      </c>
      <c r="I479" s="21" t="s">
        <v>1413</v>
      </c>
      <c r="J479" s="21">
        <v>1</v>
      </c>
      <c r="K479" s="21">
        <v>1</v>
      </c>
      <c r="L479" s="21">
        <f t="shared" si="65"/>
        <v>0</v>
      </c>
      <c r="M479" s="21" t="s">
        <v>248</v>
      </c>
      <c r="N479" s="30">
        <v>45829</v>
      </c>
      <c r="O479" s="48">
        <v>35045.5</v>
      </c>
      <c r="P479" s="21" t="s">
        <v>249</v>
      </c>
      <c r="Q479" s="21" t="s">
        <v>250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Chandigarh</v>
      </c>
      <c r="W479" s="38"/>
      <c r="X479" s="30">
        <v>45833</v>
      </c>
      <c r="Y479" s="21">
        <f t="shared" si="66"/>
        <v>4</v>
      </c>
      <c r="Z479" s="21" t="str">
        <f t="shared" si="67"/>
        <v>Saturday</v>
      </c>
      <c r="AA479" s="21" t="str">
        <f t="shared" si="68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t="30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137.4</v>
      </c>
      <c r="F480" s="47">
        <f t="shared" si="63"/>
        <v>12091.2</v>
      </c>
      <c r="G480" s="48">
        <f t="shared" si="64"/>
        <v>12091.2</v>
      </c>
      <c r="H480" s="21">
        <v>575306</v>
      </c>
      <c r="I480" s="21" t="s">
        <v>1414</v>
      </c>
      <c r="J480" s="21">
        <v>1</v>
      </c>
      <c r="K480" s="21">
        <v>1</v>
      </c>
      <c r="L480" s="21">
        <f t="shared" si="65"/>
        <v>0</v>
      </c>
      <c r="M480" s="21" t="s">
        <v>253</v>
      </c>
      <c r="N480" s="30">
        <v>45824</v>
      </c>
      <c r="O480" s="48">
        <v>16316.25</v>
      </c>
      <c r="P480" s="21" t="s">
        <v>254</v>
      </c>
      <c r="Q480" s="21" t="s">
        <v>636</v>
      </c>
      <c r="R480" s="21" t="s">
        <v>637</v>
      </c>
      <c r="S480" s="3">
        <v>-20</v>
      </c>
      <c r="T480" s="37" t="s">
        <v>815</v>
      </c>
      <c r="U480" s="21" t="s">
        <v>18</v>
      </c>
      <c r="V480" s="21" t="str">
        <f>VLOOKUP(P480,'Customer List'!B:C,2,)</f>
        <v>Delhi</v>
      </c>
      <c r="W480" s="38"/>
      <c r="X480" s="30">
        <v>45824</v>
      </c>
      <c r="Y480" s="21">
        <f t="shared" si="66"/>
        <v>0</v>
      </c>
      <c r="Z480" s="21" t="str">
        <f t="shared" si="67"/>
        <v>Monday</v>
      </c>
      <c r="AA480" s="21" t="str">
        <f t="shared" si="68"/>
        <v>Monday</v>
      </c>
      <c r="AB480" s="21" t="str">
        <f>VLOOKUP(U480,'Currency Sheet'!A:C,3,)</f>
        <v>DOLLAR</v>
      </c>
      <c r="AC480" s="42" t="str">
        <f>VLOOKUP(P480,'Customer List'!B:D,3,)</f>
        <v>Local</v>
      </c>
    </row>
    <row r="481" spans="1:29" x14ac:dyDescent="0.25">
      <c r="A481" s="21">
        <v>480</v>
      </c>
      <c r="B481" s="21">
        <v>19795</v>
      </c>
      <c r="C481" s="30">
        <v>45819</v>
      </c>
      <c r="D481" s="30">
        <v>45824</v>
      </c>
      <c r="E481" s="47">
        <v>519.79999999999995</v>
      </c>
      <c r="F481" s="47">
        <f t="shared" si="63"/>
        <v>45742.399999999994</v>
      </c>
      <c r="G481" s="48">
        <f t="shared" si="64"/>
        <v>45742.399999999994</v>
      </c>
      <c r="H481" s="21" t="s">
        <v>590</v>
      </c>
      <c r="I481" s="21" t="s">
        <v>591</v>
      </c>
      <c r="J481" s="21">
        <v>1</v>
      </c>
      <c r="K481" s="21">
        <v>1</v>
      </c>
      <c r="L481" s="21">
        <f t="shared" si="65"/>
        <v>0</v>
      </c>
      <c r="M481" s="21" t="s">
        <v>592</v>
      </c>
      <c r="N481" s="30">
        <v>45825</v>
      </c>
      <c r="O481" s="48">
        <v>60333</v>
      </c>
      <c r="P481" s="21" t="s">
        <v>593</v>
      </c>
      <c r="Q481" s="21">
        <v>58152139636</v>
      </c>
      <c r="R481" s="21" t="s">
        <v>40</v>
      </c>
      <c r="S481" s="3">
        <v>4</v>
      </c>
      <c r="T481" s="37"/>
      <c r="U481" s="21" t="s">
        <v>611</v>
      </c>
      <c r="V481" s="21" t="str">
        <f>VLOOKUP(P481,'Customer List'!B:C,2,)</f>
        <v>Odisha</v>
      </c>
      <c r="W481" s="38"/>
      <c r="X481" s="30">
        <v>45827</v>
      </c>
      <c r="Y481" s="21">
        <f t="shared" si="66"/>
        <v>2</v>
      </c>
      <c r="Z481" s="21" t="str">
        <f t="shared" si="67"/>
        <v>Tuesday</v>
      </c>
      <c r="AA481" s="21" t="str">
        <f t="shared" si="68"/>
        <v>Thursday</v>
      </c>
      <c r="AB481" s="21" t="str">
        <f>VLOOKUP(U481,'Currency Sheet'!A:C,3,)</f>
        <v>DOLLAR</v>
      </c>
      <c r="AC481" s="42" t="str">
        <f>VLOOKUP(P481,'Customer List'!B:D,3,)</f>
        <v>OutStation</v>
      </c>
    </row>
    <row r="482" spans="1:29" x14ac:dyDescent="0.25">
      <c r="A482" s="21">
        <v>481</v>
      </c>
      <c r="B482" s="21" t="s">
        <v>371</v>
      </c>
      <c r="C482" s="30">
        <v>45820</v>
      </c>
      <c r="D482" s="30">
        <v>45826</v>
      </c>
      <c r="E482" s="47">
        <v>188</v>
      </c>
      <c r="F482" s="47">
        <f t="shared" si="63"/>
        <v>16544</v>
      </c>
      <c r="G482" s="48">
        <f t="shared" si="64"/>
        <v>16544</v>
      </c>
      <c r="H482" s="21" t="s">
        <v>372</v>
      </c>
      <c r="I482" s="21" t="s">
        <v>373</v>
      </c>
      <c r="J482" s="21">
        <v>1</v>
      </c>
      <c r="K482" s="21">
        <v>1</v>
      </c>
      <c r="L482" s="21">
        <f t="shared" si="65"/>
        <v>0</v>
      </c>
      <c r="M482" s="21" t="s">
        <v>374</v>
      </c>
      <c r="N482" s="30">
        <v>45832</v>
      </c>
      <c r="O482" s="48">
        <v>22999.5</v>
      </c>
      <c r="P482" s="21" t="s">
        <v>42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Faridabad</v>
      </c>
      <c r="W482" s="38"/>
      <c r="X482" s="30">
        <v>45832</v>
      </c>
      <c r="Y482" s="21">
        <f t="shared" si="66"/>
        <v>0</v>
      </c>
      <c r="Z482" s="21" t="str">
        <f t="shared" si="67"/>
        <v>Tuesday</v>
      </c>
      <c r="AA482" s="21" t="str">
        <f t="shared" si="68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374</v>
      </c>
      <c r="F483" s="47">
        <f t="shared" si="63"/>
        <v>32912</v>
      </c>
      <c r="G483" s="48">
        <f t="shared" si="64"/>
        <v>32912</v>
      </c>
      <c r="H483" s="21" t="s">
        <v>375</v>
      </c>
      <c r="I483" s="21" t="s">
        <v>376</v>
      </c>
      <c r="J483" s="21">
        <v>1</v>
      </c>
      <c r="K483" s="21">
        <v>1</v>
      </c>
      <c r="L483" s="21">
        <f t="shared" si="65"/>
        <v>0</v>
      </c>
      <c r="M483" s="21" t="s">
        <v>377</v>
      </c>
      <c r="N483" s="30">
        <v>45832</v>
      </c>
      <c r="O483" s="48">
        <v>48193</v>
      </c>
      <c r="P483" s="21" t="s">
        <v>254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45832</v>
      </c>
      <c r="Y483" s="21">
        <f t="shared" si="66"/>
        <v>0</v>
      </c>
      <c r="Z483" s="21" t="str">
        <f t="shared" si="67"/>
        <v>Tuesday</v>
      </c>
      <c r="AA483" s="21" t="str">
        <f t="shared" si="68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732</v>
      </c>
      <c r="F484" s="47">
        <f t="shared" si="63"/>
        <v>64416</v>
      </c>
      <c r="G484" s="48">
        <f t="shared" si="64"/>
        <v>64416</v>
      </c>
      <c r="H484" s="21" t="s">
        <v>378</v>
      </c>
      <c r="I484" s="21" t="s">
        <v>379</v>
      </c>
      <c r="J484" s="21">
        <v>1</v>
      </c>
      <c r="K484" s="21">
        <v>1</v>
      </c>
      <c r="L484" s="21">
        <f t="shared" si="65"/>
        <v>0</v>
      </c>
      <c r="M484" s="21" t="s">
        <v>353</v>
      </c>
      <c r="N484" s="30">
        <v>45828</v>
      </c>
      <c r="O484" s="48">
        <v>101400</v>
      </c>
      <c r="P484" s="21" t="s">
        <v>354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45828</v>
      </c>
      <c r="Y484" s="21">
        <f t="shared" si="66"/>
        <v>0</v>
      </c>
      <c r="Z484" s="21" t="str">
        <f t="shared" si="67"/>
        <v>Friday</v>
      </c>
      <c r="AA484" s="21" t="str">
        <f t="shared" si="68"/>
        <v>Friday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126.88</v>
      </c>
      <c r="F485" s="47">
        <f t="shared" si="63"/>
        <v>11165.439999999999</v>
      </c>
      <c r="G485" s="48">
        <f t="shared" si="64"/>
        <v>11165.439999999999</v>
      </c>
      <c r="H485" s="21" t="s">
        <v>380</v>
      </c>
      <c r="I485" s="21" t="s">
        <v>381</v>
      </c>
      <c r="J485" s="21">
        <v>1</v>
      </c>
      <c r="K485" s="21">
        <v>1</v>
      </c>
      <c r="L485" s="21">
        <f t="shared" si="65"/>
        <v>0</v>
      </c>
      <c r="M485" s="21" t="s">
        <v>382</v>
      </c>
      <c r="N485" s="30">
        <v>45829</v>
      </c>
      <c r="O485" s="48">
        <v>20390.63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66"/>
        <v>2</v>
      </c>
      <c r="Z485" s="21" t="str">
        <f t="shared" si="67"/>
        <v>Saturday</v>
      </c>
      <c r="AA485" s="21" t="str">
        <f t="shared" si="68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105.46</v>
      </c>
      <c r="F486" s="47">
        <f t="shared" si="63"/>
        <v>9280.48</v>
      </c>
      <c r="G486" s="48">
        <f t="shared" si="64"/>
        <v>9280.48</v>
      </c>
      <c r="H486" s="21" t="s">
        <v>384</v>
      </c>
      <c r="I486" s="21" t="s">
        <v>385</v>
      </c>
      <c r="J486" s="21">
        <v>1</v>
      </c>
      <c r="K486" s="21">
        <v>1</v>
      </c>
      <c r="L486" s="21">
        <f t="shared" si="65"/>
        <v>0</v>
      </c>
      <c r="M486" s="21" t="s">
        <v>382</v>
      </c>
      <c r="N486" s="30">
        <v>45829</v>
      </c>
      <c r="O486" s="48">
        <v>16948.13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66"/>
        <v>2</v>
      </c>
      <c r="Z486" s="21" t="str">
        <f t="shared" si="67"/>
        <v>Saturday</v>
      </c>
      <c r="AA486" s="21" t="str">
        <f t="shared" si="68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192</v>
      </c>
      <c r="F487" s="47">
        <f t="shared" si="63"/>
        <v>16896</v>
      </c>
      <c r="G487" s="48">
        <f t="shared" si="64"/>
        <v>16896</v>
      </c>
      <c r="H487" s="21" t="s">
        <v>386</v>
      </c>
      <c r="I487" s="21" t="s">
        <v>387</v>
      </c>
      <c r="J487" s="21">
        <v>1</v>
      </c>
      <c r="K487" s="21">
        <v>1</v>
      </c>
      <c r="L487" s="21">
        <f t="shared" si="65"/>
        <v>0</v>
      </c>
      <c r="M487" s="21" t="s">
        <v>167</v>
      </c>
      <c r="N487" s="30">
        <v>45829</v>
      </c>
      <c r="O487" s="48">
        <v>28770</v>
      </c>
      <c r="P487" s="21" t="s">
        <v>168</v>
      </c>
      <c r="Q487" s="21">
        <v>58152285520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45832</v>
      </c>
      <c r="Y487" s="21">
        <f t="shared" si="66"/>
        <v>3</v>
      </c>
      <c r="Z487" s="21" t="str">
        <f t="shared" si="67"/>
        <v>Saturday</v>
      </c>
      <c r="AA487" s="21" t="str">
        <f t="shared" si="68"/>
        <v>Tuesday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178</v>
      </c>
      <c r="F488" s="47">
        <f t="shared" si="63"/>
        <v>15664</v>
      </c>
      <c r="G488" s="48">
        <f t="shared" si="64"/>
        <v>15664</v>
      </c>
      <c r="H488" s="21" t="s">
        <v>388</v>
      </c>
      <c r="I488" s="21" t="s">
        <v>389</v>
      </c>
      <c r="J488" s="21">
        <v>1</v>
      </c>
      <c r="K488" s="21">
        <v>1</v>
      </c>
      <c r="L488" s="21">
        <f t="shared" si="65"/>
        <v>0</v>
      </c>
      <c r="M488" s="21" t="s">
        <v>390</v>
      </c>
      <c r="N488" s="30">
        <v>45829</v>
      </c>
      <c r="O488" s="48">
        <v>27432</v>
      </c>
      <c r="P488" s="21" t="s">
        <v>391</v>
      </c>
      <c r="Q488" s="21">
        <v>58152285811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45831</v>
      </c>
      <c r="Y488" s="21">
        <f t="shared" si="66"/>
        <v>2</v>
      </c>
      <c r="Z488" s="21" t="str">
        <f t="shared" si="67"/>
        <v>Saturday</v>
      </c>
      <c r="AA488" s="21" t="str">
        <f t="shared" si="68"/>
        <v>Monday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191.57</v>
      </c>
      <c r="F489" s="47">
        <f t="shared" si="63"/>
        <v>16858.16</v>
      </c>
      <c r="G489" s="48">
        <f t="shared" si="64"/>
        <v>16858.16</v>
      </c>
      <c r="H489" s="21" t="s">
        <v>392</v>
      </c>
      <c r="I489" s="21" t="s">
        <v>393</v>
      </c>
      <c r="J489" s="21">
        <v>1</v>
      </c>
      <c r="K489" s="21">
        <v>1</v>
      </c>
      <c r="L489" s="21">
        <f t="shared" si="65"/>
        <v>0</v>
      </c>
      <c r="M489" s="21" t="s">
        <v>394</v>
      </c>
      <c r="N489" s="30">
        <v>45832</v>
      </c>
      <c r="O489" s="48">
        <v>28171.5</v>
      </c>
      <c r="P489" s="21" t="s">
        <v>295</v>
      </c>
      <c r="Q489" s="21">
        <v>58152373871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Kerala</v>
      </c>
      <c r="W489" s="38"/>
      <c r="X489" s="30">
        <v>45835</v>
      </c>
      <c r="Y489" s="21">
        <f t="shared" si="66"/>
        <v>3</v>
      </c>
      <c r="Z489" s="21" t="str">
        <f t="shared" si="67"/>
        <v>Tuesday</v>
      </c>
      <c r="AA489" s="21" t="str">
        <f t="shared" si="68"/>
        <v>Friday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374</v>
      </c>
      <c r="F490" s="47">
        <f t="shared" si="63"/>
        <v>32912</v>
      </c>
      <c r="G490" s="48">
        <f t="shared" si="64"/>
        <v>32912</v>
      </c>
      <c r="H490" s="21" t="s">
        <v>395</v>
      </c>
      <c r="I490" s="21" t="s">
        <v>396</v>
      </c>
      <c r="J490" s="21">
        <v>1</v>
      </c>
      <c r="K490" s="21">
        <v>1</v>
      </c>
      <c r="L490" s="21">
        <f t="shared" si="65"/>
        <v>0</v>
      </c>
      <c r="M490" s="21" t="s">
        <v>397</v>
      </c>
      <c r="N490" s="30">
        <v>45829</v>
      </c>
      <c r="O490" s="48">
        <v>56070</v>
      </c>
      <c r="P490" s="21" t="s">
        <v>398</v>
      </c>
      <c r="Q490" s="21">
        <v>58152287325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Pune</v>
      </c>
      <c r="W490" s="38"/>
      <c r="X490" s="30">
        <v>45831</v>
      </c>
      <c r="Y490" s="21">
        <f t="shared" si="66"/>
        <v>2</v>
      </c>
      <c r="Z490" s="21" t="str">
        <f t="shared" si="67"/>
        <v>Saturday</v>
      </c>
      <c r="AA490" s="21" t="str">
        <f t="shared" si="68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312</v>
      </c>
      <c r="F491" s="47">
        <f t="shared" si="63"/>
        <v>27456</v>
      </c>
      <c r="G491" s="48">
        <f t="shared" si="64"/>
        <v>27456</v>
      </c>
      <c r="H491" s="21" t="s">
        <v>399</v>
      </c>
      <c r="I491" s="21" t="s">
        <v>400</v>
      </c>
      <c r="J491" s="21">
        <v>1</v>
      </c>
      <c r="K491" s="21">
        <v>1</v>
      </c>
      <c r="L491" s="21">
        <f t="shared" si="65"/>
        <v>0</v>
      </c>
      <c r="M491" s="21" t="s">
        <v>401</v>
      </c>
      <c r="N491" s="30">
        <v>45829</v>
      </c>
      <c r="O491" s="48">
        <v>46830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66"/>
        <v>2</v>
      </c>
      <c r="Z491" s="21" t="str">
        <f t="shared" si="67"/>
        <v>Saturday</v>
      </c>
      <c r="AA491" s="21" t="str">
        <f t="shared" si="68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188</v>
      </c>
      <c r="F492" s="47">
        <f t="shared" si="63"/>
        <v>16544</v>
      </c>
      <c r="G492" s="48">
        <f t="shared" si="64"/>
        <v>16544</v>
      </c>
      <c r="H492" s="21" t="s">
        <v>403</v>
      </c>
      <c r="I492" s="21" t="s">
        <v>404</v>
      </c>
      <c r="J492" s="21">
        <v>1</v>
      </c>
      <c r="K492" s="21">
        <v>1</v>
      </c>
      <c r="L492" s="21">
        <f t="shared" si="65"/>
        <v>0</v>
      </c>
      <c r="M492" s="21" t="s">
        <v>401</v>
      </c>
      <c r="N492" s="30">
        <v>45829</v>
      </c>
      <c r="O492" s="48">
        <v>28245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66"/>
        <v>2</v>
      </c>
      <c r="Z492" s="21" t="str">
        <f t="shared" si="67"/>
        <v>Saturday</v>
      </c>
      <c r="AA492" s="21" t="str">
        <f t="shared" si="68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658</v>
      </c>
      <c r="F493" s="47">
        <f t="shared" si="63"/>
        <v>57904</v>
      </c>
      <c r="G493" s="48">
        <f t="shared" si="64"/>
        <v>57904</v>
      </c>
      <c r="H493" s="21" t="s">
        <v>405</v>
      </c>
      <c r="I493" s="21" t="s">
        <v>406</v>
      </c>
      <c r="J493" s="21">
        <v>1</v>
      </c>
      <c r="K493" s="21">
        <v>1</v>
      </c>
      <c r="L493" s="21">
        <f t="shared" si="65"/>
        <v>0</v>
      </c>
      <c r="M493" s="21" t="s">
        <v>407</v>
      </c>
      <c r="N493" s="30">
        <v>45831</v>
      </c>
      <c r="O493" s="48">
        <v>84835</v>
      </c>
      <c r="P493" s="21" t="s">
        <v>30</v>
      </c>
      <c r="Q493" s="21" t="s">
        <v>636</v>
      </c>
      <c r="R493" s="21" t="s">
        <v>637</v>
      </c>
      <c r="S493" s="3">
        <v>-20</v>
      </c>
      <c r="T493" s="37"/>
      <c r="U493" s="21" t="s">
        <v>320</v>
      </c>
      <c r="V493" s="21" t="str">
        <f>VLOOKUP(P493,'Customer List'!B:C,2,)</f>
        <v>Delhi</v>
      </c>
      <c r="W493" s="38"/>
      <c r="X493" s="30">
        <v>45831</v>
      </c>
      <c r="Y493" s="21">
        <f t="shared" si="66"/>
        <v>0</v>
      </c>
      <c r="Z493" s="21" t="str">
        <f t="shared" si="67"/>
        <v>Monday</v>
      </c>
      <c r="AA493" s="21" t="str">
        <f t="shared" si="68"/>
        <v>Monday</v>
      </c>
      <c r="AB493" s="21" t="str">
        <f>VLOOKUP(U493,'Currency Sheet'!A:C,3,)</f>
        <v>DOLLAR</v>
      </c>
      <c r="AC493" s="42" t="str">
        <f>VLOOKUP(P493,'Customer List'!B:D,3,)</f>
        <v>Local</v>
      </c>
    </row>
    <row r="494" spans="1:29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14</v>
      </c>
      <c r="F494" s="47">
        <f t="shared" si="63"/>
        <v>1232</v>
      </c>
      <c r="G494" s="48">
        <f t="shared" si="64"/>
        <v>1232</v>
      </c>
      <c r="H494" s="21" t="s">
        <v>408</v>
      </c>
      <c r="I494" s="21" t="s">
        <v>409</v>
      </c>
      <c r="J494" s="21">
        <v>1</v>
      </c>
      <c r="K494" s="21">
        <v>1</v>
      </c>
      <c r="L494" s="21">
        <f t="shared" si="65"/>
        <v>0</v>
      </c>
      <c r="M494" s="21" t="s">
        <v>410</v>
      </c>
      <c r="N494" s="30">
        <v>45829</v>
      </c>
      <c r="O494" s="48">
        <v>0</v>
      </c>
      <c r="P494" s="21" t="s">
        <v>168</v>
      </c>
      <c r="Q494" s="21">
        <v>58152285520</v>
      </c>
      <c r="R494" s="21" t="s">
        <v>40</v>
      </c>
      <c r="S494" s="3">
        <v>4</v>
      </c>
      <c r="T494" s="37" t="s">
        <v>411</v>
      </c>
      <c r="U494" s="21" t="s">
        <v>320</v>
      </c>
      <c r="V494" s="21" t="str">
        <f>VLOOKUP(P494,'Customer List'!B:C,2,)</f>
        <v>Bhopal</v>
      </c>
      <c r="W494" s="38"/>
      <c r="X494" s="30">
        <v>45832</v>
      </c>
      <c r="Y494" s="21">
        <f t="shared" si="66"/>
        <v>3</v>
      </c>
      <c r="Z494" s="21" t="str">
        <f t="shared" si="67"/>
        <v>Saturday</v>
      </c>
      <c r="AA494" s="21" t="str">
        <f t="shared" si="68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494</v>
      </c>
      <c r="B495" s="21" t="s">
        <v>534</v>
      </c>
      <c r="C495" s="30">
        <v>45821</v>
      </c>
      <c r="D495" s="30">
        <v>45826</v>
      </c>
      <c r="E495" s="47">
        <v>251.4</v>
      </c>
      <c r="F495" s="47">
        <f t="shared" si="63"/>
        <v>22123.200000000001</v>
      </c>
      <c r="G495" s="48">
        <f t="shared" si="64"/>
        <v>22123.200000000001</v>
      </c>
      <c r="H495" s="21" t="s">
        <v>535</v>
      </c>
      <c r="I495" s="21" t="s">
        <v>536</v>
      </c>
      <c r="J495" s="21">
        <v>1</v>
      </c>
      <c r="K495" s="21">
        <v>1</v>
      </c>
      <c r="L495" s="21">
        <f t="shared" si="65"/>
        <v>0</v>
      </c>
      <c r="M495" s="21" t="s">
        <v>695</v>
      </c>
      <c r="N495" s="30">
        <v>45836</v>
      </c>
      <c r="O495" s="48">
        <v>42528.5</v>
      </c>
      <c r="P495" s="21" t="s">
        <v>694</v>
      </c>
      <c r="Q495" s="21" t="s">
        <v>730</v>
      </c>
      <c r="R495" s="21" t="s">
        <v>40</v>
      </c>
      <c r="S495" s="3">
        <v>-20</v>
      </c>
      <c r="T495" s="37" t="s">
        <v>607</v>
      </c>
      <c r="U495" s="21" t="s">
        <v>520</v>
      </c>
      <c r="V495" s="21" t="str">
        <f>VLOOKUP(P495,'Customer List'!B:C,2,)</f>
        <v>Dehradoon</v>
      </c>
      <c r="W495" s="38"/>
      <c r="X495" s="30">
        <v>45839</v>
      </c>
      <c r="Y495" s="21">
        <f t="shared" si="66"/>
        <v>3</v>
      </c>
      <c r="Z495" s="21" t="str">
        <f t="shared" si="67"/>
        <v>Saturday</v>
      </c>
      <c r="AA495" s="21" t="str">
        <f t="shared" si="68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495</v>
      </c>
      <c r="B496" s="21" t="s">
        <v>537</v>
      </c>
      <c r="C496" s="30">
        <v>45821</v>
      </c>
      <c r="D496" s="30">
        <v>45826</v>
      </c>
      <c r="E496" s="47">
        <v>81.599999999999994</v>
      </c>
      <c r="F496" s="47">
        <f t="shared" si="63"/>
        <v>7180.7999999999993</v>
      </c>
      <c r="G496" s="48">
        <f t="shared" si="64"/>
        <v>7180.7999999999993</v>
      </c>
      <c r="H496" s="21" t="s">
        <v>538</v>
      </c>
      <c r="I496" s="21" t="s">
        <v>539</v>
      </c>
      <c r="J496" s="21">
        <v>1</v>
      </c>
      <c r="K496" s="21">
        <v>1</v>
      </c>
      <c r="L496" s="21">
        <f t="shared" si="65"/>
        <v>0</v>
      </c>
      <c r="M496" s="21" t="s">
        <v>540</v>
      </c>
      <c r="N496" s="30">
        <v>45829</v>
      </c>
      <c r="O496" s="48">
        <v>13804</v>
      </c>
      <c r="P496" s="21" t="s">
        <v>541</v>
      </c>
      <c r="Q496" s="21">
        <v>58152286371</v>
      </c>
      <c r="R496" s="21" t="s">
        <v>40</v>
      </c>
      <c r="S496" s="3">
        <v>-20</v>
      </c>
      <c r="T496" s="37"/>
      <c r="U496" s="21" t="s">
        <v>520</v>
      </c>
      <c r="V496" s="21" t="str">
        <f>VLOOKUP(P496,'Customer List'!B:C,2,)</f>
        <v>Banglore</v>
      </c>
      <c r="W496" s="38"/>
      <c r="X496" s="30">
        <v>45831</v>
      </c>
      <c r="Y496" s="21">
        <f t="shared" si="66"/>
        <v>2</v>
      </c>
      <c r="Z496" s="21" t="str">
        <f t="shared" si="67"/>
        <v>Saturday</v>
      </c>
      <c r="AA496" s="21" t="str">
        <f t="shared" si="68"/>
        <v>Monday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30</v>
      </c>
      <c r="F497" s="47">
        <f t="shared" si="63"/>
        <v>2640</v>
      </c>
      <c r="G497" s="48">
        <f t="shared" si="64"/>
        <v>2640</v>
      </c>
      <c r="H497" s="21" t="s">
        <v>542</v>
      </c>
      <c r="I497" s="21" t="s">
        <v>543</v>
      </c>
      <c r="J497" s="21">
        <v>1</v>
      </c>
      <c r="K497" s="21">
        <v>1</v>
      </c>
      <c r="L497" s="21">
        <f t="shared" si="65"/>
        <v>0</v>
      </c>
      <c r="M497" s="21" t="s">
        <v>544</v>
      </c>
      <c r="N497" s="30">
        <v>45832</v>
      </c>
      <c r="O497" s="48">
        <v>5075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66"/>
        <v>0</v>
      </c>
      <c r="Z497" s="21" t="str">
        <f t="shared" si="67"/>
        <v>Tuesday</v>
      </c>
      <c r="AA497" s="21" t="str">
        <f t="shared" si="68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32.4</v>
      </c>
      <c r="F498" s="47">
        <f t="shared" si="63"/>
        <v>2851.2</v>
      </c>
      <c r="G498" s="48">
        <f t="shared" si="64"/>
        <v>2851.2</v>
      </c>
      <c r="H498" s="21" t="s">
        <v>545</v>
      </c>
      <c r="I498" s="21" t="s">
        <v>546</v>
      </c>
      <c r="J498" s="21">
        <v>1</v>
      </c>
      <c r="K498" s="21">
        <v>1</v>
      </c>
      <c r="L498" s="21">
        <f t="shared" si="65"/>
        <v>0</v>
      </c>
      <c r="M498" s="21" t="s">
        <v>544</v>
      </c>
      <c r="N498" s="30">
        <v>45832</v>
      </c>
      <c r="O498" s="48">
        <v>5481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66"/>
        <v>0</v>
      </c>
      <c r="Z498" s="21" t="str">
        <f t="shared" si="67"/>
        <v>Tuesday</v>
      </c>
      <c r="AA498" s="21" t="str">
        <f t="shared" si="68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27.6</v>
      </c>
      <c r="F499" s="47">
        <f t="shared" si="63"/>
        <v>2428.8000000000002</v>
      </c>
      <c r="G499" s="48">
        <f t="shared" si="64"/>
        <v>2428.8000000000002</v>
      </c>
      <c r="H499" s="21" t="s">
        <v>547</v>
      </c>
      <c r="I499" s="21" t="s">
        <v>548</v>
      </c>
      <c r="J499" s="21">
        <v>1</v>
      </c>
      <c r="K499" s="21">
        <v>1</v>
      </c>
      <c r="L499" s="21">
        <f t="shared" si="65"/>
        <v>0</v>
      </c>
      <c r="M499" s="21" t="s">
        <v>544</v>
      </c>
      <c r="N499" s="30">
        <v>45832</v>
      </c>
      <c r="O499" s="48">
        <v>4669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66"/>
        <v>0</v>
      </c>
      <c r="Z499" s="21" t="str">
        <f t="shared" si="67"/>
        <v>Tuesday</v>
      </c>
      <c r="AA499" s="21" t="str">
        <f t="shared" si="68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43.2</v>
      </c>
      <c r="F500" s="47">
        <f t="shared" si="63"/>
        <v>3801.6000000000004</v>
      </c>
      <c r="G500" s="48">
        <f t="shared" si="64"/>
        <v>3801.6000000000004</v>
      </c>
      <c r="H500" s="21" t="s">
        <v>549</v>
      </c>
      <c r="I500" s="21" t="s">
        <v>550</v>
      </c>
      <c r="J500" s="21">
        <v>1</v>
      </c>
      <c r="K500" s="21">
        <v>1</v>
      </c>
      <c r="L500" s="21">
        <f t="shared" si="65"/>
        <v>0</v>
      </c>
      <c r="M500" s="21" t="s">
        <v>544</v>
      </c>
      <c r="N500" s="30">
        <v>45832</v>
      </c>
      <c r="O500" s="48">
        <v>7308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66"/>
        <v>0</v>
      </c>
      <c r="Z500" s="21" t="str">
        <f t="shared" si="67"/>
        <v>Tuesday</v>
      </c>
      <c r="AA500" s="21" t="str">
        <f t="shared" si="68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18</v>
      </c>
      <c r="F501" s="47">
        <f t="shared" si="63"/>
        <v>1584</v>
      </c>
      <c r="G501" s="48">
        <f t="shared" si="64"/>
        <v>1584</v>
      </c>
      <c r="H501" s="21" t="s">
        <v>551</v>
      </c>
      <c r="I501" s="21" t="s">
        <v>552</v>
      </c>
      <c r="J501" s="21">
        <v>1</v>
      </c>
      <c r="K501" s="21">
        <v>1</v>
      </c>
      <c r="L501" s="21">
        <f t="shared" si="65"/>
        <v>0</v>
      </c>
      <c r="M501" s="21" t="s">
        <v>553</v>
      </c>
      <c r="N501" s="30">
        <v>45831</v>
      </c>
      <c r="O501" s="48">
        <v>3262.5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66"/>
        <v>0</v>
      </c>
      <c r="Z501" s="21" t="str">
        <f t="shared" si="67"/>
        <v>Monday</v>
      </c>
      <c r="AA501" s="21" t="str">
        <f t="shared" si="68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71.400000000000006</v>
      </c>
      <c r="F502" s="47">
        <f t="shared" si="63"/>
        <v>6283.2000000000007</v>
      </c>
      <c r="G502" s="48">
        <f t="shared" si="64"/>
        <v>6283.2000000000007</v>
      </c>
      <c r="H502" s="21" t="s">
        <v>554</v>
      </c>
      <c r="I502" s="21" t="s">
        <v>555</v>
      </c>
      <c r="J502" s="21">
        <v>1</v>
      </c>
      <c r="K502" s="21">
        <v>1</v>
      </c>
      <c r="L502" s="21">
        <f t="shared" si="65"/>
        <v>0</v>
      </c>
      <c r="M502" s="21" t="s">
        <v>553</v>
      </c>
      <c r="N502" s="30">
        <v>45831</v>
      </c>
      <c r="O502" s="48">
        <v>12941.25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66"/>
        <v>0</v>
      </c>
      <c r="Z502" s="21" t="str">
        <f t="shared" si="67"/>
        <v>Monday</v>
      </c>
      <c r="AA502" s="21" t="str">
        <f t="shared" si="68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73.2</v>
      </c>
      <c r="F503" s="47">
        <f t="shared" si="63"/>
        <v>6441.6</v>
      </c>
      <c r="G503" s="48">
        <f t="shared" si="64"/>
        <v>6441.6</v>
      </c>
      <c r="H503" s="21" t="s">
        <v>556</v>
      </c>
      <c r="I503" s="21" t="s">
        <v>557</v>
      </c>
      <c r="J503" s="21">
        <v>1</v>
      </c>
      <c r="K503" s="21">
        <v>1</v>
      </c>
      <c r="L503" s="21">
        <f t="shared" si="65"/>
        <v>0</v>
      </c>
      <c r="M503" s="21" t="s">
        <v>553</v>
      </c>
      <c r="N503" s="30">
        <v>45831</v>
      </c>
      <c r="O503" s="48">
        <v>13267.5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66"/>
        <v>0</v>
      </c>
      <c r="Z503" s="21" t="str">
        <f t="shared" si="67"/>
        <v>Monday</v>
      </c>
      <c r="AA503" s="21" t="str">
        <f t="shared" si="68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x14ac:dyDescent="0.25">
      <c r="A504" s="21">
        <v>503</v>
      </c>
      <c r="B504" s="21" t="s">
        <v>558</v>
      </c>
      <c r="C504" s="30">
        <v>45821</v>
      </c>
      <c r="D504" s="30">
        <v>45826</v>
      </c>
      <c r="E504" s="47">
        <v>295.2</v>
      </c>
      <c r="F504" s="47">
        <f t="shared" si="63"/>
        <v>25977.599999999999</v>
      </c>
      <c r="G504" s="48">
        <f t="shared" si="64"/>
        <v>25977.599999999999</v>
      </c>
      <c r="H504" s="21" t="s">
        <v>559</v>
      </c>
      <c r="I504" s="21" t="s">
        <v>560</v>
      </c>
      <c r="J504" s="21">
        <v>1</v>
      </c>
      <c r="K504" s="21">
        <v>1</v>
      </c>
      <c r="L504" s="21">
        <f t="shared" si="65"/>
        <v>0</v>
      </c>
      <c r="M504" s="21" t="s">
        <v>561</v>
      </c>
      <c r="N504" s="30">
        <v>45829</v>
      </c>
      <c r="O504" s="48">
        <v>48511.199999999997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66"/>
        <v>3</v>
      </c>
      <c r="Z504" s="21" t="str">
        <f t="shared" si="67"/>
        <v>Saturday</v>
      </c>
      <c r="AA504" s="21" t="str">
        <f t="shared" si="68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78</v>
      </c>
      <c r="F505" s="47">
        <f t="shared" si="63"/>
        <v>6864</v>
      </c>
      <c r="G505" s="48">
        <f t="shared" si="64"/>
        <v>6864</v>
      </c>
      <c r="H505" s="21" t="s">
        <v>562</v>
      </c>
      <c r="I505" s="21" t="s">
        <v>563</v>
      </c>
      <c r="J505" s="21">
        <v>1</v>
      </c>
      <c r="K505" s="21">
        <v>1</v>
      </c>
      <c r="L505" s="21">
        <f t="shared" si="65"/>
        <v>0</v>
      </c>
      <c r="M505" s="21" t="s">
        <v>561</v>
      </c>
      <c r="N505" s="30">
        <v>45829</v>
      </c>
      <c r="O505" s="48">
        <v>12818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66"/>
        <v>3</v>
      </c>
      <c r="Z505" s="21" t="str">
        <f t="shared" si="67"/>
        <v>Saturday</v>
      </c>
      <c r="AA505" s="21" t="str">
        <f t="shared" si="68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505</v>
      </c>
      <c r="B506" s="21">
        <v>174509</v>
      </c>
      <c r="C506" s="30">
        <v>45824</v>
      </c>
      <c r="D506" s="30">
        <v>45828</v>
      </c>
      <c r="E506" s="47">
        <v>405.16</v>
      </c>
      <c r="F506" s="47">
        <f t="shared" si="63"/>
        <v>35654.080000000002</v>
      </c>
      <c r="G506" s="48">
        <f t="shared" si="64"/>
        <v>71308.160000000003</v>
      </c>
      <c r="H506" s="21" t="s">
        <v>457</v>
      </c>
      <c r="I506" s="21" t="s">
        <v>458</v>
      </c>
      <c r="J506" s="21">
        <v>2</v>
      </c>
      <c r="K506" s="21">
        <v>2</v>
      </c>
      <c r="L506" s="21">
        <f t="shared" si="65"/>
        <v>0</v>
      </c>
      <c r="M506" s="21" t="s">
        <v>459</v>
      </c>
      <c r="N506" s="30">
        <v>45829</v>
      </c>
      <c r="O506" s="48">
        <v>97755</v>
      </c>
      <c r="P506" s="21" t="s">
        <v>460</v>
      </c>
      <c r="Q506" s="21">
        <v>58152284643</v>
      </c>
      <c r="R506" s="21" t="s">
        <v>40</v>
      </c>
      <c r="S506" s="3">
        <v>4</v>
      </c>
      <c r="T506" s="37"/>
      <c r="U506" s="21" t="s">
        <v>423</v>
      </c>
      <c r="V506" s="21" t="str">
        <f>VLOOKUP(P506,'Customer List'!B:C,2,)</f>
        <v>Hyderabad</v>
      </c>
      <c r="W506" s="38"/>
      <c r="X506" s="30">
        <v>45831</v>
      </c>
      <c r="Y506" s="21">
        <f t="shared" si="66"/>
        <v>2</v>
      </c>
      <c r="Z506" s="21" t="str">
        <f t="shared" si="67"/>
        <v>Saturday</v>
      </c>
      <c r="AA506" s="21" t="str">
        <f t="shared" si="68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164.8</v>
      </c>
      <c r="F507" s="47">
        <f t="shared" si="63"/>
        <v>14502.400000000001</v>
      </c>
      <c r="G507" s="48">
        <f t="shared" si="64"/>
        <v>14502.400000000001</v>
      </c>
      <c r="H507" s="21" t="s">
        <v>461</v>
      </c>
      <c r="I507" s="21" t="s">
        <v>462</v>
      </c>
      <c r="J507" s="21">
        <v>1</v>
      </c>
      <c r="K507" s="21">
        <v>1</v>
      </c>
      <c r="L507" s="21">
        <f t="shared" si="65"/>
        <v>0</v>
      </c>
      <c r="M507" s="21" t="s">
        <v>463</v>
      </c>
      <c r="N507" s="30">
        <v>45829</v>
      </c>
      <c r="O507" s="48">
        <v>21609</v>
      </c>
      <c r="P507" s="21" t="s">
        <v>165</v>
      </c>
      <c r="Q507" s="21">
        <v>58152284750</v>
      </c>
      <c r="R507" s="21" t="s">
        <v>40</v>
      </c>
      <c r="S507" s="3">
        <v>4</v>
      </c>
      <c r="T507" s="37" t="s">
        <v>464</v>
      </c>
      <c r="U507" s="21" t="s">
        <v>423</v>
      </c>
      <c r="V507" s="21" t="str">
        <f>VLOOKUP(P507,'Customer List'!B:C,2,)</f>
        <v>Lucknow</v>
      </c>
      <c r="W507" s="38"/>
      <c r="X507" s="30">
        <v>45831</v>
      </c>
      <c r="Y507" s="21">
        <f t="shared" si="66"/>
        <v>2</v>
      </c>
      <c r="Z507" s="21" t="str">
        <f t="shared" si="67"/>
        <v>Saturday</v>
      </c>
      <c r="AA507" s="21" t="str">
        <f t="shared" si="68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x14ac:dyDescent="0.25">
      <c r="A508" s="21">
        <v>507</v>
      </c>
      <c r="B508" s="21" t="s">
        <v>2653</v>
      </c>
      <c r="C508" s="30">
        <v>45825</v>
      </c>
      <c r="D508" s="30">
        <v>45828</v>
      </c>
      <c r="E508" s="47">
        <v>0</v>
      </c>
      <c r="F508" s="47">
        <f t="shared" si="63"/>
        <v>0</v>
      </c>
      <c r="G508" s="48">
        <f t="shared" si="64"/>
        <v>0</v>
      </c>
      <c r="H508" s="21">
        <v>2100201</v>
      </c>
      <c r="I508" s="21" t="s">
        <v>2654</v>
      </c>
      <c r="J508" s="21">
        <v>1</v>
      </c>
      <c r="K508" s="21">
        <v>1</v>
      </c>
      <c r="L508" s="21">
        <f t="shared" si="65"/>
        <v>0</v>
      </c>
      <c r="M508" s="21" t="s">
        <v>2655</v>
      </c>
      <c r="N508" s="30">
        <v>45841</v>
      </c>
      <c r="O508" s="48">
        <v>0</v>
      </c>
      <c r="P508" s="21" t="s">
        <v>16</v>
      </c>
      <c r="Q508" s="21" t="s">
        <v>636</v>
      </c>
      <c r="R508" s="21" t="s">
        <v>637</v>
      </c>
      <c r="S508" s="3" t="s">
        <v>299</v>
      </c>
      <c r="T508" s="37" t="s">
        <v>2656</v>
      </c>
      <c r="U508" s="21" t="s">
        <v>2775</v>
      </c>
      <c r="V508" s="21" t="str">
        <f>VLOOKUP(P508,'Customer List'!B:C,2,)</f>
        <v>Delhi</v>
      </c>
      <c r="W508" s="38"/>
      <c r="X508" s="30">
        <v>45841</v>
      </c>
      <c r="Y508" s="21">
        <f t="shared" si="66"/>
        <v>0</v>
      </c>
      <c r="Z508" s="21" t="str">
        <f t="shared" si="67"/>
        <v>Thursday</v>
      </c>
      <c r="AA508" s="21" t="str">
        <f t="shared" si="68"/>
        <v>Thursday</v>
      </c>
      <c r="AB508" s="21" t="str">
        <f>VLOOKUP(U508,'Currency Sheet'!A:C,3,)</f>
        <v>INR</v>
      </c>
      <c r="AC508" s="42" t="str">
        <f>VLOOKUP(P508,'Customer List'!B:D,3,)</f>
        <v>Local</v>
      </c>
    </row>
    <row r="509" spans="1:29" x14ac:dyDescent="0.25">
      <c r="A509" s="21">
        <v>508</v>
      </c>
      <c r="B509" s="21" t="s">
        <v>2666</v>
      </c>
      <c r="C509" s="30">
        <v>45824</v>
      </c>
      <c r="D509" s="30">
        <v>45828</v>
      </c>
      <c r="E509" s="47">
        <v>8000</v>
      </c>
      <c r="F509" s="47">
        <f t="shared" si="63"/>
        <v>8000</v>
      </c>
      <c r="G509" s="48">
        <f t="shared" si="64"/>
        <v>8000</v>
      </c>
      <c r="H509" s="21">
        <v>903050853</v>
      </c>
      <c r="I509" s="21" t="s">
        <v>2667</v>
      </c>
      <c r="J509" s="21">
        <v>1</v>
      </c>
      <c r="K509" s="21">
        <v>1</v>
      </c>
      <c r="L509" s="21">
        <f t="shared" si="65"/>
        <v>0</v>
      </c>
      <c r="M509" s="21" t="s">
        <v>2668</v>
      </c>
      <c r="N509" s="30">
        <v>45831</v>
      </c>
      <c r="O509" s="48">
        <v>0</v>
      </c>
      <c r="P509" s="21" t="s">
        <v>2669</v>
      </c>
      <c r="Q509" s="21"/>
      <c r="R509" s="21"/>
      <c r="S509" s="3" t="s">
        <v>299</v>
      </c>
      <c r="T509" s="37" t="s">
        <v>2670</v>
      </c>
      <c r="U509" s="21" t="s">
        <v>2775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66"/>
        <v/>
      </c>
      <c r="Z509" s="21" t="str">
        <f t="shared" si="67"/>
        <v>Monday</v>
      </c>
      <c r="AA509" s="21" t="str">
        <f t="shared" si="68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63"/>
        <v>8000</v>
      </c>
      <c r="G510" s="48">
        <f t="shared" si="64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65"/>
        <v>0</v>
      </c>
      <c r="M510" s="21" t="s">
        <v>2671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66"/>
        <v/>
      </c>
      <c r="Z510" s="21" t="str">
        <f t="shared" si="67"/>
        <v>Monday</v>
      </c>
      <c r="AA510" s="21" t="str">
        <f t="shared" si="68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x14ac:dyDescent="0.25">
      <c r="A511" s="21">
        <v>510</v>
      </c>
      <c r="B511" s="21" t="s">
        <v>2653</v>
      </c>
      <c r="C511" s="30">
        <v>45825</v>
      </c>
      <c r="D511" s="30">
        <v>45828</v>
      </c>
      <c r="E511" s="47">
        <v>2688.75</v>
      </c>
      <c r="F511" s="47">
        <f t="shared" si="63"/>
        <v>2688.75</v>
      </c>
      <c r="G511" s="48">
        <f t="shared" si="64"/>
        <v>13443.75</v>
      </c>
      <c r="H511" s="21" t="s">
        <v>2672</v>
      </c>
      <c r="I511" s="21" t="s">
        <v>2673</v>
      </c>
      <c r="J511" s="21">
        <v>5</v>
      </c>
      <c r="K511" s="21">
        <v>5</v>
      </c>
      <c r="L511" s="21">
        <f t="shared" si="65"/>
        <v>0</v>
      </c>
      <c r="M511" s="21" t="s">
        <v>2674</v>
      </c>
      <c r="N511" s="30">
        <v>45855</v>
      </c>
      <c r="O511" s="48">
        <v>47500</v>
      </c>
      <c r="P511" s="21" t="s">
        <v>254</v>
      </c>
      <c r="Q511" s="21" t="s">
        <v>636</v>
      </c>
      <c r="R511" s="21" t="s">
        <v>637</v>
      </c>
      <c r="S511" s="3">
        <v>4</v>
      </c>
      <c r="T511" s="37" t="s">
        <v>2675</v>
      </c>
      <c r="U511" s="21" t="s">
        <v>2775</v>
      </c>
      <c r="V511" s="21" t="str">
        <f>VLOOKUP(P511,'Customer List'!B:C,2,)</f>
        <v>Delhi</v>
      </c>
      <c r="W511" s="38"/>
      <c r="X511" s="30">
        <v>45855</v>
      </c>
      <c r="Y511" s="21">
        <f t="shared" si="66"/>
        <v>0</v>
      </c>
      <c r="Z511" s="21" t="str">
        <f t="shared" si="67"/>
        <v>Thursday</v>
      </c>
      <c r="AA511" s="21" t="str">
        <f t="shared" si="68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9097.7999999999993</v>
      </c>
      <c r="F512" s="47">
        <f t="shared" si="63"/>
        <v>9097.7999999999993</v>
      </c>
      <c r="G512" s="48">
        <f t="shared" si="64"/>
        <v>9097.7999999999993</v>
      </c>
      <c r="H512" s="21">
        <v>114511012</v>
      </c>
      <c r="I512" s="21" t="s">
        <v>2676</v>
      </c>
      <c r="J512" s="21">
        <v>1</v>
      </c>
      <c r="K512" s="21">
        <v>1</v>
      </c>
      <c r="L512" s="21">
        <f t="shared" si="65"/>
        <v>0</v>
      </c>
      <c r="M512" s="21" t="s">
        <v>2655</v>
      </c>
      <c r="N512" s="30">
        <v>45841</v>
      </c>
      <c r="O512" s="48">
        <v>10917.36</v>
      </c>
      <c r="P512" s="21" t="s">
        <v>16</v>
      </c>
      <c r="Q512" s="21" t="s">
        <v>636</v>
      </c>
      <c r="R512" s="21" t="s">
        <v>637</v>
      </c>
      <c r="S512" s="3" t="s">
        <v>299</v>
      </c>
      <c r="T512" s="37"/>
      <c r="U512" s="21" t="s">
        <v>2775</v>
      </c>
      <c r="V512" s="21" t="str">
        <f>VLOOKUP(P512,'Customer List'!B:C,2,)</f>
        <v>Delhi</v>
      </c>
      <c r="W512" s="38"/>
      <c r="X512" s="30">
        <v>45841</v>
      </c>
      <c r="Y512" s="21">
        <f t="shared" si="66"/>
        <v>0</v>
      </c>
      <c r="Z512" s="21" t="str">
        <f t="shared" si="67"/>
        <v>Thursday</v>
      </c>
      <c r="AA512" s="21" t="str">
        <f t="shared" si="68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5200.26</v>
      </c>
      <c r="F513" s="47">
        <f t="shared" si="63"/>
        <v>5200.26</v>
      </c>
      <c r="G513" s="48">
        <f t="shared" si="64"/>
        <v>5200.26</v>
      </c>
      <c r="H513" s="21">
        <v>112100200</v>
      </c>
      <c r="I513" s="21" t="s">
        <v>2677</v>
      </c>
      <c r="J513" s="21">
        <v>1</v>
      </c>
      <c r="K513" s="21">
        <v>1</v>
      </c>
      <c r="L513" s="21">
        <f t="shared" si="65"/>
        <v>0</v>
      </c>
      <c r="M513" s="21" t="s">
        <v>2655</v>
      </c>
      <c r="N513" s="30">
        <v>45841</v>
      </c>
      <c r="O513" s="48">
        <v>6240.31</v>
      </c>
      <c r="P513" s="21" t="s">
        <v>16</v>
      </c>
      <c r="Q513" s="21" t="s">
        <v>636</v>
      </c>
      <c r="R513" s="21" t="s">
        <v>637</v>
      </c>
      <c r="S513" s="3">
        <v>4</v>
      </c>
      <c r="T513" s="37" t="s">
        <v>2656</v>
      </c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66"/>
        <v>0</v>
      </c>
      <c r="Z513" s="21" t="str">
        <f t="shared" si="67"/>
        <v>Thursday</v>
      </c>
      <c r="AA513" s="21" t="str">
        <f t="shared" si="68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x14ac:dyDescent="0.25">
      <c r="A514" s="21">
        <v>513</v>
      </c>
      <c r="B514" s="21" t="s">
        <v>482</v>
      </c>
      <c r="C514" s="30">
        <v>45821</v>
      </c>
      <c r="D514" s="30">
        <v>45828</v>
      </c>
      <c r="E514" s="47">
        <v>735.25</v>
      </c>
      <c r="F514" s="47">
        <f t="shared" si="63"/>
        <v>64702</v>
      </c>
      <c r="G514" s="48">
        <f t="shared" si="64"/>
        <v>129404</v>
      </c>
      <c r="H514" s="21" t="s">
        <v>483</v>
      </c>
      <c r="I514" s="21" t="s">
        <v>484</v>
      </c>
      <c r="J514" s="21">
        <v>2</v>
      </c>
      <c r="K514" s="21">
        <v>2</v>
      </c>
      <c r="L514" s="21">
        <f t="shared" si="65"/>
        <v>0</v>
      </c>
      <c r="M514" s="21" t="s">
        <v>485</v>
      </c>
      <c r="N514" s="30">
        <v>45829</v>
      </c>
      <c r="O514" s="48">
        <v>154108.4</v>
      </c>
      <c r="P514" s="21" t="s">
        <v>516</v>
      </c>
      <c r="Q514" s="21">
        <v>58152285015</v>
      </c>
      <c r="R514" s="21" t="s">
        <v>40</v>
      </c>
      <c r="S514" s="3">
        <v>4</v>
      </c>
      <c r="T514" s="37"/>
      <c r="U514" s="21" t="s">
        <v>610</v>
      </c>
      <c r="V514" s="21" t="str">
        <f>VLOOKUP(P514,'Customer List'!B:C,2,)</f>
        <v>Hyderabad</v>
      </c>
      <c r="W514" s="38"/>
      <c r="X514" s="30">
        <v>45831</v>
      </c>
      <c r="Y514" s="21">
        <f t="shared" si="66"/>
        <v>2</v>
      </c>
      <c r="Z514" s="21" t="str">
        <f t="shared" si="67"/>
        <v>Saturday</v>
      </c>
      <c r="AA514" s="21" t="str">
        <f t="shared" si="68"/>
        <v>Monday</v>
      </c>
      <c r="AB514" s="21" t="str">
        <f>VLOOKUP(U514,'Currency Sheet'!A:C,3,)</f>
        <v>DOLLAR</v>
      </c>
      <c r="AC514" s="42" t="str">
        <f>VLOOKUP(P514,'Customer List'!B:D,3,)</f>
        <v>OutStation</v>
      </c>
    </row>
    <row r="515" spans="1:29" x14ac:dyDescent="0.25">
      <c r="A515" s="21">
        <v>514</v>
      </c>
      <c r="B515" s="21">
        <v>919889</v>
      </c>
      <c r="C515" s="30">
        <v>45821</v>
      </c>
      <c r="D515" s="30">
        <v>45828</v>
      </c>
      <c r="E515" s="47">
        <v>221</v>
      </c>
      <c r="F515" s="47">
        <f t="shared" ref="F515:F578" si="70">IF(AB515="DOLLAR",E515*88,E515)</f>
        <v>19448</v>
      </c>
      <c r="G515" s="48">
        <f t="shared" ref="G515:G578" si="71">F515*J515</f>
        <v>19448</v>
      </c>
      <c r="H515" s="21" t="s">
        <v>486</v>
      </c>
      <c r="I515" s="21" t="s">
        <v>487</v>
      </c>
      <c r="J515" s="21">
        <v>1</v>
      </c>
      <c r="K515" s="21">
        <v>1</v>
      </c>
      <c r="L515" s="21">
        <f t="shared" ref="L515:L578" si="72">J515-K515</f>
        <v>0</v>
      </c>
      <c r="M515" s="21" t="s">
        <v>643</v>
      </c>
      <c r="N515" s="30">
        <v>45835</v>
      </c>
      <c r="O515" s="48">
        <v>24863</v>
      </c>
      <c r="P515" s="21" t="s">
        <v>503</v>
      </c>
      <c r="Q515" s="21" t="s">
        <v>636</v>
      </c>
      <c r="R515" s="21" t="s">
        <v>637</v>
      </c>
      <c r="S515" s="3">
        <v>4</v>
      </c>
      <c r="T515" s="37"/>
      <c r="U515" s="21" t="s">
        <v>610</v>
      </c>
      <c r="V515" s="21" t="str">
        <f>VLOOKUP(P515,'Customer List'!B:C,2,)</f>
        <v>Delhi</v>
      </c>
      <c r="W515" s="38"/>
      <c r="X515" s="30">
        <v>45835</v>
      </c>
      <c r="Y515" s="21">
        <f t="shared" ref="Y515:Y578" si="73">IF(X515="", "", X515-N515)</f>
        <v>0</v>
      </c>
      <c r="Z515" s="21" t="str">
        <f t="shared" ref="Z515:Z578" si="74">IF(N515="", "", TEXT(N515, "dddd"))</f>
        <v>Friday</v>
      </c>
      <c r="AA515" s="21" t="str">
        <f t="shared" ref="AA515:AA578" si="75">IF(X515="", "", TEXT(X515, "dddd"))</f>
        <v>Friday</v>
      </c>
      <c r="AB515" s="21" t="str">
        <f>VLOOKUP(U515,'Currency Sheet'!A:C,3,)</f>
        <v>DOLLAR</v>
      </c>
      <c r="AC515" s="42" t="str">
        <f>VLOOKUP(P515,'Customer List'!B:D,3,)</f>
        <v>Local</v>
      </c>
    </row>
    <row r="516" spans="1:29" x14ac:dyDescent="0.25">
      <c r="A516" s="21">
        <v>515</v>
      </c>
      <c r="B516" s="21" t="s">
        <v>594</v>
      </c>
      <c r="C516" s="30">
        <v>45831</v>
      </c>
      <c r="D516" s="30">
        <v>45831</v>
      </c>
      <c r="E516" s="47">
        <v>9024</v>
      </c>
      <c r="F516" s="47">
        <f t="shared" si="70"/>
        <v>9024</v>
      </c>
      <c r="G516" s="48">
        <f t="shared" si="71"/>
        <v>9024</v>
      </c>
      <c r="H516" s="21" t="s">
        <v>595</v>
      </c>
      <c r="I516" s="21"/>
      <c r="J516" s="21">
        <v>1</v>
      </c>
      <c r="K516" s="21">
        <v>1</v>
      </c>
      <c r="L516" s="21">
        <f t="shared" si="72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73"/>
        <v>0</v>
      </c>
      <c r="Z516" s="21" t="str">
        <f t="shared" si="74"/>
        <v>Monday</v>
      </c>
      <c r="AA516" s="21" t="str">
        <f t="shared" si="75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8008.8</v>
      </c>
      <c r="F517" s="47">
        <f t="shared" si="70"/>
        <v>8008.8</v>
      </c>
      <c r="G517" s="48">
        <f t="shared" si="71"/>
        <v>8008.8</v>
      </c>
      <c r="H517" s="21" t="s">
        <v>597</v>
      </c>
      <c r="I517" s="21"/>
      <c r="J517" s="21">
        <v>1</v>
      </c>
      <c r="K517" s="21">
        <v>1</v>
      </c>
      <c r="L517" s="21">
        <f t="shared" si="72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3"/>
        <v>0</v>
      </c>
      <c r="Z517" s="21" t="str">
        <f t="shared" si="74"/>
        <v>Monday</v>
      </c>
      <c r="AA517" s="21" t="str">
        <f t="shared" si="75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8911.2000000000007</v>
      </c>
      <c r="F518" s="47">
        <f t="shared" si="70"/>
        <v>8911.2000000000007</v>
      </c>
      <c r="G518" s="48">
        <f t="shared" si="71"/>
        <v>8911.2000000000007</v>
      </c>
      <c r="H518" s="21" t="s">
        <v>598</v>
      </c>
      <c r="I518" s="21"/>
      <c r="J518" s="21">
        <v>1</v>
      </c>
      <c r="K518" s="21">
        <v>1</v>
      </c>
      <c r="L518" s="21">
        <f t="shared" si="72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3"/>
        <v>0</v>
      </c>
      <c r="Z518" s="21" t="str">
        <f t="shared" si="74"/>
        <v>Monday</v>
      </c>
      <c r="AA518" s="21" t="str">
        <f t="shared" si="75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0"/>
        <v>7783.2</v>
      </c>
      <c r="G519" s="48">
        <f t="shared" si="71"/>
        <v>7783.2</v>
      </c>
      <c r="H519" s="21" t="s">
        <v>599</v>
      </c>
      <c r="I519" s="21"/>
      <c r="J519" s="21">
        <v>1</v>
      </c>
      <c r="K519" s="21">
        <v>1</v>
      </c>
      <c r="L519" s="21">
        <f t="shared" si="72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3"/>
        <v>0</v>
      </c>
      <c r="Z519" s="21" t="str">
        <f t="shared" si="74"/>
        <v>Monday</v>
      </c>
      <c r="AA519" s="21" t="str">
        <f t="shared" si="75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0"/>
        <v>7783.2</v>
      </c>
      <c r="G520" s="48">
        <f t="shared" si="71"/>
        <v>7783.2</v>
      </c>
      <c r="H520" s="21" t="s">
        <v>600</v>
      </c>
      <c r="I520" s="21"/>
      <c r="J520" s="21">
        <v>1</v>
      </c>
      <c r="K520" s="21">
        <v>1</v>
      </c>
      <c r="L520" s="21">
        <f t="shared" si="72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73"/>
        <v>0</v>
      </c>
      <c r="Z520" s="21" t="str">
        <f t="shared" si="74"/>
        <v>Monday</v>
      </c>
      <c r="AA520" s="21" t="str">
        <f t="shared" si="75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x14ac:dyDescent="0.25">
      <c r="A521" s="21">
        <v>520</v>
      </c>
      <c r="B521" s="21">
        <v>90228940</v>
      </c>
      <c r="C521" s="30">
        <v>45828</v>
      </c>
      <c r="D521" s="30">
        <v>45831</v>
      </c>
      <c r="E521" s="47">
        <v>324.8</v>
      </c>
      <c r="F521" s="47">
        <f t="shared" si="70"/>
        <v>28582.400000000001</v>
      </c>
      <c r="G521" s="48">
        <f t="shared" si="71"/>
        <v>28582.400000000001</v>
      </c>
      <c r="H521" s="21" t="s">
        <v>313</v>
      </c>
      <c r="I521" s="21" t="s">
        <v>314</v>
      </c>
      <c r="J521" s="21">
        <v>1</v>
      </c>
      <c r="K521" s="21">
        <v>1</v>
      </c>
      <c r="L521" s="21">
        <f t="shared" si="72"/>
        <v>0</v>
      </c>
      <c r="M521" s="21" t="s">
        <v>859</v>
      </c>
      <c r="N521" s="30">
        <v>45843</v>
      </c>
      <c r="O521" s="48">
        <v>0</v>
      </c>
      <c r="P521" s="21" t="s">
        <v>242</v>
      </c>
      <c r="Q521" s="21">
        <v>58152845796</v>
      </c>
      <c r="R521" s="21" t="s">
        <v>40</v>
      </c>
      <c r="S521" s="3">
        <v>4</v>
      </c>
      <c r="T521" s="37" t="s">
        <v>860</v>
      </c>
      <c r="U521" s="21" t="s">
        <v>2771</v>
      </c>
      <c r="V521" s="21" t="str">
        <f>VLOOKUP(P521,'Customer List'!B:C,2,)</f>
        <v>Mumbai</v>
      </c>
      <c r="W521" s="38"/>
      <c r="X521" s="30">
        <v>45845</v>
      </c>
      <c r="Y521" s="21">
        <f t="shared" si="73"/>
        <v>2</v>
      </c>
      <c r="Z521" s="21" t="str">
        <f t="shared" si="74"/>
        <v>Saturday</v>
      </c>
      <c r="AA521" s="21" t="str">
        <f t="shared" si="75"/>
        <v>Monday</v>
      </c>
      <c r="AB521" s="21" t="str">
        <f>VLOOKUP(U521,'Currency Sheet'!A:C,3,)</f>
        <v>DOLLAR</v>
      </c>
      <c r="AC521" s="42" t="str">
        <f>VLOOKUP(P521,'Customer List'!B:D,3,)</f>
        <v>OutStation</v>
      </c>
    </row>
    <row r="522" spans="1:29" x14ac:dyDescent="0.25">
      <c r="A522" s="21">
        <v>521</v>
      </c>
      <c r="B522" s="21" t="s">
        <v>272</v>
      </c>
      <c r="C522" s="30">
        <v>45821</v>
      </c>
      <c r="D522" s="30">
        <v>45831</v>
      </c>
      <c r="E522" s="47">
        <v>56.4</v>
      </c>
      <c r="F522" s="47">
        <f t="shared" si="70"/>
        <v>4963.2</v>
      </c>
      <c r="G522" s="48">
        <f t="shared" si="71"/>
        <v>4963.2</v>
      </c>
      <c r="H522" s="21">
        <v>100215</v>
      </c>
      <c r="I522" s="21" t="s">
        <v>1371</v>
      </c>
      <c r="J522" s="21">
        <v>1</v>
      </c>
      <c r="K522" s="21">
        <v>1</v>
      </c>
      <c r="L522" s="21">
        <f t="shared" si="72"/>
        <v>0</v>
      </c>
      <c r="M522" s="21" t="s">
        <v>634</v>
      </c>
      <c r="N522" s="30">
        <v>45835</v>
      </c>
      <c r="O522" s="48">
        <v>8037</v>
      </c>
      <c r="P522" s="21" t="s">
        <v>16</v>
      </c>
      <c r="Q522" s="21" t="s">
        <v>636</v>
      </c>
      <c r="R522" s="21" t="s">
        <v>637</v>
      </c>
      <c r="S522" s="3">
        <v>4</v>
      </c>
      <c r="T522" s="37"/>
      <c r="U522" s="21" t="s">
        <v>18</v>
      </c>
      <c r="V522" s="21" t="str">
        <f>VLOOKUP(P522,'Customer List'!B:C,2,)</f>
        <v>Delhi</v>
      </c>
      <c r="W522" s="38"/>
      <c r="X522" s="30">
        <v>45835</v>
      </c>
      <c r="Y522" s="21">
        <f t="shared" si="73"/>
        <v>0</v>
      </c>
      <c r="Z522" s="21" t="str">
        <f t="shared" si="74"/>
        <v>Friday</v>
      </c>
      <c r="AA522" s="21" t="str">
        <f t="shared" si="75"/>
        <v>Friday</v>
      </c>
      <c r="AB522" s="21" t="str">
        <f>VLOOKUP(U522,'Currency Sheet'!A:C,3,)</f>
        <v>DOLLAR</v>
      </c>
      <c r="AC522" s="42" t="str">
        <f>VLOOKUP(P522,'Customer List'!B:D,3,)</f>
        <v>Local</v>
      </c>
    </row>
    <row r="523" spans="1:29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63</v>
      </c>
      <c r="F523" s="47">
        <f t="shared" si="70"/>
        <v>5544</v>
      </c>
      <c r="G523" s="48">
        <f t="shared" si="71"/>
        <v>5544</v>
      </c>
      <c r="H523" s="21">
        <v>100221</v>
      </c>
      <c r="I523" s="21" t="s">
        <v>1415</v>
      </c>
      <c r="J523" s="21">
        <v>1</v>
      </c>
      <c r="K523" s="21">
        <v>1</v>
      </c>
      <c r="L523" s="21">
        <f t="shared" si="72"/>
        <v>0</v>
      </c>
      <c r="M523" s="21" t="s">
        <v>2006</v>
      </c>
      <c r="N523" s="30">
        <v>45860</v>
      </c>
      <c r="O523" s="48">
        <v>11392.5</v>
      </c>
      <c r="P523" s="21" t="s">
        <v>26</v>
      </c>
      <c r="Q523" s="21" t="s">
        <v>1995</v>
      </c>
      <c r="R523" s="21" t="s">
        <v>40</v>
      </c>
      <c r="S523" s="3">
        <v>4</v>
      </c>
      <c r="T523" s="37" t="s">
        <v>709</v>
      </c>
      <c r="U523" s="21" t="s">
        <v>18</v>
      </c>
      <c r="V523" s="21" t="str">
        <f>VLOOKUP(P523,'Customer List'!B:C,2,)</f>
        <v>Chandigarh</v>
      </c>
      <c r="W523" s="38"/>
      <c r="X523" s="30">
        <v>45861</v>
      </c>
      <c r="Y523" s="21">
        <f t="shared" si="73"/>
        <v>1</v>
      </c>
      <c r="Z523" s="21" t="str">
        <f t="shared" si="74"/>
        <v>Tuesday</v>
      </c>
      <c r="AA523" s="21" t="str">
        <f t="shared" si="75"/>
        <v>Wednesday</v>
      </c>
      <c r="AB523" s="21" t="str">
        <f>VLOOKUP(U523,'Currency Sheet'!A:C,3,)</f>
        <v>DOLLAR</v>
      </c>
      <c r="AC523" s="42" t="str">
        <f>VLOOKUP(P523,'Customer List'!B:D,3,)</f>
        <v>OutStation</v>
      </c>
    </row>
    <row r="524" spans="1:29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205.5</v>
      </c>
      <c r="F524" s="47">
        <f t="shared" si="70"/>
        <v>18084</v>
      </c>
      <c r="G524" s="48">
        <f t="shared" si="71"/>
        <v>18084</v>
      </c>
      <c r="H524" s="21">
        <v>100234</v>
      </c>
      <c r="I524" s="21" t="s">
        <v>1416</v>
      </c>
      <c r="J524" s="21">
        <v>1</v>
      </c>
      <c r="K524" s="21">
        <v>1</v>
      </c>
      <c r="L524" s="21">
        <f t="shared" si="72"/>
        <v>0</v>
      </c>
      <c r="M524" s="21" t="s">
        <v>738</v>
      </c>
      <c r="N524" s="30">
        <v>45838</v>
      </c>
      <c r="O524" s="48">
        <v>24728.5</v>
      </c>
      <c r="P524" s="21" t="s">
        <v>42</v>
      </c>
      <c r="Q524" s="21" t="s">
        <v>636</v>
      </c>
      <c r="R524" s="21" t="s">
        <v>637</v>
      </c>
      <c r="S524" s="3">
        <v>4</v>
      </c>
      <c r="T524" s="37" t="s">
        <v>608</v>
      </c>
      <c r="U524" s="21" t="s">
        <v>18</v>
      </c>
      <c r="V524" s="21" t="str">
        <f>VLOOKUP(P524,'Customer List'!B:C,2,)</f>
        <v>Faridabad</v>
      </c>
      <c r="W524" s="38"/>
      <c r="X524" s="30">
        <v>45838</v>
      </c>
      <c r="Y524" s="21">
        <f t="shared" si="73"/>
        <v>0</v>
      </c>
      <c r="Z524" s="21" t="str">
        <f t="shared" si="74"/>
        <v>Monday</v>
      </c>
      <c r="AA524" s="21" t="str">
        <f t="shared" si="75"/>
        <v>Monday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59.4</v>
      </c>
      <c r="F525" s="47">
        <f t="shared" si="70"/>
        <v>5227.2</v>
      </c>
      <c r="G525" s="48">
        <f t="shared" si="71"/>
        <v>5227.2</v>
      </c>
      <c r="H525" s="21">
        <v>100306</v>
      </c>
      <c r="I525" s="21" t="s">
        <v>1417</v>
      </c>
      <c r="J525" s="21">
        <v>1</v>
      </c>
      <c r="K525" s="21">
        <v>1</v>
      </c>
      <c r="L525" s="21">
        <f t="shared" si="72"/>
        <v>0</v>
      </c>
      <c r="M525" s="21" t="s">
        <v>273</v>
      </c>
      <c r="N525" s="30">
        <v>45833</v>
      </c>
      <c r="O525" s="48">
        <v>9504</v>
      </c>
      <c r="P525" s="21" t="s">
        <v>208</v>
      </c>
      <c r="Q525" s="21" t="s">
        <v>1127</v>
      </c>
      <c r="R525" s="21" t="s">
        <v>1127</v>
      </c>
      <c r="S525" s="3">
        <v>4</v>
      </c>
      <c r="T525" s="37"/>
      <c r="U525" s="21" t="s">
        <v>18</v>
      </c>
      <c r="V525" s="21" t="str">
        <f>VLOOKUP(P525,'Customer List'!B:C,2,)</f>
        <v>Delhi</v>
      </c>
      <c r="W525" s="38"/>
      <c r="X525" s="30">
        <f>IF(OR(R525 = "PRIYANKA MADAM", R525 = "DEEPAK", R525 = "PORTER"),N525,"")</f>
        <v>45833</v>
      </c>
      <c r="Y525" s="21">
        <f t="shared" si="73"/>
        <v>0</v>
      </c>
      <c r="Z525" s="21" t="str">
        <f t="shared" si="74"/>
        <v>Wednesday</v>
      </c>
      <c r="AA525" s="21" t="str">
        <f t="shared" si="75"/>
        <v>Wednesday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49.2</v>
      </c>
      <c r="F526" s="47">
        <f t="shared" si="70"/>
        <v>4329.6000000000004</v>
      </c>
      <c r="G526" s="48">
        <f t="shared" si="71"/>
        <v>21648</v>
      </c>
      <c r="H526" s="21">
        <v>100327</v>
      </c>
      <c r="I526" s="21" t="s">
        <v>1418</v>
      </c>
      <c r="J526" s="21">
        <v>5</v>
      </c>
      <c r="K526" s="21">
        <v>5</v>
      </c>
      <c r="L526" s="21">
        <f t="shared" si="72"/>
        <v>0</v>
      </c>
      <c r="M526" s="21" t="s">
        <v>274</v>
      </c>
      <c r="N526" s="30">
        <v>45832</v>
      </c>
      <c r="O526" s="48">
        <v>38130</v>
      </c>
      <c r="P526" s="21" t="s">
        <v>671</v>
      </c>
      <c r="Q526" s="21">
        <v>58152373274</v>
      </c>
      <c r="R526" s="21" t="s">
        <v>40</v>
      </c>
      <c r="S526" s="3">
        <v>4</v>
      </c>
      <c r="T526" s="37"/>
      <c r="U526" s="21" t="s">
        <v>18</v>
      </c>
      <c r="V526" s="21" t="str">
        <f>VLOOKUP(P526,'Customer List'!B:C,2,)</f>
        <v>Hyderabad</v>
      </c>
      <c r="W526" s="38"/>
      <c r="X526" s="30">
        <v>45833</v>
      </c>
      <c r="Y526" s="21">
        <f t="shared" si="73"/>
        <v>1</v>
      </c>
      <c r="Z526" s="21" t="str">
        <f t="shared" si="74"/>
        <v>Tuesday</v>
      </c>
      <c r="AA526" s="21" t="str">
        <f t="shared" si="75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60.6</v>
      </c>
      <c r="F527" s="47">
        <f t="shared" si="70"/>
        <v>5332.8</v>
      </c>
      <c r="G527" s="48">
        <f t="shared" si="71"/>
        <v>5332.8</v>
      </c>
      <c r="H527" s="21">
        <v>100425</v>
      </c>
      <c r="I527" s="21" t="s">
        <v>1419</v>
      </c>
      <c r="J527" s="21">
        <v>1</v>
      </c>
      <c r="K527" s="21">
        <v>1</v>
      </c>
      <c r="L527" s="21">
        <f t="shared" si="72"/>
        <v>0</v>
      </c>
      <c r="M527" s="21" t="s">
        <v>2006</v>
      </c>
      <c r="N527" s="30">
        <v>45860</v>
      </c>
      <c r="O527" s="48">
        <v>10958.5</v>
      </c>
      <c r="P527" s="21" t="s">
        <v>26</v>
      </c>
      <c r="Q527" s="21" t="s">
        <v>1995</v>
      </c>
      <c r="R527" s="21" t="s">
        <v>40</v>
      </c>
      <c r="S527" s="3">
        <v>4</v>
      </c>
      <c r="T527" s="37" t="s">
        <v>709</v>
      </c>
      <c r="U527" s="21" t="s">
        <v>18</v>
      </c>
      <c r="V527" s="21" t="str">
        <f>VLOOKUP(P527,'Customer List'!B:C,2,)</f>
        <v>Chandigarh</v>
      </c>
      <c r="W527" s="38"/>
      <c r="X527" s="30">
        <v>45861</v>
      </c>
      <c r="Y527" s="21">
        <f t="shared" si="73"/>
        <v>1</v>
      </c>
      <c r="Z527" s="21" t="str">
        <f t="shared" si="74"/>
        <v>Tuesday</v>
      </c>
      <c r="AA527" s="21" t="str">
        <f t="shared" si="75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172.8</v>
      </c>
      <c r="F528" s="47">
        <f t="shared" si="70"/>
        <v>15206.400000000001</v>
      </c>
      <c r="G528" s="48">
        <f t="shared" si="71"/>
        <v>15206.400000000001</v>
      </c>
      <c r="H528" s="21">
        <v>100432</v>
      </c>
      <c r="I528" s="21" t="s">
        <v>1273</v>
      </c>
      <c r="J528" s="21">
        <v>1</v>
      </c>
      <c r="K528" s="21">
        <v>1</v>
      </c>
      <c r="L528" s="21">
        <f t="shared" si="72"/>
        <v>0</v>
      </c>
      <c r="M528" s="21" t="s">
        <v>738</v>
      </c>
      <c r="N528" s="30">
        <v>45838</v>
      </c>
      <c r="O528" s="48">
        <v>25992</v>
      </c>
      <c r="P528" s="21" t="s">
        <v>42</v>
      </c>
      <c r="Q528" s="21" t="s">
        <v>636</v>
      </c>
      <c r="R528" s="21" t="s">
        <v>637</v>
      </c>
      <c r="S528" s="3">
        <v>4</v>
      </c>
      <c r="T528" s="37" t="s">
        <v>608</v>
      </c>
      <c r="U528" s="21" t="s">
        <v>18</v>
      </c>
      <c r="V528" s="21" t="str">
        <f>VLOOKUP(P528,'Customer List'!B:C,2,)</f>
        <v>Faridabad</v>
      </c>
      <c r="W528" s="38"/>
      <c r="X528" s="30">
        <v>45838</v>
      </c>
      <c r="Y528" s="21">
        <f t="shared" si="73"/>
        <v>0</v>
      </c>
      <c r="Z528" s="21" t="str">
        <f t="shared" si="74"/>
        <v>Monday</v>
      </c>
      <c r="AA528" s="21" t="str">
        <f t="shared" si="75"/>
        <v>Monday</v>
      </c>
      <c r="AB528" s="21" t="str">
        <f>VLOOKUP(U528,'Currency Sheet'!A:C,3,)</f>
        <v>DOLLAR</v>
      </c>
      <c r="AC528" s="42" t="str">
        <f>VLOOKUP(P528,'Customer List'!B:D,3,)</f>
        <v>Local</v>
      </c>
    </row>
    <row r="529" spans="1:29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64.349999999999994</v>
      </c>
      <c r="F529" s="47">
        <f t="shared" si="70"/>
        <v>5662.7999999999993</v>
      </c>
      <c r="G529" s="48">
        <f t="shared" si="71"/>
        <v>5662.7999999999993</v>
      </c>
      <c r="H529" s="21">
        <v>100510</v>
      </c>
      <c r="I529" s="21" t="s">
        <v>68</v>
      </c>
      <c r="J529" s="21">
        <v>1</v>
      </c>
      <c r="K529" s="21">
        <v>1</v>
      </c>
      <c r="L529" s="21">
        <f t="shared" si="72"/>
        <v>0</v>
      </c>
      <c r="M529" s="21" t="s">
        <v>735</v>
      </c>
      <c r="N529" s="30">
        <v>45836</v>
      </c>
      <c r="O529" s="48">
        <v>10741.5</v>
      </c>
      <c r="P529" s="21" t="s">
        <v>651</v>
      </c>
      <c r="Q529" s="21" t="s">
        <v>1127</v>
      </c>
      <c r="R529" s="21" t="s">
        <v>1127</v>
      </c>
      <c r="S529" s="3">
        <v>4</v>
      </c>
      <c r="T529" s="37" t="s">
        <v>1128</v>
      </c>
      <c r="U529" s="21" t="s">
        <v>18</v>
      </c>
      <c r="V529" s="21" t="str">
        <f>VLOOKUP(P529,'Customer List'!B:C,2,)</f>
        <v>Ropar</v>
      </c>
      <c r="W529" s="38"/>
      <c r="X529" s="30">
        <f>IF(OR(R529 = "PRIYANKA MADAM", R529 = "DEEPAK", R529 = "PORTER"),N529,"")</f>
        <v>45836</v>
      </c>
      <c r="Y529" s="21">
        <f t="shared" si="73"/>
        <v>0</v>
      </c>
      <c r="Z529" s="21" t="str">
        <f t="shared" si="74"/>
        <v>Saturday</v>
      </c>
      <c r="AA529" s="21" t="str">
        <f t="shared" si="75"/>
        <v>Saturday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54</v>
      </c>
      <c r="F530" s="47">
        <f t="shared" si="70"/>
        <v>4752</v>
      </c>
      <c r="G530" s="48">
        <f t="shared" si="71"/>
        <v>4752</v>
      </c>
      <c r="H530" s="21">
        <v>100512</v>
      </c>
      <c r="I530" s="21" t="s">
        <v>1420</v>
      </c>
      <c r="J530" s="21">
        <v>1</v>
      </c>
      <c r="K530" s="21">
        <v>1</v>
      </c>
      <c r="L530" s="21">
        <f t="shared" si="72"/>
        <v>0</v>
      </c>
      <c r="M530" s="21" t="s">
        <v>275</v>
      </c>
      <c r="N530" s="30">
        <v>45832</v>
      </c>
      <c r="O530" s="48">
        <v>6836.4</v>
      </c>
      <c r="P530" s="21" t="s">
        <v>276</v>
      </c>
      <c r="Q530" s="21">
        <v>58152369052</v>
      </c>
      <c r="R530" s="21" t="s">
        <v>40</v>
      </c>
      <c r="S530" s="3">
        <v>4</v>
      </c>
      <c r="T530" s="37"/>
      <c r="U530" s="21" t="s">
        <v>18</v>
      </c>
      <c r="V530" s="21" t="str">
        <f>VLOOKUP(P530,'Customer List'!B:C,2,)</f>
        <v>Pune</v>
      </c>
      <c r="W530" s="38"/>
      <c r="X530" s="30">
        <v>45833</v>
      </c>
      <c r="Y530" s="21">
        <f t="shared" si="73"/>
        <v>1</v>
      </c>
      <c r="Z530" s="21" t="str">
        <f t="shared" si="74"/>
        <v>Tuesday</v>
      </c>
      <c r="AA530" s="21" t="str">
        <f t="shared" si="75"/>
        <v>Wednesday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63</v>
      </c>
      <c r="F531" s="47">
        <f t="shared" si="70"/>
        <v>5544</v>
      </c>
      <c r="G531" s="48">
        <f t="shared" si="71"/>
        <v>5544</v>
      </c>
      <c r="H531" s="21">
        <v>100516</v>
      </c>
      <c r="I531" s="21" t="s">
        <v>67</v>
      </c>
      <c r="J531" s="21">
        <v>1</v>
      </c>
      <c r="K531" s="21">
        <v>1</v>
      </c>
      <c r="L531" s="21">
        <f t="shared" si="72"/>
        <v>0</v>
      </c>
      <c r="M531" s="21" t="s">
        <v>634</v>
      </c>
      <c r="N531" s="30">
        <v>45835</v>
      </c>
      <c r="O531" s="48">
        <v>8977.5</v>
      </c>
      <c r="P531" s="21" t="s">
        <v>16</v>
      </c>
      <c r="Q531" s="21" t="s">
        <v>636</v>
      </c>
      <c r="R531" s="21" t="s">
        <v>637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v>45835</v>
      </c>
      <c r="Y531" s="21">
        <f t="shared" si="73"/>
        <v>0</v>
      </c>
      <c r="Z531" s="21" t="str">
        <f t="shared" si="74"/>
        <v>Friday</v>
      </c>
      <c r="AA531" s="21" t="str">
        <f t="shared" si="75"/>
        <v>Friday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139.80000000000001</v>
      </c>
      <c r="F532" s="47">
        <f t="shared" si="70"/>
        <v>12302.400000000001</v>
      </c>
      <c r="G532" s="48">
        <f t="shared" si="71"/>
        <v>12302.400000000001</v>
      </c>
      <c r="H532" s="21">
        <v>100530</v>
      </c>
      <c r="I532" s="21" t="s">
        <v>1421</v>
      </c>
      <c r="J532" s="21">
        <v>1</v>
      </c>
      <c r="K532" s="21">
        <v>1</v>
      </c>
      <c r="L532" s="21">
        <f t="shared" si="72"/>
        <v>0</v>
      </c>
      <c r="M532" s="21" t="s">
        <v>273</v>
      </c>
      <c r="N532" s="30">
        <v>45833</v>
      </c>
      <c r="O532" s="48">
        <v>22368</v>
      </c>
      <c r="P532" s="21" t="s">
        <v>208</v>
      </c>
      <c r="Q532" s="21" t="s">
        <v>1127</v>
      </c>
      <c r="R532" s="21" t="s">
        <v>1127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f>IF(OR(R532 = "PRIYANKA MADAM", R532 = "DEEPAK", R532 = "PORTER"),N532,"")</f>
        <v>45833</v>
      </c>
      <c r="Y532" s="21">
        <f t="shared" si="73"/>
        <v>0</v>
      </c>
      <c r="Z532" s="21" t="str">
        <f t="shared" si="74"/>
        <v>Wednesday</v>
      </c>
      <c r="AA532" s="21" t="str">
        <f t="shared" si="75"/>
        <v>Wednesday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18</v>
      </c>
      <c r="F533" s="47">
        <f t="shared" si="70"/>
        <v>1584</v>
      </c>
      <c r="G533" s="48">
        <f t="shared" si="71"/>
        <v>1584</v>
      </c>
      <c r="H533" s="21">
        <v>100705</v>
      </c>
      <c r="I533" s="21" t="s">
        <v>69</v>
      </c>
      <c r="J533" s="21">
        <v>1</v>
      </c>
      <c r="K533" s="21">
        <v>1</v>
      </c>
      <c r="L533" s="21">
        <f t="shared" si="72"/>
        <v>0</v>
      </c>
      <c r="M533" s="21" t="s">
        <v>634</v>
      </c>
      <c r="N533" s="30">
        <v>45835</v>
      </c>
      <c r="O533" s="48">
        <v>2565</v>
      </c>
      <c r="P533" s="21" t="s">
        <v>16</v>
      </c>
      <c r="Q533" s="21" t="s">
        <v>636</v>
      </c>
      <c r="R533" s="21" t="s">
        <v>637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v>45835</v>
      </c>
      <c r="Y533" s="21">
        <f t="shared" si="73"/>
        <v>0</v>
      </c>
      <c r="Z533" s="21" t="str">
        <f t="shared" si="74"/>
        <v>Friday</v>
      </c>
      <c r="AA533" s="21" t="str">
        <f t="shared" si="75"/>
        <v>Friday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64.2</v>
      </c>
      <c r="F534" s="47">
        <f t="shared" si="70"/>
        <v>5649.6</v>
      </c>
      <c r="G534" s="48">
        <f t="shared" si="71"/>
        <v>5649.6</v>
      </c>
      <c r="H534" s="21">
        <v>100708</v>
      </c>
      <c r="I534" s="21" t="s">
        <v>1374</v>
      </c>
      <c r="J534" s="21">
        <v>1</v>
      </c>
      <c r="K534" s="21">
        <v>1</v>
      </c>
      <c r="L534" s="21">
        <f t="shared" si="72"/>
        <v>0</v>
      </c>
      <c r="M534" s="21" t="s">
        <v>2144</v>
      </c>
      <c r="N534" s="30">
        <v>45860</v>
      </c>
      <c r="O534" s="48">
        <v>0</v>
      </c>
      <c r="P534" s="21" t="s">
        <v>26</v>
      </c>
      <c r="Q534" s="21" t="s">
        <v>1995</v>
      </c>
      <c r="R534" s="21" t="s">
        <v>40</v>
      </c>
      <c r="S534" s="3">
        <v>4</v>
      </c>
      <c r="T534" s="37" t="s">
        <v>2145</v>
      </c>
      <c r="U534" s="21" t="s">
        <v>18</v>
      </c>
      <c r="V534" s="21" t="str">
        <f>VLOOKUP(P534,'Customer List'!B:C,2,)</f>
        <v>Chandigarh</v>
      </c>
      <c r="W534" s="38"/>
      <c r="X534" s="30">
        <v>45861</v>
      </c>
      <c r="Y534" s="21">
        <f t="shared" si="73"/>
        <v>1</v>
      </c>
      <c r="Z534" s="21" t="str">
        <f t="shared" si="74"/>
        <v>Tuesday</v>
      </c>
      <c r="AA534" s="21" t="str">
        <f t="shared" si="75"/>
        <v>Wednesday</v>
      </c>
      <c r="AB534" s="21" t="str">
        <f>VLOOKUP(U534,'Currency Sheet'!A:C,3,)</f>
        <v>DOLLAR</v>
      </c>
      <c r="AC534" s="42" t="str">
        <f>VLOOKUP(P534,'Customer List'!B:D,3,)</f>
        <v>OutStation</v>
      </c>
    </row>
    <row r="535" spans="1:29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43.2</v>
      </c>
      <c r="F535" s="47">
        <f t="shared" si="70"/>
        <v>3801.6000000000004</v>
      </c>
      <c r="G535" s="48">
        <f t="shared" si="71"/>
        <v>3801.6000000000004</v>
      </c>
      <c r="H535" s="21">
        <v>100723</v>
      </c>
      <c r="I535" s="21" t="s">
        <v>1422</v>
      </c>
      <c r="J535" s="21">
        <v>1</v>
      </c>
      <c r="K535" s="21">
        <v>1</v>
      </c>
      <c r="L535" s="21">
        <f t="shared" si="72"/>
        <v>0</v>
      </c>
      <c r="M535" s="21" t="s">
        <v>273</v>
      </c>
      <c r="N535" s="30">
        <v>45833</v>
      </c>
      <c r="O535" s="48">
        <v>6912</v>
      </c>
      <c r="P535" s="21" t="s">
        <v>208</v>
      </c>
      <c r="Q535" s="21" t="s">
        <v>1127</v>
      </c>
      <c r="R535" s="21" t="s">
        <v>1127</v>
      </c>
      <c r="S535" s="3">
        <v>4</v>
      </c>
      <c r="T535" s="37"/>
      <c r="U535" s="21" t="s">
        <v>18</v>
      </c>
      <c r="V535" s="21" t="str">
        <f>VLOOKUP(P535,'Customer List'!B:C,2,)</f>
        <v>Delhi</v>
      </c>
      <c r="W535" s="38"/>
      <c r="X535" s="30">
        <f>IF(OR(R535 = "PRIYANKA MADAM", R535 = "DEEPAK", R535 = "PORTER"),N535,"")</f>
        <v>45833</v>
      </c>
      <c r="Y535" s="21">
        <f t="shared" si="73"/>
        <v>0</v>
      </c>
      <c r="Z535" s="21" t="str">
        <f t="shared" si="74"/>
        <v>Wednesday</v>
      </c>
      <c r="AA535" s="21" t="str">
        <f t="shared" si="75"/>
        <v>Wednesday</v>
      </c>
      <c r="AB535" s="21" t="str">
        <f>VLOOKUP(U535,'Currency Sheet'!A:C,3,)</f>
        <v>DOLLAR</v>
      </c>
      <c r="AC535" s="42" t="str">
        <f>VLOOKUP(P535,'Customer List'!B:D,3,)</f>
        <v>Local</v>
      </c>
    </row>
    <row r="536" spans="1:29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204.75</v>
      </c>
      <c r="F536" s="47">
        <f t="shared" si="70"/>
        <v>18018</v>
      </c>
      <c r="G536" s="48">
        <f t="shared" si="71"/>
        <v>18018</v>
      </c>
      <c r="H536" s="21">
        <v>100744</v>
      </c>
      <c r="I536" s="21" t="s">
        <v>1423</v>
      </c>
      <c r="J536" s="21">
        <v>1</v>
      </c>
      <c r="K536" s="21">
        <v>1</v>
      </c>
      <c r="L536" s="21">
        <f t="shared" si="72"/>
        <v>0</v>
      </c>
      <c r="M536" s="21" t="s">
        <v>735</v>
      </c>
      <c r="N536" s="30">
        <v>45836</v>
      </c>
      <c r="O536" s="48">
        <v>31736.25</v>
      </c>
      <c r="P536" s="21" t="s">
        <v>651</v>
      </c>
      <c r="Q536" s="21" t="s">
        <v>1127</v>
      </c>
      <c r="R536" s="21" t="s">
        <v>1127</v>
      </c>
      <c r="S536" s="3">
        <v>4</v>
      </c>
      <c r="T536" s="37" t="s">
        <v>1128</v>
      </c>
      <c r="U536" s="21" t="s">
        <v>18</v>
      </c>
      <c r="V536" s="21" t="str">
        <f>VLOOKUP(P536,'Customer List'!B:C,2,)</f>
        <v>Ropar</v>
      </c>
      <c r="W536" s="38"/>
      <c r="X536" s="30">
        <f>IF(OR(R536 = "PRIYANKA MADAM", R536 = "DEEPAK", R536 = "PORTER"),N536,"")</f>
        <v>45836</v>
      </c>
      <c r="Y536" s="21">
        <f t="shared" si="73"/>
        <v>0</v>
      </c>
      <c r="Z536" s="21" t="str">
        <f t="shared" si="74"/>
        <v>Saturday</v>
      </c>
      <c r="AA536" s="21" t="str">
        <f t="shared" si="75"/>
        <v>Saturday</v>
      </c>
      <c r="AB536" s="21" t="str">
        <f>VLOOKUP(U536,'Currency Sheet'!A:C,3,)</f>
        <v>DOLLAR</v>
      </c>
      <c r="AC536" s="42" t="str">
        <f>VLOOKUP(P536,'Customer List'!B:D,3,)</f>
        <v>OutStation</v>
      </c>
    </row>
    <row r="537" spans="1:29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189</v>
      </c>
      <c r="F537" s="47">
        <f t="shared" si="70"/>
        <v>16632</v>
      </c>
      <c r="G537" s="48">
        <f t="shared" si="71"/>
        <v>16632</v>
      </c>
      <c r="H537" s="21">
        <v>100753</v>
      </c>
      <c r="I537" s="21" t="s">
        <v>1424</v>
      </c>
      <c r="J537" s="21">
        <v>1</v>
      </c>
      <c r="K537" s="21">
        <v>1</v>
      </c>
      <c r="L537" s="21">
        <f t="shared" si="72"/>
        <v>0</v>
      </c>
      <c r="M537" s="21" t="s">
        <v>738</v>
      </c>
      <c r="N537" s="30">
        <v>45838</v>
      </c>
      <c r="O537" s="48">
        <v>22743</v>
      </c>
      <c r="P537" s="21" t="s">
        <v>42</v>
      </c>
      <c r="Q537" s="21" t="s">
        <v>636</v>
      </c>
      <c r="R537" s="21" t="s">
        <v>637</v>
      </c>
      <c r="S537" s="3">
        <v>4</v>
      </c>
      <c r="T537" s="37" t="s">
        <v>608</v>
      </c>
      <c r="U537" s="21" t="s">
        <v>18</v>
      </c>
      <c r="V537" s="21" t="str">
        <f>VLOOKUP(P537,'Customer List'!B:C,2,)</f>
        <v>Faridabad</v>
      </c>
      <c r="W537" s="38"/>
      <c r="X537" s="30">
        <v>45838</v>
      </c>
      <c r="Y537" s="21">
        <f t="shared" si="73"/>
        <v>0</v>
      </c>
      <c r="Z537" s="21" t="str">
        <f t="shared" si="74"/>
        <v>Monday</v>
      </c>
      <c r="AA537" s="21" t="str">
        <f t="shared" si="75"/>
        <v>Monday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19.8</v>
      </c>
      <c r="F538" s="47">
        <f t="shared" si="70"/>
        <v>1742.4</v>
      </c>
      <c r="G538" s="48">
        <f t="shared" si="71"/>
        <v>1742.4</v>
      </c>
      <c r="H538" s="21">
        <v>101211</v>
      </c>
      <c r="I538" s="21" t="s">
        <v>1425</v>
      </c>
      <c r="J538" s="21">
        <v>1</v>
      </c>
      <c r="K538" s="21">
        <v>1</v>
      </c>
      <c r="L538" s="21">
        <f t="shared" si="72"/>
        <v>0</v>
      </c>
      <c r="M538" s="21" t="s">
        <v>634</v>
      </c>
      <c r="N538" s="30">
        <v>45835</v>
      </c>
      <c r="O538" s="48">
        <v>2821.5</v>
      </c>
      <c r="P538" s="21" t="s">
        <v>16</v>
      </c>
      <c r="Q538" s="21" t="s">
        <v>636</v>
      </c>
      <c r="R538" s="21" t="s">
        <v>637</v>
      </c>
      <c r="S538" s="3">
        <v>4</v>
      </c>
      <c r="T538" s="37"/>
      <c r="U538" s="21" t="s">
        <v>18</v>
      </c>
      <c r="V538" s="21" t="str">
        <f>VLOOKUP(P538,'Customer List'!B:C,2,)</f>
        <v>Delhi</v>
      </c>
      <c r="W538" s="38"/>
      <c r="X538" s="30">
        <v>45835</v>
      </c>
      <c r="Y538" s="21">
        <f t="shared" si="73"/>
        <v>0</v>
      </c>
      <c r="Z538" s="21" t="str">
        <f t="shared" si="74"/>
        <v>Friday</v>
      </c>
      <c r="AA538" s="21" t="str">
        <f t="shared" si="75"/>
        <v>Friday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172.8</v>
      </c>
      <c r="F539" s="47">
        <f t="shared" si="70"/>
        <v>15206.400000000001</v>
      </c>
      <c r="G539" s="48">
        <f t="shared" si="71"/>
        <v>30412.800000000003</v>
      </c>
      <c r="H539" s="21">
        <v>101230</v>
      </c>
      <c r="I539" s="21" t="s">
        <v>1426</v>
      </c>
      <c r="J539" s="21">
        <v>2</v>
      </c>
      <c r="K539" s="21">
        <v>2</v>
      </c>
      <c r="L539" s="21">
        <f t="shared" si="72"/>
        <v>0</v>
      </c>
      <c r="M539" s="21" t="s">
        <v>277</v>
      </c>
      <c r="N539" s="30">
        <v>45832</v>
      </c>
      <c r="O539" s="48">
        <v>49222.080000000002</v>
      </c>
      <c r="P539" s="21" t="s">
        <v>242</v>
      </c>
      <c r="Q539" s="21">
        <v>58152374722</v>
      </c>
      <c r="R539" s="21" t="s">
        <v>40</v>
      </c>
      <c r="S539" s="3">
        <v>4</v>
      </c>
      <c r="T539" s="37"/>
      <c r="U539" s="21" t="s">
        <v>18</v>
      </c>
      <c r="V539" s="21" t="str">
        <f>VLOOKUP(P539,'Customer List'!B:C,2,)</f>
        <v>Mumbai</v>
      </c>
      <c r="W539" s="38"/>
      <c r="X539" s="30">
        <v>45833</v>
      </c>
      <c r="Y539" s="21">
        <f t="shared" si="73"/>
        <v>1</v>
      </c>
      <c r="Z539" s="21" t="str">
        <f t="shared" si="74"/>
        <v>Tuesday</v>
      </c>
      <c r="AA539" s="21" t="str">
        <f t="shared" si="75"/>
        <v>Wednesday</v>
      </c>
      <c r="AB539" s="21" t="str">
        <f>VLOOKUP(U539,'Currency Sheet'!A:C,3,)</f>
        <v>DOLLAR</v>
      </c>
      <c r="AC539" s="42" t="str">
        <f>VLOOKUP(P539,'Customer List'!B:D,3,)</f>
        <v>OutStation</v>
      </c>
    </row>
    <row r="540" spans="1:29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182.4</v>
      </c>
      <c r="F540" s="47">
        <f t="shared" si="70"/>
        <v>16051.2</v>
      </c>
      <c r="G540" s="48">
        <f t="shared" si="71"/>
        <v>16051.2</v>
      </c>
      <c r="H540" s="21">
        <v>101256</v>
      </c>
      <c r="I540" s="21" t="s">
        <v>1427</v>
      </c>
      <c r="J540" s="21">
        <v>1</v>
      </c>
      <c r="K540" s="21">
        <v>1</v>
      </c>
      <c r="L540" s="21">
        <f t="shared" si="72"/>
        <v>0</v>
      </c>
      <c r="M540" s="21" t="s">
        <v>738</v>
      </c>
      <c r="N540" s="30">
        <v>45838</v>
      </c>
      <c r="O540" s="48">
        <v>27436</v>
      </c>
      <c r="P540" s="21" t="s">
        <v>42</v>
      </c>
      <c r="Q540" s="21" t="s">
        <v>636</v>
      </c>
      <c r="R540" s="21" t="s">
        <v>637</v>
      </c>
      <c r="S540" s="3">
        <v>4</v>
      </c>
      <c r="T540" s="37" t="s">
        <v>608</v>
      </c>
      <c r="U540" s="21" t="s">
        <v>18</v>
      </c>
      <c r="V540" s="21" t="str">
        <f>VLOOKUP(P540,'Customer List'!B:C,2,)</f>
        <v>Faridabad</v>
      </c>
      <c r="W540" s="38"/>
      <c r="X540" s="30">
        <v>45838</v>
      </c>
      <c r="Y540" s="21">
        <f t="shared" si="73"/>
        <v>0</v>
      </c>
      <c r="Z540" s="21" t="str">
        <f t="shared" si="74"/>
        <v>Monday</v>
      </c>
      <c r="AA540" s="21" t="str">
        <f t="shared" si="75"/>
        <v>Monday</v>
      </c>
      <c r="AB540" s="21" t="str">
        <f>VLOOKUP(U540,'Currency Sheet'!A:C,3,)</f>
        <v>DOLLAR</v>
      </c>
      <c r="AC540" s="42" t="str">
        <f>VLOOKUP(P540,'Customer List'!B:D,3,)</f>
        <v>Local</v>
      </c>
    </row>
    <row r="541" spans="1:29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42.6</v>
      </c>
      <c r="F541" s="47">
        <f t="shared" si="70"/>
        <v>3748.8</v>
      </c>
      <c r="G541" s="48">
        <f t="shared" si="71"/>
        <v>22492.800000000003</v>
      </c>
      <c r="H541" s="21">
        <v>102005</v>
      </c>
      <c r="I541" s="21" t="s">
        <v>1428</v>
      </c>
      <c r="J541" s="21">
        <v>6</v>
      </c>
      <c r="K541" s="21">
        <v>6</v>
      </c>
      <c r="L541" s="21">
        <f t="shared" si="72"/>
        <v>0</v>
      </c>
      <c r="M541" s="21" t="s">
        <v>274</v>
      </c>
      <c r="N541" s="30">
        <v>45832</v>
      </c>
      <c r="O541" s="48">
        <v>39618</v>
      </c>
      <c r="P541" s="21" t="s">
        <v>671</v>
      </c>
      <c r="Q541" s="21">
        <v>58152373274</v>
      </c>
      <c r="R541" s="21" t="s">
        <v>40</v>
      </c>
      <c r="S541" s="3">
        <v>4</v>
      </c>
      <c r="T541" s="37"/>
      <c r="U541" s="21" t="s">
        <v>18</v>
      </c>
      <c r="V541" s="21" t="str">
        <f>VLOOKUP(P541,'Customer List'!B:C,2,)</f>
        <v>Hyderabad</v>
      </c>
      <c r="W541" s="38"/>
      <c r="X541" s="30">
        <v>45833</v>
      </c>
      <c r="Y541" s="21">
        <f t="shared" si="73"/>
        <v>1</v>
      </c>
      <c r="Z541" s="21" t="str">
        <f t="shared" si="74"/>
        <v>Tuesday</v>
      </c>
      <c r="AA541" s="21" t="str">
        <f t="shared" si="75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52.2</v>
      </c>
      <c r="F542" s="47">
        <f t="shared" si="70"/>
        <v>4593.6000000000004</v>
      </c>
      <c r="G542" s="48">
        <f t="shared" si="71"/>
        <v>4593.6000000000004</v>
      </c>
      <c r="H542" s="21">
        <v>102015</v>
      </c>
      <c r="I542" s="21" t="s">
        <v>1429</v>
      </c>
      <c r="J542" s="21">
        <v>1</v>
      </c>
      <c r="K542" s="21">
        <v>1</v>
      </c>
      <c r="L542" s="21">
        <f t="shared" si="72"/>
        <v>0</v>
      </c>
      <c r="M542" s="21" t="s">
        <v>2006</v>
      </c>
      <c r="N542" s="30">
        <v>45860</v>
      </c>
      <c r="O542" s="48">
        <v>9439.5</v>
      </c>
      <c r="P542" s="21" t="s">
        <v>26</v>
      </c>
      <c r="Q542" s="21" t="s">
        <v>1995</v>
      </c>
      <c r="R542" s="21" t="s">
        <v>40</v>
      </c>
      <c r="S542" s="3">
        <v>4</v>
      </c>
      <c r="T542" s="37" t="s">
        <v>709</v>
      </c>
      <c r="U542" s="21" t="s">
        <v>18</v>
      </c>
      <c r="V542" s="21" t="str">
        <f>VLOOKUP(P542,'Customer List'!B:C,2,)</f>
        <v>Chandigarh</v>
      </c>
      <c r="W542" s="38"/>
      <c r="X542" s="30">
        <v>45861</v>
      </c>
      <c r="Y542" s="21">
        <f t="shared" si="73"/>
        <v>1</v>
      </c>
      <c r="Z542" s="21" t="str">
        <f t="shared" si="74"/>
        <v>Tuesday</v>
      </c>
      <c r="AA542" s="21" t="str">
        <f t="shared" si="75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60.6</v>
      </c>
      <c r="F543" s="47">
        <f t="shared" si="70"/>
        <v>5332.8</v>
      </c>
      <c r="G543" s="48">
        <f t="shared" si="71"/>
        <v>5332.8</v>
      </c>
      <c r="H543" s="21">
        <v>102205</v>
      </c>
      <c r="I543" s="21" t="s">
        <v>1430</v>
      </c>
      <c r="J543" s="21">
        <v>1</v>
      </c>
      <c r="K543" s="21">
        <v>1</v>
      </c>
      <c r="L543" s="21">
        <f t="shared" si="72"/>
        <v>0</v>
      </c>
      <c r="M543" s="21" t="s">
        <v>805</v>
      </c>
      <c r="N543" s="30">
        <v>45840</v>
      </c>
      <c r="O543" s="48">
        <v>6608.27</v>
      </c>
      <c r="P543" s="21" t="s">
        <v>278</v>
      </c>
      <c r="Q543" s="21">
        <v>58152715250</v>
      </c>
      <c r="R543" s="21" t="s">
        <v>40</v>
      </c>
      <c r="S543" s="3">
        <v>4</v>
      </c>
      <c r="T543" s="37" t="s">
        <v>813</v>
      </c>
      <c r="U543" s="21" t="s">
        <v>18</v>
      </c>
      <c r="V543" s="21" t="str">
        <f>VLOOKUP(P543,'Customer List'!B:C,2,)</f>
        <v>Lucknow</v>
      </c>
      <c r="W543" s="38"/>
      <c r="X543" s="30">
        <v>45843</v>
      </c>
      <c r="Y543" s="21">
        <f t="shared" si="73"/>
        <v>3</v>
      </c>
      <c r="Z543" s="21" t="str">
        <f t="shared" si="74"/>
        <v>Wednesday</v>
      </c>
      <c r="AA543" s="21" t="str">
        <f t="shared" si="75"/>
        <v>Saturday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33.6</v>
      </c>
      <c r="F544" s="47">
        <f t="shared" si="70"/>
        <v>2956.8</v>
      </c>
      <c r="G544" s="48">
        <f t="shared" si="71"/>
        <v>2956.8</v>
      </c>
      <c r="H544" s="21">
        <v>103007</v>
      </c>
      <c r="I544" s="21" t="s">
        <v>53</v>
      </c>
      <c r="J544" s="21">
        <v>1</v>
      </c>
      <c r="K544" s="21">
        <v>1</v>
      </c>
      <c r="L544" s="21">
        <f t="shared" si="72"/>
        <v>0</v>
      </c>
      <c r="M544" s="21" t="s">
        <v>634</v>
      </c>
      <c r="N544" s="30">
        <v>45835</v>
      </c>
      <c r="O544" s="48">
        <v>4788</v>
      </c>
      <c r="P544" s="21" t="s">
        <v>16</v>
      </c>
      <c r="Q544" s="21" t="s">
        <v>636</v>
      </c>
      <c r="R544" s="21" t="s">
        <v>637</v>
      </c>
      <c r="S544" s="3">
        <v>4</v>
      </c>
      <c r="T544" s="37"/>
      <c r="U544" s="21" t="s">
        <v>18</v>
      </c>
      <c r="V544" s="21" t="str">
        <f>VLOOKUP(P544,'Customer List'!B:C,2,)</f>
        <v>Delhi</v>
      </c>
      <c r="W544" s="38"/>
      <c r="X544" s="30">
        <v>45835</v>
      </c>
      <c r="Y544" s="21">
        <f t="shared" si="73"/>
        <v>0</v>
      </c>
      <c r="Z544" s="21" t="str">
        <f t="shared" si="74"/>
        <v>Friday</v>
      </c>
      <c r="AA544" s="21" t="str">
        <f t="shared" si="75"/>
        <v>Friday</v>
      </c>
      <c r="AB544" s="21" t="str">
        <f>VLOOKUP(U544,'Currency Sheet'!A:C,3,)</f>
        <v>DOLLAR</v>
      </c>
      <c r="AC544" s="42" t="str">
        <f>VLOOKUP(P544,'Customer List'!B:D,3,)</f>
        <v>Local</v>
      </c>
    </row>
    <row r="545" spans="1:29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60.6</v>
      </c>
      <c r="F545" s="47">
        <f t="shared" si="70"/>
        <v>5332.8</v>
      </c>
      <c r="G545" s="48">
        <f t="shared" si="71"/>
        <v>10665.6</v>
      </c>
      <c r="H545" s="21">
        <v>103017</v>
      </c>
      <c r="I545" s="21" t="s">
        <v>1431</v>
      </c>
      <c r="J545" s="21">
        <v>2</v>
      </c>
      <c r="K545" s="21">
        <v>2</v>
      </c>
      <c r="L545" s="21">
        <f t="shared" si="72"/>
        <v>0</v>
      </c>
      <c r="M545" s="21" t="s">
        <v>279</v>
      </c>
      <c r="N545" s="30">
        <v>45832</v>
      </c>
      <c r="O545" s="48">
        <v>18786</v>
      </c>
      <c r="P545" s="21" t="s">
        <v>671</v>
      </c>
      <c r="Q545" s="21">
        <v>58152373274</v>
      </c>
      <c r="R545" s="21" t="s">
        <v>40</v>
      </c>
      <c r="S545" s="3">
        <v>4</v>
      </c>
      <c r="T545" s="37"/>
      <c r="U545" s="21" t="s">
        <v>18</v>
      </c>
      <c r="V545" s="21" t="str">
        <f>VLOOKUP(P545,'Customer List'!B:C,2,)</f>
        <v>Hyderabad</v>
      </c>
      <c r="W545" s="38"/>
      <c r="X545" s="30">
        <v>45833</v>
      </c>
      <c r="Y545" s="21">
        <f t="shared" si="73"/>
        <v>1</v>
      </c>
      <c r="Z545" s="21" t="str">
        <f t="shared" si="74"/>
        <v>Tuesday</v>
      </c>
      <c r="AA545" s="21" t="str">
        <f t="shared" si="75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26.4</v>
      </c>
      <c r="F546" s="47">
        <f t="shared" si="70"/>
        <v>2323.1999999999998</v>
      </c>
      <c r="G546" s="48">
        <f t="shared" si="71"/>
        <v>2323.1999999999998</v>
      </c>
      <c r="H546" s="21">
        <v>103023</v>
      </c>
      <c r="I546" s="21" t="s">
        <v>53</v>
      </c>
      <c r="J546" s="21">
        <v>1</v>
      </c>
      <c r="K546" s="21">
        <v>1</v>
      </c>
      <c r="L546" s="21">
        <f t="shared" si="72"/>
        <v>0</v>
      </c>
      <c r="M546" s="21" t="s">
        <v>2006</v>
      </c>
      <c r="N546" s="30">
        <v>45860</v>
      </c>
      <c r="O546" s="48">
        <v>4774</v>
      </c>
      <c r="P546" s="21" t="s">
        <v>26</v>
      </c>
      <c r="Q546" s="21" t="s">
        <v>1995</v>
      </c>
      <c r="R546" s="21" t="s">
        <v>40</v>
      </c>
      <c r="S546" s="3">
        <v>4</v>
      </c>
      <c r="T546" s="37" t="s">
        <v>709</v>
      </c>
      <c r="U546" s="21" t="s">
        <v>18</v>
      </c>
      <c r="V546" s="21" t="str">
        <f>VLOOKUP(P546,'Customer List'!B:C,2,)</f>
        <v>Chandigarh</v>
      </c>
      <c r="W546" s="38"/>
      <c r="X546" s="30">
        <v>45861</v>
      </c>
      <c r="Y546" s="21">
        <f t="shared" si="73"/>
        <v>1</v>
      </c>
      <c r="Z546" s="21" t="str">
        <f t="shared" si="74"/>
        <v>Tuesday</v>
      </c>
      <c r="AA546" s="21" t="str">
        <f t="shared" si="75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159</v>
      </c>
      <c r="F547" s="47">
        <f t="shared" si="70"/>
        <v>13992</v>
      </c>
      <c r="G547" s="48">
        <f t="shared" si="71"/>
        <v>13992</v>
      </c>
      <c r="H547" s="21">
        <v>103032</v>
      </c>
      <c r="I547" s="21" t="s">
        <v>1432</v>
      </c>
      <c r="J547" s="21">
        <v>1</v>
      </c>
      <c r="K547" s="21">
        <v>1</v>
      </c>
      <c r="L547" s="21">
        <f t="shared" si="72"/>
        <v>0</v>
      </c>
      <c r="M547" s="21" t="s">
        <v>735</v>
      </c>
      <c r="N547" s="30">
        <v>45836</v>
      </c>
      <c r="O547" s="48">
        <v>28752.5</v>
      </c>
      <c r="P547" s="21" t="s">
        <v>651</v>
      </c>
      <c r="Q547" s="21" t="s">
        <v>1127</v>
      </c>
      <c r="R547" s="21" t="s">
        <v>1127</v>
      </c>
      <c r="S547" s="3">
        <v>4</v>
      </c>
      <c r="T547" s="37" t="s">
        <v>1128</v>
      </c>
      <c r="U547" s="21" t="s">
        <v>18</v>
      </c>
      <c r="V547" s="21" t="str">
        <f>VLOOKUP(P547,'Customer List'!B:C,2,)</f>
        <v>Ropar</v>
      </c>
      <c r="W547" s="38"/>
      <c r="X547" s="30">
        <f>IF(OR(R547 = "PRIYANKA MADAM", R547 = "DEEPAK", R547 = "PORTER"),N547,"")</f>
        <v>45836</v>
      </c>
      <c r="Y547" s="21">
        <f t="shared" si="73"/>
        <v>0</v>
      </c>
      <c r="Z547" s="21" t="str">
        <f t="shared" si="74"/>
        <v>Saturday</v>
      </c>
      <c r="AA547" s="21" t="str">
        <f t="shared" si="75"/>
        <v>Saturday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204.75</v>
      </c>
      <c r="F548" s="47">
        <f t="shared" si="70"/>
        <v>18018</v>
      </c>
      <c r="G548" s="48">
        <f t="shared" si="71"/>
        <v>18018</v>
      </c>
      <c r="H548" s="21">
        <v>103059</v>
      </c>
      <c r="I548" s="21" t="s">
        <v>1433</v>
      </c>
      <c r="J548" s="21">
        <v>1</v>
      </c>
      <c r="K548" s="21">
        <v>1</v>
      </c>
      <c r="L548" s="21">
        <f t="shared" si="72"/>
        <v>0</v>
      </c>
      <c r="M548" s="21" t="s">
        <v>738</v>
      </c>
      <c r="N548" s="30">
        <v>45838</v>
      </c>
      <c r="O548" s="48">
        <v>24638.25</v>
      </c>
      <c r="P548" s="21" t="s">
        <v>42</v>
      </c>
      <c r="Q548" s="21" t="s">
        <v>636</v>
      </c>
      <c r="R548" s="21" t="s">
        <v>637</v>
      </c>
      <c r="S548" s="3">
        <v>4</v>
      </c>
      <c r="T548" s="37" t="s">
        <v>608</v>
      </c>
      <c r="U548" s="21" t="s">
        <v>18</v>
      </c>
      <c r="V548" s="21" t="str">
        <f>VLOOKUP(P548,'Customer List'!B:C,2,)</f>
        <v>Faridabad</v>
      </c>
      <c r="W548" s="38"/>
      <c r="X548" s="30">
        <v>45838</v>
      </c>
      <c r="Y548" s="21">
        <f t="shared" si="73"/>
        <v>0</v>
      </c>
      <c r="Z548" s="21" t="str">
        <f t="shared" si="74"/>
        <v>Monday</v>
      </c>
      <c r="AA548" s="21" t="str">
        <f t="shared" si="75"/>
        <v>Monday</v>
      </c>
      <c r="AB548" s="21" t="str">
        <f>VLOOKUP(U548,'Currency Sheet'!A:C,3,)</f>
        <v>DOLLAR</v>
      </c>
      <c r="AC548" s="42" t="str">
        <f>VLOOKUP(P548,'Customer List'!B:D,3,)</f>
        <v>Local</v>
      </c>
    </row>
    <row r="549" spans="1:29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136.5</v>
      </c>
      <c r="F549" s="47">
        <f t="shared" si="70"/>
        <v>12012</v>
      </c>
      <c r="G549" s="48">
        <f t="shared" si="71"/>
        <v>12012</v>
      </c>
      <c r="H549" s="21">
        <v>103133</v>
      </c>
      <c r="I549" s="21" t="s">
        <v>1434</v>
      </c>
      <c r="J549" s="21">
        <v>1</v>
      </c>
      <c r="K549" s="21">
        <v>1</v>
      </c>
      <c r="L549" s="21">
        <f t="shared" si="72"/>
        <v>0</v>
      </c>
      <c r="M549" s="21" t="s">
        <v>805</v>
      </c>
      <c r="N549" s="30">
        <v>45840</v>
      </c>
      <c r="O549" s="48">
        <v>12827.88</v>
      </c>
      <c r="P549" s="21" t="s">
        <v>278</v>
      </c>
      <c r="Q549" s="21">
        <v>58152715250</v>
      </c>
      <c r="R549" s="21" t="s">
        <v>40</v>
      </c>
      <c r="S549" s="3">
        <v>4</v>
      </c>
      <c r="T549" s="37" t="s">
        <v>813</v>
      </c>
      <c r="U549" s="21" t="s">
        <v>18</v>
      </c>
      <c r="V549" s="21" t="str">
        <f>VLOOKUP(P549,'Customer List'!B:C,2,)</f>
        <v>Lucknow</v>
      </c>
      <c r="W549" s="38"/>
      <c r="X549" s="30">
        <v>45843</v>
      </c>
      <c r="Y549" s="21">
        <f t="shared" si="73"/>
        <v>3</v>
      </c>
      <c r="Z549" s="21" t="str">
        <f t="shared" si="74"/>
        <v>Wednesday</v>
      </c>
      <c r="AA549" s="21" t="str">
        <f t="shared" si="75"/>
        <v>Saturday</v>
      </c>
      <c r="AB549" s="21" t="str">
        <f>VLOOKUP(U549,'Currency Sheet'!A:C,3,)</f>
        <v>DOLLAR</v>
      </c>
      <c r="AC549" s="42" t="str">
        <f>VLOOKUP(P549,'Customer List'!B:D,3,)</f>
        <v>OutStation</v>
      </c>
    </row>
    <row r="550" spans="1:29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196.5</v>
      </c>
      <c r="F550" s="47">
        <f t="shared" si="70"/>
        <v>17292</v>
      </c>
      <c r="G550" s="48">
        <f t="shared" si="71"/>
        <v>17292</v>
      </c>
      <c r="H550" s="21">
        <v>103155</v>
      </c>
      <c r="I550" s="21" t="s">
        <v>1435</v>
      </c>
      <c r="J550" s="21">
        <v>1</v>
      </c>
      <c r="K550" s="21">
        <v>1</v>
      </c>
      <c r="L550" s="21">
        <f t="shared" si="72"/>
        <v>0</v>
      </c>
      <c r="M550" s="21" t="s">
        <v>634</v>
      </c>
      <c r="N550" s="30">
        <v>45835</v>
      </c>
      <c r="O550" s="48">
        <v>22401</v>
      </c>
      <c r="P550" s="21" t="s">
        <v>16</v>
      </c>
      <c r="Q550" s="21" t="s">
        <v>636</v>
      </c>
      <c r="R550" s="21" t="s">
        <v>637</v>
      </c>
      <c r="S550" s="3">
        <v>4</v>
      </c>
      <c r="T550" s="37"/>
      <c r="U550" s="21" t="s">
        <v>18</v>
      </c>
      <c r="V550" s="21" t="str">
        <f>VLOOKUP(P550,'Customer List'!B:C,2,)</f>
        <v>Delhi</v>
      </c>
      <c r="W550" s="38"/>
      <c r="X550" s="30">
        <v>45835</v>
      </c>
      <c r="Y550" s="21">
        <f t="shared" si="73"/>
        <v>0</v>
      </c>
      <c r="Z550" s="21" t="str">
        <f t="shared" si="74"/>
        <v>Friday</v>
      </c>
      <c r="AA550" s="21" t="str">
        <f t="shared" si="75"/>
        <v>Friday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0"/>
        <v>11888.8</v>
      </c>
      <c r="G551" s="48">
        <f t="shared" si="71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2"/>
        <v>0</v>
      </c>
      <c r="M551" s="21" t="s">
        <v>738</v>
      </c>
      <c r="N551" s="30">
        <v>45838</v>
      </c>
      <c r="O551" s="48">
        <v>17418.25</v>
      </c>
      <c r="P551" s="21" t="s">
        <v>42</v>
      </c>
      <c r="Q551" s="21" t="s">
        <v>636</v>
      </c>
      <c r="R551" s="21" t="s">
        <v>637</v>
      </c>
      <c r="S551" s="3">
        <v>4</v>
      </c>
      <c r="T551" s="37" t="s">
        <v>608</v>
      </c>
      <c r="U551" s="21" t="s">
        <v>18</v>
      </c>
      <c r="V551" s="21" t="str">
        <f>VLOOKUP(P551,'Customer List'!B:C,2,)</f>
        <v>Faridabad</v>
      </c>
      <c r="W551" s="38"/>
      <c r="X551" s="30">
        <v>45838</v>
      </c>
      <c r="Y551" s="21">
        <f t="shared" si="73"/>
        <v>0</v>
      </c>
      <c r="Z551" s="21" t="str">
        <f t="shared" si="74"/>
        <v>Monday</v>
      </c>
      <c r="AA551" s="21" t="str">
        <f t="shared" si="75"/>
        <v>Monday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0"/>
        <v>11888.8</v>
      </c>
      <c r="G552" s="48">
        <f t="shared" si="71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2"/>
        <v>0</v>
      </c>
      <c r="M552" s="21" t="s">
        <v>735</v>
      </c>
      <c r="N552" s="30">
        <v>45836</v>
      </c>
      <c r="O552" s="48">
        <v>20940.5</v>
      </c>
      <c r="P552" s="21" t="s">
        <v>651</v>
      </c>
      <c r="Q552" s="21" t="s">
        <v>1127</v>
      </c>
      <c r="R552" s="21" t="s">
        <v>1127</v>
      </c>
      <c r="S552" s="3">
        <v>4</v>
      </c>
      <c r="T552" s="37" t="s">
        <v>1128</v>
      </c>
      <c r="U552" s="21" t="s">
        <v>18</v>
      </c>
      <c r="V552" s="21" t="str">
        <f>VLOOKUP(P552,'Customer List'!B:C,2,)</f>
        <v>Ropar</v>
      </c>
      <c r="W552" s="38"/>
      <c r="X552" s="30">
        <f>IF(OR(R552 = "PRIYANKA MADAM", R552 = "DEEPAK", R552 = "PORTER"),N552,"")</f>
        <v>45836</v>
      </c>
      <c r="Y552" s="21">
        <f t="shared" si="73"/>
        <v>0</v>
      </c>
      <c r="Z552" s="21" t="str">
        <f t="shared" si="74"/>
        <v>Saturday</v>
      </c>
      <c r="AA552" s="21" t="str">
        <f t="shared" si="75"/>
        <v>Saturday</v>
      </c>
      <c r="AB552" s="21" t="str">
        <f>VLOOKUP(U552,'Currency Sheet'!A:C,3,)</f>
        <v>DOLLAR</v>
      </c>
      <c r="AC552" s="42" t="str">
        <f>VLOOKUP(P552,'Customer List'!B:D,3,)</f>
        <v>OutStation</v>
      </c>
    </row>
    <row r="553" spans="1:29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49.8</v>
      </c>
      <c r="F553" s="47">
        <f t="shared" si="70"/>
        <v>4382.3999999999996</v>
      </c>
      <c r="G553" s="48">
        <f t="shared" si="71"/>
        <v>4382.3999999999996</v>
      </c>
      <c r="H553" s="21">
        <v>104505</v>
      </c>
      <c r="I553" s="21" t="s">
        <v>1436</v>
      </c>
      <c r="J553" s="21">
        <v>1</v>
      </c>
      <c r="K553" s="21">
        <v>1</v>
      </c>
      <c r="L553" s="21">
        <f t="shared" si="72"/>
        <v>0</v>
      </c>
      <c r="M553" s="21" t="s">
        <v>738</v>
      </c>
      <c r="N553" s="30">
        <v>45838</v>
      </c>
      <c r="O553" s="48">
        <v>7490.75</v>
      </c>
      <c r="P553" s="21" t="s">
        <v>42</v>
      </c>
      <c r="Q553" s="21" t="s">
        <v>636</v>
      </c>
      <c r="R553" s="21" t="s">
        <v>637</v>
      </c>
      <c r="S553" s="3">
        <v>4</v>
      </c>
      <c r="T553" s="37" t="s">
        <v>608</v>
      </c>
      <c r="U553" s="21" t="s">
        <v>18</v>
      </c>
      <c r="V553" s="21" t="str">
        <f>VLOOKUP(P553,'Customer List'!B:C,2,)</f>
        <v>Faridabad</v>
      </c>
      <c r="W553" s="38"/>
      <c r="X553" s="30">
        <v>45838</v>
      </c>
      <c r="Y553" s="21">
        <f t="shared" si="73"/>
        <v>0</v>
      </c>
      <c r="Z553" s="21" t="str">
        <f t="shared" si="74"/>
        <v>Monday</v>
      </c>
      <c r="AA553" s="21" t="str">
        <f t="shared" si="75"/>
        <v>Monday</v>
      </c>
      <c r="AB553" s="21" t="str">
        <f>VLOOKUP(U553,'Currency Sheet'!A:C,3,)</f>
        <v>DOLLAR</v>
      </c>
      <c r="AC553" s="42" t="str">
        <f>VLOOKUP(P553,'Customer List'!B:D,3,)</f>
        <v>Local</v>
      </c>
    </row>
    <row r="554" spans="1:29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175.8</v>
      </c>
      <c r="F554" s="47">
        <f t="shared" si="70"/>
        <v>15470.400000000001</v>
      </c>
      <c r="G554" s="48">
        <f t="shared" si="71"/>
        <v>15470.400000000001</v>
      </c>
      <c r="H554" s="21">
        <v>104508</v>
      </c>
      <c r="I554" s="21" t="s">
        <v>1437</v>
      </c>
      <c r="J554" s="21">
        <v>1</v>
      </c>
      <c r="K554" s="21">
        <v>1</v>
      </c>
      <c r="L554" s="21">
        <f t="shared" si="72"/>
        <v>0</v>
      </c>
      <c r="M554" s="21" t="s">
        <v>735</v>
      </c>
      <c r="N554" s="30">
        <v>45836</v>
      </c>
      <c r="O554" s="48">
        <v>31790.5</v>
      </c>
      <c r="P554" s="21" t="s">
        <v>651</v>
      </c>
      <c r="Q554" s="21" t="s">
        <v>1127</v>
      </c>
      <c r="R554" s="21" t="s">
        <v>1127</v>
      </c>
      <c r="S554" s="3">
        <v>4</v>
      </c>
      <c r="T554" s="37" t="s">
        <v>1128</v>
      </c>
      <c r="U554" s="21" t="s">
        <v>18</v>
      </c>
      <c r="V554" s="21" t="str">
        <f>VLOOKUP(P554,'Customer List'!B:C,2,)</f>
        <v>Ropar</v>
      </c>
      <c r="W554" s="38"/>
      <c r="X554" s="30">
        <f>IF(OR(R554 = "PRIYANKA MADAM", R554 = "DEEPAK", R554 = "PORTER"),N554,"")</f>
        <v>45836</v>
      </c>
      <c r="Y554" s="21">
        <f t="shared" si="73"/>
        <v>0</v>
      </c>
      <c r="Z554" s="21" t="str">
        <f t="shared" si="74"/>
        <v>Saturday</v>
      </c>
      <c r="AA554" s="21" t="str">
        <f t="shared" si="75"/>
        <v>Saturday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49.8</v>
      </c>
      <c r="F555" s="47">
        <f t="shared" si="70"/>
        <v>4382.3999999999996</v>
      </c>
      <c r="G555" s="48">
        <f t="shared" si="71"/>
        <v>4382.3999999999996</v>
      </c>
      <c r="H555" s="21">
        <v>104525</v>
      </c>
      <c r="I555" s="21" t="s">
        <v>1438</v>
      </c>
      <c r="J555" s="21">
        <v>1</v>
      </c>
      <c r="K555" s="21">
        <v>1</v>
      </c>
      <c r="L555" s="21">
        <f t="shared" si="72"/>
        <v>0</v>
      </c>
      <c r="M555" s="21" t="s">
        <v>274</v>
      </c>
      <c r="N555" s="30">
        <v>45832</v>
      </c>
      <c r="O555" s="48">
        <v>7719</v>
      </c>
      <c r="P555" s="21" t="s">
        <v>671</v>
      </c>
      <c r="Q555" s="21">
        <v>58152373274</v>
      </c>
      <c r="R555" s="21" t="s">
        <v>40</v>
      </c>
      <c r="S555" s="3">
        <v>4</v>
      </c>
      <c r="T555" s="37"/>
      <c r="U555" s="21" t="s">
        <v>18</v>
      </c>
      <c r="V555" s="21" t="str">
        <f>VLOOKUP(P555,'Customer List'!B:C,2,)</f>
        <v>Hyderabad</v>
      </c>
      <c r="W555" s="38"/>
      <c r="X555" s="30">
        <v>45833</v>
      </c>
      <c r="Y555" s="21">
        <f t="shared" si="73"/>
        <v>1</v>
      </c>
      <c r="Z555" s="21" t="str">
        <f t="shared" si="74"/>
        <v>Tuesday</v>
      </c>
      <c r="AA555" s="21" t="str">
        <f t="shared" si="75"/>
        <v>Wednesday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137.4</v>
      </c>
      <c r="F556" s="47">
        <f t="shared" si="70"/>
        <v>12091.2</v>
      </c>
      <c r="G556" s="48">
        <f t="shared" si="71"/>
        <v>12091.2</v>
      </c>
      <c r="H556" s="21">
        <v>104718</v>
      </c>
      <c r="I556" s="21" t="s">
        <v>1439</v>
      </c>
      <c r="J556" s="21">
        <v>1</v>
      </c>
      <c r="K556" s="21">
        <v>1</v>
      </c>
      <c r="L556" s="21">
        <f t="shared" si="72"/>
        <v>0</v>
      </c>
      <c r="M556" s="21" t="s">
        <v>738</v>
      </c>
      <c r="N556" s="30">
        <v>45838</v>
      </c>
      <c r="O556" s="48">
        <v>20667.25</v>
      </c>
      <c r="P556" s="21" t="s">
        <v>42</v>
      </c>
      <c r="Q556" s="21" t="s">
        <v>636</v>
      </c>
      <c r="R556" s="21" t="s">
        <v>637</v>
      </c>
      <c r="S556" s="3">
        <v>4</v>
      </c>
      <c r="T556" s="37" t="s">
        <v>608</v>
      </c>
      <c r="U556" s="21" t="s">
        <v>18</v>
      </c>
      <c r="V556" s="21" t="str">
        <f>VLOOKUP(P556,'Customer List'!B:C,2,)</f>
        <v>Faridabad</v>
      </c>
      <c r="W556" s="38"/>
      <c r="X556" s="30">
        <v>45838</v>
      </c>
      <c r="Y556" s="21">
        <f t="shared" si="73"/>
        <v>0</v>
      </c>
      <c r="Z556" s="21" t="str">
        <f t="shared" si="74"/>
        <v>Monday</v>
      </c>
      <c r="AA556" s="21" t="str">
        <f t="shared" si="75"/>
        <v>Monday</v>
      </c>
      <c r="AB556" s="21" t="str">
        <f>VLOOKUP(U556,'Currency Sheet'!A:C,3,)</f>
        <v>DOLLAR</v>
      </c>
      <c r="AC556" s="42" t="str">
        <f>VLOOKUP(P556,'Customer List'!B:D,3,)</f>
        <v>Local</v>
      </c>
    </row>
    <row r="557" spans="1:29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62.4</v>
      </c>
      <c r="F557" s="47">
        <f t="shared" si="70"/>
        <v>5491.2</v>
      </c>
      <c r="G557" s="48">
        <f t="shared" si="71"/>
        <v>10982.4</v>
      </c>
      <c r="H557" s="21">
        <v>106105</v>
      </c>
      <c r="I557" s="21" t="s">
        <v>1440</v>
      </c>
      <c r="J557" s="21">
        <v>2</v>
      </c>
      <c r="K557" s="21">
        <v>2</v>
      </c>
      <c r="L557" s="21">
        <f t="shared" si="72"/>
        <v>0</v>
      </c>
      <c r="M557" s="21" t="s">
        <v>274</v>
      </c>
      <c r="N557" s="30">
        <v>45832</v>
      </c>
      <c r="O557" s="48">
        <v>19344</v>
      </c>
      <c r="P557" s="21" t="s">
        <v>671</v>
      </c>
      <c r="Q557" s="21">
        <v>58152373274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Hyderabad</v>
      </c>
      <c r="W557" s="38"/>
      <c r="X557" s="30">
        <v>45833</v>
      </c>
      <c r="Y557" s="21">
        <f t="shared" si="73"/>
        <v>1</v>
      </c>
      <c r="Z557" s="21" t="str">
        <f t="shared" si="74"/>
        <v>Tuesday</v>
      </c>
      <c r="AA557" s="21" t="str">
        <f t="shared" si="75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125.4</v>
      </c>
      <c r="F558" s="47">
        <f t="shared" si="70"/>
        <v>11035.2</v>
      </c>
      <c r="G558" s="48">
        <f t="shared" si="71"/>
        <v>11035.2</v>
      </c>
      <c r="H558" s="21">
        <v>107614</v>
      </c>
      <c r="I558" s="21" t="s">
        <v>1441</v>
      </c>
      <c r="J558" s="21">
        <v>1</v>
      </c>
      <c r="K558" s="21">
        <v>1</v>
      </c>
      <c r="L558" s="21">
        <f t="shared" si="72"/>
        <v>0</v>
      </c>
      <c r="M558" s="21" t="s">
        <v>275</v>
      </c>
      <c r="N558" s="30">
        <v>45832</v>
      </c>
      <c r="O558" s="48">
        <v>15875.64</v>
      </c>
      <c r="P558" s="21" t="s">
        <v>276</v>
      </c>
      <c r="Q558" s="21">
        <v>58152369052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Pune</v>
      </c>
      <c r="W558" s="38"/>
      <c r="X558" s="30">
        <v>45833</v>
      </c>
      <c r="Y558" s="21">
        <f t="shared" si="73"/>
        <v>1</v>
      </c>
      <c r="Z558" s="21" t="str">
        <f t="shared" si="74"/>
        <v>Tuesday</v>
      </c>
      <c r="AA558" s="21" t="str">
        <f t="shared" si="75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165</v>
      </c>
      <c r="F559" s="47">
        <f t="shared" si="70"/>
        <v>14520</v>
      </c>
      <c r="G559" s="48">
        <f t="shared" si="71"/>
        <v>14520</v>
      </c>
      <c r="H559" s="21">
        <v>108133</v>
      </c>
      <c r="I559" s="21" t="s">
        <v>2792</v>
      </c>
      <c r="J559" s="21">
        <v>1</v>
      </c>
      <c r="K559" s="21">
        <v>1</v>
      </c>
      <c r="L559" s="21">
        <f t="shared" si="72"/>
        <v>0</v>
      </c>
      <c r="M559" s="21" t="s">
        <v>805</v>
      </c>
      <c r="N559" s="30">
        <v>45840</v>
      </c>
      <c r="O559" s="48">
        <v>15548.95</v>
      </c>
      <c r="P559" s="21" t="s">
        <v>278</v>
      </c>
      <c r="Q559" s="21">
        <v>58152715250</v>
      </c>
      <c r="R559" s="21" t="s">
        <v>40</v>
      </c>
      <c r="S559" s="3">
        <v>4</v>
      </c>
      <c r="T559" s="37" t="s">
        <v>813</v>
      </c>
      <c r="U559" s="21" t="s">
        <v>18</v>
      </c>
      <c r="V559" s="21" t="str">
        <f>VLOOKUP(P559,'Customer List'!B:C,2,)</f>
        <v>Lucknow</v>
      </c>
      <c r="W559" s="38"/>
      <c r="X559" s="30">
        <v>45843</v>
      </c>
      <c r="Y559" s="21">
        <f t="shared" si="73"/>
        <v>3</v>
      </c>
      <c r="Z559" s="21" t="str">
        <f t="shared" si="74"/>
        <v>Wednesday</v>
      </c>
      <c r="AA559" s="21" t="str">
        <f t="shared" si="75"/>
        <v>Saturday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109.8</v>
      </c>
      <c r="F560" s="47">
        <f t="shared" si="70"/>
        <v>9662.4</v>
      </c>
      <c r="G560" s="48">
        <f t="shared" si="71"/>
        <v>9662.4</v>
      </c>
      <c r="H560" s="21">
        <v>108408</v>
      </c>
      <c r="I560" s="21" t="s">
        <v>1442</v>
      </c>
      <c r="J560" s="21">
        <v>1</v>
      </c>
      <c r="K560" s="21">
        <v>1</v>
      </c>
      <c r="L560" s="21">
        <f t="shared" si="72"/>
        <v>0</v>
      </c>
      <c r="M560" s="21" t="s">
        <v>280</v>
      </c>
      <c r="N560" s="30">
        <v>45832</v>
      </c>
      <c r="O560" s="48">
        <v>19855.5</v>
      </c>
      <c r="P560" s="21" t="s">
        <v>191</v>
      </c>
      <c r="Q560" s="21" t="s">
        <v>281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Chandigarh</v>
      </c>
      <c r="W560" s="38"/>
      <c r="X560" s="30">
        <v>45833</v>
      </c>
      <c r="Y560" s="21">
        <f t="shared" si="73"/>
        <v>1</v>
      </c>
      <c r="Z560" s="21" t="str">
        <f t="shared" si="74"/>
        <v>Tuesday</v>
      </c>
      <c r="AA560" s="21" t="str">
        <f t="shared" si="75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132</v>
      </c>
      <c r="F561" s="47">
        <f t="shared" si="70"/>
        <v>11616</v>
      </c>
      <c r="G561" s="48">
        <f t="shared" si="71"/>
        <v>11616</v>
      </c>
      <c r="H561" s="21">
        <v>108437</v>
      </c>
      <c r="I561" s="21" t="s">
        <v>1443</v>
      </c>
      <c r="J561" s="21">
        <v>1</v>
      </c>
      <c r="K561" s="21">
        <v>1</v>
      </c>
      <c r="L561" s="21">
        <f t="shared" si="72"/>
        <v>0</v>
      </c>
      <c r="M561" s="21" t="s">
        <v>275</v>
      </c>
      <c r="N561" s="30">
        <v>45832</v>
      </c>
      <c r="O561" s="48">
        <v>13368.96</v>
      </c>
      <c r="P561" s="21" t="s">
        <v>276</v>
      </c>
      <c r="Q561" s="21">
        <v>58152369052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Pune</v>
      </c>
      <c r="W561" s="38"/>
      <c r="X561" s="30">
        <v>45833</v>
      </c>
      <c r="Y561" s="21">
        <f t="shared" si="73"/>
        <v>1</v>
      </c>
      <c r="Z561" s="21" t="str">
        <f t="shared" si="74"/>
        <v>Tuesday</v>
      </c>
      <c r="AA561" s="21" t="str">
        <f t="shared" si="75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237</v>
      </c>
      <c r="F562" s="47">
        <f t="shared" si="70"/>
        <v>20856</v>
      </c>
      <c r="G562" s="48">
        <f t="shared" si="71"/>
        <v>20856</v>
      </c>
      <c r="H562" s="21">
        <v>108442</v>
      </c>
      <c r="I562" s="21" t="s">
        <v>1444</v>
      </c>
      <c r="J562" s="21">
        <v>1</v>
      </c>
      <c r="K562" s="21">
        <v>1</v>
      </c>
      <c r="L562" s="21">
        <f t="shared" si="72"/>
        <v>0</v>
      </c>
      <c r="M562" s="21" t="s">
        <v>738</v>
      </c>
      <c r="N562" s="30">
        <v>45838</v>
      </c>
      <c r="O562" s="48">
        <v>28519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3"/>
        <v>0</v>
      </c>
      <c r="Z562" s="21" t="str">
        <f t="shared" si="74"/>
        <v>Monday</v>
      </c>
      <c r="AA562" s="21" t="str">
        <f t="shared" si="75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52.2</v>
      </c>
      <c r="F563" s="47">
        <f t="shared" si="70"/>
        <v>4593.6000000000004</v>
      </c>
      <c r="G563" s="48">
        <f t="shared" si="71"/>
        <v>4593.6000000000004</v>
      </c>
      <c r="H563" s="21">
        <v>108713</v>
      </c>
      <c r="I563" s="21" t="s">
        <v>1445</v>
      </c>
      <c r="J563" s="21">
        <v>1</v>
      </c>
      <c r="K563" s="21">
        <v>1</v>
      </c>
      <c r="L563" s="21">
        <f t="shared" si="72"/>
        <v>0</v>
      </c>
      <c r="M563" s="21" t="s">
        <v>738</v>
      </c>
      <c r="N563" s="30">
        <v>45838</v>
      </c>
      <c r="O563" s="48">
        <v>7851.75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73"/>
        <v>0</v>
      </c>
      <c r="Z563" s="21" t="str">
        <f t="shared" si="74"/>
        <v>Monday</v>
      </c>
      <c r="AA563" s="21" t="str">
        <f t="shared" si="75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125.4</v>
      </c>
      <c r="F564" s="47">
        <f t="shared" si="70"/>
        <v>11035.2</v>
      </c>
      <c r="G564" s="48">
        <f t="shared" si="71"/>
        <v>11035.2</v>
      </c>
      <c r="H564" s="21">
        <v>109830</v>
      </c>
      <c r="I564" s="21" t="s">
        <v>1446</v>
      </c>
      <c r="J564" s="21">
        <v>1</v>
      </c>
      <c r="K564" s="21">
        <v>1</v>
      </c>
      <c r="L564" s="21">
        <f t="shared" si="72"/>
        <v>0</v>
      </c>
      <c r="M564" s="21" t="s">
        <v>275</v>
      </c>
      <c r="N564" s="30">
        <v>45832</v>
      </c>
      <c r="O564" s="48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37"/>
      <c r="U564" s="21" t="s">
        <v>18</v>
      </c>
      <c r="V564" s="21" t="str">
        <f>VLOOKUP(P564,'Customer List'!B:C,2,)</f>
        <v>Pune</v>
      </c>
      <c r="W564" s="38"/>
      <c r="X564" s="30">
        <v>45833</v>
      </c>
      <c r="Y564" s="21">
        <f t="shared" si="73"/>
        <v>1</v>
      </c>
      <c r="Z564" s="21" t="str">
        <f t="shared" si="74"/>
        <v>Tuesday</v>
      </c>
      <c r="AA564" s="21" t="str">
        <f t="shared" si="75"/>
        <v>Wednesday</v>
      </c>
      <c r="AB564" s="21" t="str">
        <f>VLOOKUP(U564,'Currency Sheet'!A:C,3,)</f>
        <v>DOLLAR</v>
      </c>
      <c r="AC564" s="42" t="str">
        <f>VLOOKUP(P564,'Customer List'!B:D,3,)</f>
        <v>OutStation</v>
      </c>
    </row>
    <row r="565" spans="1:29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73.2</v>
      </c>
      <c r="F565" s="47">
        <f t="shared" si="70"/>
        <v>6441.6</v>
      </c>
      <c r="G565" s="48">
        <f t="shared" si="71"/>
        <v>6441.6</v>
      </c>
      <c r="H565" s="21">
        <v>119409</v>
      </c>
      <c r="I565" s="21" t="s">
        <v>1447</v>
      </c>
      <c r="J565" s="21">
        <v>1</v>
      </c>
      <c r="K565" s="21">
        <v>1</v>
      </c>
      <c r="L565" s="21">
        <f t="shared" si="72"/>
        <v>0</v>
      </c>
      <c r="M565" s="21" t="s">
        <v>738</v>
      </c>
      <c r="N565" s="30">
        <v>45838</v>
      </c>
      <c r="O565" s="48">
        <v>11010.5</v>
      </c>
      <c r="P565" s="21" t="s">
        <v>42</v>
      </c>
      <c r="Q565" s="21" t="s">
        <v>636</v>
      </c>
      <c r="R565" s="21" t="s">
        <v>637</v>
      </c>
      <c r="S565" s="3">
        <v>4</v>
      </c>
      <c r="T565" s="37" t="s">
        <v>608</v>
      </c>
      <c r="U565" s="21" t="s">
        <v>18</v>
      </c>
      <c r="V565" s="21" t="str">
        <f>VLOOKUP(P565,'Customer List'!B:C,2,)</f>
        <v>Faridabad</v>
      </c>
      <c r="W565" s="38"/>
      <c r="X565" s="30">
        <v>45838</v>
      </c>
      <c r="Y565" s="21">
        <f t="shared" si="73"/>
        <v>0</v>
      </c>
      <c r="Z565" s="21" t="str">
        <f t="shared" si="74"/>
        <v>Monday</v>
      </c>
      <c r="AA565" s="21" t="str">
        <f t="shared" si="75"/>
        <v>Monday</v>
      </c>
      <c r="AB565" s="21" t="str">
        <f>VLOOKUP(U565,'Currency Sheet'!A:C,3,)</f>
        <v>DOLLAR</v>
      </c>
      <c r="AC565" s="42" t="str">
        <f>VLOOKUP(P565,'Customer List'!B:D,3,)</f>
        <v>Local</v>
      </c>
    </row>
    <row r="566" spans="1:29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69.600000000000009</v>
      </c>
      <c r="F566" s="47">
        <f t="shared" si="70"/>
        <v>6124.8000000000011</v>
      </c>
      <c r="G566" s="48">
        <f t="shared" si="71"/>
        <v>18374.400000000001</v>
      </c>
      <c r="H566" s="21">
        <v>119413</v>
      </c>
      <c r="I566" s="21" t="s">
        <v>1448</v>
      </c>
      <c r="J566" s="21">
        <v>3</v>
      </c>
      <c r="K566" s="21">
        <v>3</v>
      </c>
      <c r="L566" s="21">
        <f t="shared" si="72"/>
        <v>0</v>
      </c>
      <c r="M566" s="21" t="s">
        <v>274</v>
      </c>
      <c r="N566" s="30">
        <v>45832</v>
      </c>
      <c r="O566" s="48">
        <v>32364</v>
      </c>
      <c r="P566" s="21" t="s">
        <v>671</v>
      </c>
      <c r="Q566" s="21">
        <v>58152373274</v>
      </c>
      <c r="R566" s="21" t="s">
        <v>40</v>
      </c>
      <c r="S566" s="3">
        <v>4</v>
      </c>
      <c r="T566" s="37"/>
      <c r="U566" s="21" t="s">
        <v>18</v>
      </c>
      <c r="V566" s="21" t="str">
        <f>VLOOKUP(P566,'Customer List'!B:C,2,)</f>
        <v>Hyderabad</v>
      </c>
      <c r="W566" s="38"/>
      <c r="X566" s="30">
        <v>45833</v>
      </c>
      <c r="Y566" s="21">
        <f t="shared" si="73"/>
        <v>1</v>
      </c>
      <c r="Z566" s="21" t="str">
        <f t="shared" si="74"/>
        <v>Tuesday</v>
      </c>
      <c r="AA566" s="21" t="str">
        <f t="shared" si="75"/>
        <v>Wednesday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201</v>
      </c>
      <c r="F567" s="47">
        <f t="shared" si="70"/>
        <v>17688</v>
      </c>
      <c r="G567" s="48">
        <f t="shared" si="71"/>
        <v>17688</v>
      </c>
      <c r="H567" s="21">
        <v>120127</v>
      </c>
      <c r="I567" s="21" t="s">
        <v>1449</v>
      </c>
      <c r="J567" s="21">
        <v>1</v>
      </c>
      <c r="K567" s="21">
        <v>1</v>
      </c>
      <c r="L567" s="21">
        <f t="shared" si="72"/>
        <v>0</v>
      </c>
      <c r="M567" s="21" t="s">
        <v>735</v>
      </c>
      <c r="N567" s="30">
        <v>45836</v>
      </c>
      <c r="O567" s="48">
        <v>31155</v>
      </c>
      <c r="P567" s="21" t="s">
        <v>651</v>
      </c>
      <c r="Q567" s="21" t="s">
        <v>1127</v>
      </c>
      <c r="R567" s="21" t="s">
        <v>1127</v>
      </c>
      <c r="S567" s="3">
        <v>4</v>
      </c>
      <c r="T567" s="37" t="s">
        <v>1128</v>
      </c>
      <c r="U567" s="21" t="s">
        <v>18</v>
      </c>
      <c r="V567" s="21" t="str">
        <f>VLOOKUP(P567,'Customer List'!B:C,2,)</f>
        <v>Ropar</v>
      </c>
      <c r="W567" s="38"/>
      <c r="X567" s="30">
        <f>IF(OR(R567 = "PRIYANKA MADAM", R567 = "DEEPAK", R567 = "PORTER"),N567,"")</f>
        <v>45836</v>
      </c>
      <c r="Y567" s="21">
        <f t="shared" si="73"/>
        <v>0</v>
      </c>
      <c r="Z567" s="21" t="str">
        <f t="shared" si="74"/>
        <v>Saturday</v>
      </c>
      <c r="AA567" s="21" t="str">
        <f t="shared" si="75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88.2</v>
      </c>
      <c r="F568" s="47">
        <f t="shared" si="70"/>
        <v>7761.6</v>
      </c>
      <c r="G568" s="48">
        <f t="shared" si="71"/>
        <v>7761.6</v>
      </c>
      <c r="H568" s="21">
        <v>120409</v>
      </c>
      <c r="I568" s="21" t="s">
        <v>1450</v>
      </c>
      <c r="J568" s="21">
        <v>1</v>
      </c>
      <c r="K568" s="21">
        <v>1</v>
      </c>
      <c r="L568" s="21">
        <f t="shared" si="72"/>
        <v>0</v>
      </c>
      <c r="M568" s="21" t="s">
        <v>805</v>
      </c>
      <c r="N568" s="30">
        <v>45840</v>
      </c>
      <c r="O568" s="48">
        <v>9718.0499999999993</v>
      </c>
      <c r="P568" s="21" t="s">
        <v>278</v>
      </c>
      <c r="Q568" s="21">
        <v>58152715250</v>
      </c>
      <c r="R568" s="21" t="s">
        <v>40</v>
      </c>
      <c r="S568" s="3">
        <v>4</v>
      </c>
      <c r="T568" s="37" t="s">
        <v>813</v>
      </c>
      <c r="U568" s="21" t="s">
        <v>18</v>
      </c>
      <c r="V568" s="21" t="str">
        <f>VLOOKUP(P568,'Customer List'!B:C,2,)</f>
        <v>Lucknow</v>
      </c>
      <c r="W568" s="38"/>
      <c r="X568" s="30">
        <v>45843</v>
      </c>
      <c r="Y568" s="21">
        <f t="shared" si="73"/>
        <v>3</v>
      </c>
      <c r="Z568" s="21" t="str">
        <f t="shared" si="74"/>
        <v>Wednesday</v>
      </c>
      <c r="AA568" s="21" t="str">
        <f t="shared" si="75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214.5</v>
      </c>
      <c r="F569" s="47">
        <f t="shared" si="70"/>
        <v>18876</v>
      </c>
      <c r="G569" s="48">
        <f t="shared" si="71"/>
        <v>18876</v>
      </c>
      <c r="H569" s="21">
        <v>121435</v>
      </c>
      <c r="I569" s="21" t="s">
        <v>1451</v>
      </c>
      <c r="J569" s="21">
        <v>1</v>
      </c>
      <c r="K569" s="21">
        <v>1</v>
      </c>
      <c r="L569" s="21">
        <f t="shared" si="72"/>
        <v>0</v>
      </c>
      <c r="M569" s="21" t="s">
        <v>735</v>
      </c>
      <c r="N569" s="30">
        <v>45836</v>
      </c>
      <c r="O569" s="48">
        <v>33247.5</v>
      </c>
      <c r="P569" s="21" t="s">
        <v>651</v>
      </c>
      <c r="Q569" s="21" t="s">
        <v>1127</v>
      </c>
      <c r="R569" s="21" t="s">
        <v>1127</v>
      </c>
      <c r="S569" s="3">
        <v>4</v>
      </c>
      <c r="T569" s="37" t="s">
        <v>1128</v>
      </c>
      <c r="U569" s="21" t="s">
        <v>18</v>
      </c>
      <c r="V569" s="21" t="str">
        <f>VLOOKUP(P569,'Customer List'!B:C,2,)</f>
        <v>Ropar</v>
      </c>
      <c r="W569" s="38"/>
      <c r="X569" s="30">
        <f>IF(OR(R569 = "PRIYANKA MADAM", R569 = "DEEPAK", R569 = "PORTER"),N569,"")</f>
        <v>45836</v>
      </c>
      <c r="Y569" s="21">
        <f t="shared" si="73"/>
        <v>0</v>
      </c>
      <c r="Z569" s="21" t="str">
        <f t="shared" si="74"/>
        <v>Saturday</v>
      </c>
      <c r="AA569" s="21" t="str">
        <f t="shared" si="75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84.6</v>
      </c>
      <c r="F570" s="47">
        <f t="shared" si="70"/>
        <v>7444.7999999999993</v>
      </c>
      <c r="G570" s="48">
        <f t="shared" si="71"/>
        <v>7444.7999999999993</v>
      </c>
      <c r="H570" s="21">
        <v>123110</v>
      </c>
      <c r="I570" s="21" t="s">
        <v>1452</v>
      </c>
      <c r="J570" s="21">
        <v>1</v>
      </c>
      <c r="K570" s="21">
        <v>1</v>
      </c>
      <c r="L570" s="21">
        <f t="shared" si="72"/>
        <v>0</v>
      </c>
      <c r="M570" s="21" t="s">
        <v>635</v>
      </c>
      <c r="N570" s="30">
        <v>45835</v>
      </c>
      <c r="O570" s="48">
        <v>0</v>
      </c>
      <c r="P570" s="21" t="s">
        <v>16</v>
      </c>
      <c r="Q570" s="21" t="s">
        <v>636</v>
      </c>
      <c r="R570" s="21" t="s">
        <v>637</v>
      </c>
      <c r="S570" s="3">
        <v>4</v>
      </c>
      <c r="T570" s="37" t="s">
        <v>609</v>
      </c>
      <c r="U570" s="21" t="s">
        <v>18</v>
      </c>
      <c r="V570" s="21" t="str">
        <f>VLOOKUP(P570,'Customer List'!B:C,2,)</f>
        <v>Delhi</v>
      </c>
      <c r="W570" s="38"/>
      <c r="X570" s="30">
        <v>45835</v>
      </c>
      <c r="Y570" s="21">
        <f t="shared" si="73"/>
        <v>0</v>
      </c>
      <c r="Z570" s="21" t="str">
        <f t="shared" si="74"/>
        <v>Friday</v>
      </c>
      <c r="AA570" s="21" t="str">
        <f t="shared" si="75"/>
        <v>Friday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175.8</v>
      </c>
      <c r="F571" s="47">
        <f t="shared" si="70"/>
        <v>15470.400000000001</v>
      </c>
      <c r="G571" s="48">
        <f t="shared" si="71"/>
        <v>15470.400000000001</v>
      </c>
      <c r="H571" s="21">
        <v>123112</v>
      </c>
      <c r="I571" s="21" t="s">
        <v>1453</v>
      </c>
      <c r="J571" s="21">
        <v>1</v>
      </c>
      <c r="K571" s="21">
        <v>1</v>
      </c>
      <c r="L571" s="21">
        <f t="shared" si="72"/>
        <v>0</v>
      </c>
      <c r="M571" s="21" t="s">
        <v>738</v>
      </c>
      <c r="N571" s="30">
        <v>45838</v>
      </c>
      <c r="O571" s="48">
        <v>26443.25</v>
      </c>
      <c r="P571" s="21" t="s">
        <v>42</v>
      </c>
      <c r="Q571" s="21" t="s">
        <v>636</v>
      </c>
      <c r="R571" s="21" t="s">
        <v>637</v>
      </c>
      <c r="S571" s="3">
        <v>4</v>
      </c>
      <c r="T571" s="37" t="s">
        <v>608</v>
      </c>
      <c r="U571" s="21" t="s">
        <v>18</v>
      </c>
      <c r="V571" s="21" t="str">
        <f>VLOOKUP(P571,'Customer List'!B:C,2,)</f>
        <v>Faridabad</v>
      </c>
      <c r="W571" s="38"/>
      <c r="X571" s="30">
        <v>45838</v>
      </c>
      <c r="Y571" s="21">
        <f t="shared" si="73"/>
        <v>0</v>
      </c>
      <c r="Z571" s="21" t="str">
        <f t="shared" si="74"/>
        <v>Monday</v>
      </c>
      <c r="AA571" s="21" t="str">
        <f t="shared" si="75"/>
        <v>Monday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85.8</v>
      </c>
      <c r="F572" s="47">
        <f t="shared" si="70"/>
        <v>7550.4</v>
      </c>
      <c r="G572" s="48">
        <f t="shared" si="71"/>
        <v>7550.4</v>
      </c>
      <c r="H572" s="21">
        <v>123116</v>
      </c>
      <c r="I572" s="21" t="s">
        <v>1454</v>
      </c>
      <c r="J572" s="21">
        <v>1</v>
      </c>
      <c r="K572" s="21">
        <v>1</v>
      </c>
      <c r="L572" s="21">
        <f t="shared" si="72"/>
        <v>0</v>
      </c>
      <c r="M572" s="21" t="s">
        <v>273</v>
      </c>
      <c r="N572" s="30">
        <v>45833</v>
      </c>
      <c r="O572" s="48">
        <v>13728</v>
      </c>
      <c r="P572" s="21" t="s">
        <v>208</v>
      </c>
      <c r="Q572" s="21" t="s">
        <v>1127</v>
      </c>
      <c r="R572" s="21" t="s">
        <v>1127</v>
      </c>
      <c r="S572" s="3">
        <v>4</v>
      </c>
      <c r="T572" s="37"/>
      <c r="U572" s="21" t="s">
        <v>18</v>
      </c>
      <c r="V572" s="21" t="str">
        <f>VLOOKUP(P572,'Customer List'!B:C,2,)</f>
        <v>Delhi</v>
      </c>
      <c r="W572" s="38"/>
      <c r="X572" s="30">
        <f>IF(OR(R572 = "PRIYANKA MADAM", R572 = "DEEPAK", R572 = "PORTER"),N572,"")</f>
        <v>45833</v>
      </c>
      <c r="Y572" s="21">
        <f t="shared" si="73"/>
        <v>0</v>
      </c>
      <c r="Z572" s="21" t="str">
        <f t="shared" si="74"/>
        <v>Wednesday</v>
      </c>
      <c r="AA572" s="21" t="str">
        <f t="shared" si="75"/>
        <v>Wednesday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112.8</v>
      </c>
      <c r="F573" s="47">
        <f t="shared" si="70"/>
        <v>9926.4</v>
      </c>
      <c r="G573" s="48">
        <f t="shared" si="71"/>
        <v>9926.4</v>
      </c>
      <c r="H573" s="21">
        <v>126407</v>
      </c>
      <c r="I573" s="21" t="s">
        <v>1455</v>
      </c>
      <c r="J573" s="21">
        <v>1</v>
      </c>
      <c r="K573" s="21">
        <v>1</v>
      </c>
      <c r="L573" s="21">
        <f t="shared" si="72"/>
        <v>0</v>
      </c>
      <c r="M573" s="21" t="s">
        <v>2006</v>
      </c>
      <c r="N573" s="30">
        <v>45860</v>
      </c>
      <c r="O573" s="48">
        <v>20398</v>
      </c>
      <c r="P573" s="21" t="s">
        <v>26</v>
      </c>
      <c r="Q573" s="21" t="s">
        <v>1995</v>
      </c>
      <c r="R573" s="21" t="s">
        <v>40</v>
      </c>
      <c r="S573" s="3">
        <v>4</v>
      </c>
      <c r="T573" s="37" t="s">
        <v>709</v>
      </c>
      <c r="U573" s="21" t="s">
        <v>18</v>
      </c>
      <c r="V573" s="21" t="str">
        <f>VLOOKUP(P573,'Customer List'!B:C,2,)</f>
        <v>Chandigarh</v>
      </c>
      <c r="W573" s="38"/>
      <c r="X573" s="30">
        <v>45861</v>
      </c>
      <c r="Y573" s="21">
        <f t="shared" si="73"/>
        <v>1</v>
      </c>
      <c r="Z573" s="21" t="str">
        <f t="shared" si="74"/>
        <v>Tuesday</v>
      </c>
      <c r="AA573" s="21" t="str">
        <f t="shared" si="75"/>
        <v>Wednesday</v>
      </c>
      <c r="AB573" s="21" t="str">
        <f>VLOOKUP(U573,'Currency Sheet'!A:C,3,)</f>
        <v>DOLLAR</v>
      </c>
      <c r="AC573" s="42" t="str">
        <f>VLOOKUP(P573,'Customer List'!B:D,3,)</f>
        <v>OutStation</v>
      </c>
    </row>
    <row r="574" spans="1:29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222</v>
      </c>
      <c r="F574" s="47">
        <f t="shared" si="70"/>
        <v>19536</v>
      </c>
      <c r="G574" s="48">
        <f t="shared" si="71"/>
        <v>19536</v>
      </c>
      <c r="H574" s="21">
        <v>126408</v>
      </c>
      <c r="I574" s="21" t="s">
        <v>1455</v>
      </c>
      <c r="J574" s="21">
        <v>1</v>
      </c>
      <c r="K574" s="21">
        <v>1</v>
      </c>
      <c r="L574" s="21">
        <f t="shared" si="72"/>
        <v>0</v>
      </c>
      <c r="M574" s="21" t="s">
        <v>738</v>
      </c>
      <c r="N574" s="30">
        <v>45838</v>
      </c>
      <c r="O574" s="48">
        <v>33392.5</v>
      </c>
      <c r="P574" s="21" t="s">
        <v>42</v>
      </c>
      <c r="Q574" s="21" t="s">
        <v>636</v>
      </c>
      <c r="R574" s="21" t="s">
        <v>637</v>
      </c>
      <c r="S574" s="3">
        <v>4</v>
      </c>
      <c r="T574" s="37" t="s">
        <v>608</v>
      </c>
      <c r="U574" s="21" t="s">
        <v>18</v>
      </c>
      <c r="V574" s="21" t="str">
        <f>VLOOKUP(P574,'Customer List'!B:C,2,)</f>
        <v>Faridabad</v>
      </c>
      <c r="W574" s="38"/>
      <c r="X574" s="30">
        <v>45838</v>
      </c>
      <c r="Y574" s="21">
        <f t="shared" si="73"/>
        <v>0</v>
      </c>
      <c r="Z574" s="21" t="str">
        <f t="shared" si="74"/>
        <v>Monday</v>
      </c>
      <c r="AA574" s="21" t="str">
        <f t="shared" si="75"/>
        <v>Monday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148.80000000000001</v>
      </c>
      <c r="F575" s="47">
        <f t="shared" si="70"/>
        <v>13094.400000000001</v>
      </c>
      <c r="G575" s="48">
        <f t="shared" si="71"/>
        <v>13094.400000000001</v>
      </c>
      <c r="H575" s="21">
        <v>127622</v>
      </c>
      <c r="I575" s="21" t="s">
        <v>1456</v>
      </c>
      <c r="J575" s="21">
        <v>1</v>
      </c>
      <c r="K575" s="21">
        <v>1</v>
      </c>
      <c r="L575" s="21">
        <f t="shared" si="72"/>
        <v>0</v>
      </c>
      <c r="M575" s="21" t="s">
        <v>273</v>
      </c>
      <c r="N575" s="30">
        <v>45833</v>
      </c>
      <c r="O575" s="48">
        <v>23808</v>
      </c>
      <c r="P575" s="21" t="s">
        <v>208</v>
      </c>
      <c r="Q575" s="21" t="s">
        <v>1127</v>
      </c>
      <c r="R575" s="21" t="s">
        <v>1127</v>
      </c>
      <c r="S575" s="3">
        <v>4</v>
      </c>
      <c r="T575" s="37"/>
      <c r="U575" s="21" t="s">
        <v>18</v>
      </c>
      <c r="V575" s="21" t="str">
        <f>VLOOKUP(P575,'Customer List'!B:C,2,)</f>
        <v>Delhi</v>
      </c>
      <c r="W575" s="38"/>
      <c r="X575" s="30">
        <f>IF(OR(R575 = "PRIYANKA MADAM", R575 = "DEEPAK", R575 = "PORTER"),N575,"")</f>
        <v>45833</v>
      </c>
      <c r="Y575" s="21">
        <f t="shared" si="73"/>
        <v>0</v>
      </c>
      <c r="Z575" s="21" t="str">
        <f t="shared" si="74"/>
        <v>Wednesday</v>
      </c>
      <c r="AA575" s="21" t="str">
        <f t="shared" si="75"/>
        <v>Wednesday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95.55</v>
      </c>
      <c r="F576" s="47">
        <f t="shared" si="70"/>
        <v>8408.4</v>
      </c>
      <c r="G576" s="48">
        <f t="shared" si="71"/>
        <v>8408.4</v>
      </c>
      <c r="H576" s="21">
        <v>135015</v>
      </c>
      <c r="I576" s="21" t="s">
        <v>1296</v>
      </c>
      <c r="J576" s="21">
        <v>1</v>
      </c>
      <c r="K576" s="21">
        <v>1</v>
      </c>
      <c r="L576" s="21">
        <f t="shared" si="72"/>
        <v>0</v>
      </c>
      <c r="M576" s="21" t="s">
        <v>2006</v>
      </c>
      <c r="N576" s="30">
        <v>45860</v>
      </c>
      <c r="O576" s="48">
        <v>15949.5</v>
      </c>
      <c r="P576" s="21" t="s">
        <v>26</v>
      </c>
      <c r="Q576" s="21" t="s">
        <v>1995</v>
      </c>
      <c r="R576" s="21" t="s">
        <v>40</v>
      </c>
      <c r="S576" s="3">
        <v>4</v>
      </c>
      <c r="T576" s="37" t="s">
        <v>709</v>
      </c>
      <c r="U576" s="21" t="s">
        <v>18</v>
      </c>
      <c r="V576" s="21" t="str">
        <f>VLOOKUP(P576,'Customer List'!B:C,2,)</f>
        <v>Chandigarh</v>
      </c>
      <c r="W576" s="38"/>
      <c r="X576" s="30">
        <v>45861</v>
      </c>
      <c r="Y576" s="21">
        <f t="shared" si="73"/>
        <v>1</v>
      </c>
      <c r="Z576" s="21" t="str">
        <f t="shared" si="74"/>
        <v>Tuesday</v>
      </c>
      <c r="AA576" s="21" t="str">
        <f t="shared" si="75"/>
        <v>Wednesday</v>
      </c>
      <c r="AB576" s="21" t="str">
        <f>VLOOKUP(U576,'Currency Sheet'!A:C,3,)</f>
        <v>DOLLAR</v>
      </c>
      <c r="AC576" s="42" t="str">
        <f>VLOOKUP(P576,'Customer List'!B:D,3,)</f>
        <v>OutStation</v>
      </c>
    </row>
    <row r="577" spans="1:29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208.2</v>
      </c>
      <c r="F577" s="47">
        <f t="shared" si="70"/>
        <v>18321.599999999999</v>
      </c>
      <c r="G577" s="48">
        <f t="shared" si="71"/>
        <v>18321.599999999999</v>
      </c>
      <c r="H577" s="21">
        <v>137012</v>
      </c>
      <c r="I577" s="21" t="s">
        <v>1457</v>
      </c>
      <c r="J577" s="21">
        <v>1</v>
      </c>
      <c r="K577" s="21">
        <v>1</v>
      </c>
      <c r="L577" s="21">
        <f t="shared" si="72"/>
        <v>0</v>
      </c>
      <c r="M577" s="21" t="s">
        <v>273</v>
      </c>
      <c r="N577" s="30">
        <v>45833</v>
      </c>
      <c r="O577" s="48">
        <v>33312</v>
      </c>
      <c r="P577" s="21" t="s">
        <v>208</v>
      </c>
      <c r="Q577" s="21" t="s">
        <v>1127</v>
      </c>
      <c r="R577" s="21" t="s">
        <v>1127</v>
      </c>
      <c r="S577" s="3">
        <v>4</v>
      </c>
      <c r="T577" s="37"/>
      <c r="U577" s="21" t="s">
        <v>18</v>
      </c>
      <c r="V577" s="21" t="str">
        <f>VLOOKUP(P577,'Customer List'!B:C,2,)</f>
        <v>Delhi</v>
      </c>
      <c r="W577" s="38"/>
      <c r="X577" s="30">
        <f>IF(OR(R577 = "PRIYANKA MADAM", R577 = "DEEPAK", R577 = "PORTER"),N577,"")</f>
        <v>45833</v>
      </c>
      <c r="Y577" s="21">
        <f t="shared" si="73"/>
        <v>0</v>
      </c>
      <c r="Z577" s="21" t="str">
        <f t="shared" si="74"/>
        <v>Wednesday</v>
      </c>
      <c r="AA577" s="21" t="str">
        <f t="shared" si="75"/>
        <v>Wednesday</v>
      </c>
      <c r="AB577" s="21" t="str">
        <f>VLOOKUP(U577,'Currency Sheet'!A:C,3,)</f>
        <v>DOLLAR</v>
      </c>
      <c r="AC577" s="42" t="str">
        <f>VLOOKUP(P577,'Customer List'!B:D,3,)</f>
        <v>Local</v>
      </c>
    </row>
    <row r="578" spans="1:29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74.400000000000006</v>
      </c>
      <c r="F578" s="47">
        <f t="shared" si="70"/>
        <v>6547.2000000000007</v>
      </c>
      <c r="G578" s="48">
        <f t="shared" si="71"/>
        <v>6547.2000000000007</v>
      </c>
      <c r="H578" s="21">
        <v>140417</v>
      </c>
      <c r="I578" s="21" t="s">
        <v>1458</v>
      </c>
      <c r="J578" s="21">
        <v>1</v>
      </c>
      <c r="K578" s="21">
        <v>1</v>
      </c>
      <c r="L578" s="21">
        <f t="shared" si="72"/>
        <v>0</v>
      </c>
      <c r="M578" s="21" t="s">
        <v>2006</v>
      </c>
      <c r="N578" s="30">
        <v>45860</v>
      </c>
      <c r="O578" s="48">
        <v>13454</v>
      </c>
      <c r="P578" s="21" t="s">
        <v>26</v>
      </c>
      <c r="Q578" s="21" t="s">
        <v>1995</v>
      </c>
      <c r="R578" s="21" t="s">
        <v>40</v>
      </c>
      <c r="S578" s="3">
        <v>4</v>
      </c>
      <c r="T578" s="37" t="s">
        <v>709</v>
      </c>
      <c r="U578" s="21" t="s">
        <v>18</v>
      </c>
      <c r="V578" s="21" t="str">
        <f>VLOOKUP(P578,'Customer List'!B:C,2,)</f>
        <v>Chandigarh</v>
      </c>
      <c r="W578" s="38"/>
      <c r="X578" s="30">
        <v>45861</v>
      </c>
      <c r="Y578" s="21">
        <f t="shared" si="73"/>
        <v>1</v>
      </c>
      <c r="Z578" s="21" t="str">
        <f t="shared" si="74"/>
        <v>Tuesday</v>
      </c>
      <c r="AA578" s="21" t="str">
        <f t="shared" si="75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159</v>
      </c>
      <c r="F579" s="47">
        <f t="shared" ref="F579:F642" si="76">IF(AB579="DOLLAR",E579*88,E579)</f>
        <v>13992</v>
      </c>
      <c r="G579" s="48">
        <f t="shared" ref="G579:G642" si="77">F579*J579</f>
        <v>13992</v>
      </c>
      <c r="H579" s="21">
        <v>141702</v>
      </c>
      <c r="I579" s="21" t="s">
        <v>1459</v>
      </c>
      <c r="J579" s="21">
        <v>1</v>
      </c>
      <c r="K579" s="21">
        <v>1</v>
      </c>
      <c r="L579" s="21">
        <f t="shared" ref="L579:L642" si="78">J579-K579</f>
        <v>0</v>
      </c>
      <c r="M579" s="21" t="s">
        <v>275</v>
      </c>
      <c r="N579" s="30">
        <v>45832</v>
      </c>
      <c r="O579" s="48">
        <v>20129.400000000001</v>
      </c>
      <c r="P579" s="21" t="s">
        <v>276</v>
      </c>
      <c r="Q579" s="21">
        <v>58152369052</v>
      </c>
      <c r="R579" s="21" t="s">
        <v>40</v>
      </c>
      <c r="S579" s="3">
        <v>4</v>
      </c>
      <c r="T579" s="37"/>
      <c r="U579" s="21" t="s">
        <v>18</v>
      </c>
      <c r="V579" s="21" t="str">
        <f>VLOOKUP(P579,'Customer List'!B:C,2,)</f>
        <v>Pune</v>
      </c>
      <c r="W579" s="38"/>
      <c r="X579" s="30">
        <v>45833</v>
      </c>
      <c r="Y579" s="21">
        <f t="shared" ref="Y579:Y642" si="79">IF(X579="", "", X579-N579)</f>
        <v>1</v>
      </c>
      <c r="Z579" s="21" t="str">
        <f t="shared" ref="Z579:Z642" si="80">IF(N579="", "", TEXT(N579, "dddd"))</f>
        <v>Tuesday</v>
      </c>
      <c r="AA579" s="21" t="str">
        <f t="shared" ref="AA579:AA642" si="81">IF(X579="", "", TEXT(X579, "dddd"))</f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227.25</v>
      </c>
      <c r="F580" s="47">
        <f t="shared" si="76"/>
        <v>19998</v>
      </c>
      <c r="G580" s="48">
        <f t="shared" si="77"/>
        <v>19998</v>
      </c>
      <c r="H580" s="21">
        <v>141727</v>
      </c>
      <c r="I580" s="21" t="s">
        <v>1460</v>
      </c>
      <c r="J580" s="21">
        <v>1</v>
      </c>
      <c r="K580" s="21">
        <v>1</v>
      </c>
      <c r="L580" s="21">
        <f t="shared" si="78"/>
        <v>0</v>
      </c>
      <c r="M580" s="21" t="s">
        <v>738</v>
      </c>
      <c r="N580" s="30">
        <v>45838</v>
      </c>
      <c r="O580" s="48">
        <v>27345.75</v>
      </c>
      <c r="P580" s="21" t="s">
        <v>42</v>
      </c>
      <c r="Q580" s="21" t="s">
        <v>636</v>
      </c>
      <c r="R580" s="21" t="s">
        <v>637</v>
      </c>
      <c r="S580" s="3">
        <v>4</v>
      </c>
      <c r="T580" s="37" t="s">
        <v>608</v>
      </c>
      <c r="U580" s="21" t="s">
        <v>18</v>
      </c>
      <c r="V580" s="21" t="str">
        <f>VLOOKUP(P580,'Customer List'!B:C,2,)</f>
        <v>Faridabad</v>
      </c>
      <c r="W580" s="38"/>
      <c r="X580" s="30">
        <v>45838</v>
      </c>
      <c r="Y580" s="21">
        <f t="shared" si="79"/>
        <v>0</v>
      </c>
      <c r="Z580" s="21" t="str">
        <f t="shared" si="80"/>
        <v>Monday</v>
      </c>
      <c r="AA580" s="21" t="str">
        <f t="shared" si="81"/>
        <v>Monday</v>
      </c>
      <c r="AB580" s="21" t="str">
        <f>VLOOKUP(U580,'Currency Sheet'!A:C,3,)</f>
        <v>DOLLAR</v>
      </c>
      <c r="AC580" s="42" t="str">
        <f>VLOOKUP(P580,'Customer List'!B:D,3,)</f>
        <v>Local</v>
      </c>
    </row>
    <row r="581" spans="1:29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58.8</v>
      </c>
      <c r="F581" s="47">
        <f t="shared" si="76"/>
        <v>5174.3999999999996</v>
      </c>
      <c r="G581" s="48">
        <f t="shared" si="77"/>
        <v>5174.3999999999996</v>
      </c>
      <c r="H581" s="21">
        <v>152203</v>
      </c>
      <c r="I581" s="21" t="s">
        <v>1461</v>
      </c>
      <c r="J581" s="21">
        <v>1</v>
      </c>
      <c r="K581" s="21">
        <v>1</v>
      </c>
      <c r="L581" s="21">
        <f t="shared" si="78"/>
        <v>0</v>
      </c>
      <c r="M581" s="21" t="s">
        <v>805</v>
      </c>
      <c r="N581" s="30">
        <v>45840</v>
      </c>
      <c r="O581" s="48">
        <v>6219</v>
      </c>
      <c r="P581" s="21" t="s">
        <v>278</v>
      </c>
      <c r="Q581" s="21">
        <v>58152715250</v>
      </c>
      <c r="R581" s="21" t="s">
        <v>40</v>
      </c>
      <c r="S581" s="3">
        <v>4</v>
      </c>
      <c r="T581" s="37" t="s">
        <v>813</v>
      </c>
      <c r="U581" s="21" t="s">
        <v>18</v>
      </c>
      <c r="V581" s="21" t="str">
        <f>VLOOKUP(P581,'Customer List'!B:C,2,)</f>
        <v>Lucknow</v>
      </c>
      <c r="W581" s="38"/>
      <c r="X581" s="30">
        <v>45843</v>
      </c>
      <c r="Y581" s="21">
        <f t="shared" si="79"/>
        <v>3</v>
      </c>
      <c r="Z581" s="21" t="str">
        <f t="shared" si="80"/>
        <v>Wednesday</v>
      </c>
      <c r="AA581" s="21" t="str">
        <f t="shared" si="81"/>
        <v>Saturday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257.39999999999998</v>
      </c>
      <c r="F582" s="47">
        <f t="shared" si="76"/>
        <v>22651.199999999997</v>
      </c>
      <c r="G582" s="48">
        <f t="shared" si="77"/>
        <v>22651.199999999997</v>
      </c>
      <c r="H582" s="21">
        <v>154316</v>
      </c>
      <c r="I582" s="21" t="s">
        <v>1462</v>
      </c>
      <c r="J582" s="21">
        <v>1</v>
      </c>
      <c r="K582" s="21">
        <v>1</v>
      </c>
      <c r="L582" s="21">
        <f t="shared" si="78"/>
        <v>0</v>
      </c>
      <c r="M582" s="21" t="s">
        <v>275</v>
      </c>
      <c r="N582" s="30">
        <v>45832</v>
      </c>
      <c r="O582" s="48">
        <v>32586.84</v>
      </c>
      <c r="P582" s="21" t="s">
        <v>276</v>
      </c>
      <c r="Q582" s="21">
        <v>58152369052</v>
      </c>
      <c r="R582" s="21" t="s">
        <v>40</v>
      </c>
      <c r="S582" s="3">
        <v>4</v>
      </c>
      <c r="T582" s="37"/>
      <c r="U582" s="21" t="s">
        <v>18</v>
      </c>
      <c r="V582" s="21" t="str">
        <f>VLOOKUP(P582,'Customer List'!B:C,2,)</f>
        <v>Pune</v>
      </c>
      <c r="W582" s="38"/>
      <c r="X582" s="30">
        <v>45833</v>
      </c>
      <c r="Y582" s="21">
        <f t="shared" si="79"/>
        <v>1</v>
      </c>
      <c r="Z582" s="21" t="str">
        <f t="shared" si="80"/>
        <v>Tuesday</v>
      </c>
      <c r="AA582" s="21" t="str">
        <f t="shared" si="81"/>
        <v>Wednesday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225</v>
      </c>
      <c r="F583" s="47">
        <f t="shared" si="76"/>
        <v>19800</v>
      </c>
      <c r="G583" s="48">
        <f t="shared" si="77"/>
        <v>19800</v>
      </c>
      <c r="H583" s="21">
        <v>155528</v>
      </c>
      <c r="I583" s="21" t="s">
        <v>1463</v>
      </c>
      <c r="J583" s="21">
        <v>1</v>
      </c>
      <c r="K583" s="21">
        <v>1</v>
      </c>
      <c r="L583" s="21">
        <f t="shared" si="78"/>
        <v>0</v>
      </c>
      <c r="M583" s="21" t="s">
        <v>634</v>
      </c>
      <c r="N583" s="30">
        <v>45835</v>
      </c>
      <c r="O583" s="48">
        <v>32062.5</v>
      </c>
      <c r="P583" s="21" t="s">
        <v>16</v>
      </c>
      <c r="Q583" s="21" t="s">
        <v>636</v>
      </c>
      <c r="R583" s="21" t="s">
        <v>637</v>
      </c>
      <c r="S583" s="3">
        <v>4</v>
      </c>
      <c r="T583" s="37"/>
      <c r="U583" s="21" t="s">
        <v>18</v>
      </c>
      <c r="V583" s="21" t="str">
        <f>VLOOKUP(P583,'Customer List'!B:C,2,)</f>
        <v>Delhi</v>
      </c>
      <c r="W583" s="38"/>
      <c r="X583" s="30">
        <v>45835</v>
      </c>
      <c r="Y583" s="21">
        <f t="shared" si="79"/>
        <v>0</v>
      </c>
      <c r="Z583" s="21" t="str">
        <f t="shared" si="80"/>
        <v>Friday</v>
      </c>
      <c r="AA583" s="21" t="str">
        <f t="shared" si="81"/>
        <v>Friday</v>
      </c>
      <c r="AB583" s="21" t="str">
        <f>VLOOKUP(U583,'Currency Sheet'!A:C,3,)</f>
        <v>DOLLAR</v>
      </c>
      <c r="AC583" s="42" t="str">
        <f>VLOOKUP(P583,'Customer List'!B:D,3,)</f>
        <v>Local</v>
      </c>
    </row>
    <row r="584" spans="1:29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184.8</v>
      </c>
      <c r="F584" s="47">
        <f t="shared" si="76"/>
        <v>16262.400000000001</v>
      </c>
      <c r="G584" s="48">
        <f t="shared" si="77"/>
        <v>16262.400000000001</v>
      </c>
      <c r="H584" s="21">
        <v>156506</v>
      </c>
      <c r="I584" s="21" t="s">
        <v>1464</v>
      </c>
      <c r="J584" s="21">
        <v>1</v>
      </c>
      <c r="K584" s="21">
        <v>1</v>
      </c>
      <c r="L584" s="21">
        <f t="shared" si="78"/>
        <v>0</v>
      </c>
      <c r="M584" s="21" t="s">
        <v>275</v>
      </c>
      <c r="N584" s="30">
        <v>45832</v>
      </c>
      <c r="O584" s="48">
        <v>23395.68</v>
      </c>
      <c r="P584" s="21" t="s">
        <v>276</v>
      </c>
      <c r="Q584" s="21">
        <v>58152369052</v>
      </c>
      <c r="R584" s="21" t="s">
        <v>40</v>
      </c>
      <c r="S584" s="3">
        <v>4</v>
      </c>
      <c r="T584" s="37"/>
      <c r="U584" s="21" t="s">
        <v>18</v>
      </c>
      <c r="V584" s="21" t="str">
        <f>VLOOKUP(P584,'Customer List'!B:C,2,)</f>
        <v>Pune</v>
      </c>
      <c r="W584" s="38"/>
      <c r="X584" s="30">
        <v>45833</v>
      </c>
      <c r="Y584" s="21">
        <f t="shared" si="79"/>
        <v>1</v>
      </c>
      <c r="Z584" s="21" t="str">
        <f t="shared" si="80"/>
        <v>Tuesday</v>
      </c>
      <c r="AA584" s="21" t="str">
        <f t="shared" si="81"/>
        <v>Wednesday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60</v>
      </c>
      <c r="F585" s="47">
        <f t="shared" si="76"/>
        <v>5280</v>
      </c>
      <c r="G585" s="48">
        <f t="shared" si="77"/>
        <v>5280</v>
      </c>
      <c r="H585" s="21">
        <v>166405</v>
      </c>
      <c r="I585" s="21" t="s">
        <v>1465</v>
      </c>
      <c r="J585" s="21">
        <v>1</v>
      </c>
      <c r="K585" s="21">
        <v>1</v>
      </c>
      <c r="L585" s="21">
        <f t="shared" si="78"/>
        <v>0</v>
      </c>
      <c r="M585" s="21" t="s">
        <v>805</v>
      </c>
      <c r="N585" s="30">
        <v>45840</v>
      </c>
      <c r="O585" s="48">
        <v>8310.65</v>
      </c>
      <c r="P585" s="21" t="s">
        <v>278</v>
      </c>
      <c r="Q585" s="21">
        <v>58152715250</v>
      </c>
      <c r="R585" s="21" t="s">
        <v>40</v>
      </c>
      <c r="S585" s="3">
        <v>4</v>
      </c>
      <c r="T585" s="37" t="s">
        <v>813</v>
      </c>
      <c r="U585" s="21" t="s">
        <v>18</v>
      </c>
      <c r="V585" s="21" t="str">
        <f>VLOOKUP(P585,'Customer List'!B:C,2,)</f>
        <v>Lucknow</v>
      </c>
      <c r="W585" s="38"/>
      <c r="X585" s="30">
        <v>45843</v>
      </c>
      <c r="Y585" s="21">
        <f t="shared" si="79"/>
        <v>3</v>
      </c>
      <c r="Z585" s="21" t="str">
        <f t="shared" si="80"/>
        <v>Wednesday</v>
      </c>
      <c r="AA585" s="21" t="str">
        <f t="shared" si="81"/>
        <v>Saturday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36.6</v>
      </c>
      <c r="F586" s="47">
        <f t="shared" si="76"/>
        <v>3220.8</v>
      </c>
      <c r="G586" s="48">
        <f t="shared" si="77"/>
        <v>3220.8</v>
      </c>
      <c r="H586" s="21">
        <v>300308</v>
      </c>
      <c r="I586" s="21" t="s">
        <v>1466</v>
      </c>
      <c r="J586" s="21">
        <v>1</v>
      </c>
      <c r="K586" s="21">
        <v>1</v>
      </c>
      <c r="L586" s="21">
        <f t="shared" si="78"/>
        <v>0</v>
      </c>
      <c r="M586" s="21" t="s">
        <v>282</v>
      </c>
      <c r="N586" s="30">
        <v>45832</v>
      </c>
      <c r="O586" s="48">
        <v>6618.5</v>
      </c>
      <c r="P586" s="21" t="s">
        <v>252</v>
      </c>
      <c r="Q586" s="21">
        <v>58152370496</v>
      </c>
      <c r="R586" s="21" t="s">
        <v>40</v>
      </c>
      <c r="S586" s="3">
        <v>4</v>
      </c>
      <c r="T586" s="37"/>
      <c r="U586" s="21" t="s">
        <v>18</v>
      </c>
      <c r="V586" s="21" t="str">
        <f>VLOOKUP(P586,'Customer List'!B:C,2,)</f>
        <v>Gujrat</v>
      </c>
      <c r="W586" s="38"/>
      <c r="X586" s="30">
        <v>45834</v>
      </c>
      <c r="Y586" s="21">
        <f t="shared" si="79"/>
        <v>2</v>
      </c>
      <c r="Z586" s="21" t="str">
        <f t="shared" si="80"/>
        <v>Tuesday</v>
      </c>
      <c r="AA586" s="21" t="str">
        <f t="shared" si="81"/>
        <v>Thursday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5</v>
      </c>
      <c r="F587" s="47">
        <f t="shared" si="76"/>
        <v>440</v>
      </c>
      <c r="G587" s="48">
        <f t="shared" si="77"/>
        <v>440</v>
      </c>
      <c r="H587" s="21">
        <v>300415</v>
      </c>
      <c r="I587" s="21" t="s">
        <v>1467</v>
      </c>
      <c r="J587" s="21">
        <v>1</v>
      </c>
      <c r="K587" s="21">
        <v>1</v>
      </c>
      <c r="L587" s="21">
        <f t="shared" si="78"/>
        <v>0</v>
      </c>
      <c r="M587" s="21" t="s">
        <v>1202</v>
      </c>
      <c r="N587" s="30">
        <v>45853</v>
      </c>
      <c r="O587" s="48">
        <v>0</v>
      </c>
      <c r="P587" s="21" t="s">
        <v>283</v>
      </c>
      <c r="Q587" s="21">
        <v>58153220145</v>
      </c>
      <c r="R587" s="21" t="s">
        <v>40</v>
      </c>
      <c r="S587" s="3">
        <v>4</v>
      </c>
      <c r="T587" s="37" t="s">
        <v>609</v>
      </c>
      <c r="U587" s="21" t="s">
        <v>18</v>
      </c>
      <c r="V587" s="21" t="str">
        <f>VLOOKUP(P587,'Customer List'!B:C,2,)</f>
        <v>Ahemedabad</v>
      </c>
      <c r="W587" s="38"/>
      <c r="X587" s="30">
        <v>45854</v>
      </c>
      <c r="Y587" s="21">
        <f t="shared" si="79"/>
        <v>1</v>
      </c>
      <c r="Z587" s="21" t="str">
        <f t="shared" si="80"/>
        <v>Tuesday</v>
      </c>
      <c r="AA587" s="21" t="str">
        <f t="shared" si="81"/>
        <v>Wednesday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285.75</v>
      </c>
      <c r="F588" s="47">
        <f t="shared" si="76"/>
        <v>25146</v>
      </c>
      <c r="G588" s="48">
        <f t="shared" si="77"/>
        <v>25146</v>
      </c>
      <c r="H588" s="21">
        <v>301036</v>
      </c>
      <c r="I588" s="21" t="s">
        <v>1468</v>
      </c>
      <c r="J588" s="21">
        <v>1</v>
      </c>
      <c r="K588" s="21">
        <v>1</v>
      </c>
      <c r="L588" s="21">
        <f t="shared" si="78"/>
        <v>0</v>
      </c>
      <c r="M588" s="21" t="s">
        <v>284</v>
      </c>
      <c r="N588" s="30">
        <v>45832</v>
      </c>
      <c r="O588" s="48">
        <v>34385.25</v>
      </c>
      <c r="P588" s="21" t="s">
        <v>42</v>
      </c>
      <c r="Q588" s="21" t="s">
        <v>636</v>
      </c>
      <c r="R588" s="21" t="s">
        <v>637</v>
      </c>
      <c r="S588" s="3">
        <v>4</v>
      </c>
      <c r="T588" s="37"/>
      <c r="U588" s="21" t="s">
        <v>18</v>
      </c>
      <c r="V588" s="21" t="str">
        <f>VLOOKUP(P588,'Customer List'!B:C,2,)</f>
        <v>Faridabad</v>
      </c>
      <c r="W588" s="38"/>
      <c r="X588" s="30">
        <v>45832</v>
      </c>
      <c r="Y588" s="21">
        <f t="shared" si="79"/>
        <v>0</v>
      </c>
      <c r="Z588" s="21" t="str">
        <f t="shared" si="80"/>
        <v>Tuesday</v>
      </c>
      <c r="AA588" s="21" t="str">
        <f t="shared" si="81"/>
        <v>Tuesday</v>
      </c>
      <c r="AB588" s="21" t="str">
        <f>VLOOKUP(U588,'Currency Sheet'!A:C,3,)</f>
        <v>DOLLAR</v>
      </c>
      <c r="AC588" s="42" t="str">
        <f>VLOOKUP(P588,'Customer List'!B:D,3,)</f>
        <v>Local</v>
      </c>
    </row>
    <row r="589" spans="1:29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157.19999999999999</v>
      </c>
      <c r="F589" s="47">
        <f t="shared" si="76"/>
        <v>13833.599999999999</v>
      </c>
      <c r="G589" s="48">
        <f t="shared" si="77"/>
        <v>13833.599999999999</v>
      </c>
      <c r="H589" s="21">
        <v>301906</v>
      </c>
      <c r="I589" s="21" t="s">
        <v>1469</v>
      </c>
      <c r="J589" s="21">
        <v>1</v>
      </c>
      <c r="K589" s="21">
        <v>1</v>
      </c>
      <c r="L589" s="21">
        <f t="shared" si="78"/>
        <v>0</v>
      </c>
      <c r="M589" s="21" t="s">
        <v>282</v>
      </c>
      <c r="N589" s="30">
        <v>45832</v>
      </c>
      <c r="O589" s="48">
        <v>28427</v>
      </c>
      <c r="P589" s="21" t="s">
        <v>252</v>
      </c>
      <c r="Q589" s="21">
        <v>58152370496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Gujrat</v>
      </c>
      <c r="W589" s="38"/>
      <c r="X589" s="30">
        <v>45834</v>
      </c>
      <c r="Y589" s="21">
        <f t="shared" si="79"/>
        <v>2</v>
      </c>
      <c r="Z589" s="21" t="str">
        <f t="shared" si="80"/>
        <v>Tuesday</v>
      </c>
      <c r="AA589" s="21" t="str">
        <f t="shared" si="81"/>
        <v>Thursday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207</v>
      </c>
      <c r="F590" s="47">
        <f t="shared" si="76"/>
        <v>18216</v>
      </c>
      <c r="G590" s="48">
        <f t="shared" si="77"/>
        <v>18216</v>
      </c>
      <c r="H590" s="21">
        <v>301928</v>
      </c>
      <c r="I590" s="21" t="s">
        <v>1470</v>
      </c>
      <c r="J590" s="21">
        <v>1</v>
      </c>
      <c r="K590" s="21">
        <v>1</v>
      </c>
      <c r="L590" s="21">
        <f t="shared" si="78"/>
        <v>0</v>
      </c>
      <c r="M590" s="21" t="s">
        <v>277</v>
      </c>
      <c r="N590" s="30">
        <v>45832</v>
      </c>
      <c r="O590" s="48">
        <v>29481.98</v>
      </c>
      <c r="P590" s="21" t="s">
        <v>242</v>
      </c>
      <c r="Q590" s="21">
        <v>58152374722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Mumbai</v>
      </c>
      <c r="W590" s="38"/>
      <c r="X590" s="30">
        <v>45833</v>
      </c>
      <c r="Y590" s="21">
        <f t="shared" si="79"/>
        <v>1</v>
      </c>
      <c r="Z590" s="21" t="str">
        <f t="shared" si="80"/>
        <v>Tuesday</v>
      </c>
      <c r="AA590" s="21" t="str">
        <f t="shared" si="81"/>
        <v>Wednesday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85.8</v>
      </c>
      <c r="F591" s="47">
        <f t="shared" si="76"/>
        <v>7550.4</v>
      </c>
      <c r="G591" s="48">
        <f t="shared" si="77"/>
        <v>7550.4</v>
      </c>
      <c r="H591" s="21">
        <v>302015</v>
      </c>
      <c r="I591" s="21" t="s">
        <v>1471</v>
      </c>
      <c r="J591" s="21">
        <v>1</v>
      </c>
      <c r="K591" s="21">
        <v>1</v>
      </c>
      <c r="L591" s="21">
        <f t="shared" si="78"/>
        <v>0</v>
      </c>
      <c r="M591" s="21" t="s">
        <v>282</v>
      </c>
      <c r="N591" s="30">
        <v>45832</v>
      </c>
      <c r="O591" s="48">
        <v>15515.5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9"/>
        <v>2</v>
      </c>
      <c r="Z591" s="21" t="str">
        <f t="shared" si="80"/>
        <v>Tuesday</v>
      </c>
      <c r="AA591" s="21" t="str">
        <f t="shared" si="81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186.6</v>
      </c>
      <c r="F592" s="47">
        <f t="shared" si="76"/>
        <v>16420.8</v>
      </c>
      <c r="G592" s="48">
        <f t="shared" si="77"/>
        <v>16420.8</v>
      </c>
      <c r="H592" s="21">
        <v>302218</v>
      </c>
      <c r="I592" s="21" t="s">
        <v>1472</v>
      </c>
      <c r="J592" s="21">
        <v>1</v>
      </c>
      <c r="K592" s="21">
        <v>1</v>
      </c>
      <c r="L592" s="21">
        <f t="shared" si="78"/>
        <v>0</v>
      </c>
      <c r="M592" s="21" t="s">
        <v>282</v>
      </c>
      <c r="N592" s="30">
        <v>45832</v>
      </c>
      <c r="O592" s="48">
        <v>33743.5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79"/>
        <v>2</v>
      </c>
      <c r="Z592" s="21" t="str">
        <f t="shared" si="80"/>
        <v>Tuesday</v>
      </c>
      <c r="AA592" s="21" t="str">
        <f t="shared" si="81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318</v>
      </c>
      <c r="F593" s="47">
        <f t="shared" si="76"/>
        <v>27984</v>
      </c>
      <c r="G593" s="48">
        <f t="shared" si="77"/>
        <v>55968</v>
      </c>
      <c r="H593" s="21">
        <v>302240</v>
      </c>
      <c r="I593" s="21" t="s">
        <v>1473</v>
      </c>
      <c r="J593" s="21">
        <v>2</v>
      </c>
      <c r="K593" s="21">
        <v>2</v>
      </c>
      <c r="L593" s="21">
        <f t="shared" si="78"/>
        <v>0</v>
      </c>
      <c r="M593" s="21" t="s">
        <v>688</v>
      </c>
      <c r="N593" s="30">
        <v>45836</v>
      </c>
      <c r="O593" s="48">
        <v>105152</v>
      </c>
      <c r="P593" s="21" t="s">
        <v>285</v>
      </c>
      <c r="Q593" s="21">
        <v>58152581163</v>
      </c>
      <c r="R593" s="21" t="s">
        <v>40</v>
      </c>
      <c r="S593" s="3">
        <v>4</v>
      </c>
      <c r="T593" s="37" t="s">
        <v>606</v>
      </c>
      <c r="U593" s="21" t="s">
        <v>18</v>
      </c>
      <c r="V593" s="21" t="str">
        <f>VLOOKUP(P593,'Customer List'!B:C,2,)</f>
        <v>Vishakhapatnam</v>
      </c>
      <c r="W593" s="38"/>
      <c r="X593" s="30">
        <v>45838</v>
      </c>
      <c r="Y593" s="21">
        <f t="shared" si="79"/>
        <v>2</v>
      </c>
      <c r="Z593" s="21" t="str">
        <f t="shared" si="80"/>
        <v>Saturday</v>
      </c>
      <c r="AA593" s="21" t="str">
        <f t="shared" si="81"/>
        <v>Monday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5</v>
      </c>
      <c r="F594" s="47">
        <f t="shared" si="76"/>
        <v>440</v>
      </c>
      <c r="G594" s="48">
        <f t="shared" si="77"/>
        <v>440</v>
      </c>
      <c r="H594" s="21">
        <v>304012</v>
      </c>
      <c r="I594" s="21" t="s">
        <v>1474</v>
      </c>
      <c r="J594" s="21">
        <v>1</v>
      </c>
      <c r="K594" s="21">
        <v>1</v>
      </c>
      <c r="L594" s="21">
        <f t="shared" si="78"/>
        <v>0</v>
      </c>
      <c r="M594" s="21" t="s">
        <v>1202</v>
      </c>
      <c r="N594" s="30">
        <v>45853</v>
      </c>
      <c r="O594" s="48">
        <v>0</v>
      </c>
      <c r="P594" s="21" t="s">
        <v>283</v>
      </c>
      <c r="Q594" s="21">
        <v>58153220145</v>
      </c>
      <c r="R594" s="21" t="s">
        <v>40</v>
      </c>
      <c r="S594" s="3">
        <v>4</v>
      </c>
      <c r="T594" s="37" t="s">
        <v>609</v>
      </c>
      <c r="U594" s="21" t="s">
        <v>18</v>
      </c>
      <c r="V594" s="21" t="str">
        <f>VLOOKUP(P594,'Customer List'!B:C,2,)</f>
        <v>Ahemedabad</v>
      </c>
      <c r="W594" s="38"/>
      <c r="X594" s="30">
        <v>45854</v>
      </c>
      <c r="Y594" s="21">
        <f t="shared" si="79"/>
        <v>1</v>
      </c>
      <c r="Z594" s="21" t="str">
        <f t="shared" si="80"/>
        <v>Tuesday</v>
      </c>
      <c r="AA594" s="21" t="str">
        <f t="shared" si="81"/>
        <v>Wednesday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159</v>
      </c>
      <c r="F595" s="47">
        <f t="shared" si="76"/>
        <v>13992</v>
      </c>
      <c r="G595" s="48">
        <f t="shared" si="77"/>
        <v>13992</v>
      </c>
      <c r="H595" s="21">
        <v>304120</v>
      </c>
      <c r="I595" s="21" t="s">
        <v>1475</v>
      </c>
      <c r="J595" s="21">
        <v>1</v>
      </c>
      <c r="K595" s="21">
        <v>1</v>
      </c>
      <c r="L595" s="21">
        <f t="shared" si="78"/>
        <v>0</v>
      </c>
      <c r="M595" s="21" t="s">
        <v>284</v>
      </c>
      <c r="N595" s="30">
        <v>45832</v>
      </c>
      <c r="O595" s="48">
        <v>23916.25</v>
      </c>
      <c r="P595" s="21" t="s">
        <v>42</v>
      </c>
      <c r="Q595" s="21" t="s">
        <v>636</v>
      </c>
      <c r="R595" s="21" t="s">
        <v>637</v>
      </c>
      <c r="S595" s="3">
        <v>4</v>
      </c>
      <c r="T595" s="37"/>
      <c r="U595" s="21" t="s">
        <v>18</v>
      </c>
      <c r="V595" s="21" t="str">
        <f>VLOOKUP(P595,'Customer List'!B:C,2,)</f>
        <v>Faridabad</v>
      </c>
      <c r="W595" s="38"/>
      <c r="X595" s="30">
        <v>45832</v>
      </c>
      <c r="Y595" s="21">
        <f t="shared" si="79"/>
        <v>0</v>
      </c>
      <c r="Z595" s="21" t="str">
        <f t="shared" si="80"/>
        <v>Tuesday</v>
      </c>
      <c r="AA595" s="21" t="str">
        <f t="shared" si="81"/>
        <v>Tuesday</v>
      </c>
      <c r="AB595" s="21" t="str">
        <f>VLOOKUP(U595,'Currency Sheet'!A:C,3,)</f>
        <v>DOLLAR</v>
      </c>
      <c r="AC595" s="42" t="str">
        <f>VLOOKUP(P595,'Customer List'!B:D,3,)</f>
        <v>Local</v>
      </c>
    </row>
    <row r="596" spans="1:29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195</v>
      </c>
      <c r="F596" s="47">
        <f t="shared" si="76"/>
        <v>17160</v>
      </c>
      <c r="G596" s="48">
        <f t="shared" si="77"/>
        <v>17160</v>
      </c>
      <c r="H596" s="21">
        <v>304126</v>
      </c>
      <c r="I596" s="21" t="s">
        <v>1476</v>
      </c>
      <c r="J596" s="21">
        <v>1</v>
      </c>
      <c r="K596" s="21">
        <v>1</v>
      </c>
      <c r="L596" s="21">
        <f t="shared" si="78"/>
        <v>0</v>
      </c>
      <c r="M596" s="21" t="s">
        <v>282</v>
      </c>
      <c r="N596" s="30">
        <v>45832</v>
      </c>
      <c r="O596" s="48">
        <v>35262.5</v>
      </c>
      <c r="P596" s="21" t="s">
        <v>252</v>
      </c>
      <c r="Q596" s="21">
        <v>58152370496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Gujrat</v>
      </c>
      <c r="W596" s="38"/>
      <c r="X596" s="30">
        <v>45834</v>
      </c>
      <c r="Y596" s="21">
        <f t="shared" si="79"/>
        <v>2</v>
      </c>
      <c r="Z596" s="21" t="str">
        <f t="shared" si="80"/>
        <v>Tuesday</v>
      </c>
      <c r="AA596" s="21" t="str">
        <f t="shared" si="81"/>
        <v>Thursday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321.75</v>
      </c>
      <c r="F597" s="47">
        <f t="shared" si="76"/>
        <v>28314</v>
      </c>
      <c r="G597" s="48">
        <f t="shared" si="77"/>
        <v>28314</v>
      </c>
      <c r="H597" s="21">
        <v>304132</v>
      </c>
      <c r="I597" s="21" t="s">
        <v>1477</v>
      </c>
      <c r="J597" s="21">
        <v>1</v>
      </c>
      <c r="K597" s="21">
        <v>1</v>
      </c>
      <c r="L597" s="21">
        <f t="shared" si="78"/>
        <v>0</v>
      </c>
      <c r="M597" s="21" t="s">
        <v>277</v>
      </c>
      <c r="N597" s="30">
        <v>45832</v>
      </c>
      <c r="O597" s="48">
        <v>36679.5</v>
      </c>
      <c r="P597" s="21" t="s">
        <v>242</v>
      </c>
      <c r="Q597" s="21">
        <v>58152374722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Mumbai</v>
      </c>
      <c r="W597" s="38"/>
      <c r="X597" s="30">
        <v>45833</v>
      </c>
      <c r="Y597" s="21">
        <f t="shared" si="79"/>
        <v>1</v>
      </c>
      <c r="Z597" s="21" t="str">
        <f t="shared" si="80"/>
        <v>Tuesday</v>
      </c>
      <c r="AA597" s="21" t="str">
        <f t="shared" si="81"/>
        <v>Wednesday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159</v>
      </c>
      <c r="F598" s="47">
        <f t="shared" si="76"/>
        <v>13992</v>
      </c>
      <c r="G598" s="48">
        <f t="shared" si="77"/>
        <v>13992</v>
      </c>
      <c r="H598" s="21">
        <v>304154</v>
      </c>
      <c r="I598" s="21" t="s">
        <v>1478</v>
      </c>
      <c r="J598" s="21">
        <v>1</v>
      </c>
      <c r="K598" s="21">
        <v>1</v>
      </c>
      <c r="L598" s="21">
        <f t="shared" si="78"/>
        <v>0</v>
      </c>
      <c r="M598" s="21" t="s">
        <v>282</v>
      </c>
      <c r="N598" s="30">
        <v>45832</v>
      </c>
      <c r="O598" s="48">
        <v>28752.5</v>
      </c>
      <c r="P598" s="21" t="s">
        <v>252</v>
      </c>
      <c r="Q598" s="21">
        <v>58152370496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Gujrat</v>
      </c>
      <c r="W598" s="38"/>
      <c r="X598" s="30">
        <v>45834</v>
      </c>
      <c r="Y598" s="21">
        <f t="shared" si="79"/>
        <v>2</v>
      </c>
      <c r="Z598" s="21" t="str">
        <f t="shared" si="80"/>
        <v>Tuesday</v>
      </c>
      <c r="AA598" s="21" t="str">
        <f t="shared" si="81"/>
        <v>Thursday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61.2</v>
      </c>
      <c r="F599" s="47">
        <f t="shared" si="76"/>
        <v>5385.6</v>
      </c>
      <c r="G599" s="48">
        <f t="shared" si="77"/>
        <v>21542.400000000001</v>
      </c>
      <c r="H599" s="21">
        <v>304302</v>
      </c>
      <c r="I599" s="21" t="s">
        <v>1479</v>
      </c>
      <c r="J599" s="21">
        <v>4</v>
      </c>
      <c r="K599" s="21">
        <v>4</v>
      </c>
      <c r="L599" s="21">
        <f t="shared" si="78"/>
        <v>0</v>
      </c>
      <c r="M599" s="21" t="s">
        <v>286</v>
      </c>
      <c r="N599" s="30">
        <v>45832</v>
      </c>
      <c r="O599" s="48">
        <v>33721.199999999997</v>
      </c>
      <c r="P599" s="21" t="s">
        <v>42</v>
      </c>
      <c r="Q599" s="21" t="s">
        <v>636</v>
      </c>
      <c r="R599" s="21" t="s">
        <v>637</v>
      </c>
      <c r="S599" s="3">
        <v>4</v>
      </c>
      <c r="T599" s="37"/>
      <c r="U599" s="21" t="s">
        <v>18</v>
      </c>
      <c r="V599" s="21" t="str">
        <f>VLOOKUP(P599,'Customer List'!B:C,2,)</f>
        <v>Faridabad</v>
      </c>
      <c r="W599" s="38"/>
      <c r="X599" s="30">
        <v>45832</v>
      </c>
      <c r="Y599" s="21">
        <f t="shared" si="79"/>
        <v>0</v>
      </c>
      <c r="Z599" s="21" t="str">
        <f t="shared" si="80"/>
        <v>Tuesday</v>
      </c>
      <c r="AA599" s="21" t="str">
        <f t="shared" si="81"/>
        <v>Tuesday</v>
      </c>
      <c r="AB599" s="21" t="str">
        <f>VLOOKUP(U599,'Currency Sheet'!A:C,3,)</f>
        <v>DOLLAR</v>
      </c>
      <c r="AC599" s="42" t="str">
        <f>VLOOKUP(P599,'Customer List'!B:D,3,)</f>
        <v>Local</v>
      </c>
    </row>
    <row r="600" spans="1:29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330</v>
      </c>
      <c r="F600" s="47">
        <f t="shared" si="76"/>
        <v>29040</v>
      </c>
      <c r="G600" s="48">
        <f t="shared" si="77"/>
        <v>29040</v>
      </c>
      <c r="H600" s="21">
        <v>307638</v>
      </c>
      <c r="I600" s="21" t="s">
        <v>1480</v>
      </c>
      <c r="J600" s="21">
        <v>1</v>
      </c>
      <c r="K600" s="21">
        <v>1</v>
      </c>
      <c r="L600" s="21">
        <f t="shared" si="78"/>
        <v>0</v>
      </c>
      <c r="M600" s="21" t="s">
        <v>277</v>
      </c>
      <c r="N600" s="30">
        <v>45832</v>
      </c>
      <c r="O600" s="48">
        <v>37600.199999999997</v>
      </c>
      <c r="P600" s="21" t="s">
        <v>242</v>
      </c>
      <c r="Q600" s="21">
        <v>58152374722</v>
      </c>
      <c r="R600" s="21" t="s">
        <v>40</v>
      </c>
      <c r="S600" s="3">
        <v>4</v>
      </c>
      <c r="T600" s="37"/>
      <c r="U600" s="21" t="s">
        <v>18</v>
      </c>
      <c r="V600" s="21" t="str">
        <f>VLOOKUP(P600,'Customer List'!B:C,2,)</f>
        <v>Mumbai</v>
      </c>
      <c r="W600" s="38"/>
      <c r="X600" s="30">
        <v>45833</v>
      </c>
      <c r="Y600" s="21">
        <f t="shared" si="79"/>
        <v>1</v>
      </c>
      <c r="Z600" s="21" t="str">
        <f t="shared" si="80"/>
        <v>Tuesday</v>
      </c>
      <c r="AA600" s="21" t="str">
        <f t="shared" si="81"/>
        <v>Wednesday</v>
      </c>
      <c r="AB600" s="21" t="str">
        <f>VLOOKUP(U600,'Currency Sheet'!A:C,3,)</f>
        <v>DOLLAR</v>
      </c>
      <c r="AC600" s="42" t="str">
        <f>VLOOKUP(P600,'Customer List'!B:D,3,)</f>
        <v>OutStation</v>
      </c>
    </row>
    <row r="601" spans="1:29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162</v>
      </c>
      <c r="F601" s="47">
        <f t="shared" si="76"/>
        <v>14256</v>
      </c>
      <c r="G601" s="48">
        <f t="shared" si="77"/>
        <v>28512</v>
      </c>
      <c r="H601" s="21">
        <v>310614</v>
      </c>
      <c r="I601" s="21" t="s">
        <v>1481</v>
      </c>
      <c r="J601" s="21">
        <v>2</v>
      </c>
      <c r="K601" s="21">
        <v>2</v>
      </c>
      <c r="L601" s="21">
        <f t="shared" si="78"/>
        <v>0</v>
      </c>
      <c r="M601" s="21" t="s">
        <v>286</v>
      </c>
      <c r="N601" s="30">
        <v>45832</v>
      </c>
      <c r="O601" s="48">
        <v>44631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9"/>
        <v>0</v>
      </c>
      <c r="Z601" s="21" t="str">
        <f t="shared" si="80"/>
        <v>Tuesday</v>
      </c>
      <c r="AA601" s="21" t="str">
        <f t="shared" si="81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285.75</v>
      </c>
      <c r="F602" s="47">
        <f t="shared" si="76"/>
        <v>25146</v>
      </c>
      <c r="G602" s="48">
        <f t="shared" si="77"/>
        <v>25146</v>
      </c>
      <c r="H602" s="21">
        <v>310930</v>
      </c>
      <c r="I602" s="21" t="s">
        <v>1482</v>
      </c>
      <c r="J602" s="21">
        <v>1</v>
      </c>
      <c r="K602" s="21">
        <v>1</v>
      </c>
      <c r="L602" s="21">
        <f t="shared" si="78"/>
        <v>0</v>
      </c>
      <c r="M602" s="21" t="s">
        <v>284</v>
      </c>
      <c r="N602" s="30">
        <v>45832</v>
      </c>
      <c r="O602" s="48">
        <v>34385.25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79"/>
        <v>0</v>
      </c>
      <c r="Z602" s="21" t="str">
        <f t="shared" si="80"/>
        <v>Tuesday</v>
      </c>
      <c r="AA602" s="21" t="str">
        <f t="shared" si="81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326.25</v>
      </c>
      <c r="F603" s="47">
        <f t="shared" si="76"/>
        <v>28710</v>
      </c>
      <c r="G603" s="48">
        <f t="shared" si="77"/>
        <v>229680</v>
      </c>
      <c r="H603" s="21">
        <v>313238</v>
      </c>
      <c r="I603" s="21" t="s">
        <v>1483</v>
      </c>
      <c r="J603" s="21">
        <v>8</v>
      </c>
      <c r="K603" s="21">
        <v>8</v>
      </c>
      <c r="L603" s="21">
        <f t="shared" si="78"/>
        <v>0</v>
      </c>
      <c r="M603" s="21" t="s">
        <v>277</v>
      </c>
      <c r="N603" s="30">
        <v>45832</v>
      </c>
      <c r="O603" s="48">
        <v>297540</v>
      </c>
      <c r="P603" s="21" t="s">
        <v>242</v>
      </c>
      <c r="Q603" s="21">
        <v>58152374722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Mumbai</v>
      </c>
      <c r="W603" s="38"/>
      <c r="X603" s="30">
        <v>45833</v>
      </c>
      <c r="Y603" s="21">
        <f t="shared" si="79"/>
        <v>1</v>
      </c>
      <c r="Z603" s="21" t="str">
        <f t="shared" si="80"/>
        <v>Tuesday</v>
      </c>
      <c r="AA603" s="21" t="str">
        <f t="shared" si="81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273.75</v>
      </c>
      <c r="F604" s="47">
        <f t="shared" si="76"/>
        <v>24090</v>
      </c>
      <c r="G604" s="48">
        <f t="shared" si="77"/>
        <v>24090</v>
      </c>
      <c r="H604" s="21">
        <v>317332</v>
      </c>
      <c r="I604" s="21" t="s">
        <v>1484</v>
      </c>
      <c r="J604" s="21">
        <v>1</v>
      </c>
      <c r="K604" s="21">
        <v>1</v>
      </c>
      <c r="L604" s="21">
        <f t="shared" si="78"/>
        <v>0</v>
      </c>
      <c r="M604" s="21" t="s">
        <v>287</v>
      </c>
      <c r="N604" s="30">
        <v>45832</v>
      </c>
      <c r="O604" s="48">
        <v>36773</v>
      </c>
      <c r="P604" s="21" t="s">
        <v>288</v>
      </c>
      <c r="Q604" s="21">
        <v>58152370091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Banglore</v>
      </c>
      <c r="W604" s="38"/>
      <c r="X604" s="30">
        <v>45833</v>
      </c>
      <c r="Y604" s="21">
        <f t="shared" si="79"/>
        <v>1</v>
      </c>
      <c r="Z604" s="21" t="str">
        <f t="shared" si="80"/>
        <v>Tuesday</v>
      </c>
      <c r="AA604" s="21" t="str">
        <f t="shared" si="81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201</v>
      </c>
      <c r="F605" s="47">
        <f t="shared" si="76"/>
        <v>17688</v>
      </c>
      <c r="G605" s="48">
        <f t="shared" si="77"/>
        <v>17688</v>
      </c>
      <c r="H605" s="21">
        <v>318332</v>
      </c>
      <c r="I605" s="21" t="s">
        <v>1485</v>
      </c>
      <c r="J605" s="21">
        <v>1</v>
      </c>
      <c r="K605" s="21">
        <v>1</v>
      </c>
      <c r="L605" s="21">
        <f t="shared" si="78"/>
        <v>0</v>
      </c>
      <c r="M605" s="21" t="s">
        <v>282</v>
      </c>
      <c r="N605" s="30">
        <v>45832</v>
      </c>
      <c r="O605" s="48">
        <v>36347.5</v>
      </c>
      <c r="P605" s="21" t="s">
        <v>252</v>
      </c>
      <c r="Q605" s="21">
        <v>58152370496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Gujrat</v>
      </c>
      <c r="W605" s="38"/>
      <c r="X605" s="30">
        <v>45834</v>
      </c>
      <c r="Y605" s="21">
        <f t="shared" si="79"/>
        <v>2</v>
      </c>
      <c r="Z605" s="21" t="str">
        <f t="shared" si="80"/>
        <v>Tuesday</v>
      </c>
      <c r="AA605" s="21" t="str">
        <f t="shared" si="81"/>
        <v>Thursday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313.5</v>
      </c>
      <c r="F606" s="47">
        <f t="shared" si="76"/>
        <v>27588</v>
      </c>
      <c r="G606" s="48">
        <f t="shared" si="77"/>
        <v>27588</v>
      </c>
      <c r="H606" s="21">
        <v>321142</v>
      </c>
      <c r="I606" s="21" t="s">
        <v>1486</v>
      </c>
      <c r="J606" s="21">
        <v>1</v>
      </c>
      <c r="K606" s="21">
        <v>1</v>
      </c>
      <c r="L606" s="21">
        <f t="shared" si="78"/>
        <v>0</v>
      </c>
      <c r="M606" s="21" t="s">
        <v>287</v>
      </c>
      <c r="N606" s="30">
        <v>45832</v>
      </c>
      <c r="O606" s="48">
        <v>42113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9"/>
        <v>1</v>
      </c>
      <c r="Z606" s="21" t="str">
        <f t="shared" si="80"/>
        <v>Tuesday</v>
      </c>
      <c r="AA606" s="21" t="str">
        <f t="shared" si="81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229.2</v>
      </c>
      <c r="F607" s="47">
        <f t="shared" si="76"/>
        <v>20169.599999999999</v>
      </c>
      <c r="G607" s="48">
        <f t="shared" si="77"/>
        <v>20169.599999999999</v>
      </c>
      <c r="H607" s="21">
        <v>325622</v>
      </c>
      <c r="I607" s="21" t="s">
        <v>1487</v>
      </c>
      <c r="J607" s="21">
        <v>1</v>
      </c>
      <c r="K607" s="21">
        <v>1</v>
      </c>
      <c r="L607" s="21">
        <f t="shared" si="78"/>
        <v>0</v>
      </c>
      <c r="M607" s="21" t="s">
        <v>287</v>
      </c>
      <c r="N607" s="30">
        <v>45832</v>
      </c>
      <c r="O607" s="48">
        <v>38486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79"/>
        <v>1</v>
      </c>
      <c r="Z607" s="21" t="str">
        <f t="shared" si="80"/>
        <v>Tuesday</v>
      </c>
      <c r="AA607" s="21" t="str">
        <f t="shared" si="81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5</v>
      </c>
      <c r="F608" s="47">
        <f t="shared" si="76"/>
        <v>440</v>
      </c>
      <c r="G608" s="48">
        <f t="shared" si="77"/>
        <v>440</v>
      </c>
      <c r="H608" s="21">
        <v>331218</v>
      </c>
      <c r="I608" s="21" t="s">
        <v>1488</v>
      </c>
      <c r="J608" s="21">
        <v>1</v>
      </c>
      <c r="K608" s="21">
        <v>1</v>
      </c>
      <c r="L608" s="21">
        <f t="shared" si="78"/>
        <v>0</v>
      </c>
      <c r="M608" s="21" t="s">
        <v>1202</v>
      </c>
      <c r="N608" s="30">
        <v>45853</v>
      </c>
      <c r="O608" s="48">
        <v>0</v>
      </c>
      <c r="P608" s="21" t="s">
        <v>283</v>
      </c>
      <c r="Q608" s="21">
        <v>58153220145</v>
      </c>
      <c r="R608" s="21" t="s">
        <v>40</v>
      </c>
      <c r="S608" s="3">
        <v>4</v>
      </c>
      <c r="T608" s="37" t="s">
        <v>609</v>
      </c>
      <c r="U608" s="21" t="s">
        <v>18</v>
      </c>
      <c r="V608" s="21" t="str">
        <f>VLOOKUP(P608,'Customer List'!B:C,2,)</f>
        <v>Ahemedabad</v>
      </c>
      <c r="W608" s="38"/>
      <c r="X608" s="30">
        <v>45854</v>
      </c>
      <c r="Y608" s="21">
        <f t="shared" si="79"/>
        <v>1</v>
      </c>
      <c r="Z608" s="21" t="str">
        <f t="shared" si="80"/>
        <v>Tuesday</v>
      </c>
      <c r="AA608" s="21" t="str">
        <f t="shared" si="81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151.19999999999999</v>
      </c>
      <c r="F609" s="47">
        <f t="shared" si="76"/>
        <v>13305.599999999999</v>
      </c>
      <c r="G609" s="48">
        <f t="shared" si="77"/>
        <v>13305.599999999999</v>
      </c>
      <c r="H609" s="21">
        <v>333504</v>
      </c>
      <c r="I609" s="21" t="s">
        <v>1489</v>
      </c>
      <c r="J609" s="21">
        <v>1</v>
      </c>
      <c r="K609" s="21">
        <v>1</v>
      </c>
      <c r="L609" s="21">
        <f t="shared" si="78"/>
        <v>0</v>
      </c>
      <c r="M609" s="21" t="s">
        <v>279</v>
      </c>
      <c r="N609" s="30">
        <v>45832</v>
      </c>
      <c r="O609" s="48">
        <v>23436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9"/>
        <v>1</v>
      </c>
      <c r="Z609" s="21" t="str">
        <f t="shared" si="80"/>
        <v>Tuesday</v>
      </c>
      <c r="AA609" s="21" t="str">
        <f t="shared" si="81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218.4</v>
      </c>
      <c r="F610" s="47">
        <f t="shared" si="76"/>
        <v>19219.2</v>
      </c>
      <c r="G610" s="48">
        <f t="shared" si="77"/>
        <v>19219.2</v>
      </c>
      <c r="H610" s="21">
        <v>341424</v>
      </c>
      <c r="I610" s="21" t="s">
        <v>1490</v>
      </c>
      <c r="J610" s="21">
        <v>1</v>
      </c>
      <c r="K610" s="21">
        <v>1</v>
      </c>
      <c r="L610" s="21">
        <f t="shared" si="78"/>
        <v>0</v>
      </c>
      <c r="M610" s="21" t="s">
        <v>279</v>
      </c>
      <c r="N610" s="30">
        <v>45832</v>
      </c>
      <c r="O610" s="48">
        <v>33852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79"/>
        <v>1</v>
      </c>
      <c r="Z610" s="21" t="str">
        <f t="shared" si="80"/>
        <v>Tuesday</v>
      </c>
      <c r="AA610" s="21" t="str">
        <f t="shared" si="81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80.400000000000006</v>
      </c>
      <c r="F611" s="47">
        <f t="shared" si="76"/>
        <v>7075.2000000000007</v>
      </c>
      <c r="G611" s="48">
        <f t="shared" si="77"/>
        <v>7075.2000000000007</v>
      </c>
      <c r="H611" s="21">
        <v>342903</v>
      </c>
      <c r="I611" s="21" t="s">
        <v>1491</v>
      </c>
      <c r="J611" s="21">
        <v>1</v>
      </c>
      <c r="K611" s="21">
        <v>1</v>
      </c>
      <c r="L611" s="21">
        <f t="shared" si="78"/>
        <v>0</v>
      </c>
      <c r="M611" s="21" t="s">
        <v>289</v>
      </c>
      <c r="N611" s="30">
        <v>45832</v>
      </c>
      <c r="O611" s="48">
        <v>11457</v>
      </c>
      <c r="P611" s="21" t="s">
        <v>242</v>
      </c>
      <c r="Q611" s="21">
        <v>58152374722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Mumbai</v>
      </c>
      <c r="W611" s="38"/>
      <c r="X611" s="30">
        <v>45833</v>
      </c>
      <c r="Y611" s="21">
        <f t="shared" si="79"/>
        <v>1</v>
      </c>
      <c r="Z611" s="21" t="str">
        <f t="shared" si="80"/>
        <v>Tuesday</v>
      </c>
      <c r="AA611" s="21" t="str">
        <f t="shared" si="81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68.599999999999994</v>
      </c>
      <c r="F612" s="47">
        <f t="shared" si="76"/>
        <v>6036.7999999999993</v>
      </c>
      <c r="G612" s="48">
        <f t="shared" si="77"/>
        <v>6036.7999999999993</v>
      </c>
      <c r="H612" s="21">
        <v>343105</v>
      </c>
      <c r="I612" s="21" t="s">
        <v>1492</v>
      </c>
      <c r="J612" s="21">
        <v>1</v>
      </c>
      <c r="K612" s="21">
        <v>1</v>
      </c>
      <c r="L612" s="21">
        <f t="shared" si="78"/>
        <v>0</v>
      </c>
      <c r="M612" s="21" t="s">
        <v>290</v>
      </c>
      <c r="N612" s="30">
        <v>45832</v>
      </c>
      <c r="O612" s="48">
        <v>9873.5</v>
      </c>
      <c r="P612" s="21" t="s">
        <v>211</v>
      </c>
      <c r="Q612" s="21">
        <v>58152368330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Banglore</v>
      </c>
      <c r="W612" s="38"/>
      <c r="X612" s="30">
        <v>45833</v>
      </c>
      <c r="Y612" s="21">
        <f t="shared" si="79"/>
        <v>1</v>
      </c>
      <c r="Z612" s="21" t="str">
        <f t="shared" si="80"/>
        <v>Tuesday</v>
      </c>
      <c r="AA612" s="21" t="str">
        <f t="shared" si="81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156.6</v>
      </c>
      <c r="F613" s="47">
        <f t="shared" si="76"/>
        <v>13780.8</v>
      </c>
      <c r="G613" s="48">
        <f t="shared" si="77"/>
        <v>13780.8</v>
      </c>
      <c r="H613" s="21">
        <v>343108</v>
      </c>
      <c r="I613" s="21" t="s">
        <v>1493</v>
      </c>
      <c r="J613" s="21">
        <v>1</v>
      </c>
      <c r="K613" s="21">
        <v>1</v>
      </c>
      <c r="L613" s="21">
        <f t="shared" si="78"/>
        <v>0</v>
      </c>
      <c r="M613" s="21" t="s">
        <v>284</v>
      </c>
      <c r="N613" s="30">
        <v>45832</v>
      </c>
      <c r="O613" s="48">
        <v>23555.25</v>
      </c>
      <c r="P613" s="21" t="s">
        <v>42</v>
      </c>
      <c r="Q613" s="21" t="s">
        <v>636</v>
      </c>
      <c r="R613" s="21" t="s">
        <v>637</v>
      </c>
      <c r="S613" s="3">
        <v>4</v>
      </c>
      <c r="T613" s="37"/>
      <c r="U613" s="21" t="s">
        <v>18</v>
      </c>
      <c r="V613" s="21" t="str">
        <f>VLOOKUP(P613,'Customer List'!B:C,2,)</f>
        <v>Faridabad</v>
      </c>
      <c r="W613" s="38"/>
      <c r="X613" s="30">
        <v>45832</v>
      </c>
      <c r="Y613" s="21">
        <f t="shared" si="79"/>
        <v>0</v>
      </c>
      <c r="Z613" s="21" t="str">
        <f t="shared" si="80"/>
        <v>Tuesday</v>
      </c>
      <c r="AA613" s="21" t="str">
        <f t="shared" si="81"/>
        <v>Tuesday</v>
      </c>
      <c r="AB613" s="21" t="str">
        <f>VLOOKUP(U613,'Currency Sheet'!A:C,3,)</f>
        <v>DOLLAR</v>
      </c>
      <c r="AC613" s="42" t="str">
        <f>VLOOKUP(P613,'Customer List'!B:D,3,)</f>
        <v>Local</v>
      </c>
    </row>
    <row r="614" spans="1:29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171.6</v>
      </c>
      <c r="F614" s="47">
        <f t="shared" si="76"/>
        <v>15100.8</v>
      </c>
      <c r="G614" s="48">
        <f t="shared" si="77"/>
        <v>15100.8</v>
      </c>
      <c r="H614" s="21">
        <v>343510</v>
      </c>
      <c r="I614" s="21" t="s">
        <v>1398</v>
      </c>
      <c r="J614" s="21">
        <v>1</v>
      </c>
      <c r="K614" s="21">
        <v>1</v>
      </c>
      <c r="L614" s="21">
        <f t="shared" si="78"/>
        <v>0</v>
      </c>
      <c r="M614" s="21" t="s">
        <v>282</v>
      </c>
      <c r="N614" s="30">
        <v>45832</v>
      </c>
      <c r="O614" s="48">
        <v>31031</v>
      </c>
      <c r="P614" s="21" t="s">
        <v>252</v>
      </c>
      <c r="Q614" s="21">
        <v>58152370496</v>
      </c>
      <c r="R614" s="21" t="s">
        <v>40</v>
      </c>
      <c r="S614" s="3">
        <v>4</v>
      </c>
      <c r="T614" s="37"/>
      <c r="U614" s="21" t="s">
        <v>18</v>
      </c>
      <c r="V614" s="21" t="str">
        <f>VLOOKUP(P614,'Customer List'!B:C,2,)</f>
        <v>Gujrat</v>
      </c>
      <c r="W614" s="38"/>
      <c r="X614" s="30">
        <v>45834</v>
      </c>
      <c r="Y614" s="21">
        <f t="shared" si="79"/>
        <v>2</v>
      </c>
      <c r="Z614" s="21" t="str">
        <f t="shared" si="80"/>
        <v>Tuesday</v>
      </c>
      <c r="AA614" s="21" t="str">
        <f t="shared" si="81"/>
        <v>Thursday</v>
      </c>
      <c r="AB614" s="21" t="str">
        <f>VLOOKUP(U614,'Currency Sheet'!A:C,3,)</f>
        <v>DOLLAR</v>
      </c>
      <c r="AC614" s="42" t="str">
        <f>VLOOKUP(P614,'Customer List'!B:D,3,)</f>
        <v>OutStation</v>
      </c>
    </row>
    <row r="615" spans="1:29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170.4</v>
      </c>
      <c r="F615" s="47">
        <f t="shared" si="76"/>
        <v>14995.2</v>
      </c>
      <c r="G615" s="48">
        <f t="shared" si="77"/>
        <v>14995.2</v>
      </c>
      <c r="H615" s="21">
        <v>343608</v>
      </c>
      <c r="I615" s="21" t="s">
        <v>1398</v>
      </c>
      <c r="J615" s="21">
        <v>1</v>
      </c>
      <c r="K615" s="21">
        <v>1</v>
      </c>
      <c r="L615" s="21">
        <f t="shared" si="78"/>
        <v>0</v>
      </c>
      <c r="M615" s="21" t="s">
        <v>2171</v>
      </c>
      <c r="N615" s="30">
        <v>45870</v>
      </c>
      <c r="O615" s="48">
        <v>30814</v>
      </c>
      <c r="P615" s="21" t="s">
        <v>650</v>
      </c>
      <c r="Q615" s="21" t="s">
        <v>636</v>
      </c>
      <c r="R615" s="21" t="s">
        <v>723</v>
      </c>
      <c r="S615" s="3">
        <v>4</v>
      </c>
      <c r="T615" s="37"/>
      <c r="U615" s="21" t="s">
        <v>18</v>
      </c>
      <c r="V615" s="21" t="str">
        <f>VLOOKUP(P615,'Customer List'!B:C,2,)</f>
        <v>Noida</v>
      </c>
      <c r="W615" s="38"/>
      <c r="X615" s="30">
        <v>45870</v>
      </c>
      <c r="Y615" s="21">
        <f t="shared" si="79"/>
        <v>0</v>
      </c>
      <c r="Z615" s="21" t="str">
        <f t="shared" si="80"/>
        <v>Friday</v>
      </c>
      <c r="AA615" s="21" t="str">
        <f t="shared" si="81"/>
        <v>Friday</v>
      </c>
      <c r="AB615" s="21" t="str">
        <f>VLOOKUP(U615,'Currency Sheet'!A:C,3,)</f>
        <v>DOLLAR</v>
      </c>
      <c r="AC615" s="42" t="str">
        <f>VLOOKUP(P615,'Customer List'!B:D,3,)</f>
        <v>Local</v>
      </c>
    </row>
    <row r="616" spans="1:29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129.6</v>
      </c>
      <c r="F616" s="47">
        <f t="shared" si="76"/>
        <v>11404.8</v>
      </c>
      <c r="G616" s="48">
        <f t="shared" si="77"/>
        <v>11404.8</v>
      </c>
      <c r="H616" s="21">
        <v>344016</v>
      </c>
      <c r="I616" s="21" t="s">
        <v>1494</v>
      </c>
      <c r="J616" s="21">
        <v>1</v>
      </c>
      <c r="K616" s="21">
        <v>1</v>
      </c>
      <c r="L616" s="21">
        <f t="shared" si="78"/>
        <v>0</v>
      </c>
      <c r="M616" s="21" t="s">
        <v>280</v>
      </c>
      <c r="N616" s="30">
        <v>45832</v>
      </c>
      <c r="O616" s="48">
        <v>23436</v>
      </c>
      <c r="P616" s="21" t="s">
        <v>191</v>
      </c>
      <c r="Q616" s="21" t="s">
        <v>281</v>
      </c>
      <c r="R616" s="21" t="s">
        <v>40</v>
      </c>
      <c r="S616" s="3">
        <v>4</v>
      </c>
      <c r="T616" s="37"/>
      <c r="U616" s="21" t="s">
        <v>18</v>
      </c>
      <c r="V616" s="21" t="str">
        <f>VLOOKUP(P616,'Customer List'!B:C,2,)</f>
        <v>Chandigarh</v>
      </c>
      <c r="W616" s="38"/>
      <c r="X616" s="30">
        <v>45833</v>
      </c>
      <c r="Y616" s="21">
        <f t="shared" si="79"/>
        <v>1</v>
      </c>
      <c r="Z616" s="21" t="str">
        <f t="shared" si="80"/>
        <v>Tuesday</v>
      </c>
      <c r="AA616" s="21" t="str">
        <f t="shared" si="81"/>
        <v>Wednesday</v>
      </c>
      <c r="AB616" s="21" t="str">
        <f>VLOOKUP(U616,'Currency Sheet'!A:C,3,)</f>
        <v>DOLLAR</v>
      </c>
      <c r="AC616" s="42" t="str">
        <f>VLOOKUP(P616,'Customer List'!B:D,3,)</f>
        <v>OutStation</v>
      </c>
    </row>
    <row r="617" spans="1:29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334.5</v>
      </c>
      <c r="F617" s="47">
        <f t="shared" si="76"/>
        <v>29436</v>
      </c>
      <c r="G617" s="48">
        <f t="shared" si="77"/>
        <v>29436</v>
      </c>
      <c r="H617" s="21">
        <v>353234</v>
      </c>
      <c r="I617" s="21" t="s">
        <v>1495</v>
      </c>
      <c r="J617" s="21">
        <v>1</v>
      </c>
      <c r="K617" s="21">
        <v>1</v>
      </c>
      <c r="L617" s="21">
        <f t="shared" si="78"/>
        <v>0</v>
      </c>
      <c r="M617" s="21" t="s">
        <v>284</v>
      </c>
      <c r="N617" s="30">
        <v>45832</v>
      </c>
      <c r="O617" s="48">
        <v>40251.5</v>
      </c>
      <c r="P617" s="21" t="s">
        <v>42</v>
      </c>
      <c r="Q617" s="21" t="s">
        <v>636</v>
      </c>
      <c r="R617" s="21" t="s">
        <v>637</v>
      </c>
      <c r="S617" s="3">
        <v>4</v>
      </c>
      <c r="T617" s="37"/>
      <c r="U617" s="21" t="s">
        <v>18</v>
      </c>
      <c r="V617" s="21" t="str">
        <f>VLOOKUP(P617,'Customer List'!B:C,2,)</f>
        <v>Faridabad</v>
      </c>
      <c r="W617" s="38"/>
      <c r="X617" s="30">
        <v>45832</v>
      </c>
      <c r="Y617" s="21">
        <f t="shared" si="79"/>
        <v>0</v>
      </c>
      <c r="Z617" s="21" t="str">
        <f t="shared" si="80"/>
        <v>Tuesday</v>
      </c>
      <c r="AA617" s="21" t="str">
        <f t="shared" si="81"/>
        <v>Tuesday</v>
      </c>
      <c r="AB617" s="21" t="str">
        <f>VLOOKUP(U617,'Currency Sheet'!A:C,3,)</f>
        <v>DOLLAR</v>
      </c>
      <c r="AC617" s="42" t="str">
        <f>VLOOKUP(P617,'Customer List'!B:D,3,)</f>
        <v>Local</v>
      </c>
    </row>
    <row r="618" spans="1:29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153</v>
      </c>
      <c r="F618" s="47">
        <f t="shared" si="76"/>
        <v>13464</v>
      </c>
      <c r="G618" s="48">
        <f t="shared" si="77"/>
        <v>13464</v>
      </c>
      <c r="H618" s="21">
        <v>354515</v>
      </c>
      <c r="I618" s="21" t="s">
        <v>1496</v>
      </c>
      <c r="J618" s="21">
        <v>1</v>
      </c>
      <c r="K618" s="21">
        <v>1</v>
      </c>
      <c r="L618" s="21">
        <f t="shared" si="78"/>
        <v>0</v>
      </c>
      <c r="M618" s="21" t="s">
        <v>291</v>
      </c>
      <c r="N618" s="30">
        <v>45832</v>
      </c>
      <c r="O618" s="48">
        <v>23715</v>
      </c>
      <c r="P618" s="21" t="s">
        <v>292</v>
      </c>
      <c r="Q618" s="21">
        <v>58152368164</v>
      </c>
      <c r="R618" s="21" t="s">
        <v>40</v>
      </c>
      <c r="S618" s="3">
        <v>4</v>
      </c>
      <c r="T618" s="37"/>
      <c r="U618" s="21" t="s">
        <v>18</v>
      </c>
      <c r="V618" s="21" t="str">
        <f>VLOOKUP(P618,'Customer List'!B:C,2,)</f>
        <v>Guwahati</v>
      </c>
      <c r="W618" s="38"/>
      <c r="X618" s="30">
        <v>45833</v>
      </c>
      <c r="Y618" s="21">
        <f t="shared" si="79"/>
        <v>1</v>
      </c>
      <c r="Z618" s="21" t="str">
        <f t="shared" si="80"/>
        <v>Tuesday</v>
      </c>
      <c r="AA618" s="21" t="str">
        <f t="shared" si="81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5</v>
      </c>
      <c r="F619" s="47">
        <f t="shared" si="76"/>
        <v>440</v>
      </c>
      <c r="G619" s="48">
        <f t="shared" si="77"/>
        <v>440</v>
      </c>
      <c r="H619" s="21">
        <v>362508</v>
      </c>
      <c r="I619" s="21" t="s">
        <v>1497</v>
      </c>
      <c r="J619" s="21">
        <v>1</v>
      </c>
      <c r="K619" s="21">
        <v>1</v>
      </c>
      <c r="L619" s="21">
        <f t="shared" si="78"/>
        <v>0</v>
      </c>
      <c r="M619" s="21" t="s">
        <v>1202</v>
      </c>
      <c r="N619" s="30">
        <v>45853</v>
      </c>
      <c r="O619" s="48">
        <v>0</v>
      </c>
      <c r="P619" s="21" t="s">
        <v>283</v>
      </c>
      <c r="Q619" s="21">
        <v>58153220145</v>
      </c>
      <c r="R619" s="21" t="s">
        <v>40</v>
      </c>
      <c r="S619" s="3">
        <v>4</v>
      </c>
      <c r="T619" s="37" t="s">
        <v>609</v>
      </c>
      <c r="U619" s="21" t="s">
        <v>18</v>
      </c>
      <c r="V619" s="21" t="str">
        <f>VLOOKUP(P619,'Customer List'!B:C,2,)</f>
        <v>Ahemedabad</v>
      </c>
      <c r="W619" s="38"/>
      <c r="X619" s="30">
        <v>45854</v>
      </c>
      <c r="Y619" s="21">
        <f t="shared" si="79"/>
        <v>1</v>
      </c>
      <c r="Z619" s="21" t="str">
        <f t="shared" si="80"/>
        <v>Tuesday</v>
      </c>
      <c r="AA619" s="21" t="str">
        <f t="shared" si="81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180</v>
      </c>
      <c r="F620" s="47">
        <f t="shared" si="76"/>
        <v>15840</v>
      </c>
      <c r="G620" s="48">
        <f t="shared" si="77"/>
        <v>15840</v>
      </c>
      <c r="H620" s="21">
        <v>362510</v>
      </c>
      <c r="I620" s="21" t="s">
        <v>1323</v>
      </c>
      <c r="J620" s="21">
        <v>1</v>
      </c>
      <c r="K620" s="21">
        <v>1</v>
      </c>
      <c r="L620" s="21">
        <f t="shared" si="78"/>
        <v>0</v>
      </c>
      <c r="M620" s="21" t="s">
        <v>282</v>
      </c>
      <c r="N620" s="30">
        <v>45832</v>
      </c>
      <c r="O620" s="48">
        <v>32550</v>
      </c>
      <c r="P620" s="21" t="s">
        <v>252</v>
      </c>
      <c r="Q620" s="21">
        <v>58152370496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Gujrat</v>
      </c>
      <c r="W620" s="38"/>
      <c r="X620" s="30">
        <v>45834</v>
      </c>
      <c r="Y620" s="21">
        <f t="shared" si="79"/>
        <v>2</v>
      </c>
      <c r="Z620" s="21" t="str">
        <f t="shared" si="80"/>
        <v>Tuesday</v>
      </c>
      <c r="AA620" s="21" t="str">
        <f t="shared" si="81"/>
        <v>Thursday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186.6</v>
      </c>
      <c r="F621" s="47">
        <f t="shared" si="76"/>
        <v>16420.8</v>
      </c>
      <c r="G621" s="48">
        <f t="shared" si="77"/>
        <v>16420.8</v>
      </c>
      <c r="H621" s="21">
        <v>362564</v>
      </c>
      <c r="I621" s="21" t="s">
        <v>1498</v>
      </c>
      <c r="J621" s="21">
        <v>1</v>
      </c>
      <c r="K621" s="21">
        <v>1</v>
      </c>
      <c r="L621" s="21">
        <f t="shared" si="78"/>
        <v>0</v>
      </c>
      <c r="M621" s="21" t="s">
        <v>277</v>
      </c>
      <c r="N621" s="30">
        <v>45832</v>
      </c>
      <c r="O621" s="48">
        <v>26576.51</v>
      </c>
      <c r="P621" s="21" t="s">
        <v>242</v>
      </c>
      <c r="Q621" s="21">
        <v>58152374722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Mumbai</v>
      </c>
      <c r="W621" s="38"/>
      <c r="X621" s="30">
        <v>45833</v>
      </c>
      <c r="Y621" s="21">
        <f t="shared" si="79"/>
        <v>1</v>
      </c>
      <c r="Z621" s="21" t="str">
        <f t="shared" si="80"/>
        <v>Tuesday</v>
      </c>
      <c r="AA621" s="21" t="str">
        <f t="shared" si="81"/>
        <v>Wednesday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213</v>
      </c>
      <c r="F622" s="47">
        <f t="shared" si="76"/>
        <v>18744</v>
      </c>
      <c r="G622" s="48">
        <f t="shared" si="77"/>
        <v>18744</v>
      </c>
      <c r="H622" s="21">
        <v>364804</v>
      </c>
      <c r="I622" s="21" t="s">
        <v>1499</v>
      </c>
      <c r="J622" s="21">
        <v>1</v>
      </c>
      <c r="K622" s="21">
        <v>1</v>
      </c>
      <c r="L622" s="21">
        <f t="shared" si="78"/>
        <v>0</v>
      </c>
      <c r="M622" s="21" t="s">
        <v>284</v>
      </c>
      <c r="N622" s="30">
        <v>45832</v>
      </c>
      <c r="O622" s="48">
        <v>32038.75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9"/>
        <v>0</v>
      </c>
      <c r="Z622" s="21" t="str">
        <f t="shared" si="80"/>
        <v>Tuesday</v>
      </c>
      <c r="AA622" s="21" t="str">
        <f t="shared" si="81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309.75</v>
      </c>
      <c r="F623" s="47">
        <f t="shared" si="76"/>
        <v>27258</v>
      </c>
      <c r="G623" s="48">
        <f t="shared" si="77"/>
        <v>27258</v>
      </c>
      <c r="H623" s="21">
        <v>369324</v>
      </c>
      <c r="I623" s="21" t="s">
        <v>1500</v>
      </c>
      <c r="J623" s="21">
        <v>1</v>
      </c>
      <c r="K623" s="21">
        <v>1</v>
      </c>
      <c r="L623" s="21">
        <f t="shared" si="78"/>
        <v>0</v>
      </c>
      <c r="M623" s="21" t="s">
        <v>284</v>
      </c>
      <c r="N623" s="30">
        <v>45832</v>
      </c>
      <c r="O623" s="48">
        <v>37273.25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9"/>
        <v>0</v>
      </c>
      <c r="Z623" s="21" t="str">
        <f t="shared" si="80"/>
        <v>Tuesday</v>
      </c>
      <c r="AA623" s="21" t="str">
        <f t="shared" si="81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148.19999999999999</v>
      </c>
      <c r="F624" s="47">
        <f t="shared" si="76"/>
        <v>13041.599999999999</v>
      </c>
      <c r="G624" s="48">
        <f t="shared" si="77"/>
        <v>13041.599999999999</v>
      </c>
      <c r="H624" s="21">
        <v>392414</v>
      </c>
      <c r="I624" s="21" t="s">
        <v>1322</v>
      </c>
      <c r="J624" s="21">
        <v>1</v>
      </c>
      <c r="K624" s="21">
        <v>1</v>
      </c>
      <c r="L624" s="21">
        <f t="shared" si="78"/>
        <v>0</v>
      </c>
      <c r="M624" s="21" t="s">
        <v>284</v>
      </c>
      <c r="N624" s="30">
        <v>45832</v>
      </c>
      <c r="O624" s="48">
        <v>22291.75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79"/>
        <v>0</v>
      </c>
      <c r="Z624" s="21" t="str">
        <f t="shared" si="80"/>
        <v>Tuesday</v>
      </c>
      <c r="AA624" s="21" t="str">
        <f t="shared" si="81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137.4</v>
      </c>
      <c r="F625" s="47">
        <f t="shared" si="76"/>
        <v>12091.2</v>
      </c>
      <c r="G625" s="48">
        <f t="shared" si="77"/>
        <v>12091.2</v>
      </c>
      <c r="H625" s="21">
        <v>402422</v>
      </c>
      <c r="I625" s="21" t="s">
        <v>1501</v>
      </c>
      <c r="J625" s="21">
        <v>1</v>
      </c>
      <c r="K625" s="21">
        <v>1</v>
      </c>
      <c r="L625" s="21">
        <f t="shared" si="78"/>
        <v>0</v>
      </c>
      <c r="M625" s="21" t="s">
        <v>279</v>
      </c>
      <c r="N625" s="30">
        <v>45832</v>
      </c>
      <c r="O625" s="48">
        <v>21297</v>
      </c>
      <c r="P625" s="21" t="s">
        <v>671</v>
      </c>
      <c r="Q625" s="21">
        <v>58152373274</v>
      </c>
      <c r="R625" s="21" t="s">
        <v>40</v>
      </c>
      <c r="S625" s="3">
        <v>4</v>
      </c>
      <c r="T625" s="37"/>
      <c r="U625" s="21" t="s">
        <v>18</v>
      </c>
      <c r="V625" s="21" t="str">
        <f>VLOOKUP(P625,'Customer List'!B:C,2,)</f>
        <v>Hyderabad</v>
      </c>
      <c r="W625" s="38"/>
      <c r="X625" s="30">
        <v>45833</v>
      </c>
      <c r="Y625" s="21">
        <f t="shared" si="79"/>
        <v>1</v>
      </c>
      <c r="Z625" s="21" t="str">
        <f t="shared" si="80"/>
        <v>Tuesday</v>
      </c>
      <c r="AA625" s="21" t="str">
        <f t="shared" si="81"/>
        <v>Wednesday</v>
      </c>
      <c r="AB625" s="21" t="str">
        <f>VLOOKUP(U625,'Currency Sheet'!A:C,3,)</f>
        <v>DOLLAR</v>
      </c>
      <c r="AC625" s="42" t="str">
        <f>VLOOKUP(P625,'Customer List'!B:D,3,)</f>
        <v>OutStation</v>
      </c>
    </row>
    <row r="626" spans="1:29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29.4</v>
      </c>
      <c r="F626" s="47">
        <f t="shared" si="76"/>
        <v>2587.1999999999998</v>
      </c>
      <c r="G626" s="48">
        <f t="shared" si="77"/>
        <v>5174.3999999999996</v>
      </c>
      <c r="H626" s="21">
        <v>405201</v>
      </c>
      <c r="I626" s="21" t="s">
        <v>229</v>
      </c>
      <c r="J626" s="21">
        <v>2</v>
      </c>
      <c r="K626" s="21">
        <v>2</v>
      </c>
      <c r="L626" s="21">
        <f t="shared" si="78"/>
        <v>0</v>
      </c>
      <c r="M626" s="21" t="s">
        <v>855</v>
      </c>
      <c r="N626" s="30">
        <v>45843</v>
      </c>
      <c r="O626" s="48">
        <v>10416</v>
      </c>
      <c r="P626" s="21" t="s">
        <v>293</v>
      </c>
      <c r="Q626" s="21" t="s">
        <v>636</v>
      </c>
      <c r="R626" s="21" t="s">
        <v>723</v>
      </c>
      <c r="S626" s="3">
        <v>4</v>
      </c>
      <c r="T626" s="37"/>
      <c r="U626" s="21" t="s">
        <v>18</v>
      </c>
      <c r="V626" s="21" t="str">
        <f>VLOOKUP(P626,'Customer List'!B:C,2,)</f>
        <v>Delhi</v>
      </c>
      <c r="W626" s="38"/>
      <c r="X626" s="30">
        <v>45843</v>
      </c>
      <c r="Y626" s="21">
        <f t="shared" si="79"/>
        <v>0</v>
      </c>
      <c r="Z626" s="21" t="str">
        <f t="shared" si="80"/>
        <v>Saturday</v>
      </c>
      <c r="AA626" s="21" t="str">
        <f t="shared" si="81"/>
        <v>Saturday</v>
      </c>
      <c r="AB626" s="21" t="str">
        <f>VLOOKUP(U626,'Currency Sheet'!A:C,3,)</f>
        <v>DOLLAR</v>
      </c>
      <c r="AC626" s="42" t="str">
        <f>VLOOKUP(P626,'Customer List'!B:D,3,)</f>
        <v>Local</v>
      </c>
    </row>
    <row r="627" spans="1:29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71.400000000000006</v>
      </c>
      <c r="F627" s="47">
        <f t="shared" si="76"/>
        <v>6283.2000000000007</v>
      </c>
      <c r="G627" s="48">
        <f t="shared" si="77"/>
        <v>6283.2000000000007</v>
      </c>
      <c r="H627" s="21">
        <v>405207</v>
      </c>
      <c r="I627" s="21" t="s">
        <v>1502</v>
      </c>
      <c r="J627" s="21">
        <v>1</v>
      </c>
      <c r="K627" s="21">
        <v>1</v>
      </c>
      <c r="L627" s="21">
        <f t="shared" si="78"/>
        <v>0</v>
      </c>
      <c r="M627" s="21" t="s">
        <v>294</v>
      </c>
      <c r="N627" s="30">
        <v>45832</v>
      </c>
      <c r="O627" s="48">
        <v>12911.5</v>
      </c>
      <c r="P627" s="21" t="s">
        <v>295</v>
      </c>
      <c r="Q627" s="21">
        <v>58152373871</v>
      </c>
      <c r="R627" s="21" t="s">
        <v>40</v>
      </c>
      <c r="S627" s="3">
        <v>4</v>
      </c>
      <c r="T627" s="37"/>
      <c r="U627" s="21" t="s">
        <v>18</v>
      </c>
      <c r="V627" s="21" t="str">
        <f>VLOOKUP(P627,'Customer List'!B:C,2,)</f>
        <v>Kerala</v>
      </c>
      <c r="W627" s="38"/>
      <c r="X627" s="30">
        <v>45835</v>
      </c>
      <c r="Y627" s="21">
        <f t="shared" si="79"/>
        <v>3</v>
      </c>
      <c r="Z627" s="21" t="str">
        <f t="shared" si="80"/>
        <v>Tuesday</v>
      </c>
      <c r="AA627" s="21" t="str">
        <f t="shared" si="81"/>
        <v>Friday</v>
      </c>
      <c r="AB627" s="21" t="str">
        <f>VLOOKUP(U627,'Currency Sheet'!A:C,3,)</f>
        <v>DOLLAR</v>
      </c>
      <c r="AC627" s="42" t="str">
        <f>VLOOKUP(P627,'Customer List'!B:D,3,)</f>
        <v>OutStation</v>
      </c>
    </row>
    <row r="628" spans="1:29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76"/>
        <v>3115.2</v>
      </c>
      <c r="G628" s="48">
        <f t="shared" si="77"/>
        <v>12460.8</v>
      </c>
      <c r="H628" s="21">
        <v>420404</v>
      </c>
      <c r="I628" s="21" t="s">
        <v>14</v>
      </c>
      <c r="J628" s="21">
        <v>4</v>
      </c>
      <c r="K628" s="21">
        <v>4</v>
      </c>
      <c r="L628" s="21">
        <f t="shared" si="78"/>
        <v>0</v>
      </c>
      <c r="M628" s="21" t="s">
        <v>284</v>
      </c>
      <c r="N628" s="30">
        <v>45832</v>
      </c>
      <c r="O628" s="48">
        <v>21299</v>
      </c>
      <c r="P628" s="21" t="s">
        <v>42</v>
      </c>
      <c r="Q628" s="21" t="s">
        <v>636</v>
      </c>
      <c r="R628" s="21" t="s">
        <v>637</v>
      </c>
      <c r="S628" s="3">
        <v>4</v>
      </c>
      <c r="T628" s="37"/>
      <c r="U628" s="21" t="s">
        <v>18</v>
      </c>
      <c r="V628" s="21" t="str">
        <f>VLOOKUP(P628,'Customer List'!B:C,2,)</f>
        <v>Faridabad</v>
      </c>
      <c r="W628" s="38"/>
      <c r="X628" s="30">
        <v>45832</v>
      </c>
      <c r="Y628" s="21">
        <f t="shared" si="79"/>
        <v>0</v>
      </c>
      <c r="Z628" s="21" t="str">
        <f t="shared" si="80"/>
        <v>Tuesday</v>
      </c>
      <c r="AA628" s="21" t="str">
        <f t="shared" si="81"/>
        <v>Tuesday</v>
      </c>
      <c r="AB628" s="21" t="str">
        <f>VLOOKUP(U628,'Currency Sheet'!A:C,3,)</f>
        <v>DOLLAR</v>
      </c>
      <c r="AC628" s="42" t="str">
        <f>VLOOKUP(P628,'Customer List'!B:D,3,)</f>
        <v>Local</v>
      </c>
    </row>
    <row r="629" spans="1:29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76"/>
        <v>3115.2</v>
      </c>
      <c r="G629" s="48">
        <f t="shared" si="77"/>
        <v>3115.2</v>
      </c>
      <c r="H629" s="21">
        <v>420404</v>
      </c>
      <c r="I629" s="21" t="s">
        <v>14</v>
      </c>
      <c r="J629" s="21">
        <v>1</v>
      </c>
      <c r="K629" s="21">
        <v>1</v>
      </c>
      <c r="L629" s="21">
        <f t="shared" si="78"/>
        <v>0</v>
      </c>
      <c r="M629" s="21" t="s">
        <v>294</v>
      </c>
      <c r="N629" s="30">
        <v>45832</v>
      </c>
      <c r="O629" s="48">
        <v>6401.5</v>
      </c>
      <c r="P629" s="21" t="s">
        <v>295</v>
      </c>
      <c r="Q629" s="21">
        <v>58152373871</v>
      </c>
      <c r="R629" s="21" t="s">
        <v>40</v>
      </c>
      <c r="S629" s="3">
        <v>4</v>
      </c>
      <c r="T629" s="37"/>
      <c r="U629" s="21" t="s">
        <v>18</v>
      </c>
      <c r="V629" s="21" t="str">
        <f>VLOOKUP(P629,'Customer List'!B:C,2,)</f>
        <v>Kerala</v>
      </c>
      <c r="W629" s="38"/>
      <c r="X629" s="30">
        <v>45835</v>
      </c>
      <c r="Y629" s="21">
        <f t="shared" si="79"/>
        <v>3</v>
      </c>
      <c r="Z629" s="21" t="str">
        <f t="shared" si="80"/>
        <v>Tuesday</v>
      </c>
      <c r="AA629" s="21" t="str">
        <f t="shared" si="81"/>
        <v>Friday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25.2</v>
      </c>
      <c r="F630" s="47">
        <f t="shared" si="76"/>
        <v>2217.6</v>
      </c>
      <c r="G630" s="48">
        <f t="shared" si="77"/>
        <v>2217.6</v>
      </c>
      <c r="H630" s="21">
        <v>421101</v>
      </c>
      <c r="I630" s="21" t="s">
        <v>1233</v>
      </c>
      <c r="J630" s="21">
        <v>1</v>
      </c>
      <c r="K630" s="21">
        <v>1</v>
      </c>
      <c r="L630" s="21">
        <f t="shared" si="78"/>
        <v>0</v>
      </c>
      <c r="M630" s="21" t="s">
        <v>805</v>
      </c>
      <c r="N630" s="30">
        <v>45840</v>
      </c>
      <c r="O630" s="48">
        <v>2721.06</v>
      </c>
      <c r="P630" s="21" t="s">
        <v>278</v>
      </c>
      <c r="Q630" s="21">
        <v>58152715250</v>
      </c>
      <c r="R630" s="21" t="s">
        <v>40</v>
      </c>
      <c r="S630" s="3">
        <v>4</v>
      </c>
      <c r="T630" s="37" t="s">
        <v>813</v>
      </c>
      <c r="U630" s="21" t="s">
        <v>18</v>
      </c>
      <c r="V630" s="21" t="str">
        <f>VLOOKUP(P630,'Customer List'!B:C,2,)</f>
        <v>Lucknow</v>
      </c>
      <c r="W630" s="38"/>
      <c r="X630" s="30">
        <v>45843</v>
      </c>
      <c r="Y630" s="21">
        <f t="shared" si="79"/>
        <v>3</v>
      </c>
      <c r="Z630" s="21" t="str">
        <f t="shared" si="80"/>
        <v>Wednesday</v>
      </c>
      <c r="AA630" s="21" t="str">
        <f t="shared" si="81"/>
        <v>Saturday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76"/>
        <v>6221.6</v>
      </c>
      <c r="G631" s="48">
        <f t="shared" si="77"/>
        <v>37329.600000000006</v>
      </c>
      <c r="H631" s="21">
        <v>422301</v>
      </c>
      <c r="I631" s="21" t="s">
        <v>1340</v>
      </c>
      <c r="J631" s="21">
        <v>6</v>
      </c>
      <c r="K631" s="21">
        <v>6</v>
      </c>
      <c r="L631" s="21">
        <f t="shared" si="78"/>
        <v>0</v>
      </c>
      <c r="M631" s="21" t="s">
        <v>296</v>
      </c>
      <c r="N631" s="30">
        <v>45832</v>
      </c>
      <c r="O631" s="48">
        <v>56358</v>
      </c>
      <c r="P631" s="21" t="s">
        <v>671</v>
      </c>
      <c r="Q631" s="21">
        <v>58152373274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Hyderabad</v>
      </c>
      <c r="W631" s="38"/>
      <c r="X631" s="30">
        <v>45833</v>
      </c>
      <c r="Y631" s="21">
        <f t="shared" si="79"/>
        <v>1</v>
      </c>
      <c r="Z631" s="21" t="str">
        <f t="shared" si="80"/>
        <v>Tuesday</v>
      </c>
      <c r="AA631" s="21" t="str">
        <f t="shared" si="81"/>
        <v>Wednesday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76"/>
        <v>6221.6</v>
      </c>
      <c r="G632" s="48">
        <f t="shared" si="77"/>
        <v>6221.6</v>
      </c>
      <c r="H632" s="21">
        <v>422301</v>
      </c>
      <c r="I632" s="21" t="s">
        <v>1340</v>
      </c>
      <c r="J632" s="21">
        <v>1</v>
      </c>
      <c r="K632" s="21">
        <v>1</v>
      </c>
      <c r="L632" s="21">
        <f t="shared" si="78"/>
        <v>0</v>
      </c>
      <c r="M632" s="21" t="s">
        <v>294</v>
      </c>
      <c r="N632" s="30">
        <v>45832</v>
      </c>
      <c r="O632" s="48">
        <v>10958.5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9"/>
        <v>3</v>
      </c>
      <c r="Z632" s="21" t="str">
        <f t="shared" si="80"/>
        <v>Tuesday</v>
      </c>
      <c r="AA632" s="21" t="str">
        <f t="shared" si="81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160.30000000000001</v>
      </c>
      <c r="F633" s="47">
        <f t="shared" si="76"/>
        <v>14106.400000000001</v>
      </c>
      <c r="G633" s="48">
        <f t="shared" si="77"/>
        <v>14106.400000000001</v>
      </c>
      <c r="H633" s="21">
        <v>422302</v>
      </c>
      <c r="I633" s="21" t="s">
        <v>1340</v>
      </c>
      <c r="J633" s="21">
        <v>1</v>
      </c>
      <c r="K633" s="21">
        <v>1</v>
      </c>
      <c r="L633" s="21">
        <f t="shared" si="78"/>
        <v>0</v>
      </c>
      <c r="M633" s="21" t="s">
        <v>294</v>
      </c>
      <c r="N633" s="30">
        <v>45832</v>
      </c>
      <c r="O633" s="48">
        <v>24846.5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79"/>
        <v>3</v>
      </c>
      <c r="Z633" s="21" t="str">
        <f t="shared" si="80"/>
        <v>Tuesday</v>
      </c>
      <c r="AA633" s="21" t="str">
        <f t="shared" si="81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237</v>
      </c>
      <c r="F634" s="47">
        <f t="shared" si="76"/>
        <v>20856</v>
      </c>
      <c r="G634" s="48">
        <f t="shared" si="77"/>
        <v>20856</v>
      </c>
      <c r="H634" s="21">
        <v>422304</v>
      </c>
      <c r="I634" s="21" t="s">
        <v>1503</v>
      </c>
      <c r="J634" s="21">
        <v>1</v>
      </c>
      <c r="K634" s="21">
        <v>1</v>
      </c>
      <c r="L634" s="21">
        <f t="shared" si="78"/>
        <v>0</v>
      </c>
      <c r="M634" s="21" t="s">
        <v>279</v>
      </c>
      <c r="N634" s="30">
        <v>45832</v>
      </c>
      <c r="O634" s="48">
        <v>36735</v>
      </c>
      <c r="P634" s="21" t="s">
        <v>671</v>
      </c>
      <c r="Q634" s="21">
        <v>58152373274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Hyderabad</v>
      </c>
      <c r="W634" s="38"/>
      <c r="X634" s="30">
        <v>45833</v>
      </c>
      <c r="Y634" s="21">
        <f t="shared" si="79"/>
        <v>1</v>
      </c>
      <c r="Z634" s="21" t="str">
        <f t="shared" si="80"/>
        <v>Tuesday</v>
      </c>
      <c r="AA634" s="21" t="str">
        <f t="shared" si="81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49.8</v>
      </c>
      <c r="F635" s="47">
        <f t="shared" si="76"/>
        <v>4382.3999999999996</v>
      </c>
      <c r="G635" s="48">
        <f t="shared" si="77"/>
        <v>4382.3999999999996</v>
      </c>
      <c r="H635" s="21">
        <v>423113</v>
      </c>
      <c r="I635" s="21" t="s">
        <v>1504</v>
      </c>
      <c r="J635" s="21">
        <v>1</v>
      </c>
      <c r="K635" s="21">
        <v>1</v>
      </c>
      <c r="L635" s="21">
        <f t="shared" si="78"/>
        <v>0</v>
      </c>
      <c r="M635" s="21" t="s">
        <v>2006</v>
      </c>
      <c r="N635" s="30">
        <v>45860</v>
      </c>
      <c r="O635" s="48">
        <v>9005.5</v>
      </c>
      <c r="P635" s="21" t="s">
        <v>26</v>
      </c>
      <c r="Q635" s="21" t="s">
        <v>1995</v>
      </c>
      <c r="R635" s="21" t="s">
        <v>40</v>
      </c>
      <c r="S635" s="3">
        <v>-20</v>
      </c>
      <c r="T635" s="37" t="s">
        <v>709</v>
      </c>
      <c r="U635" s="21" t="s">
        <v>18</v>
      </c>
      <c r="V635" s="21" t="str">
        <f>VLOOKUP(P635,'Customer List'!B:C,2,)</f>
        <v>Chandigarh</v>
      </c>
      <c r="W635" s="38"/>
      <c r="X635" s="30">
        <v>45861</v>
      </c>
      <c r="Y635" s="21">
        <f t="shared" si="79"/>
        <v>1</v>
      </c>
      <c r="Z635" s="21" t="str">
        <f t="shared" si="80"/>
        <v>Tuesday</v>
      </c>
      <c r="AA635" s="21" t="str">
        <f t="shared" si="81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46.2</v>
      </c>
      <c r="F636" s="47">
        <f t="shared" si="76"/>
        <v>4065.6000000000004</v>
      </c>
      <c r="G636" s="48">
        <f t="shared" si="77"/>
        <v>16262.400000000001</v>
      </c>
      <c r="H636" s="21">
        <v>423601</v>
      </c>
      <c r="I636" s="21" t="s">
        <v>1505</v>
      </c>
      <c r="J636" s="21">
        <v>4</v>
      </c>
      <c r="K636" s="21">
        <v>4</v>
      </c>
      <c r="L636" s="21">
        <f t="shared" si="78"/>
        <v>0</v>
      </c>
      <c r="M636" s="21" t="s">
        <v>297</v>
      </c>
      <c r="N636" s="30">
        <v>45832</v>
      </c>
      <c r="O636" s="48">
        <v>28644</v>
      </c>
      <c r="P636" s="21" t="s">
        <v>298</v>
      </c>
      <c r="Q636" s="21">
        <v>58152367781</v>
      </c>
      <c r="R636" s="21" t="s">
        <v>40</v>
      </c>
      <c r="S636" s="3" t="s">
        <v>299</v>
      </c>
      <c r="T636" s="37"/>
      <c r="U636" s="21" t="s">
        <v>18</v>
      </c>
      <c r="V636" s="21" t="str">
        <f>VLOOKUP(P636,'Customer List'!B:C,2,)</f>
        <v>Banglore</v>
      </c>
      <c r="W636" s="38"/>
      <c r="X636" s="30">
        <v>45833</v>
      </c>
      <c r="Y636" s="21">
        <f t="shared" si="79"/>
        <v>1</v>
      </c>
      <c r="Z636" s="21" t="str">
        <f t="shared" si="80"/>
        <v>Tuesday</v>
      </c>
      <c r="AA636" s="21" t="str">
        <f t="shared" si="81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458.5</v>
      </c>
      <c r="F637" s="47">
        <f t="shared" si="76"/>
        <v>40348</v>
      </c>
      <c r="G637" s="48">
        <f t="shared" si="77"/>
        <v>40348</v>
      </c>
      <c r="H637" s="21">
        <v>449507</v>
      </c>
      <c r="I637" s="21" t="s">
        <v>1506</v>
      </c>
      <c r="J637" s="21">
        <v>1</v>
      </c>
      <c r="K637" s="21">
        <v>1</v>
      </c>
      <c r="L637" s="21">
        <f t="shared" si="78"/>
        <v>0</v>
      </c>
      <c r="M637" s="21" t="s">
        <v>300</v>
      </c>
      <c r="N637" s="30">
        <v>45832</v>
      </c>
      <c r="O637" s="48">
        <v>56002.5</v>
      </c>
      <c r="P637" s="21" t="s">
        <v>242</v>
      </c>
      <c r="Q637" s="21">
        <v>58152374722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Mumbai</v>
      </c>
      <c r="W637" s="38"/>
      <c r="X637" s="30">
        <v>45833</v>
      </c>
      <c r="Y637" s="21">
        <f t="shared" si="79"/>
        <v>1</v>
      </c>
      <c r="Z637" s="21" t="str">
        <f t="shared" si="80"/>
        <v>Tuesday</v>
      </c>
      <c r="AA637" s="21" t="str">
        <f t="shared" si="81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490.5</v>
      </c>
      <c r="F638" s="47">
        <f t="shared" si="76"/>
        <v>43164</v>
      </c>
      <c r="G638" s="48">
        <f t="shared" si="77"/>
        <v>43164</v>
      </c>
      <c r="H638" s="21">
        <v>480058</v>
      </c>
      <c r="I638" s="21" t="s">
        <v>1507</v>
      </c>
      <c r="J638" s="21">
        <v>1</v>
      </c>
      <c r="K638" s="21">
        <v>1</v>
      </c>
      <c r="L638" s="21">
        <f t="shared" si="78"/>
        <v>0</v>
      </c>
      <c r="M638" s="21" t="s">
        <v>301</v>
      </c>
      <c r="N638" s="30">
        <v>45832</v>
      </c>
      <c r="O638" s="48">
        <v>62130</v>
      </c>
      <c r="P638" s="21" t="s">
        <v>302</v>
      </c>
      <c r="Q638" s="21">
        <v>58152371351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Banglore</v>
      </c>
      <c r="W638" s="38"/>
      <c r="X638" s="30">
        <v>45835</v>
      </c>
      <c r="Y638" s="21">
        <f t="shared" si="79"/>
        <v>3</v>
      </c>
      <c r="Z638" s="21" t="str">
        <f t="shared" si="80"/>
        <v>Tuesday</v>
      </c>
      <c r="AA638" s="21" t="str">
        <f t="shared" si="81"/>
        <v>Friday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208.2</v>
      </c>
      <c r="F639" s="47">
        <f t="shared" si="76"/>
        <v>18321.599999999999</v>
      </c>
      <c r="G639" s="48">
        <f t="shared" si="77"/>
        <v>18321.599999999999</v>
      </c>
      <c r="H639" s="21">
        <v>501118</v>
      </c>
      <c r="I639" s="21" t="s">
        <v>1508</v>
      </c>
      <c r="J639" s="21">
        <v>1</v>
      </c>
      <c r="K639" s="21">
        <v>1</v>
      </c>
      <c r="L639" s="21">
        <f t="shared" si="78"/>
        <v>0</v>
      </c>
      <c r="M639" s="21" t="s">
        <v>303</v>
      </c>
      <c r="N639" s="30">
        <v>45833</v>
      </c>
      <c r="O639" s="48">
        <v>32965</v>
      </c>
      <c r="P639" s="21" t="s">
        <v>213</v>
      </c>
      <c r="Q639" s="21" t="s">
        <v>1127</v>
      </c>
      <c r="R639" s="21" t="s">
        <v>1127</v>
      </c>
      <c r="S639" s="3">
        <v>4</v>
      </c>
      <c r="T639" s="37"/>
      <c r="U639" s="21" t="s">
        <v>18</v>
      </c>
      <c r="V639" s="21" t="str">
        <f>VLOOKUP(P639,'Customer List'!B:C,2,)</f>
        <v>Delhi</v>
      </c>
      <c r="W639" s="38"/>
      <c r="X639" s="30">
        <f>IF(OR(R639 = "PRIYANKA MADAM", R639 = "DEEPAK", R639 = "PORTER"),N639,"")</f>
        <v>45833</v>
      </c>
      <c r="Y639" s="21">
        <f t="shared" si="79"/>
        <v>0</v>
      </c>
      <c r="Z639" s="21" t="str">
        <f t="shared" si="80"/>
        <v>Wednesday</v>
      </c>
      <c r="AA639" s="21" t="str">
        <f t="shared" si="81"/>
        <v>Wednesday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99</v>
      </c>
      <c r="F640" s="47">
        <f t="shared" si="76"/>
        <v>8712</v>
      </c>
      <c r="G640" s="48">
        <f t="shared" si="77"/>
        <v>8712</v>
      </c>
      <c r="H640" s="21">
        <v>502510</v>
      </c>
      <c r="I640" s="21" t="s">
        <v>1509</v>
      </c>
      <c r="J640" s="21">
        <v>1</v>
      </c>
      <c r="K640" s="21">
        <v>1</v>
      </c>
      <c r="L640" s="21">
        <f t="shared" si="78"/>
        <v>0</v>
      </c>
      <c r="M640" s="21" t="s">
        <v>284</v>
      </c>
      <c r="N640" s="30">
        <v>45832</v>
      </c>
      <c r="O640" s="48">
        <v>14891.25</v>
      </c>
      <c r="P640" s="21" t="s">
        <v>42</v>
      </c>
      <c r="Q640" s="21" t="s">
        <v>636</v>
      </c>
      <c r="R640" s="21" t="s">
        <v>637</v>
      </c>
      <c r="S640" s="3">
        <v>4</v>
      </c>
      <c r="T640" s="37"/>
      <c r="U640" s="21" t="s">
        <v>18</v>
      </c>
      <c r="V640" s="21" t="str">
        <f>VLOOKUP(P640,'Customer List'!B:C,2,)</f>
        <v>Faridabad</v>
      </c>
      <c r="W640" s="38"/>
      <c r="X640" s="30">
        <v>45832</v>
      </c>
      <c r="Y640" s="21">
        <f t="shared" si="79"/>
        <v>0</v>
      </c>
      <c r="Z640" s="21" t="str">
        <f t="shared" si="80"/>
        <v>Tuesday</v>
      </c>
      <c r="AA640" s="21" t="str">
        <f t="shared" si="81"/>
        <v>Tuesday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167.4</v>
      </c>
      <c r="F641" s="47">
        <f t="shared" si="76"/>
        <v>14731.2</v>
      </c>
      <c r="G641" s="48">
        <f t="shared" si="77"/>
        <v>29462.400000000001</v>
      </c>
      <c r="H641" s="21">
        <v>502912</v>
      </c>
      <c r="I641" s="21" t="s">
        <v>1510</v>
      </c>
      <c r="J641" s="21">
        <v>2</v>
      </c>
      <c r="K641" s="21">
        <v>2</v>
      </c>
      <c r="L641" s="21">
        <f t="shared" si="78"/>
        <v>0</v>
      </c>
      <c r="M641" s="21" t="s">
        <v>273</v>
      </c>
      <c r="N641" s="30">
        <v>45833</v>
      </c>
      <c r="O641" s="48">
        <v>53568</v>
      </c>
      <c r="P641" s="21" t="s">
        <v>208</v>
      </c>
      <c r="Q641" s="21" t="s">
        <v>1127</v>
      </c>
      <c r="R641" s="21" t="s">
        <v>1127</v>
      </c>
      <c r="S641" s="3">
        <v>4</v>
      </c>
      <c r="T641" s="37"/>
      <c r="U641" s="21" t="s">
        <v>18</v>
      </c>
      <c r="V641" s="21" t="str">
        <f>VLOOKUP(P641,'Customer List'!B:C,2,)</f>
        <v>Delhi</v>
      </c>
      <c r="W641" s="38"/>
      <c r="X641" s="30">
        <f>IF(OR(R641 = "PRIYANKA MADAM", R641 = "DEEPAK", R641 = "PORTER"),N641,"")</f>
        <v>45833</v>
      </c>
      <c r="Y641" s="21">
        <f t="shared" si="79"/>
        <v>0</v>
      </c>
      <c r="Z641" s="21" t="str">
        <f t="shared" si="80"/>
        <v>Wednesday</v>
      </c>
      <c r="AA641" s="21" t="str">
        <f t="shared" si="81"/>
        <v>Wednesday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178.2</v>
      </c>
      <c r="F642" s="47">
        <f t="shared" si="76"/>
        <v>15681.599999999999</v>
      </c>
      <c r="G642" s="48">
        <f t="shared" si="77"/>
        <v>15681.599999999999</v>
      </c>
      <c r="H642" s="21">
        <v>502930</v>
      </c>
      <c r="I642" s="21" t="s">
        <v>1511</v>
      </c>
      <c r="J642" s="21">
        <v>1</v>
      </c>
      <c r="K642" s="21">
        <v>1</v>
      </c>
      <c r="L642" s="21">
        <f t="shared" si="78"/>
        <v>0</v>
      </c>
      <c r="M642" s="21" t="s">
        <v>284</v>
      </c>
      <c r="N642" s="30">
        <v>45832</v>
      </c>
      <c r="O642" s="48">
        <v>26804.25</v>
      </c>
      <c r="P642" s="21" t="s">
        <v>42</v>
      </c>
      <c r="Q642" s="21" t="s">
        <v>636</v>
      </c>
      <c r="R642" s="21" t="s">
        <v>637</v>
      </c>
      <c r="S642" s="3">
        <v>4</v>
      </c>
      <c r="T642" s="37"/>
      <c r="U642" s="21" t="s">
        <v>18</v>
      </c>
      <c r="V642" s="21" t="str">
        <f>VLOOKUP(P642,'Customer List'!B:C,2,)</f>
        <v>Faridabad</v>
      </c>
      <c r="W642" s="38"/>
      <c r="X642" s="30">
        <v>45832</v>
      </c>
      <c r="Y642" s="21">
        <f t="shared" si="79"/>
        <v>0</v>
      </c>
      <c r="Z642" s="21" t="str">
        <f t="shared" si="80"/>
        <v>Tuesday</v>
      </c>
      <c r="AA642" s="21" t="str">
        <f t="shared" si="81"/>
        <v>Tuesday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214.5</v>
      </c>
      <c r="F643" s="47">
        <f t="shared" ref="F643:F706" si="82">IF(AB643="DOLLAR",E643*88,E643)</f>
        <v>18876</v>
      </c>
      <c r="G643" s="48">
        <f t="shared" ref="G643:G706" si="83">F643*J643</f>
        <v>18876</v>
      </c>
      <c r="H643" s="21">
        <v>503837</v>
      </c>
      <c r="I643" s="21" t="s">
        <v>1512</v>
      </c>
      <c r="J643" s="21">
        <v>1</v>
      </c>
      <c r="K643" s="21">
        <v>1</v>
      </c>
      <c r="L643" s="21">
        <f t="shared" ref="L643:L706" si="84">J643-K643</f>
        <v>0</v>
      </c>
      <c r="M643" s="21" t="s">
        <v>738</v>
      </c>
      <c r="N643" s="30">
        <v>45838</v>
      </c>
      <c r="O643" s="48">
        <v>25811.5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ref="Y643:Y706" si="85">IF(X643="", "", X643-N643)</f>
        <v>0</v>
      </c>
      <c r="Z643" s="21" t="str">
        <f t="shared" ref="Z643:Z706" si="86">IF(N643="", "", TEXT(N643, "dddd"))</f>
        <v>Monday</v>
      </c>
      <c r="AA643" s="21" t="str">
        <f t="shared" ref="AA643:AA706" si="87"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52.8</v>
      </c>
      <c r="F644" s="47">
        <f t="shared" si="82"/>
        <v>4646.3999999999996</v>
      </c>
      <c r="G644" s="48">
        <f t="shared" si="83"/>
        <v>4646.3999999999996</v>
      </c>
      <c r="H644" s="21">
        <v>504105</v>
      </c>
      <c r="I644" s="21" t="s">
        <v>1513</v>
      </c>
      <c r="J644" s="21">
        <v>1</v>
      </c>
      <c r="K644" s="21">
        <v>1</v>
      </c>
      <c r="L644" s="21">
        <f t="shared" si="84"/>
        <v>0</v>
      </c>
      <c r="M644" s="21" t="s">
        <v>738</v>
      </c>
      <c r="N644" s="30">
        <v>45838</v>
      </c>
      <c r="O644" s="48">
        <v>7942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si="85"/>
        <v>0</v>
      </c>
      <c r="Z644" s="21" t="str">
        <f t="shared" si="86"/>
        <v>Monday</v>
      </c>
      <c r="AA644" s="21" t="str">
        <f t="shared" si="87"/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204.75</v>
      </c>
      <c r="F645" s="47">
        <f t="shared" si="82"/>
        <v>18018</v>
      </c>
      <c r="G645" s="48">
        <f t="shared" si="83"/>
        <v>18018</v>
      </c>
      <c r="H645" s="21">
        <v>504127</v>
      </c>
      <c r="I645" s="21" t="s">
        <v>1514</v>
      </c>
      <c r="J645" s="21">
        <v>1</v>
      </c>
      <c r="K645" s="21">
        <v>1</v>
      </c>
      <c r="L645" s="21">
        <f t="shared" si="84"/>
        <v>0</v>
      </c>
      <c r="M645" s="21" t="s">
        <v>735</v>
      </c>
      <c r="N645" s="30">
        <v>45836</v>
      </c>
      <c r="O645" s="48">
        <v>31736.25</v>
      </c>
      <c r="P645" s="21" t="s">
        <v>651</v>
      </c>
      <c r="Q645" s="21" t="s">
        <v>1127</v>
      </c>
      <c r="R645" s="21" t="s">
        <v>1127</v>
      </c>
      <c r="S645" s="3">
        <v>4</v>
      </c>
      <c r="T645" s="37" t="s">
        <v>1128</v>
      </c>
      <c r="U645" s="21" t="s">
        <v>18</v>
      </c>
      <c r="V645" s="21" t="str">
        <f>VLOOKUP(P645,'Customer List'!B:C,2,)</f>
        <v>Ropar</v>
      </c>
      <c r="W645" s="38"/>
      <c r="X645" s="30">
        <f>IF(OR(R645 = "PRIYANKA MADAM", R645 = "DEEPAK", R645 = "PORTER"),N645,"")</f>
        <v>45836</v>
      </c>
      <c r="Y645" s="21">
        <f t="shared" si="85"/>
        <v>0</v>
      </c>
      <c r="Z645" s="21" t="str">
        <f t="shared" si="86"/>
        <v>Saturday</v>
      </c>
      <c r="AA645" s="21" t="str">
        <f t="shared" si="87"/>
        <v>Saturday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323.39999999999998</v>
      </c>
      <c r="F646" s="47">
        <f t="shared" si="82"/>
        <v>28459.199999999997</v>
      </c>
      <c r="G646" s="48">
        <f t="shared" si="83"/>
        <v>28459.199999999997</v>
      </c>
      <c r="H646" s="21">
        <v>504135</v>
      </c>
      <c r="I646" s="21" t="s">
        <v>1515</v>
      </c>
      <c r="J646" s="21">
        <v>1</v>
      </c>
      <c r="K646" s="21">
        <v>1</v>
      </c>
      <c r="L646" s="21">
        <f t="shared" si="84"/>
        <v>0</v>
      </c>
      <c r="M646" s="21" t="s">
        <v>2006</v>
      </c>
      <c r="N646" s="30">
        <v>45860</v>
      </c>
      <c r="O646" s="48">
        <v>58481.5</v>
      </c>
      <c r="P646" s="21" t="s">
        <v>26</v>
      </c>
      <c r="Q646" s="21" t="s">
        <v>1995</v>
      </c>
      <c r="R646" s="21" t="s">
        <v>40</v>
      </c>
      <c r="S646" s="3">
        <v>4</v>
      </c>
      <c r="T646" s="37" t="s">
        <v>709</v>
      </c>
      <c r="U646" s="21" t="s">
        <v>18</v>
      </c>
      <c r="V646" s="21" t="str">
        <f>VLOOKUP(P646,'Customer List'!B:C,2,)</f>
        <v>Chandigarh</v>
      </c>
      <c r="W646" s="38"/>
      <c r="X646" s="30">
        <v>45861</v>
      </c>
      <c r="Y646" s="21">
        <f t="shared" si="85"/>
        <v>1</v>
      </c>
      <c r="Z646" s="21" t="str">
        <f t="shared" si="86"/>
        <v>Tuesday</v>
      </c>
      <c r="AA646" s="21" t="str">
        <f t="shared" si="87"/>
        <v>Wednesday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135.6</v>
      </c>
      <c r="F647" s="47">
        <f t="shared" si="82"/>
        <v>11932.8</v>
      </c>
      <c r="G647" s="48">
        <f t="shared" si="83"/>
        <v>11932.8</v>
      </c>
      <c r="H647" s="21">
        <v>505008</v>
      </c>
      <c r="I647" s="21" t="s">
        <v>1239</v>
      </c>
      <c r="J647" s="21">
        <v>1</v>
      </c>
      <c r="K647" s="21">
        <v>1</v>
      </c>
      <c r="L647" s="21">
        <f t="shared" si="84"/>
        <v>0</v>
      </c>
      <c r="M647" s="21" t="s">
        <v>738</v>
      </c>
      <c r="N647" s="30">
        <v>45838</v>
      </c>
      <c r="O647" s="48">
        <v>20396.5</v>
      </c>
      <c r="P647" s="21" t="s">
        <v>42</v>
      </c>
      <c r="Q647" s="21" t="s">
        <v>636</v>
      </c>
      <c r="R647" s="21" t="s">
        <v>637</v>
      </c>
      <c r="S647" s="3">
        <v>4</v>
      </c>
      <c r="T647" s="37" t="s">
        <v>608</v>
      </c>
      <c r="U647" s="21" t="s">
        <v>18</v>
      </c>
      <c r="V647" s="21" t="str">
        <f>VLOOKUP(P647,'Customer List'!B:C,2,)</f>
        <v>Faridabad</v>
      </c>
      <c r="W647" s="38"/>
      <c r="X647" s="30">
        <v>45838</v>
      </c>
      <c r="Y647" s="21">
        <f t="shared" si="85"/>
        <v>0</v>
      </c>
      <c r="Z647" s="21" t="str">
        <f t="shared" si="86"/>
        <v>Monday</v>
      </c>
      <c r="AA647" s="21" t="str">
        <f t="shared" si="87"/>
        <v>Monday</v>
      </c>
      <c r="AB647" s="21" t="str">
        <f>VLOOKUP(U647,'Currency Sheet'!A:C,3,)</f>
        <v>DOLLAR</v>
      </c>
      <c r="AC647" s="42" t="str">
        <f>VLOOKUP(P647,'Customer List'!B:D,3,)</f>
        <v>Local</v>
      </c>
    </row>
    <row r="648" spans="1:29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323.39999999999998</v>
      </c>
      <c r="F648" s="47">
        <f t="shared" si="82"/>
        <v>28459.199999999997</v>
      </c>
      <c r="G648" s="48">
        <f t="shared" si="83"/>
        <v>28459.199999999997</v>
      </c>
      <c r="H648" s="21">
        <v>505710</v>
      </c>
      <c r="I648" s="21" t="s">
        <v>1516</v>
      </c>
      <c r="J648" s="21">
        <v>1</v>
      </c>
      <c r="K648" s="21">
        <v>1</v>
      </c>
      <c r="L648" s="21">
        <f t="shared" si="84"/>
        <v>0</v>
      </c>
      <c r="M648" s="21" t="s">
        <v>2006</v>
      </c>
      <c r="N648" s="30">
        <v>45860</v>
      </c>
      <c r="O648" s="48">
        <v>58481.5</v>
      </c>
      <c r="P648" s="21" t="s">
        <v>26</v>
      </c>
      <c r="Q648" s="21" t="s">
        <v>1995</v>
      </c>
      <c r="R648" s="21" t="s">
        <v>40</v>
      </c>
      <c r="S648" s="3">
        <v>4</v>
      </c>
      <c r="T648" s="37" t="s">
        <v>709</v>
      </c>
      <c r="U648" s="21" t="s">
        <v>18</v>
      </c>
      <c r="V648" s="21" t="str">
        <f>VLOOKUP(P648,'Customer List'!B:C,2,)</f>
        <v>Chandigarh</v>
      </c>
      <c r="W648" s="38"/>
      <c r="X648" s="30">
        <v>45861</v>
      </c>
      <c r="Y648" s="21">
        <f t="shared" si="85"/>
        <v>1</v>
      </c>
      <c r="Z648" s="21" t="str">
        <f t="shared" si="86"/>
        <v>Tuesday</v>
      </c>
      <c r="AA648" s="21" t="str">
        <f t="shared" si="87"/>
        <v>Wednesday</v>
      </c>
      <c r="AB648" s="21" t="str">
        <f>VLOOKUP(U648,'Currency Sheet'!A:C,3,)</f>
        <v>DOLLAR</v>
      </c>
      <c r="AC648" s="42" t="str">
        <f>VLOOKUP(P648,'Customer List'!B:D,3,)</f>
        <v>OutStation</v>
      </c>
    </row>
    <row r="649" spans="1:29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181.5</v>
      </c>
      <c r="F649" s="47">
        <f t="shared" si="82"/>
        <v>15972</v>
      </c>
      <c r="G649" s="48">
        <f t="shared" si="83"/>
        <v>15972</v>
      </c>
      <c r="H649" s="21">
        <v>505830</v>
      </c>
      <c r="I649" s="21" t="s">
        <v>1517</v>
      </c>
      <c r="J649" s="21">
        <v>1</v>
      </c>
      <c r="K649" s="21">
        <v>1</v>
      </c>
      <c r="L649" s="21">
        <f t="shared" si="84"/>
        <v>0</v>
      </c>
      <c r="M649" s="21" t="s">
        <v>634</v>
      </c>
      <c r="N649" s="30">
        <v>45835</v>
      </c>
      <c r="O649" s="48">
        <v>20691</v>
      </c>
      <c r="P649" s="21" t="s">
        <v>16</v>
      </c>
      <c r="Q649" s="21" t="s">
        <v>636</v>
      </c>
      <c r="R649" s="21" t="s">
        <v>637</v>
      </c>
      <c r="S649" s="3">
        <v>4</v>
      </c>
      <c r="T649" s="37"/>
      <c r="U649" s="21" t="s">
        <v>18</v>
      </c>
      <c r="V649" s="21" t="str">
        <f>VLOOKUP(P649,'Customer List'!B:C,2,)</f>
        <v>Delhi</v>
      </c>
      <c r="W649" s="38"/>
      <c r="X649" s="30">
        <v>45835</v>
      </c>
      <c r="Y649" s="21">
        <f t="shared" si="85"/>
        <v>0</v>
      </c>
      <c r="Z649" s="21" t="str">
        <f t="shared" si="86"/>
        <v>Friday</v>
      </c>
      <c r="AA649" s="21" t="str">
        <f t="shared" si="87"/>
        <v>Friday</v>
      </c>
      <c r="AB649" s="21" t="str">
        <f>VLOOKUP(U649,'Currency Sheet'!A:C,3,)</f>
        <v>DOLLAR</v>
      </c>
      <c r="AC649" s="42" t="str">
        <f>VLOOKUP(P649,'Customer List'!B:D,3,)</f>
        <v>Local</v>
      </c>
    </row>
    <row r="650" spans="1:29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177.75</v>
      </c>
      <c r="F650" s="47">
        <f t="shared" si="82"/>
        <v>15642</v>
      </c>
      <c r="G650" s="48">
        <f t="shared" si="83"/>
        <v>15642</v>
      </c>
      <c r="H650" s="21">
        <v>505835</v>
      </c>
      <c r="I650" s="21" t="s">
        <v>1518</v>
      </c>
      <c r="J650" s="21">
        <v>1</v>
      </c>
      <c r="K650" s="21">
        <v>1</v>
      </c>
      <c r="L650" s="21">
        <f t="shared" si="84"/>
        <v>0</v>
      </c>
      <c r="M650" s="21" t="s">
        <v>275</v>
      </c>
      <c r="N650" s="30">
        <v>45832</v>
      </c>
      <c r="O650" s="48">
        <v>18002.52</v>
      </c>
      <c r="P650" s="21" t="s">
        <v>276</v>
      </c>
      <c r="Q650" s="21">
        <v>58152369052</v>
      </c>
      <c r="R650" s="21" t="s">
        <v>40</v>
      </c>
      <c r="S650" s="3">
        <v>4</v>
      </c>
      <c r="T650" s="37"/>
      <c r="U650" s="21" t="s">
        <v>18</v>
      </c>
      <c r="V650" s="21" t="str">
        <f>VLOOKUP(P650,'Customer List'!B:C,2,)</f>
        <v>Pune</v>
      </c>
      <c r="W650" s="38"/>
      <c r="X650" s="30">
        <v>45833</v>
      </c>
      <c r="Y650" s="21">
        <f t="shared" si="85"/>
        <v>1</v>
      </c>
      <c r="Z650" s="21" t="str">
        <f t="shared" si="86"/>
        <v>Tuesday</v>
      </c>
      <c r="AA650" s="21" t="str">
        <f t="shared" si="87"/>
        <v>Wednesday</v>
      </c>
      <c r="AB650" s="21" t="str">
        <f>VLOOKUP(U650,'Currency Sheet'!A:C,3,)</f>
        <v>DOLLAR</v>
      </c>
      <c r="AC650" s="42" t="str">
        <f>VLOOKUP(P650,'Customer List'!B:D,3,)</f>
        <v>OutStation</v>
      </c>
    </row>
    <row r="651" spans="1:29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204.75</v>
      </c>
      <c r="F651" s="47">
        <f t="shared" si="82"/>
        <v>18018</v>
      </c>
      <c r="G651" s="48">
        <f t="shared" si="83"/>
        <v>18018</v>
      </c>
      <c r="H651" s="21">
        <v>506333</v>
      </c>
      <c r="I651" s="21" t="s">
        <v>1519</v>
      </c>
      <c r="J651" s="21">
        <v>1</v>
      </c>
      <c r="K651" s="21">
        <v>1</v>
      </c>
      <c r="L651" s="21">
        <f t="shared" si="84"/>
        <v>0</v>
      </c>
      <c r="M651" s="21" t="s">
        <v>634</v>
      </c>
      <c r="N651" s="30">
        <v>45835</v>
      </c>
      <c r="O651" s="48">
        <v>23341.5</v>
      </c>
      <c r="P651" s="21" t="s">
        <v>16</v>
      </c>
      <c r="Q651" s="21" t="s">
        <v>636</v>
      </c>
      <c r="R651" s="21" t="s">
        <v>637</v>
      </c>
      <c r="S651" s="3">
        <v>4</v>
      </c>
      <c r="T651" s="37"/>
      <c r="U651" s="21" t="s">
        <v>18</v>
      </c>
      <c r="V651" s="21" t="str">
        <f>VLOOKUP(P651,'Customer List'!B:C,2,)</f>
        <v>Delhi</v>
      </c>
      <c r="W651" s="38"/>
      <c r="X651" s="30">
        <v>45835</v>
      </c>
      <c r="Y651" s="21">
        <f t="shared" si="85"/>
        <v>0</v>
      </c>
      <c r="Z651" s="21" t="str">
        <f t="shared" si="86"/>
        <v>Friday</v>
      </c>
      <c r="AA651" s="21" t="str">
        <f t="shared" si="87"/>
        <v>Friday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214.5</v>
      </c>
      <c r="F652" s="47">
        <f t="shared" si="82"/>
        <v>18876</v>
      </c>
      <c r="G652" s="48">
        <f t="shared" si="83"/>
        <v>18876</v>
      </c>
      <c r="H652" s="21">
        <v>506341</v>
      </c>
      <c r="I652" s="21" t="s">
        <v>1520</v>
      </c>
      <c r="J652" s="21">
        <v>1</v>
      </c>
      <c r="K652" s="21">
        <v>1</v>
      </c>
      <c r="L652" s="21">
        <f t="shared" si="84"/>
        <v>0</v>
      </c>
      <c r="M652" s="21" t="s">
        <v>738</v>
      </c>
      <c r="N652" s="30">
        <v>45838</v>
      </c>
      <c r="O652" s="48">
        <v>25811.5</v>
      </c>
      <c r="P652" s="21" t="s">
        <v>42</v>
      </c>
      <c r="Q652" s="21" t="s">
        <v>636</v>
      </c>
      <c r="R652" s="21" t="s">
        <v>637</v>
      </c>
      <c r="S652" s="3">
        <v>4</v>
      </c>
      <c r="T652" s="37" t="s">
        <v>608</v>
      </c>
      <c r="U652" s="21" t="s">
        <v>18</v>
      </c>
      <c r="V652" s="21" t="str">
        <f>VLOOKUP(P652,'Customer List'!B:C,2,)</f>
        <v>Faridabad</v>
      </c>
      <c r="W652" s="38"/>
      <c r="X652" s="30">
        <v>45838</v>
      </c>
      <c r="Y652" s="21">
        <f t="shared" si="85"/>
        <v>0</v>
      </c>
      <c r="Z652" s="21" t="str">
        <f t="shared" si="86"/>
        <v>Monday</v>
      </c>
      <c r="AA652" s="21" t="str">
        <f t="shared" si="87"/>
        <v>Monday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66</v>
      </c>
      <c r="F653" s="47">
        <f t="shared" si="82"/>
        <v>5808</v>
      </c>
      <c r="G653" s="48">
        <f t="shared" si="83"/>
        <v>5808</v>
      </c>
      <c r="H653" s="21">
        <v>506903</v>
      </c>
      <c r="I653" s="21" t="s">
        <v>142</v>
      </c>
      <c r="J653" s="21">
        <v>1</v>
      </c>
      <c r="K653" s="21">
        <v>1</v>
      </c>
      <c r="L653" s="21">
        <f t="shared" si="84"/>
        <v>0</v>
      </c>
      <c r="M653" s="21" t="s">
        <v>2006</v>
      </c>
      <c r="N653" s="30">
        <v>45860</v>
      </c>
      <c r="O653" s="48">
        <v>11935</v>
      </c>
      <c r="P653" s="21" t="s">
        <v>26</v>
      </c>
      <c r="Q653" s="21" t="s">
        <v>1995</v>
      </c>
      <c r="R653" s="21" t="s">
        <v>40</v>
      </c>
      <c r="S653" s="3">
        <v>4</v>
      </c>
      <c r="T653" s="37" t="s">
        <v>709</v>
      </c>
      <c r="U653" s="21" t="s">
        <v>18</v>
      </c>
      <c r="V653" s="21" t="str">
        <f>VLOOKUP(P653,'Customer List'!B:C,2,)</f>
        <v>Chandigarh</v>
      </c>
      <c r="W653" s="38"/>
      <c r="X653" s="30">
        <v>45861</v>
      </c>
      <c r="Y653" s="21">
        <f t="shared" si="85"/>
        <v>1</v>
      </c>
      <c r="Z653" s="21" t="str">
        <f t="shared" si="86"/>
        <v>Tuesday</v>
      </c>
      <c r="AA653" s="21" t="str">
        <f t="shared" si="87"/>
        <v>Wednesday</v>
      </c>
      <c r="AB653" s="21" t="str">
        <f>VLOOKUP(U653,'Currency Sheet'!A:C,3,)</f>
        <v>DOLLAR</v>
      </c>
      <c r="AC653" s="42" t="str">
        <f>VLOOKUP(P653,'Customer List'!B:D,3,)</f>
        <v>OutStation</v>
      </c>
    </row>
    <row r="654" spans="1:29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159</v>
      </c>
      <c r="F654" s="47">
        <f t="shared" si="82"/>
        <v>13992</v>
      </c>
      <c r="G654" s="48">
        <f t="shared" si="83"/>
        <v>13992</v>
      </c>
      <c r="H654" s="21">
        <v>506910</v>
      </c>
      <c r="I654" s="21" t="s">
        <v>1521</v>
      </c>
      <c r="J654" s="21">
        <v>1</v>
      </c>
      <c r="K654" s="21">
        <v>1</v>
      </c>
      <c r="L654" s="21">
        <f t="shared" si="84"/>
        <v>0</v>
      </c>
      <c r="M654" s="21" t="s">
        <v>738</v>
      </c>
      <c r="N654" s="30">
        <v>45838</v>
      </c>
      <c r="O654" s="48">
        <v>23916.25</v>
      </c>
      <c r="P654" s="21" t="s">
        <v>42</v>
      </c>
      <c r="Q654" s="21" t="s">
        <v>636</v>
      </c>
      <c r="R654" s="21" t="s">
        <v>637</v>
      </c>
      <c r="S654" s="3">
        <v>4</v>
      </c>
      <c r="T654" s="37" t="s">
        <v>608</v>
      </c>
      <c r="U654" s="21" t="s">
        <v>18</v>
      </c>
      <c r="V654" s="21" t="str">
        <f>VLOOKUP(P654,'Customer List'!B:C,2,)</f>
        <v>Faridabad</v>
      </c>
      <c r="W654" s="38"/>
      <c r="X654" s="30">
        <v>45838</v>
      </c>
      <c r="Y654" s="21">
        <f t="shared" si="85"/>
        <v>0</v>
      </c>
      <c r="Z654" s="21" t="str">
        <f t="shared" si="86"/>
        <v>Monday</v>
      </c>
      <c r="AA654" s="21" t="str">
        <f t="shared" si="87"/>
        <v>Monday</v>
      </c>
      <c r="AB654" s="21" t="str">
        <f>VLOOKUP(U654,'Currency Sheet'!A:C,3,)</f>
        <v>DOLLAR</v>
      </c>
      <c r="AC654" s="42" t="str">
        <f>VLOOKUP(P654,'Customer List'!B:D,3,)</f>
        <v>Local</v>
      </c>
    </row>
    <row r="655" spans="1:29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208.2</v>
      </c>
      <c r="F655" s="47">
        <f t="shared" si="82"/>
        <v>18321.599999999999</v>
      </c>
      <c r="G655" s="48">
        <f t="shared" si="83"/>
        <v>18321.599999999999</v>
      </c>
      <c r="H655" s="21">
        <v>506938</v>
      </c>
      <c r="I655" s="21" t="s">
        <v>1522</v>
      </c>
      <c r="J655" s="21">
        <v>1</v>
      </c>
      <c r="K655" s="21">
        <v>1</v>
      </c>
      <c r="L655" s="21">
        <f t="shared" si="84"/>
        <v>0</v>
      </c>
      <c r="M655" s="21" t="s">
        <v>735</v>
      </c>
      <c r="N655" s="30">
        <v>45836</v>
      </c>
      <c r="O655" s="48">
        <v>37649.5</v>
      </c>
      <c r="P655" s="21" t="s">
        <v>651</v>
      </c>
      <c r="Q655" s="21" t="s">
        <v>1127</v>
      </c>
      <c r="R655" s="21" t="s">
        <v>1127</v>
      </c>
      <c r="S655" s="3">
        <v>4</v>
      </c>
      <c r="T655" s="37" t="s">
        <v>1128</v>
      </c>
      <c r="U655" s="21" t="s">
        <v>18</v>
      </c>
      <c r="V655" s="21" t="str">
        <f>VLOOKUP(P655,'Customer List'!B:C,2,)</f>
        <v>Ropar</v>
      </c>
      <c r="W655" s="38"/>
      <c r="X655" s="30">
        <f>IF(OR(R655 = "PRIYANKA MADAM", R655 = "DEEPAK", R655 = "PORTER"),N655,"")</f>
        <v>45836</v>
      </c>
      <c r="Y655" s="21">
        <f t="shared" si="85"/>
        <v>0</v>
      </c>
      <c r="Z655" s="21" t="str">
        <f t="shared" si="86"/>
        <v>Saturday</v>
      </c>
      <c r="AA655" s="21" t="str">
        <f t="shared" si="87"/>
        <v>Saturday</v>
      </c>
      <c r="AB655" s="21" t="str">
        <f>VLOOKUP(U655,'Currency Sheet'!A:C,3,)</f>
        <v>DOLLAR</v>
      </c>
      <c r="AC655" s="42" t="str">
        <f>VLOOKUP(P655,'Customer List'!B:D,3,)</f>
        <v>OutStation</v>
      </c>
    </row>
    <row r="656" spans="1:29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214.5</v>
      </c>
      <c r="F656" s="47">
        <f t="shared" si="82"/>
        <v>18876</v>
      </c>
      <c r="G656" s="48">
        <f t="shared" si="83"/>
        <v>18876</v>
      </c>
      <c r="H656" s="21">
        <v>506941</v>
      </c>
      <c r="I656" s="21" t="s">
        <v>1523</v>
      </c>
      <c r="J656" s="21">
        <v>1</v>
      </c>
      <c r="K656" s="21">
        <v>1</v>
      </c>
      <c r="L656" s="21">
        <f t="shared" si="84"/>
        <v>0</v>
      </c>
      <c r="M656" s="21" t="s">
        <v>634</v>
      </c>
      <c r="N656" s="30">
        <v>45835</v>
      </c>
      <c r="O656" s="48">
        <v>24453</v>
      </c>
      <c r="P656" s="21" t="s">
        <v>16</v>
      </c>
      <c r="Q656" s="21" t="s">
        <v>636</v>
      </c>
      <c r="R656" s="21" t="s">
        <v>637</v>
      </c>
      <c r="S656" s="3">
        <v>4</v>
      </c>
      <c r="T656" s="37"/>
      <c r="U656" s="21" t="s">
        <v>18</v>
      </c>
      <c r="V656" s="21" t="str">
        <f>VLOOKUP(P656,'Customer List'!B:C,2,)</f>
        <v>Delhi</v>
      </c>
      <c r="W656" s="38"/>
      <c r="X656" s="30">
        <v>45835</v>
      </c>
      <c r="Y656" s="21">
        <f t="shared" si="85"/>
        <v>0</v>
      </c>
      <c r="Z656" s="21" t="str">
        <f t="shared" si="86"/>
        <v>Friday</v>
      </c>
      <c r="AA656" s="21" t="str">
        <f t="shared" si="87"/>
        <v>Friday</v>
      </c>
      <c r="AB656" s="21" t="str">
        <f>VLOOKUP(U656,'Currency Sheet'!A:C,3,)</f>
        <v>DOLLAR</v>
      </c>
      <c r="AC656" s="42" t="str">
        <f>VLOOKUP(P656,'Customer List'!B:D,3,)</f>
        <v>Local</v>
      </c>
    </row>
    <row r="657" spans="1:29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70.8</v>
      </c>
      <c r="F657" s="47">
        <f t="shared" si="82"/>
        <v>6230.4</v>
      </c>
      <c r="G657" s="48">
        <f t="shared" si="83"/>
        <v>6230.4</v>
      </c>
      <c r="H657" s="21">
        <v>613401</v>
      </c>
      <c r="I657" s="21" t="s">
        <v>1524</v>
      </c>
      <c r="J657" s="21">
        <v>1</v>
      </c>
      <c r="K657" s="21">
        <v>1</v>
      </c>
      <c r="L657" s="21">
        <f t="shared" si="84"/>
        <v>0</v>
      </c>
      <c r="M657" s="21" t="s">
        <v>805</v>
      </c>
      <c r="N657" s="30">
        <v>45840</v>
      </c>
      <c r="O657" s="48">
        <v>7774.47</v>
      </c>
      <c r="P657" s="21" t="s">
        <v>278</v>
      </c>
      <c r="Q657" s="21">
        <v>58152715250</v>
      </c>
      <c r="R657" s="21" t="s">
        <v>40</v>
      </c>
      <c r="S657" s="3">
        <v>4</v>
      </c>
      <c r="T657" s="37" t="s">
        <v>813</v>
      </c>
      <c r="U657" s="21" t="s">
        <v>18</v>
      </c>
      <c r="V657" s="21" t="str">
        <f>VLOOKUP(P657,'Customer List'!B:C,2,)</f>
        <v>Lucknow</v>
      </c>
      <c r="W657" s="38"/>
      <c r="X657" s="30">
        <v>45843</v>
      </c>
      <c r="Y657" s="21">
        <f t="shared" si="85"/>
        <v>3</v>
      </c>
      <c r="Z657" s="21" t="str">
        <f t="shared" si="86"/>
        <v>Wednesday</v>
      </c>
      <c r="AA657" s="21" t="str">
        <f t="shared" si="87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229.2</v>
      </c>
      <c r="F658" s="47">
        <f t="shared" si="82"/>
        <v>20169.599999999999</v>
      </c>
      <c r="G658" s="48">
        <f t="shared" si="83"/>
        <v>20169.599999999999</v>
      </c>
      <c r="H658" s="21">
        <v>644828</v>
      </c>
      <c r="I658" s="21" t="s">
        <v>1525</v>
      </c>
      <c r="J658" s="21">
        <v>1</v>
      </c>
      <c r="K658" s="21">
        <v>1</v>
      </c>
      <c r="L658" s="21">
        <f t="shared" si="84"/>
        <v>0</v>
      </c>
      <c r="M658" s="21" t="s">
        <v>735</v>
      </c>
      <c r="N658" s="30">
        <v>45836</v>
      </c>
      <c r="O658" s="48">
        <v>41447</v>
      </c>
      <c r="P658" s="21" t="s">
        <v>651</v>
      </c>
      <c r="Q658" s="21" t="s">
        <v>1127</v>
      </c>
      <c r="R658" s="21" t="s">
        <v>1127</v>
      </c>
      <c r="S658" s="3">
        <v>4</v>
      </c>
      <c r="T658" s="37" t="s">
        <v>1128</v>
      </c>
      <c r="U658" s="21" t="s">
        <v>18</v>
      </c>
      <c r="V658" s="21" t="str">
        <f>VLOOKUP(P658,'Customer List'!B:C,2,)</f>
        <v>Ropar</v>
      </c>
      <c r="W658" s="38"/>
      <c r="X658" s="30">
        <f>IF(OR(R658 = "PRIYANKA MADAM", R658 = "DEEPAK", R658 = "PORTER"),N658,"")</f>
        <v>45836</v>
      </c>
      <c r="Y658" s="21">
        <f t="shared" si="85"/>
        <v>0</v>
      </c>
      <c r="Z658" s="21" t="str">
        <f t="shared" si="86"/>
        <v>Saturday</v>
      </c>
      <c r="AA658" s="21" t="str">
        <f t="shared" si="87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95.4</v>
      </c>
      <c r="F659" s="47">
        <f t="shared" si="82"/>
        <v>8395.2000000000007</v>
      </c>
      <c r="G659" s="48">
        <f t="shared" si="83"/>
        <v>8395.2000000000007</v>
      </c>
      <c r="H659" s="21">
        <v>652509</v>
      </c>
      <c r="I659" s="21" t="s">
        <v>1526</v>
      </c>
      <c r="J659" s="21">
        <v>1</v>
      </c>
      <c r="K659" s="21">
        <v>1</v>
      </c>
      <c r="L659" s="21">
        <f t="shared" si="84"/>
        <v>0</v>
      </c>
      <c r="M659" s="21" t="s">
        <v>273</v>
      </c>
      <c r="N659" s="30">
        <v>45833</v>
      </c>
      <c r="O659" s="48">
        <v>15264</v>
      </c>
      <c r="P659" s="21" t="s">
        <v>208</v>
      </c>
      <c r="Q659" s="21" t="s">
        <v>1127</v>
      </c>
      <c r="R659" s="21" t="s">
        <v>1127</v>
      </c>
      <c r="S659" s="3">
        <v>4</v>
      </c>
      <c r="T659" s="37"/>
      <c r="U659" s="21" t="s">
        <v>18</v>
      </c>
      <c r="V659" s="21" t="str">
        <f>VLOOKUP(P659,'Customer List'!B:C,2,)</f>
        <v>Delhi</v>
      </c>
      <c r="W659" s="38"/>
      <c r="X659" s="30">
        <f>IF(OR(R659 = "PRIYANKA MADAM", R659 = "DEEPAK", R659 = "PORTER"),N659,"")</f>
        <v>45833</v>
      </c>
      <c r="Y659" s="21">
        <f t="shared" si="85"/>
        <v>0</v>
      </c>
      <c r="Z659" s="21" t="str">
        <f t="shared" si="86"/>
        <v>Wednesday</v>
      </c>
      <c r="AA659" s="21" t="str">
        <f t="shared" si="87"/>
        <v>Wednesday</v>
      </c>
      <c r="AB659" s="21" t="str">
        <f>VLOOKUP(U659,'Currency Sheet'!A:C,3,)</f>
        <v>DOLLAR</v>
      </c>
      <c r="AC659" s="42" t="str">
        <f>VLOOKUP(P659,'Customer List'!B:D,3,)</f>
        <v>Local</v>
      </c>
    </row>
    <row r="660" spans="1:29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82.6</v>
      </c>
      <c r="F660" s="47">
        <f t="shared" si="82"/>
        <v>7268.7999999999993</v>
      </c>
      <c r="G660" s="48">
        <f t="shared" si="83"/>
        <v>7268.7999999999993</v>
      </c>
      <c r="H660" s="21">
        <v>740368</v>
      </c>
      <c r="I660" s="21" t="s">
        <v>1527</v>
      </c>
      <c r="J660" s="21">
        <v>1</v>
      </c>
      <c r="K660" s="21">
        <v>1</v>
      </c>
      <c r="L660" s="21">
        <f t="shared" si="84"/>
        <v>0</v>
      </c>
      <c r="M660" s="21" t="s">
        <v>304</v>
      </c>
      <c r="N660" s="30">
        <v>45832</v>
      </c>
      <c r="O660" s="48">
        <v>1089</v>
      </c>
      <c r="P660" s="21" t="s">
        <v>242</v>
      </c>
      <c r="Q660" s="21">
        <v>58152374722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Mumbai</v>
      </c>
      <c r="W660" s="38"/>
      <c r="X660" s="30">
        <v>45833</v>
      </c>
      <c r="Y660" s="21">
        <f t="shared" si="85"/>
        <v>1</v>
      </c>
      <c r="Z660" s="21" t="str">
        <f t="shared" si="86"/>
        <v>Tuesday</v>
      </c>
      <c r="AA660" s="21" t="str">
        <f t="shared" si="87"/>
        <v>Wednesday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201</v>
      </c>
      <c r="F661" s="47">
        <f t="shared" si="82"/>
        <v>17688</v>
      </c>
      <c r="G661" s="48">
        <f t="shared" si="83"/>
        <v>35376</v>
      </c>
      <c r="H661" s="21">
        <v>825701</v>
      </c>
      <c r="I661" s="21" t="s">
        <v>1528</v>
      </c>
      <c r="J661" s="21">
        <v>2</v>
      </c>
      <c r="K661" s="21">
        <v>2</v>
      </c>
      <c r="L661" s="21">
        <f t="shared" si="84"/>
        <v>0</v>
      </c>
      <c r="M661" s="21" t="s">
        <v>305</v>
      </c>
      <c r="N661" s="30">
        <v>45832</v>
      </c>
      <c r="O661" s="48">
        <v>76849</v>
      </c>
      <c r="P661" s="21" t="s">
        <v>302</v>
      </c>
      <c r="Q661" s="21">
        <v>58152370916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Banglore</v>
      </c>
      <c r="W661" s="38"/>
      <c r="X661" s="30">
        <v>45835</v>
      </c>
      <c r="Y661" s="21">
        <f t="shared" si="85"/>
        <v>3</v>
      </c>
      <c r="Z661" s="21" t="str">
        <f t="shared" si="86"/>
        <v>Tuesday</v>
      </c>
      <c r="AA661" s="21" t="str">
        <f t="shared" si="87"/>
        <v>Friday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661</v>
      </c>
      <c r="B662" s="21">
        <v>335866</v>
      </c>
      <c r="C662" s="30">
        <v>45828</v>
      </c>
      <c r="D662" s="30">
        <v>45833</v>
      </c>
      <c r="E662" s="47">
        <v>182.25</v>
      </c>
      <c r="F662" s="47">
        <f t="shared" si="82"/>
        <v>16038</v>
      </c>
      <c r="G662" s="48">
        <f t="shared" si="83"/>
        <v>16038</v>
      </c>
      <c r="H662" s="21" t="s">
        <v>514</v>
      </c>
      <c r="I662" s="21" t="s">
        <v>515</v>
      </c>
      <c r="J662" s="21">
        <v>1</v>
      </c>
      <c r="K662" s="21">
        <v>1</v>
      </c>
      <c r="L662" s="21">
        <f t="shared" si="84"/>
        <v>0</v>
      </c>
      <c r="M662" s="21" t="s">
        <v>702</v>
      </c>
      <c r="N662" s="30">
        <v>45836</v>
      </c>
      <c r="O662" s="48">
        <v>26426</v>
      </c>
      <c r="P662" s="21" t="s">
        <v>516</v>
      </c>
      <c r="Q662" s="21">
        <v>58152578385</v>
      </c>
      <c r="R662" s="21" t="s">
        <v>40</v>
      </c>
      <c r="S662" s="3">
        <v>4</v>
      </c>
      <c r="T662" s="37"/>
      <c r="U662" s="21" t="s">
        <v>511</v>
      </c>
      <c r="V662" s="21" t="str">
        <f>VLOOKUP(P662,'Customer List'!B:C,2,)</f>
        <v>Hyderabad</v>
      </c>
      <c r="W662" s="38"/>
      <c r="X662" s="30">
        <v>45838</v>
      </c>
      <c r="Y662" s="21">
        <f t="shared" si="85"/>
        <v>2</v>
      </c>
      <c r="Z662" s="21" t="str">
        <f t="shared" si="86"/>
        <v>Saturday</v>
      </c>
      <c r="AA662" s="21" t="str">
        <f t="shared" si="87"/>
        <v>Monday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662</v>
      </c>
      <c r="B663" s="21" t="s">
        <v>614</v>
      </c>
      <c r="C663" s="30">
        <v>45828</v>
      </c>
      <c r="D663" s="30">
        <v>45834</v>
      </c>
      <c r="E663" s="47">
        <v>132.6</v>
      </c>
      <c r="F663" s="47">
        <f t="shared" si="82"/>
        <v>11668.8</v>
      </c>
      <c r="G663" s="48">
        <f t="shared" si="83"/>
        <v>11668.8</v>
      </c>
      <c r="H663" s="21">
        <v>100209</v>
      </c>
      <c r="I663" s="21" t="s">
        <v>1529</v>
      </c>
      <c r="J663" s="21">
        <v>1</v>
      </c>
      <c r="K663" s="21">
        <v>1</v>
      </c>
      <c r="L663" s="21">
        <f t="shared" si="84"/>
        <v>0</v>
      </c>
      <c r="M663" s="21" t="s">
        <v>693</v>
      </c>
      <c r="N663" s="30">
        <v>45836</v>
      </c>
      <c r="O663" s="48">
        <v>18895.5</v>
      </c>
      <c r="P663" s="21" t="s">
        <v>617</v>
      </c>
      <c r="Q663" s="21">
        <v>58152577475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Bhuvneshwar</v>
      </c>
      <c r="W663" s="38"/>
      <c r="X663" s="30">
        <v>45839</v>
      </c>
      <c r="Y663" s="21">
        <f t="shared" si="85"/>
        <v>3</v>
      </c>
      <c r="Z663" s="21" t="str">
        <f t="shared" si="86"/>
        <v>Saturday</v>
      </c>
      <c r="AA663" s="21" t="str">
        <f t="shared" si="87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137.4</v>
      </c>
      <c r="F664" s="47">
        <f t="shared" si="82"/>
        <v>12091.2</v>
      </c>
      <c r="G664" s="48">
        <f t="shared" si="83"/>
        <v>12091.2</v>
      </c>
      <c r="H664" s="21">
        <v>100210</v>
      </c>
      <c r="I664" s="21" t="s">
        <v>1530</v>
      </c>
      <c r="J664" s="21">
        <v>1</v>
      </c>
      <c r="K664" s="21">
        <v>1</v>
      </c>
      <c r="L664" s="21">
        <f t="shared" si="84"/>
        <v>0</v>
      </c>
      <c r="M664" s="21" t="s">
        <v>714</v>
      </c>
      <c r="N664" s="30">
        <v>45838</v>
      </c>
      <c r="O664" s="48">
        <v>21297</v>
      </c>
      <c r="P664" s="21" t="s">
        <v>172</v>
      </c>
      <c r="Q664" s="21">
        <v>58152616292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Kolkata</v>
      </c>
      <c r="W664" s="38"/>
      <c r="X664" s="30">
        <v>45839</v>
      </c>
      <c r="Y664" s="21">
        <f t="shared" si="85"/>
        <v>1</v>
      </c>
      <c r="Z664" s="21" t="str">
        <f t="shared" si="86"/>
        <v>Monday</v>
      </c>
      <c r="AA664" s="21" t="str">
        <f t="shared" si="87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165</v>
      </c>
      <c r="F665" s="47">
        <f t="shared" si="82"/>
        <v>14520</v>
      </c>
      <c r="G665" s="48">
        <f t="shared" si="83"/>
        <v>14520</v>
      </c>
      <c r="H665" s="21">
        <v>100229</v>
      </c>
      <c r="I665" s="21" t="s">
        <v>1268</v>
      </c>
      <c r="J665" s="21">
        <v>1</v>
      </c>
      <c r="K665" s="21">
        <v>1</v>
      </c>
      <c r="L665" s="21">
        <f t="shared" si="84"/>
        <v>0</v>
      </c>
      <c r="M665" s="21" t="s">
        <v>693</v>
      </c>
      <c r="N665" s="30">
        <v>45836</v>
      </c>
      <c r="O665" s="48">
        <v>18810</v>
      </c>
      <c r="P665" s="21" t="s">
        <v>617</v>
      </c>
      <c r="Q665" s="21">
        <v>58152577475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Bhuvneshwar</v>
      </c>
      <c r="W665" s="38"/>
      <c r="X665" s="30">
        <v>45839</v>
      </c>
      <c r="Y665" s="21">
        <f t="shared" si="85"/>
        <v>3</v>
      </c>
      <c r="Z665" s="21" t="str">
        <f t="shared" si="86"/>
        <v>Saturday</v>
      </c>
      <c r="AA665" s="21" t="str">
        <f t="shared" si="87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118.8</v>
      </c>
      <c r="F666" s="47">
        <f t="shared" si="82"/>
        <v>10454.4</v>
      </c>
      <c r="G666" s="48">
        <f t="shared" si="83"/>
        <v>10454.4</v>
      </c>
      <c r="H666" s="21">
        <v>100320</v>
      </c>
      <c r="I666" s="21" t="s">
        <v>1531</v>
      </c>
      <c r="J666" s="21">
        <v>1</v>
      </c>
      <c r="K666" s="21">
        <v>1</v>
      </c>
      <c r="L666" s="21">
        <f t="shared" si="84"/>
        <v>0</v>
      </c>
      <c r="M666" s="21" t="s">
        <v>675</v>
      </c>
      <c r="N666" s="30">
        <v>45836</v>
      </c>
      <c r="O666" s="48">
        <v>18414</v>
      </c>
      <c r="P666" s="21" t="s">
        <v>1894</v>
      </c>
      <c r="Q666" s="21">
        <v>58152580474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Banglore</v>
      </c>
      <c r="W666" s="38"/>
      <c r="X666" s="30">
        <v>45837</v>
      </c>
      <c r="Y666" s="21">
        <f t="shared" si="85"/>
        <v>1</v>
      </c>
      <c r="Z666" s="21" t="str">
        <f t="shared" si="86"/>
        <v>Saturday</v>
      </c>
      <c r="AA666" s="21" t="str">
        <f t="shared" si="87"/>
        <v>Sunday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98.4</v>
      </c>
      <c r="F667" s="47">
        <f t="shared" si="82"/>
        <v>8659.2000000000007</v>
      </c>
      <c r="G667" s="48">
        <f t="shared" si="83"/>
        <v>8659.2000000000007</v>
      </c>
      <c r="H667" s="21">
        <v>100340</v>
      </c>
      <c r="I667" s="21" t="s">
        <v>1532</v>
      </c>
      <c r="J667" s="21">
        <v>1</v>
      </c>
      <c r="K667" s="21">
        <v>1</v>
      </c>
      <c r="L667" s="21">
        <f t="shared" si="84"/>
        <v>0</v>
      </c>
      <c r="M667" s="21" t="s">
        <v>700</v>
      </c>
      <c r="N667" s="30">
        <v>45836</v>
      </c>
      <c r="O667" s="48">
        <v>18302.400000000001</v>
      </c>
      <c r="P667" s="21" t="s">
        <v>618</v>
      </c>
      <c r="Q667" s="21">
        <v>58152580813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Kerala</v>
      </c>
      <c r="W667" s="38"/>
      <c r="X667" s="30">
        <v>45839</v>
      </c>
      <c r="Y667" s="21">
        <f t="shared" si="85"/>
        <v>3</v>
      </c>
      <c r="Z667" s="21" t="str">
        <f t="shared" si="86"/>
        <v>Saturday</v>
      </c>
      <c r="AA667" s="21" t="str">
        <f t="shared" si="87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172.8</v>
      </c>
      <c r="F668" s="47">
        <f t="shared" si="82"/>
        <v>15206.400000000001</v>
      </c>
      <c r="G668" s="48">
        <f t="shared" si="83"/>
        <v>15206.400000000001</v>
      </c>
      <c r="H668" s="21">
        <v>100432</v>
      </c>
      <c r="I668" s="21" t="s">
        <v>1273</v>
      </c>
      <c r="J668" s="21">
        <v>1</v>
      </c>
      <c r="K668" s="21">
        <v>1</v>
      </c>
      <c r="L668" s="21">
        <f t="shared" si="84"/>
        <v>0</v>
      </c>
      <c r="M668" s="21" t="s">
        <v>714</v>
      </c>
      <c r="N668" s="30">
        <v>45838</v>
      </c>
      <c r="O668" s="48">
        <v>26784</v>
      </c>
      <c r="P668" s="21" t="s">
        <v>172</v>
      </c>
      <c r="Q668" s="21">
        <v>58152616292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Kolkata</v>
      </c>
      <c r="W668" s="38"/>
      <c r="X668" s="30">
        <v>45839</v>
      </c>
      <c r="Y668" s="21">
        <f t="shared" si="85"/>
        <v>1</v>
      </c>
      <c r="Z668" s="21" t="str">
        <f t="shared" si="86"/>
        <v>Monday</v>
      </c>
      <c r="AA668" s="21" t="str">
        <f t="shared" si="87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422.4</v>
      </c>
      <c r="F669" s="47">
        <f t="shared" si="82"/>
        <v>37171.199999999997</v>
      </c>
      <c r="G669" s="48">
        <f t="shared" si="83"/>
        <v>297369.59999999998</v>
      </c>
      <c r="H669" s="21">
        <v>100527</v>
      </c>
      <c r="I669" s="21" t="s">
        <v>1533</v>
      </c>
      <c r="J669" s="21">
        <v>8</v>
      </c>
      <c r="K669" s="21">
        <v>8</v>
      </c>
      <c r="L669" s="21">
        <f t="shared" si="84"/>
        <v>0</v>
      </c>
      <c r="M669" s="21" t="s">
        <v>677</v>
      </c>
      <c r="N669" s="30">
        <v>45836</v>
      </c>
      <c r="O669" s="48">
        <v>65472</v>
      </c>
      <c r="P669" s="21" t="s">
        <v>671</v>
      </c>
      <c r="Q669" s="21">
        <v>58152574561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Hyderabad</v>
      </c>
      <c r="W669" s="38"/>
      <c r="X669" s="30">
        <v>45838</v>
      </c>
      <c r="Y669" s="21">
        <f t="shared" si="85"/>
        <v>2</v>
      </c>
      <c r="Z669" s="21" t="str">
        <f t="shared" si="86"/>
        <v>Saturday</v>
      </c>
      <c r="AA669" s="21" t="str">
        <f t="shared" si="87"/>
        <v>Monday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51.6</v>
      </c>
      <c r="F670" s="47">
        <f t="shared" si="82"/>
        <v>4540.8</v>
      </c>
      <c r="G670" s="48">
        <f t="shared" si="83"/>
        <v>4540.8</v>
      </c>
      <c r="H670" s="21">
        <v>100607</v>
      </c>
      <c r="I670" s="21" t="s">
        <v>1534</v>
      </c>
      <c r="J670" s="21">
        <v>1</v>
      </c>
      <c r="K670" s="21">
        <v>1</v>
      </c>
      <c r="L670" s="21">
        <f t="shared" si="84"/>
        <v>0</v>
      </c>
      <c r="M670" s="21" t="s">
        <v>714</v>
      </c>
      <c r="N670" s="30">
        <v>45838</v>
      </c>
      <c r="O670" s="48">
        <v>7998</v>
      </c>
      <c r="P670" s="21" t="s">
        <v>172</v>
      </c>
      <c r="Q670" s="21">
        <v>58152616292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Kolkata</v>
      </c>
      <c r="W670" s="38"/>
      <c r="X670" s="30">
        <v>45839</v>
      </c>
      <c r="Y670" s="21">
        <f t="shared" si="85"/>
        <v>1</v>
      </c>
      <c r="Z670" s="21" t="str">
        <f t="shared" si="86"/>
        <v>Monday</v>
      </c>
      <c r="AA670" s="21" t="str">
        <f t="shared" si="87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83.4</v>
      </c>
      <c r="F671" s="47">
        <f t="shared" si="82"/>
        <v>7339.2000000000007</v>
      </c>
      <c r="G671" s="48">
        <f t="shared" si="83"/>
        <v>7339.2000000000007</v>
      </c>
      <c r="H671" s="21">
        <v>100761</v>
      </c>
      <c r="I671" s="21" t="s">
        <v>1535</v>
      </c>
      <c r="J671" s="21">
        <v>1</v>
      </c>
      <c r="K671" s="21">
        <v>1</v>
      </c>
      <c r="L671" s="21">
        <f t="shared" si="84"/>
        <v>0</v>
      </c>
      <c r="M671" s="21" t="s">
        <v>693</v>
      </c>
      <c r="N671" s="30">
        <v>45836</v>
      </c>
      <c r="O671" s="48">
        <v>11884.5</v>
      </c>
      <c r="P671" s="21" t="s">
        <v>617</v>
      </c>
      <c r="Q671" s="21">
        <v>58152577475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Bhuvneshwar</v>
      </c>
      <c r="W671" s="38"/>
      <c r="X671" s="30">
        <v>45839</v>
      </c>
      <c r="Y671" s="21">
        <f t="shared" si="85"/>
        <v>3</v>
      </c>
      <c r="Z671" s="21" t="str">
        <f t="shared" si="86"/>
        <v>Saturday</v>
      </c>
      <c r="AA671" s="21" t="str">
        <f t="shared" si="87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63</v>
      </c>
      <c r="F672" s="47">
        <f t="shared" si="82"/>
        <v>5544</v>
      </c>
      <c r="G672" s="48">
        <f t="shared" si="83"/>
        <v>5544</v>
      </c>
      <c r="H672" s="21">
        <v>101212</v>
      </c>
      <c r="I672" s="21" t="s">
        <v>1425</v>
      </c>
      <c r="J672" s="21">
        <v>1</v>
      </c>
      <c r="K672" s="21">
        <v>1</v>
      </c>
      <c r="L672" s="21">
        <f t="shared" si="84"/>
        <v>0</v>
      </c>
      <c r="M672" s="21" t="s">
        <v>846</v>
      </c>
      <c r="N672" s="30">
        <v>45842</v>
      </c>
      <c r="O672" s="48">
        <v>0</v>
      </c>
      <c r="P672" s="21" t="s">
        <v>619</v>
      </c>
      <c r="Q672" s="21" t="s">
        <v>636</v>
      </c>
      <c r="R672" s="21" t="s">
        <v>847</v>
      </c>
      <c r="S672" s="3">
        <v>4</v>
      </c>
      <c r="T672" s="37" t="s">
        <v>848</v>
      </c>
      <c r="U672" s="21" t="s">
        <v>18</v>
      </c>
      <c r="V672" s="21" t="str">
        <f>VLOOKUP(P672,'Customer List'!B:C,2,)</f>
        <v>Delhi</v>
      </c>
      <c r="W672" s="38"/>
      <c r="X672" s="30">
        <v>45842</v>
      </c>
      <c r="Y672" s="21">
        <f t="shared" si="85"/>
        <v>0</v>
      </c>
      <c r="Z672" s="21" t="str">
        <f t="shared" si="86"/>
        <v>Friday</v>
      </c>
      <c r="AA672" s="21" t="str">
        <f t="shared" si="87"/>
        <v>Friday</v>
      </c>
      <c r="AB672" s="21" t="str">
        <f>VLOOKUP(U672,'Currency Sheet'!A:C,3,)</f>
        <v>DOLLAR</v>
      </c>
      <c r="AC672" s="42" t="str">
        <f>VLOOKUP(P672,'Customer List'!B:D,3,)</f>
        <v>Local</v>
      </c>
    </row>
    <row r="673" spans="1:29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247.5</v>
      </c>
      <c r="F673" s="47">
        <f t="shared" si="82"/>
        <v>21780</v>
      </c>
      <c r="G673" s="48">
        <f t="shared" si="83"/>
        <v>43560</v>
      </c>
      <c r="H673" s="21">
        <v>101245</v>
      </c>
      <c r="I673" s="21" t="s">
        <v>1536</v>
      </c>
      <c r="J673" s="21">
        <v>2</v>
      </c>
      <c r="K673" s="21">
        <v>2</v>
      </c>
      <c r="L673" s="21">
        <f t="shared" si="84"/>
        <v>0</v>
      </c>
      <c r="M673" s="21" t="s">
        <v>699</v>
      </c>
      <c r="N673" s="30">
        <v>45836</v>
      </c>
      <c r="O673" s="48">
        <v>30360</v>
      </c>
      <c r="P673" s="21" t="s">
        <v>620</v>
      </c>
      <c r="Q673" s="21">
        <v>58152579634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Mumbai</v>
      </c>
      <c r="W673" s="38"/>
      <c r="X673" s="30">
        <v>45838</v>
      </c>
      <c r="Y673" s="21">
        <f t="shared" si="85"/>
        <v>2</v>
      </c>
      <c r="Z673" s="21" t="str">
        <f t="shared" si="86"/>
        <v>Saturday</v>
      </c>
      <c r="AA673" s="21" t="str">
        <f t="shared" si="87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75.599999999999994</v>
      </c>
      <c r="F674" s="47">
        <f t="shared" si="82"/>
        <v>6652.7999999999993</v>
      </c>
      <c r="G674" s="48">
        <f t="shared" si="83"/>
        <v>6652.7999999999993</v>
      </c>
      <c r="H674" s="21">
        <v>101255</v>
      </c>
      <c r="I674" s="21" t="s">
        <v>1427</v>
      </c>
      <c r="J674" s="21">
        <v>1</v>
      </c>
      <c r="K674" s="21">
        <v>1</v>
      </c>
      <c r="L674" s="21">
        <f t="shared" si="84"/>
        <v>0</v>
      </c>
      <c r="M674" s="21" t="s">
        <v>685</v>
      </c>
      <c r="N674" s="30">
        <v>45836</v>
      </c>
      <c r="O674" s="48">
        <v>11718</v>
      </c>
      <c r="P674" s="21" t="s">
        <v>621</v>
      </c>
      <c r="Q674" s="21">
        <v>58152577136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Hyderabad</v>
      </c>
      <c r="W674" s="38"/>
      <c r="X674" s="30">
        <v>45838</v>
      </c>
      <c r="Y674" s="21">
        <f t="shared" si="85"/>
        <v>2</v>
      </c>
      <c r="Z674" s="21" t="str">
        <f t="shared" si="86"/>
        <v>Saturday</v>
      </c>
      <c r="AA674" s="21" t="str">
        <f t="shared" si="87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139.19999999999999</v>
      </c>
      <c r="F675" s="47">
        <f t="shared" si="82"/>
        <v>12249.599999999999</v>
      </c>
      <c r="G675" s="48">
        <f t="shared" si="83"/>
        <v>12249.599999999999</v>
      </c>
      <c r="H675" s="21">
        <v>101620</v>
      </c>
      <c r="I675" s="21" t="s">
        <v>1537</v>
      </c>
      <c r="J675" s="21">
        <v>1</v>
      </c>
      <c r="K675" s="21">
        <v>1</v>
      </c>
      <c r="L675" s="21">
        <f t="shared" si="84"/>
        <v>0</v>
      </c>
      <c r="M675" s="21" t="s">
        <v>714</v>
      </c>
      <c r="N675" s="30">
        <v>45838</v>
      </c>
      <c r="O675" s="48">
        <v>21576</v>
      </c>
      <c r="P675" s="21" t="s">
        <v>172</v>
      </c>
      <c r="Q675" s="21">
        <v>58152616292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Kolkata</v>
      </c>
      <c r="W675" s="38"/>
      <c r="X675" s="30">
        <v>45839</v>
      </c>
      <c r="Y675" s="21">
        <f t="shared" si="85"/>
        <v>1</v>
      </c>
      <c r="Z675" s="21" t="str">
        <f t="shared" si="86"/>
        <v>Monday</v>
      </c>
      <c r="AA675" s="21" t="str">
        <f t="shared" si="87"/>
        <v>Tuesday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67.2</v>
      </c>
      <c r="F676" s="47">
        <f t="shared" si="82"/>
        <v>5913.6</v>
      </c>
      <c r="G676" s="48">
        <f t="shared" si="83"/>
        <v>5913.6</v>
      </c>
      <c r="H676" s="21">
        <v>102227</v>
      </c>
      <c r="I676" s="21" t="s">
        <v>1538</v>
      </c>
      <c r="J676" s="21">
        <v>1</v>
      </c>
      <c r="K676" s="21">
        <v>1</v>
      </c>
      <c r="L676" s="21">
        <f t="shared" si="84"/>
        <v>0</v>
      </c>
      <c r="M676" s="21" t="s">
        <v>685</v>
      </c>
      <c r="N676" s="30">
        <v>45836</v>
      </c>
      <c r="O676" s="48">
        <v>10416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85"/>
        <v>2</v>
      </c>
      <c r="Z676" s="21" t="str">
        <f t="shared" si="86"/>
        <v>Saturday</v>
      </c>
      <c r="AA676" s="21" t="str">
        <f t="shared" si="87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2"/>
        <v>4699.2</v>
      </c>
      <c r="G677" s="48">
        <f t="shared" si="83"/>
        <v>4699.2</v>
      </c>
      <c r="H677" s="21">
        <v>102405</v>
      </c>
      <c r="I677" s="21" t="s">
        <v>1539</v>
      </c>
      <c r="J677" s="21">
        <v>1</v>
      </c>
      <c r="K677" s="21">
        <v>1</v>
      </c>
      <c r="L677" s="21">
        <f t="shared" si="84"/>
        <v>0</v>
      </c>
      <c r="M677" s="21" t="s">
        <v>685</v>
      </c>
      <c r="N677" s="30">
        <v>45836</v>
      </c>
      <c r="O677" s="48">
        <v>8277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85"/>
        <v>2</v>
      </c>
      <c r="Z677" s="21" t="str">
        <f t="shared" si="86"/>
        <v>Saturday</v>
      </c>
      <c r="AA677" s="21" t="str">
        <f t="shared" si="87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2"/>
        <v>4699.2</v>
      </c>
      <c r="G678" s="48">
        <f t="shared" si="83"/>
        <v>4699.2</v>
      </c>
      <c r="H678" s="21">
        <v>102705</v>
      </c>
      <c r="I678" s="21" t="s">
        <v>1540</v>
      </c>
      <c r="J678" s="21">
        <v>1</v>
      </c>
      <c r="K678" s="21">
        <v>1</v>
      </c>
      <c r="L678" s="21">
        <f t="shared" si="84"/>
        <v>0</v>
      </c>
      <c r="M678" s="21" t="s">
        <v>693</v>
      </c>
      <c r="N678" s="30">
        <v>45836</v>
      </c>
      <c r="O678" s="48">
        <v>7609.5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85"/>
        <v>3</v>
      </c>
      <c r="Z678" s="21" t="str">
        <f t="shared" si="86"/>
        <v>Saturday</v>
      </c>
      <c r="AA678" s="21" t="str">
        <f t="shared" si="87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28.2</v>
      </c>
      <c r="F679" s="47">
        <f t="shared" si="82"/>
        <v>2481.6</v>
      </c>
      <c r="G679" s="48">
        <f t="shared" si="83"/>
        <v>2481.6</v>
      </c>
      <c r="H679" s="21">
        <v>103005</v>
      </c>
      <c r="I679" s="21" t="s">
        <v>1280</v>
      </c>
      <c r="J679" s="21">
        <v>1</v>
      </c>
      <c r="K679" s="21">
        <v>1</v>
      </c>
      <c r="L679" s="21">
        <f t="shared" si="84"/>
        <v>0</v>
      </c>
      <c r="M679" s="21" t="s">
        <v>693</v>
      </c>
      <c r="N679" s="30">
        <v>45836</v>
      </c>
      <c r="O679" s="48">
        <v>4018.5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85"/>
        <v>3</v>
      </c>
      <c r="Z679" s="21" t="str">
        <f t="shared" si="86"/>
        <v>Saturday</v>
      </c>
      <c r="AA679" s="21" t="str">
        <f t="shared" si="87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21.6</v>
      </c>
      <c r="F680" s="47">
        <f t="shared" si="82"/>
        <v>1900.8000000000002</v>
      </c>
      <c r="G680" s="48">
        <f t="shared" si="83"/>
        <v>1900.8000000000002</v>
      </c>
      <c r="H680" s="21">
        <v>103107</v>
      </c>
      <c r="I680" s="21" t="s">
        <v>77</v>
      </c>
      <c r="J680" s="21">
        <v>1</v>
      </c>
      <c r="K680" s="21">
        <v>1</v>
      </c>
      <c r="L680" s="21">
        <f t="shared" si="84"/>
        <v>0</v>
      </c>
      <c r="M680" s="21" t="s">
        <v>685</v>
      </c>
      <c r="N680" s="30">
        <v>45836</v>
      </c>
      <c r="O680" s="48">
        <v>3348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85"/>
        <v>2</v>
      </c>
      <c r="Z680" s="21" t="str">
        <f t="shared" si="86"/>
        <v>Saturday</v>
      </c>
      <c r="AA680" s="21" t="str">
        <f t="shared" si="87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49.8</v>
      </c>
      <c r="F681" s="47">
        <f t="shared" si="82"/>
        <v>4382.3999999999996</v>
      </c>
      <c r="G681" s="48">
        <f t="shared" si="83"/>
        <v>4382.3999999999996</v>
      </c>
      <c r="H681" s="21">
        <v>103605</v>
      </c>
      <c r="I681" s="21" t="s">
        <v>1541</v>
      </c>
      <c r="J681" s="21">
        <v>1</v>
      </c>
      <c r="K681" s="21">
        <v>1</v>
      </c>
      <c r="L681" s="21">
        <f t="shared" si="84"/>
        <v>0</v>
      </c>
      <c r="M681" s="21" t="s">
        <v>685</v>
      </c>
      <c r="N681" s="30">
        <v>45836</v>
      </c>
      <c r="O681" s="48">
        <v>7719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85"/>
        <v>2</v>
      </c>
      <c r="Z681" s="21" t="str">
        <f t="shared" si="86"/>
        <v>Saturday</v>
      </c>
      <c r="AA681" s="21" t="str">
        <f t="shared" si="87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204.75</v>
      </c>
      <c r="F682" s="47">
        <f t="shared" si="82"/>
        <v>18018</v>
      </c>
      <c r="G682" s="48">
        <f t="shared" si="83"/>
        <v>18018</v>
      </c>
      <c r="H682" s="21" t="s">
        <v>615</v>
      </c>
      <c r="I682" s="21" t="s">
        <v>3268</v>
      </c>
      <c r="J682" s="21">
        <v>1</v>
      </c>
      <c r="K682" s="21">
        <v>1</v>
      </c>
      <c r="L682" s="21">
        <f t="shared" si="84"/>
        <v>0</v>
      </c>
      <c r="M682" s="21" t="s">
        <v>693</v>
      </c>
      <c r="N682" s="30">
        <v>45836</v>
      </c>
      <c r="O682" s="48">
        <v>23341.5</v>
      </c>
      <c r="P682" s="21" t="s">
        <v>617</v>
      </c>
      <c r="Q682" s="21">
        <v>58152577475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Bhuvneshwar</v>
      </c>
      <c r="W682" s="38"/>
      <c r="X682" s="30">
        <v>45839</v>
      </c>
      <c r="Y682" s="21">
        <f t="shared" si="85"/>
        <v>3</v>
      </c>
      <c r="Z682" s="21" t="str">
        <f t="shared" si="86"/>
        <v>Saturday</v>
      </c>
      <c r="AA682" s="21" t="str">
        <f t="shared" si="87"/>
        <v>Tuesday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42.6</v>
      </c>
      <c r="F683" s="47">
        <f t="shared" si="82"/>
        <v>3748.8</v>
      </c>
      <c r="G683" s="48">
        <f t="shared" si="83"/>
        <v>3748.8</v>
      </c>
      <c r="H683" s="21">
        <v>104705</v>
      </c>
      <c r="I683" s="21" t="s">
        <v>1542</v>
      </c>
      <c r="J683" s="21">
        <v>1</v>
      </c>
      <c r="K683" s="21">
        <v>1</v>
      </c>
      <c r="L683" s="21">
        <f t="shared" si="84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85"/>
        <v>0</v>
      </c>
      <c r="Z683" s="21" t="str">
        <f t="shared" si="86"/>
        <v>Friday</v>
      </c>
      <c r="AA683" s="21" t="str">
        <f t="shared" si="87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57.6</v>
      </c>
      <c r="F684" s="47">
        <f t="shared" si="82"/>
        <v>5068.8</v>
      </c>
      <c r="G684" s="48">
        <f t="shared" si="83"/>
        <v>5068.8</v>
      </c>
      <c r="H684" s="21">
        <v>105011</v>
      </c>
      <c r="I684" s="21" t="s">
        <v>1543</v>
      </c>
      <c r="J684" s="21">
        <v>1</v>
      </c>
      <c r="K684" s="21">
        <v>1</v>
      </c>
      <c r="L684" s="21">
        <f t="shared" si="84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85"/>
        <v>0</v>
      </c>
      <c r="Z684" s="21" t="str">
        <f t="shared" si="86"/>
        <v>Friday</v>
      </c>
      <c r="AA684" s="21" t="str">
        <f t="shared" si="87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66</v>
      </c>
      <c r="F685" s="47">
        <f t="shared" si="82"/>
        <v>5808</v>
      </c>
      <c r="G685" s="48">
        <f t="shared" si="83"/>
        <v>5808</v>
      </c>
      <c r="H685" s="21">
        <v>106305</v>
      </c>
      <c r="I685" s="21" t="s">
        <v>1544</v>
      </c>
      <c r="J685" s="21">
        <v>1</v>
      </c>
      <c r="K685" s="21">
        <v>1</v>
      </c>
      <c r="L685" s="21">
        <f t="shared" si="84"/>
        <v>0</v>
      </c>
      <c r="M685" s="21" t="s">
        <v>693</v>
      </c>
      <c r="N685" s="30">
        <v>45836</v>
      </c>
      <c r="O685" s="48">
        <v>9405</v>
      </c>
      <c r="P685" s="21" t="s">
        <v>617</v>
      </c>
      <c r="Q685" s="21">
        <v>58152577475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Bhuvneshwar</v>
      </c>
      <c r="W685" s="38"/>
      <c r="X685" s="30">
        <v>45839</v>
      </c>
      <c r="Y685" s="21">
        <f t="shared" si="85"/>
        <v>3</v>
      </c>
      <c r="Z685" s="21" t="str">
        <f t="shared" si="86"/>
        <v>Saturday</v>
      </c>
      <c r="AA685" s="21" t="str">
        <f t="shared" si="87"/>
        <v>Tuesday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175.2</v>
      </c>
      <c r="F686" s="47">
        <f t="shared" si="82"/>
        <v>15417.599999999999</v>
      </c>
      <c r="G686" s="48">
        <f t="shared" si="83"/>
        <v>15417.599999999999</v>
      </c>
      <c r="H686" s="21">
        <v>107628</v>
      </c>
      <c r="I686" s="21" t="s">
        <v>1545</v>
      </c>
      <c r="J686" s="21">
        <v>1</v>
      </c>
      <c r="K686" s="21">
        <v>1</v>
      </c>
      <c r="L686" s="21">
        <f t="shared" si="84"/>
        <v>0</v>
      </c>
      <c r="M686" s="21" t="s">
        <v>699</v>
      </c>
      <c r="N686" s="30">
        <v>45836</v>
      </c>
      <c r="O686" s="48">
        <v>26864</v>
      </c>
      <c r="P686" s="21" t="s">
        <v>620</v>
      </c>
      <c r="Q686" s="21">
        <v>58152579634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Mumbai</v>
      </c>
      <c r="W686" s="38"/>
      <c r="X686" s="30">
        <v>45838</v>
      </c>
      <c r="Y686" s="21">
        <f t="shared" si="85"/>
        <v>2</v>
      </c>
      <c r="Z686" s="21" t="str">
        <f t="shared" si="86"/>
        <v>Saturday</v>
      </c>
      <c r="AA686" s="21" t="str">
        <f t="shared" si="87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49.8</v>
      </c>
      <c r="F687" s="47">
        <f t="shared" si="82"/>
        <v>4382.3999999999996</v>
      </c>
      <c r="G687" s="48">
        <f t="shared" si="83"/>
        <v>4382.3999999999996</v>
      </c>
      <c r="H687" s="21">
        <v>108111</v>
      </c>
      <c r="I687" s="21" t="s">
        <v>1546</v>
      </c>
      <c r="J687" s="21">
        <v>1</v>
      </c>
      <c r="K687" s="21">
        <v>1</v>
      </c>
      <c r="L687" s="21">
        <f t="shared" si="84"/>
        <v>0</v>
      </c>
      <c r="M687" s="21" t="s">
        <v>685</v>
      </c>
      <c r="N687" s="30">
        <v>45836</v>
      </c>
      <c r="O687" s="48">
        <v>7719</v>
      </c>
      <c r="P687" s="21" t="s">
        <v>621</v>
      </c>
      <c r="Q687" s="21">
        <v>58152577136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Hyderabad</v>
      </c>
      <c r="W687" s="38"/>
      <c r="X687" s="30">
        <v>45838</v>
      </c>
      <c r="Y687" s="21">
        <f t="shared" si="85"/>
        <v>2</v>
      </c>
      <c r="Z687" s="21" t="str">
        <f t="shared" si="86"/>
        <v>Saturday</v>
      </c>
      <c r="AA687" s="21" t="str">
        <f t="shared" si="87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53.4</v>
      </c>
      <c r="F688" s="47">
        <f t="shared" si="82"/>
        <v>4699.2</v>
      </c>
      <c r="G688" s="48">
        <f t="shared" si="83"/>
        <v>4699.2</v>
      </c>
      <c r="H688" s="21">
        <v>115533</v>
      </c>
      <c r="I688" s="21" t="s">
        <v>54</v>
      </c>
      <c r="J688" s="21">
        <v>1</v>
      </c>
      <c r="K688" s="21">
        <v>1</v>
      </c>
      <c r="L688" s="21">
        <f t="shared" si="84"/>
        <v>0</v>
      </c>
      <c r="M688" s="21" t="s">
        <v>714</v>
      </c>
      <c r="N688" s="30">
        <v>45838</v>
      </c>
      <c r="O688" s="48">
        <v>8277</v>
      </c>
      <c r="P688" s="21" t="s">
        <v>172</v>
      </c>
      <c r="Q688" s="21">
        <v>58152616292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Kolkata</v>
      </c>
      <c r="W688" s="38"/>
      <c r="X688" s="30">
        <v>45839</v>
      </c>
      <c r="Y688" s="21">
        <f t="shared" si="85"/>
        <v>1</v>
      </c>
      <c r="Z688" s="21" t="str">
        <f t="shared" si="86"/>
        <v>Monday</v>
      </c>
      <c r="AA688" s="21" t="str">
        <f t="shared" si="87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219</v>
      </c>
      <c r="F689" s="47">
        <f t="shared" si="82"/>
        <v>19272</v>
      </c>
      <c r="G689" s="48">
        <f t="shared" si="83"/>
        <v>19272</v>
      </c>
      <c r="H689" s="21">
        <v>117339</v>
      </c>
      <c r="I689" s="21" t="s">
        <v>1547</v>
      </c>
      <c r="J689" s="21">
        <v>1</v>
      </c>
      <c r="K689" s="21">
        <v>1</v>
      </c>
      <c r="L689" s="21">
        <f t="shared" si="84"/>
        <v>0</v>
      </c>
      <c r="M689" s="21" t="s">
        <v>693</v>
      </c>
      <c r="N689" s="30">
        <v>45836</v>
      </c>
      <c r="O689" s="48">
        <v>24966</v>
      </c>
      <c r="P689" s="21" t="s">
        <v>617</v>
      </c>
      <c r="Q689" s="21">
        <v>58152577475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Bhuvneshwar</v>
      </c>
      <c r="W689" s="38"/>
      <c r="X689" s="30">
        <v>45839</v>
      </c>
      <c r="Y689" s="21">
        <f t="shared" si="85"/>
        <v>3</v>
      </c>
      <c r="Z689" s="21" t="str">
        <f t="shared" si="86"/>
        <v>Saturday</v>
      </c>
      <c r="AA689" s="21" t="str">
        <f t="shared" si="87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57</v>
      </c>
      <c r="F690" s="47">
        <f t="shared" si="82"/>
        <v>5016</v>
      </c>
      <c r="G690" s="48">
        <f t="shared" si="83"/>
        <v>5016</v>
      </c>
      <c r="H690" s="21">
        <v>119309</v>
      </c>
      <c r="I690" s="21" t="s">
        <v>1548</v>
      </c>
      <c r="J690" s="21">
        <v>1</v>
      </c>
      <c r="K690" s="21">
        <v>1</v>
      </c>
      <c r="L690" s="21">
        <f t="shared" si="84"/>
        <v>0</v>
      </c>
      <c r="M690" s="21" t="s">
        <v>685</v>
      </c>
      <c r="N690" s="30">
        <v>45836</v>
      </c>
      <c r="O690" s="48">
        <v>8835</v>
      </c>
      <c r="P690" s="21" t="s">
        <v>621</v>
      </c>
      <c r="Q690" s="21">
        <v>58152577136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Hyderabad</v>
      </c>
      <c r="W690" s="38"/>
      <c r="X690" s="30">
        <v>45838</v>
      </c>
      <c r="Y690" s="21">
        <f t="shared" si="85"/>
        <v>2</v>
      </c>
      <c r="Z690" s="21" t="str">
        <f t="shared" si="86"/>
        <v>Saturday</v>
      </c>
      <c r="AA690" s="21" t="str">
        <f t="shared" si="87"/>
        <v>Monday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74.400000000000006</v>
      </c>
      <c r="F691" s="47">
        <f t="shared" si="82"/>
        <v>6547.2000000000007</v>
      </c>
      <c r="G691" s="48">
        <f t="shared" si="83"/>
        <v>6547.2000000000007</v>
      </c>
      <c r="H691" s="21">
        <v>119715</v>
      </c>
      <c r="I691" s="21" t="s">
        <v>1549</v>
      </c>
      <c r="J691" s="21">
        <v>1</v>
      </c>
      <c r="K691" s="21">
        <v>1</v>
      </c>
      <c r="L691" s="21">
        <f t="shared" si="84"/>
        <v>0</v>
      </c>
      <c r="M691" s="21" t="s">
        <v>693</v>
      </c>
      <c r="N691" s="30">
        <v>45836</v>
      </c>
      <c r="O691" s="48">
        <v>10602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85"/>
        <v>3</v>
      </c>
      <c r="Z691" s="21" t="str">
        <f t="shared" si="86"/>
        <v>Saturday</v>
      </c>
      <c r="AA691" s="21" t="str">
        <f t="shared" si="87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25.8</v>
      </c>
      <c r="F692" s="47">
        <f t="shared" si="82"/>
        <v>2270.4</v>
      </c>
      <c r="G692" s="48">
        <f t="shared" si="83"/>
        <v>2270.4</v>
      </c>
      <c r="H692" s="21">
        <v>123109</v>
      </c>
      <c r="I692" s="21" t="s">
        <v>1452</v>
      </c>
      <c r="J692" s="21">
        <v>1</v>
      </c>
      <c r="K692" s="21">
        <v>1</v>
      </c>
      <c r="L692" s="21">
        <f t="shared" si="84"/>
        <v>0</v>
      </c>
      <c r="M692" s="21" t="s">
        <v>693</v>
      </c>
      <c r="N692" s="30">
        <v>45836</v>
      </c>
      <c r="O692" s="48">
        <v>3676.5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85"/>
        <v>3</v>
      </c>
      <c r="Z692" s="21" t="str">
        <f t="shared" si="86"/>
        <v>Saturday</v>
      </c>
      <c r="AA692" s="21" t="str">
        <f t="shared" si="87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88.2</v>
      </c>
      <c r="F693" s="47">
        <f t="shared" si="82"/>
        <v>7761.6</v>
      </c>
      <c r="G693" s="48">
        <f t="shared" si="83"/>
        <v>7761.6</v>
      </c>
      <c r="H693" s="21">
        <v>124225</v>
      </c>
      <c r="I693" s="21" t="s">
        <v>1550</v>
      </c>
      <c r="J693" s="21">
        <v>1</v>
      </c>
      <c r="K693" s="21">
        <v>1</v>
      </c>
      <c r="L693" s="21">
        <f t="shared" si="84"/>
        <v>0</v>
      </c>
      <c r="M693" s="21" t="s">
        <v>693</v>
      </c>
      <c r="N693" s="30">
        <v>45836</v>
      </c>
      <c r="O693" s="48">
        <v>12568.5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85"/>
        <v>3</v>
      </c>
      <c r="Z693" s="21" t="str">
        <f t="shared" si="86"/>
        <v>Saturday</v>
      </c>
      <c r="AA693" s="21" t="str">
        <f t="shared" si="87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59.4</v>
      </c>
      <c r="F694" s="47">
        <f t="shared" si="82"/>
        <v>5227.2</v>
      </c>
      <c r="G694" s="48">
        <f t="shared" si="83"/>
        <v>5227.2</v>
      </c>
      <c r="H694" s="21">
        <v>127617</v>
      </c>
      <c r="I694" s="21" t="s">
        <v>1551</v>
      </c>
      <c r="J694" s="21">
        <v>1</v>
      </c>
      <c r="K694" s="21">
        <v>1</v>
      </c>
      <c r="L694" s="21">
        <f t="shared" si="84"/>
        <v>0</v>
      </c>
      <c r="M694" s="21" t="s">
        <v>693</v>
      </c>
      <c r="N694" s="30">
        <v>45836</v>
      </c>
      <c r="O694" s="48">
        <v>8464.5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85"/>
        <v>3</v>
      </c>
      <c r="Z694" s="21" t="str">
        <f t="shared" si="86"/>
        <v>Saturday</v>
      </c>
      <c r="AA694" s="21" t="str">
        <f t="shared" si="87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181.8</v>
      </c>
      <c r="F695" s="47">
        <f t="shared" si="82"/>
        <v>15998.400000000001</v>
      </c>
      <c r="G695" s="48">
        <f t="shared" si="83"/>
        <v>15998.400000000001</v>
      </c>
      <c r="H695" s="21">
        <v>127624</v>
      </c>
      <c r="I695" s="21" t="s">
        <v>1552</v>
      </c>
      <c r="J695" s="21">
        <v>1</v>
      </c>
      <c r="K695" s="21">
        <v>1</v>
      </c>
      <c r="L695" s="21">
        <f t="shared" si="84"/>
        <v>0</v>
      </c>
      <c r="M695" s="21" t="s">
        <v>699</v>
      </c>
      <c r="N695" s="30">
        <v>45836</v>
      </c>
      <c r="O695" s="48">
        <v>27876</v>
      </c>
      <c r="P695" s="21" t="s">
        <v>620</v>
      </c>
      <c r="Q695" s="21">
        <v>58152579634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Mumbai</v>
      </c>
      <c r="W695" s="38"/>
      <c r="X695" s="30">
        <v>45838</v>
      </c>
      <c r="Y695" s="21">
        <f t="shared" si="85"/>
        <v>2</v>
      </c>
      <c r="Z695" s="21" t="str">
        <f t="shared" si="86"/>
        <v>Saturday</v>
      </c>
      <c r="AA695" s="21" t="str">
        <f t="shared" si="87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84.6</v>
      </c>
      <c r="F696" s="47">
        <f t="shared" si="82"/>
        <v>7444.7999999999993</v>
      </c>
      <c r="G696" s="48">
        <f t="shared" si="83"/>
        <v>7444.7999999999993</v>
      </c>
      <c r="H696" s="21">
        <v>128011</v>
      </c>
      <c r="I696" s="21" t="s">
        <v>1553</v>
      </c>
      <c r="J696" s="21">
        <v>1</v>
      </c>
      <c r="K696" s="21">
        <v>1</v>
      </c>
      <c r="L696" s="21">
        <f t="shared" si="84"/>
        <v>0</v>
      </c>
      <c r="M696" s="21" t="s">
        <v>685</v>
      </c>
      <c r="N696" s="30">
        <v>45836</v>
      </c>
      <c r="O696" s="48">
        <v>13113</v>
      </c>
      <c r="P696" s="21" t="s">
        <v>621</v>
      </c>
      <c r="Q696" s="21">
        <v>58152577136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Hyderabad</v>
      </c>
      <c r="W696" s="38"/>
      <c r="X696" s="30">
        <v>45838</v>
      </c>
      <c r="Y696" s="21">
        <f t="shared" si="85"/>
        <v>2</v>
      </c>
      <c r="Z696" s="21" t="str">
        <f t="shared" si="86"/>
        <v>Saturday</v>
      </c>
      <c r="AA696" s="21" t="str">
        <f t="shared" si="87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77.400000000000006</v>
      </c>
      <c r="F697" s="47">
        <f t="shared" si="82"/>
        <v>6811.2000000000007</v>
      </c>
      <c r="G697" s="48">
        <f t="shared" si="83"/>
        <v>6811.2000000000007</v>
      </c>
      <c r="H697" s="21">
        <v>128025</v>
      </c>
      <c r="I697" s="21" t="s">
        <v>1554</v>
      </c>
      <c r="J697" s="21">
        <v>1</v>
      </c>
      <c r="K697" s="21">
        <v>1</v>
      </c>
      <c r="L697" s="21">
        <f t="shared" si="84"/>
        <v>0</v>
      </c>
      <c r="M697" s="21" t="s">
        <v>693</v>
      </c>
      <c r="N697" s="30">
        <v>45836</v>
      </c>
      <c r="O697" s="48">
        <v>11029.5</v>
      </c>
      <c r="P697" s="21" t="s">
        <v>617</v>
      </c>
      <c r="Q697" s="21">
        <v>58152577475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Bhuvneshwar</v>
      </c>
      <c r="W697" s="38"/>
      <c r="X697" s="30">
        <v>45839</v>
      </c>
      <c r="Y697" s="21">
        <f t="shared" si="85"/>
        <v>3</v>
      </c>
      <c r="Z697" s="21" t="str">
        <f t="shared" si="86"/>
        <v>Saturday</v>
      </c>
      <c r="AA697" s="21" t="str">
        <f t="shared" si="87"/>
        <v>Tuesday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297</v>
      </c>
      <c r="F698" s="47">
        <f t="shared" si="82"/>
        <v>26136</v>
      </c>
      <c r="G698" s="48">
        <f t="shared" si="83"/>
        <v>26136</v>
      </c>
      <c r="H698" s="21">
        <v>128032</v>
      </c>
      <c r="I698" s="21" t="s">
        <v>1555</v>
      </c>
      <c r="J698" s="21">
        <v>1</v>
      </c>
      <c r="K698" s="21">
        <v>1</v>
      </c>
      <c r="L698" s="21">
        <f t="shared" si="84"/>
        <v>0</v>
      </c>
      <c r="M698" s="21" t="s">
        <v>699</v>
      </c>
      <c r="N698" s="30">
        <v>45836</v>
      </c>
      <c r="O698" s="48">
        <v>36432</v>
      </c>
      <c r="P698" s="21" t="s">
        <v>620</v>
      </c>
      <c r="Q698" s="21">
        <v>58152579634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Mumbai</v>
      </c>
      <c r="W698" s="38"/>
      <c r="X698" s="30">
        <v>45838</v>
      </c>
      <c r="Y698" s="21">
        <f t="shared" si="85"/>
        <v>2</v>
      </c>
      <c r="Z698" s="21" t="str">
        <f t="shared" si="86"/>
        <v>Saturday</v>
      </c>
      <c r="AA698" s="21" t="str">
        <f t="shared" si="87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70.2</v>
      </c>
      <c r="F699" s="47">
        <f t="shared" si="82"/>
        <v>6177.6</v>
      </c>
      <c r="G699" s="48">
        <f t="shared" si="83"/>
        <v>6177.6</v>
      </c>
      <c r="H699" s="21">
        <v>135505</v>
      </c>
      <c r="I699" s="21" t="s">
        <v>1556</v>
      </c>
      <c r="J699" s="21">
        <v>1</v>
      </c>
      <c r="K699" s="21">
        <v>1</v>
      </c>
      <c r="L699" s="21">
        <f t="shared" si="84"/>
        <v>0</v>
      </c>
      <c r="M699" s="21" t="s">
        <v>685</v>
      </c>
      <c r="N699" s="30">
        <v>45836</v>
      </c>
      <c r="O699" s="48">
        <v>10881</v>
      </c>
      <c r="P699" s="21" t="s">
        <v>621</v>
      </c>
      <c r="Q699" s="21">
        <v>58152577136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Hyderabad</v>
      </c>
      <c r="W699" s="38"/>
      <c r="X699" s="30">
        <v>45838</v>
      </c>
      <c r="Y699" s="21">
        <f t="shared" si="85"/>
        <v>2</v>
      </c>
      <c r="Z699" s="21" t="str">
        <f t="shared" si="86"/>
        <v>Saturday</v>
      </c>
      <c r="AA699" s="21" t="str">
        <f t="shared" si="87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218.4</v>
      </c>
      <c r="F700" s="47">
        <f t="shared" si="82"/>
        <v>19219.2</v>
      </c>
      <c r="G700" s="48">
        <f t="shared" si="83"/>
        <v>19219.2</v>
      </c>
      <c r="H700" s="21">
        <v>137618</v>
      </c>
      <c r="I700" s="21" t="s">
        <v>1557</v>
      </c>
      <c r="J700" s="21">
        <v>1</v>
      </c>
      <c r="K700" s="21">
        <v>1</v>
      </c>
      <c r="L700" s="21">
        <f t="shared" si="84"/>
        <v>0</v>
      </c>
      <c r="M700" s="21" t="s">
        <v>699</v>
      </c>
      <c r="N700" s="30">
        <v>45836</v>
      </c>
      <c r="O700" s="48">
        <v>33488</v>
      </c>
      <c r="P700" s="21" t="s">
        <v>620</v>
      </c>
      <c r="Q700" s="21">
        <v>58152579634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Mumbai</v>
      </c>
      <c r="W700" s="38"/>
      <c r="X700" s="30">
        <v>45838</v>
      </c>
      <c r="Y700" s="21">
        <f t="shared" si="85"/>
        <v>2</v>
      </c>
      <c r="Z700" s="21" t="str">
        <f t="shared" si="86"/>
        <v>Saturday</v>
      </c>
      <c r="AA700" s="21" t="str">
        <f t="shared" si="87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231.75</v>
      </c>
      <c r="F701" s="47">
        <f t="shared" si="82"/>
        <v>20394</v>
      </c>
      <c r="G701" s="48">
        <f t="shared" si="83"/>
        <v>20394</v>
      </c>
      <c r="H701" s="21">
        <v>138421</v>
      </c>
      <c r="I701" s="21" t="s">
        <v>1558</v>
      </c>
      <c r="J701" s="21">
        <v>1</v>
      </c>
      <c r="K701" s="21">
        <v>1</v>
      </c>
      <c r="L701" s="21">
        <f t="shared" si="84"/>
        <v>0</v>
      </c>
      <c r="M701" s="21" t="s">
        <v>682</v>
      </c>
      <c r="N701" s="30">
        <v>45836</v>
      </c>
      <c r="O701" s="48">
        <v>28737</v>
      </c>
      <c r="P701" s="21" t="s">
        <v>621</v>
      </c>
      <c r="Q701" s="21">
        <v>58152577136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Hyderabad</v>
      </c>
      <c r="W701" s="38"/>
      <c r="X701" s="30">
        <v>45838</v>
      </c>
      <c r="Y701" s="21">
        <f t="shared" si="85"/>
        <v>2</v>
      </c>
      <c r="Z701" s="21" t="str">
        <f t="shared" si="86"/>
        <v>Saturday</v>
      </c>
      <c r="AA701" s="21" t="str">
        <f t="shared" si="87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77.400000000000006</v>
      </c>
      <c r="F702" s="47">
        <f t="shared" si="82"/>
        <v>6811.2000000000007</v>
      </c>
      <c r="G702" s="48">
        <f t="shared" si="83"/>
        <v>6811.2000000000007</v>
      </c>
      <c r="H702" s="21">
        <v>141611</v>
      </c>
      <c r="I702" s="21" t="s">
        <v>1559</v>
      </c>
      <c r="J702" s="21">
        <v>1</v>
      </c>
      <c r="K702" s="21">
        <v>1</v>
      </c>
      <c r="L702" s="21">
        <f t="shared" si="84"/>
        <v>0</v>
      </c>
      <c r="M702" s="21" t="s">
        <v>728</v>
      </c>
      <c r="N702" s="30">
        <v>45838</v>
      </c>
      <c r="O702" s="48">
        <v>0</v>
      </c>
      <c r="P702" s="21" t="s">
        <v>254</v>
      </c>
      <c r="Q702" s="21" t="s">
        <v>636</v>
      </c>
      <c r="R702" s="21" t="s">
        <v>637</v>
      </c>
      <c r="S702" s="3">
        <v>4</v>
      </c>
      <c r="T702" s="37" t="s">
        <v>729</v>
      </c>
      <c r="U702" s="21" t="s">
        <v>18</v>
      </c>
      <c r="V702" s="21" t="str">
        <f>VLOOKUP(P702,'Customer List'!B:C,2,)</f>
        <v>Delhi</v>
      </c>
      <c r="W702" s="38"/>
      <c r="X702" s="30">
        <v>45838</v>
      </c>
      <c r="Y702" s="21">
        <f t="shared" si="85"/>
        <v>0</v>
      </c>
      <c r="Z702" s="21" t="str">
        <f t="shared" si="86"/>
        <v>Monday</v>
      </c>
      <c r="AA702" s="21" t="str">
        <f t="shared" si="87"/>
        <v>Monday</v>
      </c>
      <c r="AB702" s="21" t="str">
        <f>VLOOKUP(U702,'Currency Sheet'!A:C,3,)</f>
        <v>DOLLAR</v>
      </c>
      <c r="AC702" s="42" t="str">
        <f>VLOOKUP(P702,'Customer List'!B:D,3,)</f>
        <v>Local</v>
      </c>
    </row>
    <row r="703" spans="1:29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153</v>
      </c>
      <c r="F703" s="47">
        <f t="shared" si="82"/>
        <v>13464</v>
      </c>
      <c r="G703" s="48">
        <f t="shared" si="83"/>
        <v>13464</v>
      </c>
      <c r="H703" s="21">
        <v>141717</v>
      </c>
      <c r="I703" s="21" t="s">
        <v>1560</v>
      </c>
      <c r="J703" s="21">
        <v>1</v>
      </c>
      <c r="K703" s="21">
        <v>1</v>
      </c>
      <c r="L703" s="21">
        <f t="shared" si="84"/>
        <v>0</v>
      </c>
      <c r="M703" s="21" t="s">
        <v>693</v>
      </c>
      <c r="N703" s="30">
        <v>45836</v>
      </c>
      <c r="O703" s="48">
        <v>17442</v>
      </c>
      <c r="P703" s="21" t="s">
        <v>617</v>
      </c>
      <c r="Q703" s="21">
        <v>58152577475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Bhuvneshwar</v>
      </c>
      <c r="W703" s="38"/>
      <c r="X703" s="30">
        <v>45839</v>
      </c>
      <c r="Y703" s="21">
        <f t="shared" si="85"/>
        <v>3</v>
      </c>
      <c r="Z703" s="21" t="str">
        <f t="shared" si="86"/>
        <v>Saturday</v>
      </c>
      <c r="AA703" s="21" t="str">
        <f t="shared" si="87"/>
        <v>Tuesday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214.8</v>
      </c>
      <c r="F704" s="47">
        <f t="shared" si="82"/>
        <v>18902.400000000001</v>
      </c>
      <c r="G704" s="48">
        <f t="shared" si="83"/>
        <v>18902.400000000001</v>
      </c>
      <c r="H704" s="21">
        <v>141720</v>
      </c>
      <c r="I704" s="21" t="s">
        <v>1299</v>
      </c>
      <c r="J704" s="21">
        <v>1</v>
      </c>
      <c r="K704" s="21">
        <v>1</v>
      </c>
      <c r="L704" s="21">
        <f t="shared" si="84"/>
        <v>0</v>
      </c>
      <c r="M704" s="21" t="s">
        <v>699</v>
      </c>
      <c r="N704" s="30">
        <v>45836</v>
      </c>
      <c r="O704" s="48">
        <v>32936</v>
      </c>
      <c r="P704" s="21" t="s">
        <v>620</v>
      </c>
      <c r="Q704" s="21">
        <v>58152579634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Mumbai</v>
      </c>
      <c r="W704" s="38"/>
      <c r="X704" s="30">
        <v>45838</v>
      </c>
      <c r="Y704" s="21">
        <f t="shared" si="85"/>
        <v>2</v>
      </c>
      <c r="Z704" s="21" t="str">
        <f t="shared" si="86"/>
        <v>Saturday</v>
      </c>
      <c r="AA704" s="21" t="str">
        <f t="shared" si="87"/>
        <v>Monday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81</v>
      </c>
      <c r="F705" s="47">
        <f t="shared" si="82"/>
        <v>7128</v>
      </c>
      <c r="G705" s="48">
        <f t="shared" si="83"/>
        <v>7128</v>
      </c>
      <c r="H705" s="21">
        <v>142503</v>
      </c>
      <c r="I705" s="21" t="s">
        <v>1561</v>
      </c>
      <c r="J705" s="21">
        <v>1</v>
      </c>
      <c r="K705" s="21">
        <v>1</v>
      </c>
      <c r="L705" s="21">
        <f t="shared" si="84"/>
        <v>0</v>
      </c>
      <c r="M705" s="21" t="s">
        <v>693</v>
      </c>
      <c r="N705" s="30">
        <v>45836</v>
      </c>
      <c r="O705" s="48">
        <v>11542.5</v>
      </c>
      <c r="P705" s="21" t="s">
        <v>617</v>
      </c>
      <c r="Q705" s="21">
        <v>58152577475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Bhuvneshwar</v>
      </c>
      <c r="W705" s="38"/>
      <c r="X705" s="30">
        <v>45839</v>
      </c>
      <c r="Y705" s="21">
        <f t="shared" si="85"/>
        <v>3</v>
      </c>
      <c r="Z705" s="21" t="str">
        <f t="shared" si="86"/>
        <v>Saturday</v>
      </c>
      <c r="AA705" s="21" t="str">
        <f t="shared" si="87"/>
        <v>Tuesday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2"/>
        <v>8395.2000000000007</v>
      </c>
      <c r="G706" s="48">
        <f t="shared" si="83"/>
        <v>8395.2000000000007</v>
      </c>
      <c r="H706" s="21">
        <v>143215</v>
      </c>
      <c r="I706" s="21" t="s">
        <v>1562</v>
      </c>
      <c r="J706" s="21">
        <v>1</v>
      </c>
      <c r="K706" s="21">
        <v>1</v>
      </c>
      <c r="L706" s="21">
        <f t="shared" si="84"/>
        <v>0</v>
      </c>
      <c r="M706" s="21" t="s">
        <v>1130</v>
      </c>
      <c r="N706" s="30">
        <v>45849</v>
      </c>
      <c r="O706" s="48">
        <v>14787</v>
      </c>
      <c r="P706" s="21" t="s">
        <v>623</v>
      </c>
      <c r="Q706" s="21" t="s">
        <v>636</v>
      </c>
      <c r="R706" s="21" t="s">
        <v>847</v>
      </c>
      <c r="S706" s="3">
        <v>4</v>
      </c>
      <c r="T706" s="37"/>
      <c r="U706" s="21" t="s">
        <v>18</v>
      </c>
      <c r="V706" s="21" t="str">
        <f>VLOOKUP(P706,'Customer List'!B:C,2,)</f>
        <v>Delhi</v>
      </c>
      <c r="W706" s="38"/>
      <c r="X706" s="30">
        <v>45849</v>
      </c>
      <c r="Y706" s="21">
        <f t="shared" si="85"/>
        <v>0</v>
      </c>
      <c r="Z706" s="21" t="str">
        <f t="shared" si="86"/>
        <v>Friday</v>
      </c>
      <c r="AA706" s="21" t="str">
        <f t="shared" si="87"/>
        <v>Friday</v>
      </c>
      <c r="AB706" s="21" t="str">
        <f>VLOOKUP(U706,'Currency Sheet'!A:C,3,)</f>
        <v>DOLLAR</v>
      </c>
      <c r="AC706" s="42" t="str">
        <f>VLOOKUP(P706,'Customer List'!B:D,3,)</f>
        <v>Local</v>
      </c>
    </row>
    <row r="707" spans="1:29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ref="F707:F770" si="88">IF(AB707="DOLLAR",E707*88,E707)</f>
        <v>8395.2000000000007</v>
      </c>
      <c r="G707" s="48">
        <f t="shared" ref="G707:G770" si="89">F707*J707</f>
        <v>8395.2000000000007</v>
      </c>
      <c r="H707" s="21">
        <v>151003</v>
      </c>
      <c r="I707" s="21" t="s">
        <v>1563</v>
      </c>
      <c r="J707" s="21">
        <v>1</v>
      </c>
      <c r="K707" s="21">
        <v>1</v>
      </c>
      <c r="L707" s="21">
        <f t="shared" ref="L707:L770" si="90">J707-K707</f>
        <v>0</v>
      </c>
      <c r="M707" s="21" t="s">
        <v>685</v>
      </c>
      <c r="N707" s="30">
        <v>45836</v>
      </c>
      <c r="O707" s="48">
        <v>14787</v>
      </c>
      <c r="P707" s="21" t="s">
        <v>621</v>
      </c>
      <c r="Q707" s="21">
        <v>58152577136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Hyderabad</v>
      </c>
      <c r="W707" s="38"/>
      <c r="X707" s="30">
        <v>45838</v>
      </c>
      <c r="Y707" s="21">
        <f t="shared" ref="Y707:Y770" si="91">IF(X707="", "", X707-N707)</f>
        <v>2</v>
      </c>
      <c r="Z707" s="21" t="str">
        <f t="shared" ref="Z707:Z770" si="92">IF(N707="", "", TEXT(N707, "dddd"))</f>
        <v>Saturday</v>
      </c>
      <c r="AA707" s="21" t="str">
        <f t="shared" ref="AA707:AA770" si="93">IF(X707="", "", TEXT(X707, "dddd"))</f>
        <v>Monday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109.8</v>
      </c>
      <c r="F708" s="47">
        <f t="shared" si="88"/>
        <v>9662.4</v>
      </c>
      <c r="G708" s="48">
        <f t="shared" si="89"/>
        <v>9662.4</v>
      </c>
      <c r="H708" s="21">
        <v>152404</v>
      </c>
      <c r="I708" s="21" t="s">
        <v>1564</v>
      </c>
      <c r="J708" s="21">
        <v>1</v>
      </c>
      <c r="K708" s="21">
        <v>1</v>
      </c>
      <c r="L708" s="21">
        <f t="shared" si="90"/>
        <v>0</v>
      </c>
      <c r="M708" s="21" t="s">
        <v>714</v>
      </c>
      <c r="N708" s="30">
        <v>45838</v>
      </c>
      <c r="O708" s="48">
        <v>17019</v>
      </c>
      <c r="P708" s="21" t="s">
        <v>172</v>
      </c>
      <c r="Q708" s="21">
        <v>58152616292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Kolkata</v>
      </c>
      <c r="W708" s="38"/>
      <c r="X708" s="30">
        <v>45839</v>
      </c>
      <c r="Y708" s="21">
        <f t="shared" si="91"/>
        <v>1</v>
      </c>
      <c r="Z708" s="21" t="str">
        <f t="shared" si="92"/>
        <v>Monday</v>
      </c>
      <c r="AA708" s="21" t="str">
        <f t="shared" si="93"/>
        <v>Tuesday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191.25</v>
      </c>
      <c r="F709" s="47">
        <f t="shared" si="88"/>
        <v>16830</v>
      </c>
      <c r="G709" s="48">
        <f t="shared" si="89"/>
        <v>16830</v>
      </c>
      <c r="H709" s="21">
        <v>152421</v>
      </c>
      <c r="I709" s="21" t="s">
        <v>1565</v>
      </c>
      <c r="J709" s="21">
        <v>1</v>
      </c>
      <c r="K709" s="21">
        <v>1</v>
      </c>
      <c r="L709" s="21">
        <f t="shared" si="90"/>
        <v>0</v>
      </c>
      <c r="M709" s="21" t="s">
        <v>742</v>
      </c>
      <c r="N709" s="30">
        <v>45839</v>
      </c>
      <c r="O709" s="48">
        <v>30829.5</v>
      </c>
      <c r="P709" s="21" t="s">
        <v>624</v>
      </c>
      <c r="Q709" s="21" t="s">
        <v>636</v>
      </c>
      <c r="R709" s="21" t="s">
        <v>637</v>
      </c>
      <c r="S709" s="3">
        <v>4</v>
      </c>
      <c r="T709" s="37"/>
      <c r="U709" s="21" t="s">
        <v>18</v>
      </c>
      <c r="V709" s="21" t="str">
        <f>VLOOKUP(P709,'Customer List'!B:C,2,)</f>
        <v>Delhi</v>
      </c>
      <c r="W709" s="38"/>
      <c r="X709" s="30">
        <v>45839</v>
      </c>
      <c r="Y709" s="21">
        <f t="shared" si="91"/>
        <v>0</v>
      </c>
      <c r="Z709" s="21" t="str">
        <f t="shared" si="92"/>
        <v>Tuesday</v>
      </c>
      <c r="AA709" s="21" t="str">
        <f t="shared" si="93"/>
        <v>Tuesday</v>
      </c>
      <c r="AB709" s="21" t="str">
        <f>VLOOKUP(U709,'Currency Sheet'!A:C,3,)</f>
        <v>DOLLAR</v>
      </c>
      <c r="AC709" s="42" t="str">
        <f>VLOOKUP(P709,'Customer List'!B:D,3,)</f>
        <v>Local</v>
      </c>
    </row>
    <row r="710" spans="1:29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402</v>
      </c>
      <c r="F710" s="47">
        <f t="shared" si="88"/>
        <v>35376</v>
      </c>
      <c r="G710" s="48">
        <f t="shared" si="89"/>
        <v>70752</v>
      </c>
      <c r="H710" s="21">
        <v>153404</v>
      </c>
      <c r="I710" s="21" t="s">
        <v>1566</v>
      </c>
      <c r="J710" s="21">
        <v>2</v>
      </c>
      <c r="K710" s="21">
        <v>2</v>
      </c>
      <c r="L710" s="21">
        <f t="shared" si="90"/>
        <v>0</v>
      </c>
      <c r="M710" s="21" t="s">
        <v>677</v>
      </c>
      <c r="N710" s="30">
        <v>45836</v>
      </c>
      <c r="O710" s="48">
        <v>62310</v>
      </c>
      <c r="P710" s="21" t="s">
        <v>671</v>
      </c>
      <c r="Q710" s="21">
        <v>58152574561</v>
      </c>
      <c r="R710" s="21" t="s">
        <v>40</v>
      </c>
      <c r="S710" s="3">
        <v>4</v>
      </c>
      <c r="T710" s="37"/>
      <c r="U710" s="21" t="s">
        <v>18</v>
      </c>
      <c r="V710" s="21" t="str">
        <f>VLOOKUP(P710,'Customer List'!B:C,2,)</f>
        <v>Hyderabad</v>
      </c>
      <c r="W710" s="38"/>
      <c r="X710" s="30">
        <v>45838</v>
      </c>
      <c r="Y710" s="21">
        <f t="shared" si="91"/>
        <v>2</v>
      </c>
      <c r="Z710" s="21" t="str">
        <f t="shared" si="92"/>
        <v>Saturday</v>
      </c>
      <c r="AA710" s="21" t="str">
        <f t="shared" si="93"/>
        <v>Monday</v>
      </c>
      <c r="AB710" s="21" t="str">
        <f>VLOOKUP(U710,'Currency Sheet'!A:C,3,)</f>
        <v>DOLLAR</v>
      </c>
      <c r="AC710" s="42" t="str">
        <f>VLOOKUP(P710,'Customer List'!B:D,3,)</f>
        <v>OutStation</v>
      </c>
    </row>
    <row r="711" spans="1:29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121.2</v>
      </c>
      <c r="F711" s="47">
        <f t="shared" si="88"/>
        <v>10665.6</v>
      </c>
      <c r="G711" s="48">
        <f t="shared" si="89"/>
        <v>21331.200000000001</v>
      </c>
      <c r="H711" s="21">
        <v>156511</v>
      </c>
      <c r="I711" s="21" t="s">
        <v>1567</v>
      </c>
      <c r="J711" s="21">
        <v>2</v>
      </c>
      <c r="K711" s="21">
        <v>2</v>
      </c>
      <c r="L711" s="21">
        <f t="shared" si="90"/>
        <v>0</v>
      </c>
      <c r="M711" s="21" t="s">
        <v>742</v>
      </c>
      <c r="N711" s="30">
        <v>45839</v>
      </c>
      <c r="O711" s="48">
        <v>21917</v>
      </c>
      <c r="P711" s="21" t="s">
        <v>624</v>
      </c>
      <c r="Q711" s="21" t="s">
        <v>636</v>
      </c>
      <c r="R711" s="21" t="s">
        <v>637</v>
      </c>
      <c r="S711" s="3">
        <v>4</v>
      </c>
      <c r="T711" s="37"/>
      <c r="U711" s="21" t="s">
        <v>18</v>
      </c>
      <c r="V711" s="21" t="str">
        <f>VLOOKUP(P711,'Customer List'!B:C,2,)</f>
        <v>Delhi</v>
      </c>
      <c r="W711" s="38"/>
      <c r="X711" s="30">
        <v>45839</v>
      </c>
      <c r="Y711" s="21">
        <f t="shared" si="91"/>
        <v>0</v>
      </c>
      <c r="Z711" s="21" t="str">
        <f t="shared" si="92"/>
        <v>Tuesday</v>
      </c>
      <c r="AA711" s="21" t="str">
        <f t="shared" si="93"/>
        <v>Tuesday</v>
      </c>
      <c r="AB711" s="21" t="str">
        <f>VLOOKUP(U711,'Currency Sheet'!A:C,3,)</f>
        <v>DOLLAR</v>
      </c>
      <c r="AC711" s="42" t="str">
        <f>VLOOKUP(P711,'Customer List'!B:D,3,)</f>
        <v>Local</v>
      </c>
    </row>
    <row r="712" spans="1:29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49.8</v>
      </c>
      <c r="F712" s="47">
        <f t="shared" si="88"/>
        <v>4382.3999999999996</v>
      </c>
      <c r="G712" s="48">
        <f t="shared" si="89"/>
        <v>4382.3999999999996</v>
      </c>
      <c r="H712" s="21">
        <v>158007</v>
      </c>
      <c r="I712" s="21" t="s">
        <v>1568</v>
      </c>
      <c r="J712" s="21">
        <v>1</v>
      </c>
      <c r="K712" s="21">
        <v>1</v>
      </c>
      <c r="L712" s="21">
        <f t="shared" si="90"/>
        <v>0</v>
      </c>
      <c r="M712" s="21" t="s">
        <v>693</v>
      </c>
      <c r="N712" s="30">
        <v>45836</v>
      </c>
      <c r="O712" s="48">
        <v>7096.5</v>
      </c>
      <c r="P712" s="21" t="s">
        <v>617</v>
      </c>
      <c r="Q712" s="21">
        <v>58152577475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Bhuvneshwar</v>
      </c>
      <c r="W712" s="38"/>
      <c r="X712" s="30">
        <v>45839</v>
      </c>
      <c r="Y712" s="21">
        <f t="shared" si="91"/>
        <v>3</v>
      </c>
      <c r="Z712" s="21" t="str">
        <f t="shared" si="92"/>
        <v>Saturday</v>
      </c>
      <c r="AA712" s="21" t="str">
        <f t="shared" si="93"/>
        <v>Tuesday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95.4</v>
      </c>
      <c r="F713" s="47">
        <f t="shared" si="88"/>
        <v>8395.2000000000007</v>
      </c>
      <c r="G713" s="48">
        <f t="shared" si="89"/>
        <v>8395.2000000000007</v>
      </c>
      <c r="H713" s="21">
        <v>162905</v>
      </c>
      <c r="I713" s="21" t="s">
        <v>1569</v>
      </c>
      <c r="J713" s="21">
        <v>1</v>
      </c>
      <c r="K713" s="21">
        <v>1</v>
      </c>
      <c r="L713" s="21">
        <f t="shared" si="90"/>
        <v>0</v>
      </c>
      <c r="M713" s="21" t="s">
        <v>685</v>
      </c>
      <c r="N713" s="30">
        <v>45836</v>
      </c>
      <c r="O713" s="48">
        <v>14787</v>
      </c>
      <c r="P713" s="21" t="s">
        <v>621</v>
      </c>
      <c r="Q713" s="21">
        <v>58152577136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Hyderabad</v>
      </c>
      <c r="W713" s="38"/>
      <c r="X713" s="30">
        <v>45838</v>
      </c>
      <c r="Y713" s="21">
        <f t="shared" si="91"/>
        <v>2</v>
      </c>
      <c r="Z713" s="21" t="str">
        <f t="shared" si="92"/>
        <v>Saturday</v>
      </c>
      <c r="AA713" s="21" t="str">
        <f t="shared" si="93"/>
        <v>Monday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75</v>
      </c>
      <c r="F714" s="47">
        <f t="shared" si="88"/>
        <v>6600</v>
      </c>
      <c r="G714" s="48">
        <f t="shared" si="89"/>
        <v>6600</v>
      </c>
      <c r="H714" s="21">
        <v>165803</v>
      </c>
      <c r="I714" s="21" t="s">
        <v>1570</v>
      </c>
      <c r="J714" s="21">
        <v>1</v>
      </c>
      <c r="K714" s="21">
        <v>1</v>
      </c>
      <c r="L714" s="21">
        <f t="shared" si="90"/>
        <v>0</v>
      </c>
      <c r="M714" s="21" t="s">
        <v>693</v>
      </c>
      <c r="N714" s="30">
        <v>45836</v>
      </c>
      <c r="O714" s="48">
        <v>10687.5</v>
      </c>
      <c r="P714" s="21" t="s">
        <v>617</v>
      </c>
      <c r="Q714" s="21">
        <v>58152577475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Bhuvneshwar</v>
      </c>
      <c r="W714" s="38"/>
      <c r="X714" s="30">
        <v>45839</v>
      </c>
      <c r="Y714" s="21">
        <f t="shared" si="91"/>
        <v>3</v>
      </c>
      <c r="Z714" s="21" t="str">
        <f t="shared" si="92"/>
        <v>Saturday</v>
      </c>
      <c r="AA714" s="21" t="str">
        <f t="shared" si="93"/>
        <v>Tuesday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62.4</v>
      </c>
      <c r="F715" s="47">
        <f t="shared" si="88"/>
        <v>5491.2</v>
      </c>
      <c r="G715" s="48">
        <f t="shared" si="89"/>
        <v>5491.2</v>
      </c>
      <c r="H715" s="21">
        <v>300456</v>
      </c>
      <c r="I715" s="21" t="s">
        <v>1466</v>
      </c>
      <c r="J715" s="21">
        <v>1</v>
      </c>
      <c r="K715" s="21">
        <v>1</v>
      </c>
      <c r="L715" s="21">
        <f t="shared" si="90"/>
        <v>0</v>
      </c>
      <c r="M715" s="21" t="s">
        <v>646</v>
      </c>
      <c r="N715" s="30">
        <v>45835</v>
      </c>
      <c r="O715" s="48">
        <v>9672</v>
      </c>
      <c r="P715" s="21" t="s">
        <v>672</v>
      </c>
      <c r="Q715" s="21" t="s">
        <v>636</v>
      </c>
      <c r="R715" s="21" t="s">
        <v>637</v>
      </c>
      <c r="S715" s="3">
        <v>4</v>
      </c>
      <c r="T715" s="37" t="s">
        <v>649</v>
      </c>
      <c r="U715" s="21" t="s">
        <v>18</v>
      </c>
      <c r="V715" s="21" t="str">
        <f>VLOOKUP(P715,'Customer List'!B:C,2,)</f>
        <v>Delhi</v>
      </c>
      <c r="W715" s="38"/>
      <c r="X715" s="30">
        <v>45835</v>
      </c>
      <c r="Y715" s="21">
        <f t="shared" si="91"/>
        <v>0</v>
      </c>
      <c r="Z715" s="21" t="str">
        <f t="shared" si="92"/>
        <v>Friday</v>
      </c>
      <c r="AA715" s="21" t="str">
        <f t="shared" si="93"/>
        <v>Friday</v>
      </c>
      <c r="AB715" s="21" t="str">
        <f>VLOOKUP(U715,'Currency Sheet'!A:C,3,)</f>
        <v>DOLLAR</v>
      </c>
      <c r="AC715" s="42" t="str">
        <f>VLOOKUP(P715,'Customer List'!B:D,3,)</f>
        <v>Local</v>
      </c>
    </row>
    <row r="716" spans="1:29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326.25</v>
      </c>
      <c r="F716" s="47">
        <f t="shared" si="88"/>
        <v>28710</v>
      </c>
      <c r="G716" s="48">
        <f t="shared" si="89"/>
        <v>57420</v>
      </c>
      <c r="H716" s="21">
        <v>301334</v>
      </c>
      <c r="I716" s="21" t="s">
        <v>178</v>
      </c>
      <c r="J716" s="21">
        <v>2</v>
      </c>
      <c r="K716" s="21">
        <v>2</v>
      </c>
      <c r="L716" s="21">
        <f t="shared" si="90"/>
        <v>0</v>
      </c>
      <c r="M716" s="21" t="s">
        <v>682</v>
      </c>
      <c r="N716" s="30">
        <v>45836</v>
      </c>
      <c r="O716" s="48">
        <v>80910</v>
      </c>
      <c r="P716" s="21" t="s">
        <v>621</v>
      </c>
      <c r="Q716" s="21">
        <v>58152577136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1"/>
        <v>2</v>
      </c>
      <c r="Z716" s="21" t="str">
        <f t="shared" si="92"/>
        <v>Saturday</v>
      </c>
      <c r="AA716" s="21" t="str">
        <f t="shared" si="93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94.5</v>
      </c>
      <c r="F717" s="47">
        <f t="shared" si="88"/>
        <v>8316</v>
      </c>
      <c r="G717" s="48">
        <f t="shared" si="89"/>
        <v>24948</v>
      </c>
      <c r="H717" s="21">
        <v>301808</v>
      </c>
      <c r="I717" s="21" t="s">
        <v>184</v>
      </c>
      <c r="J717" s="21">
        <v>3</v>
      </c>
      <c r="K717" s="21">
        <v>3</v>
      </c>
      <c r="L717" s="21">
        <f t="shared" si="90"/>
        <v>0</v>
      </c>
      <c r="M717" s="21" t="s">
        <v>701</v>
      </c>
      <c r="N717" s="30">
        <v>45836</v>
      </c>
      <c r="O717" s="48">
        <v>37665</v>
      </c>
      <c r="P717" s="21" t="s">
        <v>626</v>
      </c>
      <c r="Q717" s="21">
        <v>58152577280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1"/>
        <v>2</v>
      </c>
      <c r="Z717" s="21" t="str">
        <f t="shared" si="92"/>
        <v>Saturday</v>
      </c>
      <c r="AA717" s="21" t="str">
        <f t="shared" si="93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74.400000000000006</v>
      </c>
      <c r="F718" s="47">
        <f t="shared" si="88"/>
        <v>6547.2000000000007</v>
      </c>
      <c r="G718" s="48">
        <f t="shared" si="89"/>
        <v>6547.2000000000007</v>
      </c>
      <c r="H718" s="21">
        <v>302025</v>
      </c>
      <c r="I718" s="21" t="s">
        <v>1571</v>
      </c>
      <c r="J718" s="21">
        <v>1</v>
      </c>
      <c r="K718" s="21">
        <v>1</v>
      </c>
      <c r="L718" s="21">
        <f t="shared" si="90"/>
        <v>0</v>
      </c>
      <c r="M718" s="21" t="s">
        <v>692</v>
      </c>
      <c r="N718" s="30">
        <v>45836</v>
      </c>
      <c r="O718" s="48">
        <v>11780</v>
      </c>
      <c r="P718" s="21" t="s">
        <v>617</v>
      </c>
      <c r="Q718" s="21">
        <v>58152577475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Bhuvneshwar</v>
      </c>
      <c r="W718" s="38"/>
      <c r="X718" s="30">
        <v>45839</v>
      </c>
      <c r="Y718" s="21">
        <f t="shared" si="91"/>
        <v>3</v>
      </c>
      <c r="Z718" s="21" t="str">
        <f t="shared" si="92"/>
        <v>Saturday</v>
      </c>
      <c r="AA718" s="21" t="str">
        <f t="shared" si="93"/>
        <v>Tuesday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525.6</v>
      </c>
      <c r="F719" s="47">
        <f t="shared" si="88"/>
        <v>46252.800000000003</v>
      </c>
      <c r="G719" s="48">
        <f t="shared" si="89"/>
        <v>138758.40000000002</v>
      </c>
      <c r="H719" s="21">
        <v>302216</v>
      </c>
      <c r="I719" s="21" t="s">
        <v>1572</v>
      </c>
      <c r="J719" s="21">
        <v>3</v>
      </c>
      <c r="K719" s="21">
        <v>3</v>
      </c>
      <c r="L719" s="21">
        <f t="shared" si="90"/>
        <v>0</v>
      </c>
      <c r="M719" s="21" t="s">
        <v>701</v>
      </c>
      <c r="N719" s="30">
        <v>45836</v>
      </c>
      <c r="O719" s="48">
        <v>81468</v>
      </c>
      <c r="P719" s="21" t="s">
        <v>626</v>
      </c>
      <c r="Q719" s="21">
        <v>58152577280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Hyderabad</v>
      </c>
      <c r="W719" s="38"/>
      <c r="X719" s="30">
        <v>45838</v>
      </c>
      <c r="Y719" s="21">
        <f t="shared" si="91"/>
        <v>2</v>
      </c>
      <c r="Z719" s="21" t="str">
        <f t="shared" si="92"/>
        <v>Saturday</v>
      </c>
      <c r="AA719" s="21" t="str">
        <f t="shared" si="93"/>
        <v>Monday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318</v>
      </c>
      <c r="F720" s="47">
        <f t="shared" si="88"/>
        <v>27984</v>
      </c>
      <c r="G720" s="48">
        <f t="shared" si="89"/>
        <v>27984</v>
      </c>
      <c r="H720" s="21">
        <v>302244</v>
      </c>
      <c r="I720" s="21" t="s">
        <v>1312</v>
      </c>
      <c r="J720" s="21">
        <v>1</v>
      </c>
      <c r="K720" s="21">
        <v>1</v>
      </c>
      <c r="L720" s="21">
        <f t="shared" si="90"/>
        <v>0</v>
      </c>
      <c r="M720" s="21" t="s">
        <v>646</v>
      </c>
      <c r="N720" s="30">
        <v>45835</v>
      </c>
      <c r="O720" s="48">
        <v>39432</v>
      </c>
      <c r="P720" s="21" t="s">
        <v>672</v>
      </c>
      <c r="Q720" s="21" t="s">
        <v>636</v>
      </c>
      <c r="R720" s="21" t="s">
        <v>637</v>
      </c>
      <c r="S720" s="3">
        <v>4</v>
      </c>
      <c r="T720" s="37" t="s">
        <v>649</v>
      </c>
      <c r="U720" s="21" t="s">
        <v>18</v>
      </c>
      <c r="V720" s="21" t="str">
        <f>VLOOKUP(P720,'Customer List'!B:C,2,)</f>
        <v>Delhi</v>
      </c>
      <c r="W720" s="38"/>
      <c r="X720" s="30">
        <v>45835</v>
      </c>
      <c r="Y720" s="21">
        <f t="shared" si="91"/>
        <v>0</v>
      </c>
      <c r="Z720" s="21" t="str">
        <f t="shared" si="92"/>
        <v>Friday</v>
      </c>
      <c r="AA720" s="21" t="str">
        <f t="shared" si="93"/>
        <v>Friday</v>
      </c>
      <c r="AB720" s="21" t="str">
        <f>VLOOKUP(U720,'Currency Sheet'!A:C,3,)</f>
        <v>DOLLAR</v>
      </c>
      <c r="AC720" s="42" t="str">
        <f>VLOOKUP(P720,'Customer List'!B:D,3,)</f>
        <v>Local</v>
      </c>
    </row>
    <row r="721" spans="1:29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603</v>
      </c>
      <c r="F721" s="47">
        <f t="shared" si="88"/>
        <v>53064</v>
      </c>
      <c r="G721" s="48">
        <f t="shared" si="89"/>
        <v>159192</v>
      </c>
      <c r="H721" s="21">
        <v>302324</v>
      </c>
      <c r="I721" s="21" t="s">
        <v>1573</v>
      </c>
      <c r="J721" s="21">
        <v>3</v>
      </c>
      <c r="K721" s="21">
        <v>3</v>
      </c>
      <c r="L721" s="21">
        <f t="shared" si="90"/>
        <v>0</v>
      </c>
      <c r="M721" s="21" t="s">
        <v>701</v>
      </c>
      <c r="N721" s="30">
        <v>45836</v>
      </c>
      <c r="O721" s="48">
        <v>93465</v>
      </c>
      <c r="P721" s="21" t="s">
        <v>626</v>
      </c>
      <c r="Q721" s="21">
        <v>58152577280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1"/>
        <v>2</v>
      </c>
      <c r="Z721" s="21" t="str">
        <f t="shared" si="92"/>
        <v>Saturday</v>
      </c>
      <c r="AA721" s="21" t="str">
        <f t="shared" si="93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67.2</v>
      </c>
      <c r="F722" s="47">
        <f t="shared" si="88"/>
        <v>5913.6</v>
      </c>
      <c r="G722" s="48">
        <f t="shared" si="89"/>
        <v>5913.6</v>
      </c>
      <c r="H722" s="21">
        <v>303002</v>
      </c>
      <c r="I722" s="21" t="s">
        <v>1574</v>
      </c>
      <c r="J722" s="21">
        <v>1</v>
      </c>
      <c r="K722" s="21">
        <v>1</v>
      </c>
      <c r="L722" s="21">
        <f t="shared" si="90"/>
        <v>0</v>
      </c>
      <c r="M722" s="21" t="s">
        <v>681</v>
      </c>
      <c r="N722" s="30">
        <v>45836</v>
      </c>
      <c r="O722" s="48">
        <v>10416</v>
      </c>
      <c r="P722" s="21" t="s">
        <v>621</v>
      </c>
      <c r="Q722" s="21">
        <v>58152577136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1"/>
        <v>2</v>
      </c>
      <c r="Z722" s="21" t="str">
        <f t="shared" si="92"/>
        <v>Saturday</v>
      </c>
      <c r="AA722" s="21" t="str">
        <f t="shared" si="93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50.4</v>
      </c>
      <c r="F723" s="47">
        <f t="shared" si="88"/>
        <v>4435.2</v>
      </c>
      <c r="G723" s="48">
        <f t="shared" si="89"/>
        <v>4435.2</v>
      </c>
      <c r="H723" s="21">
        <v>304006</v>
      </c>
      <c r="I723" s="21" t="s">
        <v>195</v>
      </c>
      <c r="J723" s="21">
        <v>1</v>
      </c>
      <c r="K723" s="21">
        <v>1</v>
      </c>
      <c r="L723" s="21">
        <f t="shared" si="90"/>
        <v>0</v>
      </c>
      <c r="M723" s="21" t="s">
        <v>721</v>
      </c>
      <c r="N723" s="30">
        <v>45838</v>
      </c>
      <c r="O723" s="48">
        <v>8370</v>
      </c>
      <c r="P723" s="21" t="s">
        <v>627</v>
      </c>
      <c r="Q723" s="21">
        <v>58152616174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Mumbai</v>
      </c>
      <c r="W723" s="38"/>
      <c r="X723" s="30">
        <v>45839</v>
      </c>
      <c r="Y723" s="21">
        <f t="shared" si="91"/>
        <v>1</v>
      </c>
      <c r="Z723" s="21" t="str">
        <f t="shared" si="92"/>
        <v>Monday</v>
      </c>
      <c r="AA723" s="21" t="str">
        <f t="shared" si="93"/>
        <v>Tuesday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201.6</v>
      </c>
      <c r="F724" s="47">
        <f t="shared" si="88"/>
        <v>17740.8</v>
      </c>
      <c r="G724" s="48">
        <f t="shared" si="89"/>
        <v>17740.8</v>
      </c>
      <c r="H724" s="21">
        <v>304128</v>
      </c>
      <c r="I724" s="21" t="s">
        <v>1575</v>
      </c>
      <c r="J724" s="21">
        <v>1</v>
      </c>
      <c r="K724" s="21">
        <v>1</v>
      </c>
      <c r="L724" s="21">
        <f t="shared" si="90"/>
        <v>0</v>
      </c>
      <c r="M724" s="21" t="s">
        <v>691</v>
      </c>
      <c r="N724" s="30">
        <v>45836</v>
      </c>
      <c r="O724" s="48">
        <v>36456</v>
      </c>
      <c r="P724" s="21" t="s">
        <v>264</v>
      </c>
      <c r="Q724" s="21">
        <v>58152577722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Banglore</v>
      </c>
      <c r="W724" s="38"/>
      <c r="X724" s="30">
        <v>45838</v>
      </c>
      <c r="Y724" s="21">
        <f t="shared" si="91"/>
        <v>2</v>
      </c>
      <c r="Z724" s="21" t="str">
        <f t="shared" si="92"/>
        <v>Saturday</v>
      </c>
      <c r="AA724" s="21" t="str">
        <f t="shared" si="93"/>
        <v>Monday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82.2</v>
      </c>
      <c r="F725" s="47">
        <f t="shared" si="88"/>
        <v>7233.6</v>
      </c>
      <c r="G725" s="48">
        <f t="shared" si="89"/>
        <v>7233.6</v>
      </c>
      <c r="H725" s="21">
        <v>304150</v>
      </c>
      <c r="I725" s="21" t="s">
        <v>1576</v>
      </c>
      <c r="J725" s="21">
        <v>1</v>
      </c>
      <c r="K725" s="21">
        <v>1</v>
      </c>
      <c r="L725" s="21">
        <f t="shared" si="90"/>
        <v>0</v>
      </c>
      <c r="M725" s="21" t="s">
        <v>646</v>
      </c>
      <c r="N725" s="30">
        <v>45835</v>
      </c>
      <c r="O725" s="48">
        <v>12741</v>
      </c>
      <c r="P725" s="21" t="s">
        <v>672</v>
      </c>
      <c r="Q725" s="21" t="s">
        <v>636</v>
      </c>
      <c r="R725" s="21" t="s">
        <v>637</v>
      </c>
      <c r="S725" s="3">
        <v>4</v>
      </c>
      <c r="T725" s="37" t="s">
        <v>649</v>
      </c>
      <c r="U725" s="21" t="s">
        <v>18</v>
      </c>
      <c r="V725" s="21" t="str">
        <f>VLOOKUP(P725,'Customer List'!B:C,2,)</f>
        <v>Delhi</v>
      </c>
      <c r="W725" s="38"/>
      <c r="X725" s="30">
        <v>45835</v>
      </c>
      <c r="Y725" s="21">
        <f t="shared" si="91"/>
        <v>0</v>
      </c>
      <c r="Z725" s="21" t="str">
        <f t="shared" si="92"/>
        <v>Friday</v>
      </c>
      <c r="AA725" s="21" t="str">
        <f t="shared" si="93"/>
        <v>Friday</v>
      </c>
      <c r="AB725" s="21" t="str">
        <f>VLOOKUP(U725,'Currency Sheet'!A:C,3,)</f>
        <v>DOLLAR</v>
      </c>
      <c r="AC725" s="42" t="str">
        <f>VLOOKUP(P725,'Customer List'!B:D,3,)</f>
        <v>Local</v>
      </c>
    </row>
    <row r="726" spans="1:29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89.4</v>
      </c>
      <c r="F726" s="47">
        <f t="shared" si="88"/>
        <v>7867.2000000000007</v>
      </c>
      <c r="G726" s="48">
        <f t="shared" si="89"/>
        <v>7867.2000000000007</v>
      </c>
      <c r="H726" s="21">
        <v>304210</v>
      </c>
      <c r="I726" s="21" t="s">
        <v>1577</v>
      </c>
      <c r="J726" s="21">
        <v>1</v>
      </c>
      <c r="K726" s="21">
        <v>1</v>
      </c>
      <c r="L726" s="21">
        <f t="shared" si="90"/>
        <v>0</v>
      </c>
      <c r="M726" s="21" t="s">
        <v>682</v>
      </c>
      <c r="N726" s="30">
        <v>45836</v>
      </c>
      <c r="O726" s="48">
        <v>13857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1"/>
        <v>2</v>
      </c>
      <c r="Z726" s="21" t="str">
        <f t="shared" si="92"/>
        <v>Saturday</v>
      </c>
      <c r="AA726" s="21" t="str">
        <f t="shared" si="93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74.400000000000006</v>
      </c>
      <c r="F727" s="47">
        <f t="shared" si="88"/>
        <v>6547.2000000000007</v>
      </c>
      <c r="G727" s="48">
        <f t="shared" si="89"/>
        <v>6547.2000000000007</v>
      </c>
      <c r="H727" s="21">
        <v>304315</v>
      </c>
      <c r="I727" s="21" t="s">
        <v>1578</v>
      </c>
      <c r="J727" s="21">
        <v>1</v>
      </c>
      <c r="K727" s="21">
        <v>1</v>
      </c>
      <c r="L727" s="21">
        <f t="shared" si="90"/>
        <v>0</v>
      </c>
      <c r="M727" s="21" t="s">
        <v>685</v>
      </c>
      <c r="N727" s="30">
        <v>45836</v>
      </c>
      <c r="O727" s="48">
        <v>11532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1"/>
        <v>2</v>
      </c>
      <c r="Z727" s="21" t="str">
        <f t="shared" si="92"/>
        <v>Saturday</v>
      </c>
      <c r="AA727" s="21" t="str">
        <f t="shared" si="93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373.2</v>
      </c>
      <c r="F728" s="47">
        <f t="shared" si="88"/>
        <v>32841.599999999999</v>
      </c>
      <c r="G728" s="48">
        <f t="shared" si="89"/>
        <v>65683.199999999997</v>
      </c>
      <c r="H728" s="21">
        <v>307616</v>
      </c>
      <c r="I728" s="21" t="s">
        <v>1579</v>
      </c>
      <c r="J728" s="21">
        <v>2</v>
      </c>
      <c r="K728" s="21">
        <v>2</v>
      </c>
      <c r="L728" s="21">
        <f t="shared" si="90"/>
        <v>0</v>
      </c>
      <c r="M728" s="21" t="s">
        <v>682</v>
      </c>
      <c r="N728" s="30">
        <v>45836</v>
      </c>
      <c r="O728" s="48">
        <v>57846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1"/>
        <v>2</v>
      </c>
      <c r="Z728" s="21" t="str">
        <f t="shared" si="92"/>
        <v>Saturday</v>
      </c>
      <c r="AA728" s="21" t="str">
        <f t="shared" si="93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43.2</v>
      </c>
      <c r="F729" s="47">
        <f t="shared" si="88"/>
        <v>3801.6000000000004</v>
      </c>
      <c r="G729" s="48">
        <f t="shared" si="89"/>
        <v>3801.6000000000004</v>
      </c>
      <c r="H729" s="21" t="s">
        <v>616</v>
      </c>
      <c r="I729" s="21" t="s">
        <v>1395</v>
      </c>
      <c r="J729" s="21">
        <v>1</v>
      </c>
      <c r="K729" s="21">
        <v>1</v>
      </c>
      <c r="L729" s="21">
        <f t="shared" si="90"/>
        <v>0</v>
      </c>
      <c r="M729" s="21" t="s">
        <v>638</v>
      </c>
      <c r="N729" s="30">
        <v>45834</v>
      </c>
      <c r="O729" s="48">
        <v>8928</v>
      </c>
      <c r="P729" s="21" t="s">
        <v>625</v>
      </c>
      <c r="Q729" s="21" t="s">
        <v>636</v>
      </c>
      <c r="R729" s="21" t="s">
        <v>637</v>
      </c>
      <c r="S729" s="3">
        <v>4</v>
      </c>
      <c r="T729" s="37"/>
      <c r="U729" s="21" t="s">
        <v>18</v>
      </c>
      <c r="V729" s="21" t="str">
        <f>VLOOKUP(P729,'Customer List'!B:C,2,)</f>
        <v>Delhi</v>
      </c>
      <c r="W729" s="38"/>
      <c r="X729" s="30">
        <v>45834</v>
      </c>
      <c r="Y729" s="21">
        <f t="shared" si="91"/>
        <v>0</v>
      </c>
      <c r="Z729" s="21" t="str">
        <f t="shared" si="92"/>
        <v>Thursday</v>
      </c>
      <c r="AA729" s="21" t="str">
        <f t="shared" si="93"/>
        <v>Thursday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285.75</v>
      </c>
      <c r="F730" s="47">
        <f t="shared" si="88"/>
        <v>25146</v>
      </c>
      <c r="G730" s="48">
        <f t="shared" si="89"/>
        <v>25146</v>
      </c>
      <c r="H730" s="21">
        <v>310930</v>
      </c>
      <c r="I730" s="21" t="s">
        <v>1482</v>
      </c>
      <c r="J730" s="21">
        <v>1</v>
      </c>
      <c r="K730" s="21">
        <v>1</v>
      </c>
      <c r="L730" s="21">
        <f t="shared" si="90"/>
        <v>0</v>
      </c>
      <c r="M730" s="21" t="s">
        <v>646</v>
      </c>
      <c r="N730" s="30">
        <v>45835</v>
      </c>
      <c r="O730" s="48">
        <v>35433</v>
      </c>
      <c r="P730" s="21" t="s">
        <v>672</v>
      </c>
      <c r="Q730" s="21" t="s">
        <v>636</v>
      </c>
      <c r="R730" s="21" t="s">
        <v>637</v>
      </c>
      <c r="S730" s="3">
        <v>4</v>
      </c>
      <c r="T730" s="37" t="s">
        <v>649</v>
      </c>
      <c r="U730" s="21" t="s">
        <v>18</v>
      </c>
      <c r="V730" s="21" t="str">
        <f>VLOOKUP(P730,'Customer List'!B:C,2,)</f>
        <v>Delhi</v>
      </c>
      <c r="W730" s="38"/>
      <c r="X730" s="30">
        <v>45835</v>
      </c>
      <c r="Y730" s="21">
        <f t="shared" si="91"/>
        <v>0</v>
      </c>
      <c r="Z730" s="21" t="str">
        <f t="shared" si="92"/>
        <v>Friday</v>
      </c>
      <c r="AA730" s="21" t="str">
        <f t="shared" si="93"/>
        <v>Friday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304.5</v>
      </c>
      <c r="F731" s="47">
        <f t="shared" si="88"/>
        <v>26796</v>
      </c>
      <c r="G731" s="48">
        <f t="shared" si="89"/>
        <v>26796</v>
      </c>
      <c r="H731" s="21">
        <v>311124</v>
      </c>
      <c r="I731" s="21" t="s">
        <v>1580</v>
      </c>
      <c r="J731" s="21">
        <v>1</v>
      </c>
      <c r="K731" s="21">
        <v>1</v>
      </c>
      <c r="L731" s="21">
        <f t="shared" si="90"/>
        <v>0</v>
      </c>
      <c r="M731" s="21" t="s">
        <v>697</v>
      </c>
      <c r="N731" s="30">
        <v>45836</v>
      </c>
      <c r="O731" s="48">
        <v>49085.4</v>
      </c>
      <c r="P731" s="21" t="s">
        <v>628</v>
      </c>
      <c r="Q731" s="21">
        <v>58152577943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Banglore</v>
      </c>
      <c r="W731" s="38"/>
      <c r="X731" s="30">
        <v>45838</v>
      </c>
      <c r="Y731" s="21">
        <f t="shared" si="91"/>
        <v>2</v>
      </c>
      <c r="Z731" s="21" t="str">
        <f t="shared" si="92"/>
        <v>Saturday</v>
      </c>
      <c r="AA731" s="21" t="str">
        <f t="shared" si="93"/>
        <v>Monday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218.4</v>
      </c>
      <c r="F732" s="47">
        <f t="shared" si="88"/>
        <v>19219.2</v>
      </c>
      <c r="G732" s="48">
        <f t="shared" si="89"/>
        <v>19219.2</v>
      </c>
      <c r="H732" s="21">
        <v>314532</v>
      </c>
      <c r="I732" s="21" t="s">
        <v>1581</v>
      </c>
      <c r="J732" s="21">
        <v>1</v>
      </c>
      <c r="K732" s="21">
        <v>1</v>
      </c>
      <c r="L732" s="21">
        <f t="shared" si="90"/>
        <v>0</v>
      </c>
      <c r="M732" s="21" t="s">
        <v>717</v>
      </c>
      <c r="N732" s="30">
        <v>45838</v>
      </c>
      <c r="O732" s="48">
        <v>33852</v>
      </c>
      <c r="P732" s="21" t="s">
        <v>165</v>
      </c>
      <c r="Q732" s="21">
        <v>58152616966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Lucknow</v>
      </c>
      <c r="W732" s="38"/>
      <c r="X732" s="30">
        <v>45840</v>
      </c>
      <c r="Y732" s="21">
        <f t="shared" si="91"/>
        <v>2</v>
      </c>
      <c r="Z732" s="21" t="str">
        <f t="shared" si="92"/>
        <v>Monday</v>
      </c>
      <c r="AA732" s="21" t="str">
        <f t="shared" si="93"/>
        <v>Wednesday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942</v>
      </c>
      <c r="F733" s="47">
        <f t="shared" si="88"/>
        <v>82896</v>
      </c>
      <c r="G733" s="48">
        <f t="shared" si="89"/>
        <v>414480</v>
      </c>
      <c r="H733" s="21">
        <v>318310</v>
      </c>
      <c r="I733" s="21" t="s">
        <v>1582</v>
      </c>
      <c r="J733" s="21">
        <v>5</v>
      </c>
      <c r="K733" s="21">
        <v>5</v>
      </c>
      <c r="L733" s="21">
        <f t="shared" si="90"/>
        <v>0</v>
      </c>
      <c r="M733" s="21" t="s">
        <v>682</v>
      </c>
      <c r="N733" s="30">
        <v>45836</v>
      </c>
      <c r="O733" s="48">
        <v>146010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1"/>
        <v>2</v>
      </c>
      <c r="Z733" s="21" t="str">
        <f t="shared" si="92"/>
        <v>Saturday</v>
      </c>
      <c r="AA733" s="21" t="str">
        <f t="shared" si="93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186.6</v>
      </c>
      <c r="F734" s="47">
        <f t="shared" si="88"/>
        <v>16420.8</v>
      </c>
      <c r="G734" s="48">
        <f t="shared" si="89"/>
        <v>16420.8</v>
      </c>
      <c r="H734" s="21">
        <v>320812</v>
      </c>
      <c r="I734" s="21" t="s">
        <v>1583</v>
      </c>
      <c r="J734" s="21">
        <v>1</v>
      </c>
      <c r="K734" s="21">
        <v>1</v>
      </c>
      <c r="L734" s="21">
        <f t="shared" si="90"/>
        <v>0</v>
      </c>
      <c r="M734" s="21" t="s">
        <v>682</v>
      </c>
      <c r="N734" s="30">
        <v>45836</v>
      </c>
      <c r="O734" s="48">
        <v>28923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1"/>
        <v>2</v>
      </c>
      <c r="Z734" s="21" t="str">
        <f t="shared" si="92"/>
        <v>Saturday</v>
      </c>
      <c r="AA734" s="21" t="str">
        <f t="shared" si="93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75</v>
      </c>
      <c r="F735" s="47">
        <f t="shared" si="88"/>
        <v>6600</v>
      </c>
      <c r="G735" s="48">
        <f t="shared" si="89"/>
        <v>6600</v>
      </c>
      <c r="H735" s="21">
        <v>326811</v>
      </c>
      <c r="I735" s="21" t="s">
        <v>1584</v>
      </c>
      <c r="J735" s="21">
        <v>1</v>
      </c>
      <c r="K735" s="21">
        <v>1</v>
      </c>
      <c r="L735" s="21">
        <f t="shared" si="90"/>
        <v>0</v>
      </c>
      <c r="M735" s="21" t="s">
        <v>685</v>
      </c>
      <c r="N735" s="30">
        <v>45836</v>
      </c>
      <c r="O735" s="48">
        <v>11625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1"/>
        <v>2</v>
      </c>
      <c r="Z735" s="21" t="str">
        <f t="shared" si="92"/>
        <v>Saturday</v>
      </c>
      <c r="AA735" s="21" t="str">
        <f t="shared" si="93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859.2</v>
      </c>
      <c r="F736" s="47">
        <f t="shared" si="88"/>
        <v>75609.600000000006</v>
      </c>
      <c r="G736" s="48">
        <f t="shared" si="89"/>
        <v>302438.40000000002</v>
      </c>
      <c r="H736" s="21">
        <v>328630</v>
      </c>
      <c r="I736" s="21" t="s">
        <v>1585</v>
      </c>
      <c r="J736" s="21">
        <v>4</v>
      </c>
      <c r="K736" s="21">
        <v>4</v>
      </c>
      <c r="L736" s="21">
        <f t="shared" si="90"/>
        <v>0</v>
      </c>
      <c r="M736" s="21" t="s">
        <v>684</v>
      </c>
      <c r="N736" s="30">
        <v>45836</v>
      </c>
      <c r="O736" s="48">
        <v>133176</v>
      </c>
      <c r="P736" s="21" t="s">
        <v>39</v>
      </c>
      <c r="Q736" s="21">
        <v>58152579251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Pune</v>
      </c>
      <c r="W736" s="38"/>
      <c r="X736" s="30">
        <v>45840</v>
      </c>
      <c r="Y736" s="21">
        <f t="shared" si="91"/>
        <v>4</v>
      </c>
      <c r="Z736" s="21" t="str">
        <f t="shared" si="92"/>
        <v>Saturday</v>
      </c>
      <c r="AA736" s="21" t="str">
        <f t="shared" si="93"/>
        <v>Wednesday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225</v>
      </c>
      <c r="F737" s="47">
        <f t="shared" si="88"/>
        <v>19800</v>
      </c>
      <c r="G737" s="48">
        <f t="shared" si="89"/>
        <v>19800</v>
      </c>
      <c r="H737" s="21">
        <v>331416</v>
      </c>
      <c r="I737" s="21" t="s">
        <v>1586</v>
      </c>
      <c r="J737" s="21">
        <v>1</v>
      </c>
      <c r="K737" s="21">
        <v>1</v>
      </c>
      <c r="L737" s="21">
        <f t="shared" si="90"/>
        <v>0</v>
      </c>
      <c r="M737" s="21" t="s">
        <v>691</v>
      </c>
      <c r="N737" s="30">
        <v>45836</v>
      </c>
      <c r="O737" s="48">
        <v>40687</v>
      </c>
      <c r="P737" s="21" t="s">
        <v>264</v>
      </c>
      <c r="Q737" s="21">
        <v>58152577722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Banglore</v>
      </c>
      <c r="W737" s="38"/>
      <c r="X737" s="30">
        <v>45838</v>
      </c>
      <c r="Y737" s="21">
        <f t="shared" si="91"/>
        <v>2</v>
      </c>
      <c r="Z737" s="21" t="str">
        <f t="shared" si="92"/>
        <v>Saturday</v>
      </c>
      <c r="AA737" s="21" t="str">
        <f t="shared" si="93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482.4</v>
      </c>
      <c r="F738" s="47">
        <f t="shared" si="88"/>
        <v>42451.199999999997</v>
      </c>
      <c r="G738" s="48">
        <f t="shared" si="89"/>
        <v>127353.59999999999</v>
      </c>
      <c r="H738" s="21">
        <v>333808</v>
      </c>
      <c r="I738" s="21" t="s">
        <v>1587</v>
      </c>
      <c r="J738" s="21">
        <v>3</v>
      </c>
      <c r="K738" s="21">
        <v>3</v>
      </c>
      <c r="L738" s="21">
        <f t="shared" si="90"/>
        <v>0</v>
      </c>
      <c r="M738" s="21" t="s">
        <v>701</v>
      </c>
      <c r="N738" s="30">
        <v>45836</v>
      </c>
      <c r="O738" s="48">
        <v>74772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1"/>
        <v>2</v>
      </c>
      <c r="Z738" s="21" t="str">
        <f t="shared" si="92"/>
        <v>Saturday</v>
      </c>
      <c r="AA738" s="21" t="str">
        <f t="shared" si="93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666</v>
      </c>
      <c r="F739" s="47">
        <f t="shared" si="88"/>
        <v>58608</v>
      </c>
      <c r="G739" s="48">
        <f t="shared" si="89"/>
        <v>175824</v>
      </c>
      <c r="H739" s="21">
        <v>337218</v>
      </c>
      <c r="I739" s="21" t="s">
        <v>1588</v>
      </c>
      <c r="J739" s="21">
        <v>3</v>
      </c>
      <c r="K739" s="21">
        <v>3</v>
      </c>
      <c r="L739" s="21">
        <f t="shared" si="90"/>
        <v>0</v>
      </c>
      <c r="M739" s="21" t="s">
        <v>701</v>
      </c>
      <c r="N739" s="30">
        <v>45836</v>
      </c>
      <c r="O739" s="48">
        <v>103230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1"/>
        <v>2</v>
      </c>
      <c r="Z739" s="21" t="str">
        <f t="shared" si="92"/>
        <v>Saturday</v>
      </c>
      <c r="AA739" s="21" t="str">
        <f t="shared" si="93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585</v>
      </c>
      <c r="F740" s="47">
        <f t="shared" si="88"/>
        <v>51480</v>
      </c>
      <c r="G740" s="48">
        <f t="shared" si="89"/>
        <v>154440</v>
      </c>
      <c r="H740" s="21">
        <v>344706</v>
      </c>
      <c r="I740" s="21" t="s">
        <v>1589</v>
      </c>
      <c r="J740" s="21">
        <v>3</v>
      </c>
      <c r="K740" s="21">
        <v>3</v>
      </c>
      <c r="L740" s="21">
        <f t="shared" si="90"/>
        <v>0</v>
      </c>
      <c r="M740" s="21" t="s">
        <v>701</v>
      </c>
      <c r="N740" s="30">
        <v>45836</v>
      </c>
      <c r="O740" s="48">
        <v>90675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1"/>
        <v>2</v>
      </c>
      <c r="Z740" s="21" t="str">
        <f t="shared" si="92"/>
        <v>Saturday</v>
      </c>
      <c r="AA740" s="21" t="str">
        <f t="shared" si="93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87.6</v>
      </c>
      <c r="F741" s="47">
        <f t="shared" si="88"/>
        <v>7708.7999999999993</v>
      </c>
      <c r="G741" s="48">
        <f t="shared" si="89"/>
        <v>7708.7999999999993</v>
      </c>
      <c r="H741" s="21">
        <v>348605</v>
      </c>
      <c r="I741" s="21" t="s">
        <v>1590</v>
      </c>
      <c r="J741" s="21">
        <v>1</v>
      </c>
      <c r="K741" s="21">
        <v>1</v>
      </c>
      <c r="L741" s="21">
        <f t="shared" si="90"/>
        <v>0</v>
      </c>
      <c r="M741" s="21" t="s">
        <v>702</v>
      </c>
      <c r="N741" s="30">
        <v>45836</v>
      </c>
      <c r="O741" s="48">
        <v>13578</v>
      </c>
      <c r="P741" s="21" t="s">
        <v>516</v>
      </c>
      <c r="Q741" s="21">
        <v>58152578385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1"/>
        <v>2</v>
      </c>
      <c r="Z741" s="21" t="str">
        <f t="shared" si="92"/>
        <v>Saturday</v>
      </c>
      <c r="AA741" s="21" t="str">
        <f t="shared" si="93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208.2</v>
      </c>
      <c r="F742" s="47">
        <f t="shared" si="88"/>
        <v>18321.599999999999</v>
      </c>
      <c r="G742" s="48">
        <f t="shared" si="89"/>
        <v>18321.599999999999</v>
      </c>
      <c r="H742" s="21">
        <v>350504</v>
      </c>
      <c r="I742" s="21" t="s">
        <v>1591</v>
      </c>
      <c r="J742" s="21">
        <v>1</v>
      </c>
      <c r="K742" s="21">
        <v>1</v>
      </c>
      <c r="L742" s="21">
        <f t="shared" si="90"/>
        <v>0</v>
      </c>
      <c r="M742" s="21" t="s">
        <v>640</v>
      </c>
      <c r="N742" s="30">
        <v>45834</v>
      </c>
      <c r="O742" s="48">
        <v>29668.5</v>
      </c>
      <c r="P742" s="21" t="s">
        <v>625</v>
      </c>
      <c r="Q742" s="21" t="s">
        <v>636</v>
      </c>
      <c r="R742" s="21" t="s">
        <v>637</v>
      </c>
      <c r="S742" s="3">
        <v>4</v>
      </c>
      <c r="T742" s="37"/>
      <c r="U742" s="21" t="s">
        <v>18</v>
      </c>
      <c r="V742" s="21" t="str">
        <f>VLOOKUP(P742,'Customer List'!B:C,2,)</f>
        <v>Delhi</v>
      </c>
      <c r="W742" s="38"/>
      <c r="X742" s="30">
        <v>45834</v>
      </c>
      <c r="Y742" s="21">
        <f t="shared" si="91"/>
        <v>0</v>
      </c>
      <c r="Z742" s="21" t="str">
        <f t="shared" si="92"/>
        <v>Thursday</v>
      </c>
      <c r="AA742" s="21" t="str">
        <f t="shared" si="93"/>
        <v>Thursday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334.5</v>
      </c>
      <c r="F743" s="47">
        <f t="shared" si="88"/>
        <v>29436</v>
      </c>
      <c r="G743" s="48">
        <f t="shared" si="89"/>
        <v>29436</v>
      </c>
      <c r="H743" s="21">
        <v>353228</v>
      </c>
      <c r="I743" s="21" t="s">
        <v>1332</v>
      </c>
      <c r="J743" s="21">
        <v>1</v>
      </c>
      <c r="K743" s="21">
        <v>1</v>
      </c>
      <c r="L743" s="21">
        <f t="shared" si="90"/>
        <v>0</v>
      </c>
      <c r="M743" s="21" t="s">
        <v>646</v>
      </c>
      <c r="N743" s="30">
        <v>45835</v>
      </c>
      <c r="O743" s="48">
        <v>41478</v>
      </c>
      <c r="P743" s="21" t="s">
        <v>672</v>
      </c>
      <c r="Q743" s="21" t="s">
        <v>636</v>
      </c>
      <c r="R743" s="21" t="s">
        <v>637</v>
      </c>
      <c r="S743" s="3">
        <v>4</v>
      </c>
      <c r="T743" s="37" t="s">
        <v>649</v>
      </c>
      <c r="U743" s="21" t="s">
        <v>18</v>
      </c>
      <c r="V743" s="21" t="str">
        <f>VLOOKUP(P743,'Customer List'!B:C,2,)</f>
        <v>Delhi</v>
      </c>
      <c r="W743" s="38"/>
      <c r="X743" s="30">
        <v>45835</v>
      </c>
      <c r="Y743" s="21">
        <f t="shared" si="91"/>
        <v>0</v>
      </c>
      <c r="Z743" s="21" t="str">
        <f t="shared" si="92"/>
        <v>Friday</v>
      </c>
      <c r="AA743" s="21" t="str">
        <f t="shared" si="93"/>
        <v>Friday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229.2</v>
      </c>
      <c r="F744" s="47">
        <f t="shared" si="88"/>
        <v>20169.599999999999</v>
      </c>
      <c r="G744" s="48">
        <f t="shared" si="89"/>
        <v>20169.599999999999</v>
      </c>
      <c r="H744" s="21">
        <v>353236</v>
      </c>
      <c r="I744" s="21" t="s">
        <v>1592</v>
      </c>
      <c r="J744" s="21">
        <v>1</v>
      </c>
      <c r="K744" s="21">
        <v>1</v>
      </c>
      <c r="L744" s="21">
        <f t="shared" si="90"/>
        <v>0</v>
      </c>
      <c r="M744" s="21" t="s">
        <v>640</v>
      </c>
      <c r="N744" s="30">
        <v>45834</v>
      </c>
      <c r="O744" s="48">
        <v>32661</v>
      </c>
      <c r="P744" s="21" t="s">
        <v>625</v>
      </c>
      <c r="Q744" s="21" t="s">
        <v>636</v>
      </c>
      <c r="R744" s="21" t="s">
        <v>637</v>
      </c>
      <c r="S744" s="3">
        <v>4</v>
      </c>
      <c r="T744" s="37"/>
      <c r="U744" s="21" t="s">
        <v>18</v>
      </c>
      <c r="V744" s="21" t="str">
        <f>VLOOKUP(P744,'Customer List'!B:C,2,)</f>
        <v>Delhi</v>
      </c>
      <c r="W744" s="38"/>
      <c r="X744" s="30">
        <v>45834</v>
      </c>
      <c r="Y744" s="21">
        <f t="shared" si="91"/>
        <v>0</v>
      </c>
      <c r="Z744" s="21" t="str">
        <f t="shared" si="92"/>
        <v>Thursday</v>
      </c>
      <c r="AA744" s="21" t="str">
        <f t="shared" si="93"/>
        <v>Thursday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978.75</v>
      </c>
      <c r="F745" s="47">
        <f t="shared" si="88"/>
        <v>86130</v>
      </c>
      <c r="G745" s="48">
        <f t="shared" si="89"/>
        <v>258390</v>
      </c>
      <c r="H745" s="21">
        <v>360732</v>
      </c>
      <c r="I745" s="21" t="s">
        <v>92</v>
      </c>
      <c r="J745" s="21">
        <v>3</v>
      </c>
      <c r="K745" s="21">
        <v>3</v>
      </c>
      <c r="L745" s="21">
        <f t="shared" si="90"/>
        <v>0</v>
      </c>
      <c r="M745" s="21" t="s">
        <v>701</v>
      </c>
      <c r="N745" s="30">
        <v>45836</v>
      </c>
      <c r="O745" s="48">
        <v>121365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1"/>
        <v>2</v>
      </c>
      <c r="Z745" s="21" t="str">
        <f t="shared" si="92"/>
        <v>Saturday</v>
      </c>
      <c r="AA745" s="21" t="str">
        <f t="shared" si="93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464.4</v>
      </c>
      <c r="F746" s="47">
        <f t="shared" si="88"/>
        <v>40867.199999999997</v>
      </c>
      <c r="G746" s="48">
        <f t="shared" si="89"/>
        <v>122601.59999999999</v>
      </c>
      <c r="H746" s="21">
        <v>362526</v>
      </c>
      <c r="I746" s="21" t="s">
        <v>1593</v>
      </c>
      <c r="J746" s="21">
        <v>3</v>
      </c>
      <c r="K746" s="21">
        <v>3</v>
      </c>
      <c r="L746" s="21">
        <f t="shared" si="90"/>
        <v>0</v>
      </c>
      <c r="M746" s="21" t="s">
        <v>701</v>
      </c>
      <c r="N746" s="30">
        <v>45836</v>
      </c>
      <c r="O746" s="48">
        <v>71982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1"/>
        <v>2</v>
      </c>
      <c r="Z746" s="21" t="str">
        <f t="shared" si="92"/>
        <v>Saturday</v>
      </c>
      <c r="AA746" s="21" t="str">
        <f t="shared" si="93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289.5</v>
      </c>
      <c r="F747" s="47">
        <f t="shared" si="88"/>
        <v>25476</v>
      </c>
      <c r="G747" s="48">
        <f t="shared" si="89"/>
        <v>50952</v>
      </c>
      <c r="H747" s="21">
        <v>362533</v>
      </c>
      <c r="I747" s="21" t="s">
        <v>1594</v>
      </c>
      <c r="J747" s="21">
        <v>2</v>
      </c>
      <c r="K747" s="21">
        <v>2</v>
      </c>
      <c r="L747" s="21">
        <f t="shared" si="90"/>
        <v>0</v>
      </c>
      <c r="M747" s="21" t="s">
        <v>639</v>
      </c>
      <c r="N747" s="30">
        <v>45834</v>
      </c>
      <c r="O747" s="48">
        <v>43675.9</v>
      </c>
      <c r="P747" s="21" t="s">
        <v>652</v>
      </c>
      <c r="Q747" s="21" t="s">
        <v>636</v>
      </c>
      <c r="R747" s="21" t="s">
        <v>637</v>
      </c>
      <c r="S747" s="3">
        <v>4</v>
      </c>
      <c r="T747" s="37"/>
      <c r="U747" s="21" t="s">
        <v>18</v>
      </c>
      <c r="V747" s="21" t="str">
        <f>VLOOKUP(P747,'Customer List'!B:C,2,)</f>
        <v>Delhi</v>
      </c>
      <c r="W747" s="38"/>
      <c r="X747" s="30">
        <v>45834</v>
      </c>
      <c r="Y747" s="21">
        <f t="shared" si="91"/>
        <v>0</v>
      </c>
      <c r="Z747" s="21" t="str">
        <f t="shared" si="92"/>
        <v>Thursday</v>
      </c>
      <c r="AA747" s="21" t="str">
        <f t="shared" si="93"/>
        <v>Thursday</v>
      </c>
      <c r="AB747" s="21" t="str">
        <f>VLOOKUP(U747,'Currency Sheet'!A:C,3,)</f>
        <v>DOLLAR</v>
      </c>
      <c r="AC747" s="42" t="str">
        <f>VLOOKUP(P747,'Customer List'!B:D,3,)</f>
        <v>Local</v>
      </c>
    </row>
    <row r="748" spans="1:29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444</v>
      </c>
      <c r="F748" s="47">
        <f t="shared" si="88"/>
        <v>39072</v>
      </c>
      <c r="G748" s="48">
        <f t="shared" si="89"/>
        <v>78144</v>
      </c>
      <c r="H748" s="21">
        <v>367414</v>
      </c>
      <c r="I748" s="21" t="s">
        <v>1595</v>
      </c>
      <c r="J748" s="21">
        <v>2</v>
      </c>
      <c r="K748" s="21">
        <v>2</v>
      </c>
      <c r="L748" s="21">
        <f t="shared" si="90"/>
        <v>0</v>
      </c>
      <c r="M748" s="21" t="s">
        <v>682</v>
      </c>
      <c r="N748" s="30">
        <v>45836</v>
      </c>
      <c r="O748" s="48">
        <v>68820</v>
      </c>
      <c r="P748" s="21" t="s">
        <v>621</v>
      </c>
      <c r="Q748" s="21">
        <v>58152577136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Hyderabad</v>
      </c>
      <c r="W748" s="38"/>
      <c r="X748" s="30">
        <v>45838</v>
      </c>
      <c r="Y748" s="21">
        <f t="shared" si="91"/>
        <v>2</v>
      </c>
      <c r="Z748" s="21" t="str">
        <f t="shared" si="92"/>
        <v>Saturday</v>
      </c>
      <c r="AA748" s="21" t="str">
        <f t="shared" si="93"/>
        <v>Monday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75</v>
      </c>
      <c r="F749" s="47">
        <f t="shared" si="88"/>
        <v>6600</v>
      </c>
      <c r="G749" s="48">
        <f t="shared" si="89"/>
        <v>6600</v>
      </c>
      <c r="H749" s="21">
        <v>372203</v>
      </c>
      <c r="I749" s="21" t="s">
        <v>1596</v>
      </c>
      <c r="J749" s="21">
        <v>1</v>
      </c>
      <c r="K749" s="21">
        <v>1</v>
      </c>
      <c r="L749" s="21">
        <f t="shared" si="90"/>
        <v>0</v>
      </c>
      <c r="M749" s="21" t="s">
        <v>693</v>
      </c>
      <c r="N749" s="30">
        <v>45836</v>
      </c>
      <c r="O749" s="48">
        <v>10687.5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1"/>
        <v>3</v>
      </c>
      <c r="Z749" s="21" t="str">
        <f t="shared" si="92"/>
        <v>Saturday</v>
      </c>
      <c r="AA749" s="21" t="str">
        <f t="shared" si="93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112.8</v>
      </c>
      <c r="F750" s="47">
        <f t="shared" si="88"/>
        <v>9926.4</v>
      </c>
      <c r="G750" s="48">
        <f t="shared" si="89"/>
        <v>9926.4</v>
      </c>
      <c r="H750" s="21">
        <v>394706</v>
      </c>
      <c r="I750" s="21" t="s">
        <v>1597</v>
      </c>
      <c r="J750" s="21">
        <v>1</v>
      </c>
      <c r="K750" s="21">
        <v>1</v>
      </c>
      <c r="L750" s="21">
        <f t="shared" si="90"/>
        <v>0</v>
      </c>
      <c r="M750" s="21" t="s">
        <v>692</v>
      </c>
      <c r="N750" s="30">
        <v>45836</v>
      </c>
      <c r="O750" s="48">
        <v>17860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1"/>
        <v>3</v>
      </c>
      <c r="Z750" s="21" t="str">
        <f t="shared" si="92"/>
        <v>Saturday</v>
      </c>
      <c r="AA750" s="21" t="str">
        <f t="shared" si="93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321.75</v>
      </c>
      <c r="F751" s="47">
        <f t="shared" si="88"/>
        <v>28314</v>
      </c>
      <c r="G751" s="48">
        <f t="shared" si="89"/>
        <v>28314</v>
      </c>
      <c r="H751" s="21">
        <v>396414</v>
      </c>
      <c r="I751" s="21" t="s">
        <v>1598</v>
      </c>
      <c r="J751" s="21">
        <v>1</v>
      </c>
      <c r="K751" s="21">
        <v>1</v>
      </c>
      <c r="L751" s="21">
        <f t="shared" si="90"/>
        <v>0</v>
      </c>
      <c r="M751" s="21" t="s">
        <v>640</v>
      </c>
      <c r="N751" s="30">
        <v>45834</v>
      </c>
      <c r="O751" s="48">
        <v>36679.5</v>
      </c>
      <c r="P751" s="21" t="s">
        <v>625</v>
      </c>
      <c r="Q751" s="21" t="s">
        <v>636</v>
      </c>
      <c r="R751" s="21" t="s">
        <v>637</v>
      </c>
      <c r="S751" s="3">
        <v>4</v>
      </c>
      <c r="T751" s="37"/>
      <c r="U751" s="21" t="s">
        <v>18</v>
      </c>
      <c r="V751" s="21" t="str">
        <f>VLOOKUP(P751,'Customer List'!B:C,2,)</f>
        <v>Delhi</v>
      </c>
      <c r="W751" s="38"/>
      <c r="X751" s="30">
        <v>45834</v>
      </c>
      <c r="Y751" s="21">
        <f t="shared" si="91"/>
        <v>0</v>
      </c>
      <c r="Z751" s="21" t="str">
        <f t="shared" si="92"/>
        <v>Thursday</v>
      </c>
      <c r="AA751" s="21" t="str">
        <f t="shared" si="93"/>
        <v>Thursday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192</v>
      </c>
      <c r="F752" s="47">
        <f t="shared" si="88"/>
        <v>16896</v>
      </c>
      <c r="G752" s="48">
        <f t="shared" si="89"/>
        <v>16896</v>
      </c>
      <c r="H752" s="21">
        <v>396416</v>
      </c>
      <c r="I752" s="21" t="s">
        <v>1599</v>
      </c>
      <c r="J752" s="21">
        <v>1</v>
      </c>
      <c r="K752" s="21">
        <v>1</v>
      </c>
      <c r="L752" s="21">
        <f t="shared" si="90"/>
        <v>0</v>
      </c>
      <c r="M752" s="21" t="s">
        <v>646</v>
      </c>
      <c r="N752" s="30">
        <v>45835</v>
      </c>
      <c r="O752" s="48">
        <v>29760</v>
      </c>
      <c r="P752" s="21" t="s">
        <v>672</v>
      </c>
      <c r="Q752" s="21" t="s">
        <v>636</v>
      </c>
      <c r="R752" s="21" t="s">
        <v>637</v>
      </c>
      <c r="S752" s="3">
        <v>4</v>
      </c>
      <c r="T752" s="37" t="s">
        <v>649</v>
      </c>
      <c r="U752" s="21" t="s">
        <v>18</v>
      </c>
      <c r="V752" s="21" t="str">
        <f>VLOOKUP(P752,'Customer List'!B:C,2,)</f>
        <v>Delhi</v>
      </c>
      <c r="W752" s="38"/>
      <c r="X752" s="30">
        <v>45835</v>
      </c>
      <c r="Y752" s="21">
        <f t="shared" si="91"/>
        <v>0</v>
      </c>
      <c r="Z752" s="21" t="str">
        <f t="shared" si="92"/>
        <v>Friday</v>
      </c>
      <c r="AA752" s="21" t="str">
        <f t="shared" si="93"/>
        <v>Friday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165.75</v>
      </c>
      <c r="F753" s="47">
        <f t="shared" si="88"/>
        <v>14586</v>
      </c>
      <c r="G753" s="48">
        <f t="shared" si="89"/>
        <v>14586</v>
      </c>
      <c r="H753" s="21">
        <v>396435</v>
      </c>
      <c r="I753" s="21" t="s">
        <v>1600</v>
      </c>
      <c r="J753" s="21">
        <v>1</v>
      </c>
      <c r="K753" s="21">
        <v>1</v>
      </c>
      <c r="L753" s="21">
        <f t="shared" si="90"/>
        <v>0</v>
      </c>
      <c r="M753" s="21" t="s">
        <v>700</v>
      </c>
      <c r="N753" s="30">
        <v>45836</v>
      </c>
      <c r="O753" s="48">
        <v>24663.599999999999</v>
      </c>
      <c r="P753" s="21" t="s">
        <v>618</v>
      </c>
      <c r="Q753" s="21">
        <v>58152580813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Kerala</v>
      </c>
      <c r="W753" s="38"/>
      <c r="X753" s="30">
        <v>45839</v>
      </c>
      <c r="Y753" s="21">
        <f t="shared" si="91"/>
        <v>3</v>
      </c>
      <c r="Z753" s="21" t="str">
        <f t="shared" si="92"/>
        <v>Saturday</v>
      </c>
      <c r="AA753" s="21" t="str">
        <f t="shared" si="93"/>
        <v>Tuesday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666</v>
      </c>
      <c r="F754" s="47">
        <f t="shared" si="88"/>
        <v>58608</v>
      </c>
      <c r="G754" s="48">
        <f t="shared" si="89"/>
        <v>175824</v>
      </c>
      <c r="H754" s="21">
        <v>396910</v>
      </c>
      <c r="I754" s="21" t="s">
        <v>1601</v>
      </c>
      <c r="J754" s="21">
        <v>3</v>
      </c>
      <c r="K754" s="21">
        <v>3</v>
      </c>
      <c r="L754" s="21">
        <f t="shared" si="90"/>
        <v>0</v>
      </c>
      <c r="M754" s="21" t="s">
        <v>701</v>
      </c>
      <c r="N754" s="30">
        <v>45836</v>
      </c>
      <c r="O754" s="48">
        <v>103230</v>
      </c>
      <c r="P754" s="21" t="s">
        <v>626</v>
      </c>
      <c r="Q754" s="21">
        <v>58152577280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Hyderabad</v>
      </c>
      <c r="W754" s="38"/>
      <c r="X754" s="30">
        <v>45838</v>
      </c>
      <c r="Y754" s="21">
        <f t="shared" si="91"/>
        <v>2</v>
      </c>
      <c r="Z754" s="21" t="str">
        <f t="shared" si="92"/>
        <v>Saturday</v>
      </c>
      <c r="AA754" s="21" t="str">
        <f t="shared" si="93"/>
        <v>Monday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174.6</v>
      </c>
      <c r="F755" s="47">
        <f t="shared" si="88"/>
        <v>15364.8</v>
      </c>
      <c r="G755" s="48">
        <f t="shared" si="89"/>
        <v>15364.8</v>
      </c>
      <c r="H755" s="21">
        <v>399206</v>
      </c>
      <c r="I755" s="21" t="s">
        <v>184</v>
      </c>
      <c r="J755" s="21">
        <v>1</v>
      </c>
      <c r="K755" s="21">
        <v>1</v>
      </c>
      <c r="L755" s="21">
        <f t="shared" si="90"/>
        <v>0</v>
      </c>
      <c r="M755" s="21" t="s">
        <v>692</v>
      </c>
      <c r="N755" s="30">
        <v>45836</v>
      </c>
      <c r="O755" s="48">
        <v>27645</v>
      </c>
      <c r="P755" s="21" t="s">
        <v>617</v>
      </c>
      <c r="Q755" s="21">
        <v>58152577475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Bhuvneshwar</v>
      </c>
      <c r="W755" s="38"/>
      <c r="X755" s="30">
        <v>45839</v>
      </c>
      <c r="Y755" s="21">
        <f t="shared" si="91"/>
        <v>3</v>
      </c>
      <c r="Z755" s="21" t="str">
        <f t="shared" si="92"/>
        <v>Saturday</v>
      </c>
      <c r="AA755" s="21" t="str">
        <f t="shared" si="93"/>
        <v>Tuesday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444</v>
      </c>
      <c r="F756" s="47">
        <f t="shared" si="88"/>
        <v>39072</v>
      </c>
      <c r="G756" s="48">
        <f t="shared" si="89"/>
        <v>78144</v>
      </c>
      <c r="H756" s="21">
        <v>399214</v>
      </c>
      <c r="I756" s="21" t="s">
        <v>1602</v>
      </c>
      <c r="J756" s="21">
        <v>2</v>
      </c>
      <c r="K756" s="21">
        <v>2</v>
      </c>
      <c r="L756" s="21">
        <f t="shared" si="90"/>
        <v>0</v>
      </c>
      <c r="M756" s="21" t="s">
        <v>674</v>
      </c>
      <c r="N756" s="30">
        <v>45836</v>
      </c>
      <c r="O756" s="48">
        <v>63236.7</v>
      </c>
      <c r="P756" s="21" t="s">
        <v>242</v>
      </c>
      <c r="Q756" s="21">
        <v>58152578643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Mumbai</v>
      </c>
      <c r="W756" s="38"/>
      <c r="X756" s="30">
        <v>45838</v>
      </c>
      <c r="Y756" s="21">
        <f t="shared" si="91"/>
        <v>2</v>
      </c>
      <c r="Z756" s="21" t="str">
        <f t="shared" si="92"/>
        <v>Saturday</v>
      </c>
      <c r="AA756" s="21" t="str">
        <f t="shared" si="93"/>
        <v>Monday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49.8</v>
      </c>
      <c r="F757" s="47">
        <f t="shared" si="88"/>
        <v>4382.3999999999996</v>
      </c>
      <c r="G757" s="48">
        <f t="shared" si="89"/>
        <v>4382.3999999999996</v>
      </c>
      <c r="H757" s="21">
        <v>400143</v>
      </c>
      <c r="I757" s="21" t="s">
        <v>1603</v>
      </c>
      <c r="J757" s="21">
        <v>1</v>
      </c>
      <c r="K757" s="21">
        <v>1</v>
      </c>
      <c r="L757" s="21">
        <f t="shared" si="90"/>
        <v>0</v>
      </c>
      <c r="M757" s="21" t="s">
        <v>692</v>
      </c>
      <c r="N757" s="30">
        <v>45836</v>
      </c>
      <c r="O757" s="48">
        <v>7885</v>
      </c>
      <c r="P757" s="21" t="s">
        <v>617</v>
      </c>
      <c r="Q757" s="21">
        <v>58152577475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Bhuvneshwar</v>
      </c>
      <c r="W757" s="38"/>
      <c r="X757" s="30">
        <v>45839</v>
      </c>
      <c r="Y757" s="21">
        <f t="shared" si="91"/>
        <v>3</v>
      </c>
      <c r="Z757" s="21" t="str">
        <f t="shared" si="92"/>
        <v>Saturday</v>
      </c>
      <c r="AA757" s="21" t="str">
        <f t="shared" si="93"/>
        <v>Tuesday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8"/>
        <v>6283.2000000000007</v>
      </c>
      <c r="G758" s="48">
        <f t="shared" si="89"/>
        <v>18849.600000000002</v>
      </c>
      <c r="H758" s="21">
        <v>405207</v>
      </c>
      <c r="I758" s="21" t="s">
        <v>1502</v>
      </c>
      <c r="J758" s="21">
        <v>3</v>
      </c>
      <c r="K758" s="21">
        <v>3</v>
      </c>
      <c r="L758" s="21">
        <f t="shared" si="90"/>
        <v>0</v>
      </c>
      <c r="M758" s="21" t="s">
        <v>690</v>
      </c>
      <c r="N758" s="30">
        <v>45836</v>
      </c>
      <c r="O758" s="48">
        <v>41501.25</v>
      </c>
      <c r="P758" s="21" t="s">
        <v>264</v>
      </c>
      <c r="Q758" s="21">
        <v>58152577722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Banglore</v>
      </c>
      <c r="W758" s="38"/>
      <c r="X758" s="30">
        <v>45838</v>
      </c>
      <c r="Y758" s="21">
        <f t="shared" si="91"/>
        <v>2</v>
      </c>
      <c r="Z758" s="21" t="str">
        <f t="shared" si="92"/>
        <v>Saturday</v>
      </c>
      <c r="AA758" s="21" t="str">
        <f t="shared" si="93"/>
        <v>Monday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88"/>
        <v>6283.2000000000007</v>
      </c>
      <c r="G759" s="48">
        <f t="shared" si="89"/>
        <v>6283.2000000000007</v>
      </c>
      <c r="H759" s="21">
        <v>405207</v>
      </c>
      <c r="I759" s="21" t="s">
        <v>1502</v>
      </c>
      <c r="J759" s="21">
        <v>1</v>
      </c>
      <c r="K759" s="21">
        <v>1</v>
      </c>
      <c r="L759" s="21">
        <f t="shared" si="90"/>
        <v>0</v>
      </c>
      <c r="M759" s="21" t="s">
        <v>714</v>
      </c>
      <c r="N759" s="30">
        <v>45838</v>
      </c>
      <c r="O759" s="48">
        <v>11067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1"/>
        <v>1</v>
      </c>
      <c r="Z759" s="21" t="str">
        <f t="shared" si="92"/>
        <v>Monday</v>
      </c>
      <c r="AA759" s="21" t="str">
        <f t="shared" si="93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144.75</v>
      </c>
      <c r="F760" s="47">
        <f t="shared" si="88"/>
        <v>12738</v>
      </c>
      <c r="G760" s="48">
        <f t="shared" si="89"/>
        <v>12738</v>
      </c>
      <c r="H760" s="21">
        <v>405226</v>
      </c>
      <c r="I760" s="21" t="s">
        <v>1408</v>
      </c>
      <c r="J760" s="21">
        <v>1</v>
      </c>
      <c r="K760" s="21">
        <v>1</v>
      </c>
      <c r="L760" s="21">
        <f t="shared" si="90"/>
        <v>0</v>
      </c>
      <c r="M760" s="21" t="s">
        <v>714</v>
      </c>
      <c r="N760" s="30">
        <v>45838</v>
      </c>
      <c r="O760" s="48">
        <v>17949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1"/>
        <v>1</v>
      </c>
      <c r="Z760" s="21" t="str">
        <f t="shared" si="92"/>
        <v>Monday</v>
      </c>
      <c r="AA760" s="21" t="str">
        <f t="shared" si="93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229.2</v>
      </c>
      <c r="F761" s="47">
        <f t="shared" si="88"/>
        <v>20169.599999999999</v>
      </c>
      <c r="G761" s="48">
        <f t="shared" si="89"/>
        <v>20169.599999999999</v>
      </c>
      <c r="H761" s="21">
        <v>410710</v>
      </c>
      <c r="I761" s="21" t="s">
        <v>1604</v>
      </c>
      <c r="J761" s="21">
        <v>1</v>
      </c>
      <c r="K761" s="21">
        <v>1</v>
      </c>
      <c r="L761" s="21">
        <f t="shared" si="90"/>
        <v>0</v>
      </c>
      <c r="M761" s="21" t="s">
        <v>697</v>
      </c>
      <c r="N761" s="30">
        <v>45836</v>
      </c>
      <c r="O761" s="48">
        <v>43223.3</v>
      </c>
      <c r="P761" s="21" t="s">
        <v>628</v>
      </c>
      <c r="Q761" s="21">
        <v>58152577943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Banglore</v>
      </c>
      <c r="W761" s="38"/>
      <c r="X761" s="30">
        <v>45838</v>
      </c>
      <c r="Y761" s="21">
        <f t="shared" si="91"/>
        <v>2</v>
      </c>
      <c r="Z761" s="21" t="str">
        <f t="shared" si="92"/>
        <v>Saturday</v>
      </c>
      <c r="AA761" s="21" t="str">
        <f t="shared" si="93"/>
        <v>Monday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53.4</v>
      </c>
      <c r="F762" s="47">
        <f t="shared" si="88"/>
        <v>4699.2</v>
      </c>
      <c r="G762" s="48">
        <f t="shared" si="89"/>
        <v>4699.2</v>
      </c>
      <c r="H762" s="21">
        <v>420201</v>
      </c>
      <c r="I762" s="21" t="s">
        <v>1605</v>
      </c>
      <c r="J762" s="21">
        <v>1</v>
      </c>
      <c r="K762" s="21">
        <v>1</v>
      </c>
      <c r="L762" s="21">
        <f t="shared" si="90"/>
        <v>0</v>
      </c>
      <c r="M762" s="21" t="s">
        <v>719</v>
      </c>
      <c r="N762" s="30">
        <v>45838</v>
      </c>
      <c r="O762" s="48">
        <v>8277</v>
      </c>
      <c r="P762" s="21" t="s">
        <v>629</v>
      </c>
      <c r="Q762" s="21">
        <v>58152615533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Gujrat</v>
      </c>
      <c r="W762" s="38"/>
      <c r="X762" s="30">
        <v>45839</v>
      </c>
      <c r="Y762" s="21">
        <f t="shared" si="91"/>
        <v>1</v>
      </c>
      <c r="Z762" s="21" t="str">
        <f t="shared" si="92"/>
        <v>Monday</v>
      </c>
      <c r="AA762" s="21" t="str">
        <f t="shared" si="93"/>
        <v>Tuesday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61.1</v>
      </c>
      <c r="F763" s="47">
        <f t="shared" si="88"/>
        <v>5376.8</v>
      </c>
      <c r="G763" s="48">
        <f t="shared" si="89"/>
        <v>10753.6</v>
      </c>
      <c r="H763" s="21">
        <v>421002</v>
      </c>
      <c r="I763" s="21" t="s">
        <v>1241</v>
      </c>
      <c r="J763" s="21">
        <v>2</v>
      </c>
      <c r="K763" s="21">
        <v>2</v>
      </c>
      <c r="L763" s="21">
        <f t="shared" si="90"/>
        <v>0</v>
      </c>
      <c r="M763" s="21" t="s">
        <v>676</v>
      </c>
      <c r="N763" s="30">
        <v>45836</v>
      </c>
      <c r="O763" s="48">
        <v>17484</v>
      </c>
      <c r="P763" s="21" t="s">
        <v>671</v>
      </c>
      <c r="Q763" s="21">
        <v>58152574561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Hyderabad</v>
      </c>
      <c r="W763" s="38"/>
      <c r="X763" s="30">
        <v>45838</v>
      </c>
      <c r="Y763" s="21">
        <f t="shared" si="91"/>
        <v>2</v>
      </c>
      <c r="Z763" s="21" t="str">
        <f t="shared" si="92"/>
        <v>Saturday</v>
      </c>
      <c r="AA763" s="21" t="str">
        <f t="shared" si="93"/>
        <v>Monday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32.4</v>
      </c>
      <c r="F764" s="47">
        <f t="shared" si="88"/>
        <v>2851.2</v>
      </c>
      <c r="G764" s="48">
        <f t="shared" si="89"/>
        <v>2851.2</v>
      </c>
      <c r="H764" s="21">
        <v>421301</v>
      </c>
      <c r="I764" s="21" t="s">
        <v>1606</v>
      </c>
      <c r="J764" s="21">
        <v>1</v>
      </c>
      <c r="K764" s="21">
        <v>1</v>
      </c>
      <c r="L764" s="21">
        <f t="shared" si="90"/>
        <v>0</v>
      </c>
      <c r="M764" s="21" t="s">
        <v>645</v>
      </c>
      <c r="N764" s="30">
        <v>45835</v>
      </c>
      <c r="O764" s="48">
        <v>0</v>
      </c>
      <c r="P764" s="21" t="s">
        <v>622</v>
      </c>
      <c r="Q764" s="21" t="s">
        <v>636</v>
      </c>
      <c r="R764" s="21" t="s">
        <v>637</v>
      </c>
      <c r="S764" s="3">
        <v>4</v>
      </c>
      <c r="T764" s="37"/>
      <c r="U764" s="21" t="s">
        <v>18</v>
      </c>
      <c r="V764" s="21" t="str">
        <f>VLOOKUP(P764,'Customer List'!B:C,2,)</f>
        <v>Delhi</v>
      </c>
      <c r="W764" s="38"/>
      <c r="X764" s="30">
        <v>45835</v>
      </c>
      <c r="Y764" s="21">
        <f t="shared" si="91"/>
        <v>0</v>
      </c>
      <c r="Z764" s="21" t="str">
        <f t="shared" si="92"/>
        <v>Friday</v>
      </c>
      <c r="AA764" s="21" t="str">
        <f t="shared" si="93"/>
        <v>Friday</v>
      </c>
      <c r="AB764" s="21" t="str">
        <f>VLOOKUP(U764,'Currency Sheet'!A:C,3,)</f>
        <v>DOLLAR</v>
      </c>
      <c r="AC764" s="42" t="str">
        <f>VLOOKUP(P764,'Customer List'!B:D,3,)</f>
        <v>Local</v>
      </c>
    </row>
    <row r="765" spans="1:29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84.6</v>
      </c>
      <c r="F765" s="47">
        <f t="shared" si="88"/>
        <v>7444.7999999999993</v>
      </c>
      <c r="G765" s="48">
        <f t="shared" si="89"/>
        <v>7444.7999999999993</v>
      </c>
      <c r="H765" s="21">
        <v>421601</v>
      </c>
      <c r="I765" s="21" t="s">
        <v>1607</v>
      </c>
      <c r="J765" s="21">
        <v>1</v>
      </c>
      <c r="K765" s="21">
        <v>1</v>
      </c>
      <c r="L765" s="21">
        <f t="shared" si="90"/>
        <v>0</v>
      </c>
      <c r="M765" s="21" t="s">
        <v>680</v>
      </c>
      <c r="N765" s="30">
        <v>45836</v>
      </c>
      <c r="O765" s="48">
        <v>14805</v>
      </c>
      <c r="P765" s="21" t="s">
        <v>621</v>
      </c>
      <c r="Q765" s="21">
        <v>58152577136</v>
      </c>
      <c r="R765" s="21" t="s">
        <v>40</v>
      </c>
      <c r="S765" s="3" t="s">
        <v>299</v>
      </c>
      <c r="T765" s="37"/>
      <c r="U765" s="21" t="s">
        <v>18</v>
      </c>
      <c r="V765" s="21" t="str">
        <f>VLOOKUP(P765,'Customer List'!B:C,2,)</f>
        <v>Hyderabad</v>
      </c>
      <c r="W765" s="38"/>
      <c r="X765" s="30">
        <v>45838</v>
      </c>
      <c r="Y765" s="21">
        <f t="shared" si="91"/>
        <v>2</v>
      </c>
      <c r="Z765" s="21" t="str">
        <f t="shared" si="92"/>
        <v>Saturday</v>
      </c>
      <c r="AA765" s="21" t="str">
        <f t="shared" si="93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160.30000000000001</v>
      </c>
      <c r="F766" s="47">
        <f t="shared" si="88"/>
        <v>14106.400000000001</v>
      </c>
      <c r="G766" s="48">
        <f t="shared" si="89"/>
        <v>56425.600000000006</v>
      </c>
      <c r="H766" s="21">
        <v>422302</v>
      </c>
      <c r="I766" s="21" t="s">
        <v>1340</v>
      </c>
      <c r="J766" s="21">
        <v>4</v>
      </c>
      <c r="K766" s="21">
        <v>4</v>
      </c>
      <c r="L766" s="21">
        <f t="shared" si="90"/>
        <v>0</v>
      </c>
      <c r="M766" s="21" t="s">
        <v>696</v>
      </c>
      <c r="N766" s="30">
        <v>45836</v>
      </c>
      <c r="O766" s="48">
        <v>99386</v>
      </c>
      <c r="P766" s="21" t="s">
        <v>252</v>
      </c>
      <c r="Q766" s="21">
        <v>58152581384</v>
      </c>
      <c r="R766" s="21" t="s">
        <v>40</v>
      </c>
      <c r="S766" s="3">
        <v>4</v>
      </c>
      <c r="T766" s="37"/>
      <c r="U766" s="21" t="s">
        <v>18</v>
      </c>
      <c r="V766" s="21" t="str">
        <f>VLOOKUP(P766,'Customer List'!B:C,2,)</f>
        <v>Gujrat</v>
      </c>
      <c r="W766" s="38"/>
      <c r="X766" s="30">
        <v>45838</v>
      </c>
      <c r="Y766" s="21">
        <f t="shared" si="91"/>
        <v>2</v>
      </c>
      <c r="Z766" s="21" t="str">
        <f t="shared" si="92"/>
        <v>Saturday</v>
      </c>
      <c r="AA766" s="21" t="str">
        <f t="shared" si="93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62.3</v>
      </c>
      <c r="F767" s="47">
        <f t="shared" si="88"/>
        <v>5482.4</v>
      </c>
      <c r="G767" s="48">
        <f t="shared" si="89"/>
        <v>5482.4</v>
      </c>
      <c r="H767" s="21">
        <v>423101</v>
      </c>
      <c r="I767" s="21" t="s">
        <v>1265</v>
      </c>
      <c r="J767" s="21">
        <v>1</v>
      </c>
      <c r="K767" s="21">
        <v>1</v>
      </c>
      <c r="L767" s="21">
        <f t="shared" si="90"/>
        <v>0</v>
      </c>
      <c r="M767" s="21" t="s">
        <v>689</v>
      </c>
      <c r="N767" s="30">
        <v>45836</v>
      </c>
      <c r="O767" s="48">
        <v>9656.5</v>
      </c>
      <c r="P767" s="21" t="s">
        <v>264</v>
      </c>
      <c r="Q767" s="21">
        <v>58152577722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Banglore</v>
      </c>
      <c r="W767" s="38"/>
      <c r="X767" s="30">
        <v>45838</v>
      </c>
      <c r="Y767" s="21">
        <f t="shared" si="91"/>
        <v>2</v>
      </c>
      <c r="Z767" s="21" t="str">
        <f t="shared" si="92"/>
        <v>Saturday</v>
      </c>
      <c r="AA767" s="21" t="str">
        <f t="shared" si="93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49.8</v>
      </c>
      <c r="F768" s="47">
        <f t="shared" si="88"/>
        <v>4382.3999999999996</v>
      </c>
      <c r="G768" s="48">
        <f t="shared" si="89"/>
        <v>4382.3999999999996</v>
      </c>
      <c r="H768" s="21">
        <v>423113</v>
      </c>
      <c r="I768" s="21" t="s">
        <v>1504</v>
      </c>
      <c r="J768" s="21">
        <v>1</v>
      </c>
      <c r="K768" s="21">
        <v>1</v>
      </c>
      <c r="L768" s="21">
        <f t="shared" si="90"/>
        <v>0</v>
      </c>
      <c r="M768" s="21" t="s">
        <v>717</v>
      </c>
      <c r="N768" s="30">
        <v>45838</v>
      </c>
      <c r="O768" s="48">
        <v>7719</v>
      </c>
      <c r="P768" s="21" t="s">
        <v>165</v>
      </c>
      <c r="Q768" s="21">
        <v>58152616966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Lucknow</v>
      </c>
      <c r="W768" s="38"/>
      <c r="X768" s="30">
        <v>45840</v>
      </c>
      <c r="Y768" s="21">
        <f t="shared" si="91"/>
        <v>2</v>
      </c>
      <c r="Z768" s="21" t="str">
        <f t="shared" si="92"/>
        <v>Monday</v>
      </c>
      <c r="AA768" s="21" t="str">
        <f t="shared" si="93"/>
        <v>Wednesday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53.4</v>
      </c>
      <c r="F769" s="47">
        <f t="shared" si="88"/>
        <v>4699.2</v>
      </c>
      <c r="G769" s="48">
        <f t="shared" si="89"/>
        <v>4699.2</v>
      </c>
      <c r="H769" s="21">
        <v>423115</v>
      </c>
      <c r="I769" s="21" t="s">
        <v>1608</v>
      </c>
      <c r="J769" s="21">
        <v>1</v>
      </c>
      <c r="K769" s="21">
        <v>1</v>
      </c>
      <c r="L769" s="21">
        <f t="shared" si="90"/>
        <v>0</v>
      </c>
      <c r="M769" s="21" t="s">
        <v>693</v>
      </c>
      <c r="N769" s="30">
        <v>45836</v>
      </c>
      <c r="O769" s="48">
        <v>7609.5</v>
      </c>
      <c r="P769" s="21" t="s">
        <v>617</v>
      </c>
      <c r="Q769" s="21">
        <v>58152577475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Bhuvneshwar</v>
      </c>
      <c r="W769" s="38"/>
      <c r="X769" s="30">
        <v>45839</v>
      </c>
      <c r="Y769" s="21">
        <f t="shared" si="91"/>
        <v>3</v>
      </c>
      <c r="Z769" s="21" t="str">
        <f t="shared" si="92"/>
        <v>Saturday</v>
      </c>
      <c r="AA769" s="21" t="str">
        <f t="shared" si="93"/>
        <v>Tuesday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201.6</v>
      </c>
      <c r="F770" s="47">
        <f t="shared" si="88"/>
        <v>17740.8</v>
      </c>
      <c r="G770" s="48">
        <f t="shared" si="89"/>
        <v>53222.399999999994</v>
      </c>
      <c r="H770" s="21">
        <v>423303</v>
      </c>
      <c r="I770" s="21" t="s">
        <v>1248</v>
      </c>
      <c r="J770" s="21">
        <v>3</v>
      </c>
      <c r="K770" s="21">
        <v>3</v>
      </c>
      <c r="L770" s="21">
        <f t="shared" si="90"/>
        <v>0</v>
      </c>
      <c r="M770" s="21" t="s">
        <v>5684</v>
      </c>
      <c r="N770" s="30">
        <v>45952</v>
      </c>
      <c r="O770" s="48">
        <v>27132</v>
      </c>
      <c r="P770" s="21" t="s">
        <v>625</v>
      </c>
      <c r="Q770" s="21" t="s">
        <v>636</v>
      </c>
      <c r="R770" s="21" t="s">
        <v>637</v>
      </c>
      <c r="S770" s="3">
        <v>-20</v>
      </c>
      <c r="T770" s="37" t="s">
        <v>801</v>
      </c>
      <c r="U770" s="21" t="s">
        <v>18</v>
      </c>
      <c r="V770" s="21" t="str">
        <f>VLOOKUP(P770,'Customer List'!B:C,2,)</f>
        <v>Delhi</v>
      </c>
      <c r="W770" s="38"/>
      <c r="X770" s="30">
        <f>IF(OR(R770 = "PRIYANKA MADAM", R770 = "DEEPAK", R770 = "PORTER"),N770,"")</f>
        <v>45952</v>
      </c>
      <c r="Y770" s="21">
        <f t="shared" si="91"/>
        <v>0</v>
      </c>
      <c r="Z770" s="21" t="str">
        <f t="shared" si="92"/>
        <v>Wednesday</v>
      </c>
      <c r="AA770" s="21" t="str">
        <f t="shared" si="93"/>
        <v>Wednesday</v>
      </c>
      <c r="AB770" s="21" t="str">
        <f>VLOOKUP(U770,'Currency Sheet'!A:C,3,)</f>
        <v>DOLLAR</v>
      </c>
      <c r="AC770" s="42" t="str">
        <f>VLOOKUP(P770,'Customer List'!B:D,3,)</f>
        <v>Local</v>
      </c>
    </row>
    <row r="771" spans="1:29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75.75</v>
      </c>
      <c r="F771" s="47">
        <f t="shared" ref="F771:F834" si="94">IF(AB771="DOLLAR",E771*88,E771)</f>
        <v>6666</v>
      </c>
      <c r="G771" s="48">
        <f t="shared" ref="G771:G834" si="95">F771*J771</f>
        <v>6666</v>
      </c>
      <c r="H771" s="21">
        <v>423801</v>
      </c>
      <c r="I771" s="21" t="s">
        <v>1609</v>
      </c>
      <c r="J771" s="21">
        <v>1</v>
      </c>
      <c r="K771" s="21">
        <v>1</v>
      </c>
      <c r="L771" s="21">
        <f t="shared" ref="L771:L834" si="96">J771-K771</f>
        <v>0</v>
      </c>
      <c r="M771" s="21" t="s">
        <v>715</v>
      </c>
      <c r="N771" s="30">
        <v>45838</v>
      </c>
      <c r="O771" s="48">
        <v>10959</v>
      </c>
      <c r="P771" s="21" t="s">
        <v>630</v>
      </c>
      <c r="Q771" s="21">
        <v>58152616782</v>
      </c>
      <c r="R771" s="21" t="s">
        <v>40</v>
      </c>
      <c r="S771" s="3">
        <v>-20</v>
      </c>
      <c r="T771" s="37"/>
      <c r="U771" s="21" t="s">
        <v>18</v>
      </c>
      <c r="V771" s="21" t="str">
        <f>VLOOKUP(P771,'Customer List'!B:C,2,)</f>
        <v>Telangana</v>
      </c>
      <c r="W771" s="38"/>
      <c r="X771" s="30">
        <v>45839</v>
      </c>
      <c r="Y771" s="21">
        <f t="shared" ref="Y771:Y834" si="97">IF(X771="", "", X771-N771)</f>
        <v>1</v>
      </c>
      <c r="Z771" s="21" t="str">
        <f t="shared" ref="Z771:Z834" si="98">IF(N771="", "", TEXT(N771, "dddd"))</f>
        <v>Monday</v>
      </c>
      <c r="AA771" s="21" t="str">
        <f t="shared" ref="AA771:AA834" si="99"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165.6</v>
      </c>
      <c r="F772" s="47">
        <f t="shared" si="94"/>
        <v>14572.8</v>
      </c>
      <c r="G772" s="48">
        <f t="shared" si="95"/>
        <v>14572.8</v>
      </c>
      <c r="H772" s="21">
        <v>426803</v>
      </c>
      <c r="I772" s="21" t="s">
        <v>1610</v>
      </c>
      <c r="J772" s="21">
        <v>1</v>
      </c>
      <c r="K772" s="21">
        <v>1</v>
      </c>
      <c r="L772" s="21">
        <f t="shared" si="96"/>
        <v>0</v>
      </c>
      <c r="M772" s="21" t="s">
        <v>700</v>
      </c>
      <c r="N772" s="30">
        <v>45836</v>
      </c>
      <c r="O772" s="48">
        <v>30801.599999999999</v>
      </c>
      <c r="P772" s="21" t="s">
        <v>618</v>
      </c>
      <c r="Q772" s="21">
        <v>58152580813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Kerala</v>
      </c>
      <c r="W772" s="38"/>
      <c r="X772" s="30">
        <v>45839</v>
      </c>
      <c r="Y772" s="21">
        <f t="shared" si="97"/>
        <v>3</v>
      </c>
      <c r="Z772" s="21" t="str">
        <f t="shared" si="98"/>
        <v>Saturday</v>
      </c>
      <c r="AA772" s="21" t="str">
        <f t="shared" si="99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366</v>
      </c>
      <c r="F773" s="47">
        <f t="shared" si="94"/>
        <v>32208</v>
      </c>
      <c r="G773" s="48">
        <f t="shared" si="95"/>
        <v>64416</v>
      </c>
      <c r="H773" s="21">
        <v>430104</v>
      </c>
      <c r="I773" s="21" t="s">
        <v>230</v>
      </c>
      <c r="J773" s="21">
        <v>2</v>
      </c>
      <c r="K773" s="21">
        <v>2</v>
      </c>
      <c r="L773" s="21">
        <f t="shared" si="96"/>
        <v>0</v>
      </c>
      <c r="M773" s="21" t="s">
        <v>716</v>
      </c>
      <c r="N773" s="30">
        <v>45838</v>
      </c>
      <c r="O773" s="48">
        <v>50960</v>
      </c>
      <c r="P773" s="21" t="s">
        <v>271</v>
      </c>
      <c r="Q773" s="21">
        <v>58152616546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Mumbai</v>
      </c>
      <c r="W773" s="38"/>
      <c r="X773" s="30">
        <v>45839</v>
      </c>
      <c r="Y773" s="21">
        <f t="shared" si="97"/>
        <v>1</v>
      </c>
      <c r="Z773" s="21" t="str">
        <f t="shared" si="98"/>
        <v>Monday</v>
      </c>
      <c r="AA773" s="21" t="str">
        <f t="shared" si="99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291</v>
      </c>
      <c r="F774" s="47">
        <f t="shared" si="94"/>
        <v>25608</v>
      </c>
      <c r="G774" s="48">
        <f t="shared" si="95"/>
        <v>25608</v>
      </c>
      <c r="H774" s="21">
        <v>439707</v>
      </c>
      <c r="I774" s="21" t="s">
        <v>1611</v>
      </c>
      <c r="J774" s="21">
        <v>1</v>
      </c>
      <c r="K774" s="21">
        <v>1</v>
      </c>
      <c r="L774" s="21">
        <f t="shared" si="96"/>
        <v>0</v>
      </c>
      <c r="M774" s="21" t="s">
        <v>717</v>
      </c>
      <c r="N774" s="30">
        <v>45838</v>
      </c>
      <c r="O774" s="48">
        <v>45105</v>
      </c>
      <c r="P774" s="21" t="s">
        <v>165</v>
      </c>
      <c r="Q774" s="21">
        <v>58152616966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Lucknow</v>
      </c>
      <c r="W774" s="38"/>
      <c r="X774" s="30">
        <v>45840</v>
      </c>
      <c r="Y774" s="21">
        <f t="shared" si="97"/>
        <v>2</v>
      </c>
      <c r="Z774" s="21" t="str">
        <f t="shared" si="98"/>
        <v>Monday</v>
      </c>
      <c r="AA774" s="21" t="str">
        <f t="shared" si="99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193.8</v>
      </c>
      <c r="F775" s="47">
        <f t="shared" si="94"/>
        <v>17054.400000000001</v>
      </c>
      <c r="G775" s="48">
        <f t="shared" si="95"/>
        <v>17054.400000000001</v>
      </c>
      <c r="H775" s="21">
        <v>502528</v>
      </c>
      <c r="I775" s="21" t="s">
        <v>1612</v>
      </c>
      <c r="J775" s="21">
        <v>1</v>
      </c>
      <c r="K775" s="21">
        <v>1</v>
      </c>
      <c r="L775" s="21">
        <f t="shared" si="96"/>
        <v>0</v>
      </c>
      <c r="M775" s="21" t="s">
        <v>687</v>
      </c>
      <c r="N775" s="30">
        <v>45836</v>
      </c>
      <c r="O775" s="48">
        <v>30039</v>
      </c>
      <c r="P775" s="21" t="s">
        <v>39</v>
      </c>
      <c r="Q775" s="21">
        <v>58152579251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Pune</v>
      </c>
      <c r="W775" s="38"/>
      <c r="X775" s="30">
        <v>45840</v>
      </c>
      <c r="Y775" s="21">
        <f t="shared" si="97"/>
        <v>4</v>
      </c>
      <c r="Z775" s="21" t="str">
        <f t="shared" si="98"/>
        <v>Saturday</v>
      </c>
      <c r="AA775" s="21" t="str">
        <f t="shared" si="99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99.6</v>
      </c>
      <c r="F776" s="47">
        <f t="shared" si="94"/>
        <v>8764.7999999999993</v>
      </c>
      <c r="G776" s="48">
        <f t="shared" si="95"/>
        <v>17529.599999999999</v>
      </c>
      <c r="H776" s="21">
        <v>503807</v>
      </c>
      <c r="I776" s="21" t="s">
        <v>1613</v>
      </c>
      <c r="J776" s="21">
        <v>2</v>
      </c>
      <c r="K776" s="21">
        <v>2</v>
      </c>
      <c r="L776" s="21">
        <f t="shared" si="96"/>
        <v>0</v>
      </c>
      <c r="M776" s="21" t="s">
        <v>678</v>
      </c>
      <c r="N776" s="30">
        <v>45836</v>
      </c>
      <c r="O776" s="48">
        <v>15438</v>
      </c>
      <c r="P776" s="21" t="s">
        <v>671</v>
      </c>
      <c r="Q776" s="21">
        <v>58152574561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Hyderabad</v>
      </c>
      <c r="W776" s="38"/>
      <c r="X776" s="30">
        <v>45838</v>
      </c>
      <c r="Y776" s="21">
        <f t="shared" si="97"/>
        <v>2</v>
      </c>
      <c r="Z776" s="21" t="str">
        <f t="shared" si="98"/>
        <v>Saturday</v>
      </c>
      <c r="AA776" s="21" t="str">
        <f t="shared" si="99"/>
        <v>Monday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94"/>
        <v>25766.400000000001</v>
      </c>
      <c r="G777" s="48">
        <f t="shared" si="95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96"/>
        <v>0</v>
      </c>
      <c r="M777" s="21" t="s">
        <v>735</v>
      </c>
      <c r="N777" s="30">
        <v>45836</v>
      </c>
      <c r="O777" s="48">
        <v>26474</v>
      </c>
      <c r="P777" s="21" t="s">
        <v>631</v>
      </c>
      <c r="Q777" s="21"/>
      <c r="R777" s="21"/>
      <c r="S777" s="3">
        <v>4</v>
      </c>
      <c r="T777" s="37"/>
      <c r="U777" s="21" t="s">
        <v>18</v>
      </c>
      <c r="V777" s="21" t="str">
        <f>VLOOKUP(P777,'Customer List'!B:C,2,)</f>
        <v>Ropar</v>
      </c>
      <c r="W777" s="38"/>
      <c r="X777" s="30" t="str">
        <f>IF(OR(R777 = "PRIYANKA MADAM", R777 = "DEEPAK", R777 = "PORTER"),N777,"")</f>
        <v/>
      </c>
      <c r="Y777" s="21" t="str">
        <f t="shared" si="97"/>
        <v/>
      </c>
      <c r="Z777" s="21" t="str">
        <f t="shared" si="98"/>
        <v>Saturday</v>
      </c>
      <c r="AA777" s="21" t="str">
        <f t="shared" si="99"/>
        <v/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94"/>
        <v>25766.400000000001</v>
      </c>
      <c r="G778" s="48">
        <f t="shared" si="95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96"/>
        <v>0</v>
      </c>
      <c r="M778" s="21" t="s">
        <v>738</v>
      </c>
      <c r="N778" s="30">
        <v>45838</v>
      </c>
      <c r="O778" s="48">
        <v>22021</v>
      </c>
      <c r="P778" s="21" t="s">
        <v>42</v>
      </c>
      <c r="Q778" s="21" t="s">
        <v>636</v>
      </c>
      <c r="R778" s="21" t="s">
        <v>637</v>
      </c>
      <c r="S778" s="3">
        <v>4</v>
      </c>
      <c r="T778" s="37"/>
      <c r="U778" s="21" t="s">
        <v>18</v>
      </c>
      <c r="V778" s="21" t="str">
        <f>VLOOKUP(P778,'Customer List'!B:C,2,)</f>
        <v>Faridabad</v>
      </c>
      <c r="W778" s="38"/>
      <c r="X778" s="30">
        <v>45838</v>
      </c>
      <c r="Y778" s="21">
        <f t="shared" si="97"/>
        <v>0</v>
      </c>
      <c r="Z778" s="21" t="str">
        <f t="shared" si="98"/>
        <v>Monday</v>
      </c>
      <c r="AA778" s="21" t="str">
        <f t="shared" si="99"/>
        <v>Monday</v>
      </c>
      <c r="AB778" s="21" t="str">
        <f>VLOOKUP(U778,'Currency Sheet'!A:C,3,)</f>
        <v>DOLLAR</v>
      </c>
      <c r="AC778" s="42" t="str">
        <f>VLOOKUP(P778,'Customer List'!B:D,3,)</f>
        <v>Local</v>
      </c>
    </row>
    <row r="779" spans="1:29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137.4</v>
      </c>
      <c r="F779" s="47">
        <f t="shared" si="94"/>
        <v>12091.2</v>
      </c>
      <c r="G779" s="48">
        <f t="shared" si="95"/>
        <v>12091.2</v>
      </c>
      <c r="H779" s="21">
        <v>573002</v>
      </c>
      <c r="I779" s="21" t="s">
        <v>1615</v>
      </c>
      <c r="J779" s="21">
        <v>1</v>
      </c>
      <c r="K779" s="21">
        <v>1</v>
      </c>
      <c r="L779" s="21">
        <f t="shared" si="96"/>
        <v>0</v>
      </c>
      <c r="M779" s="21" t="s">
        <v>673</v>
      </c>
      <c r="N779" s="30">
        <v>45836</v>
      </c>
      <c r="O779" s="48">
        <v>19579.5</v>
      </c>
      <c r="P779" s="21" t="s">
        <v>242</v>
      </c>
      <c r="Q779" s="21">
        <v>58152578643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Mumbai</v>
      </c>
      <c r="W779" s="38"/>
      <c r="X779" s="30">
        <v>45838</v>
      </c>
      <c r="Y779" s="21">
        <f t="shared" si="97"/>
        <v>2</v>
      </c>
      <c r="Z779" s="21" t="str">
        <f t="shared" si="98"/>
        <v>Saturday</v>
      </c>
      <c r="AA779" s="21" t="str">
        <f t="shared" si="99"/>
        <v>Monday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112.8</v>
      </c>
      <c r="F780" s="47">
        <f t="shared" si="94"/>
        <v>9926.4</v>
      </c>
      <c r="G780" s="48">
        <f t="shared" si="95"/>
        <v>19852.8</v>
      </c>
      <c r="H780" s="21">
        <v>575402</v>
      </c>
      <c r="I780" s="21" t="s">
        <v>1616</v>
      </c>
      <c r="J780" s="21">
        <v>2</v>
      </c>
      <c r="K780" s="21">
        <v>2</v>
      </c>
      <c r="L780" s="21">
        <f t="shared" si="96"/>
        <v>0</v>
      </c>
      <c r="M780" s="21" t="s">
        <v>700</v>
      </c>
      <c r="N780" s="30">
        <v>45836</v>
      </c>
      <c r="O780" s="48">
        <v>20980.799999999999</v>
      </c>
      <c r="P780" s="21" t="s">
        <v>618</v>
      </c>
      <c r="Q780" s="21">
        <v>58152580813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Kerala</v>
      </c>
      <c r="W780" s="38"/>
      <c r="X780" s="30">
        <v>45839</v>
      </c>
      <c r="Y780" s="21">
        <f t="shared" si="97"/>
        <v>3</v>
      </c>
      <c r="Z780" s="21" t="str">
        <f t="shared" si="98"/>
        <v>Saturday</v>
      </c>
      <c r="AA780" s="21" t="str">
        <f t="shared" si="99"/>
        <v>Tuesday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60.6</v>
      </c>
      <c r="F781" s="47">
        <f t="shared" si="94"/>
        <v>5332.8</v>
      </c>
      <c r="G781" s="48">
        <f t="shared" si="95"/>
        <v>5332.8</v>
      </c>
      <c r="H781" s="21">
        <v>633601</v>
      </c>
      <c r="I781" s="21" t="s">
        <v>1617</v>
      </c>
      <c r="J781" s="21">
        <v>1</v>
      </c>
      <c r="K781" s="21">
        <v>1</v>
      </c>
      <c r="L781" s="21">
        <f t="shared" si="96"/>
        <v>0</v>
      </c>
      <c r="M781" s="21" t="s">
        <v>645</v>
      </c>
      <c r="N781" s="30">
        <v>45835</v>
      </c>
      <c r="O781" s="48">
        <v>0</v>
      </c>
      <c r="P781" s="21" t="s">
        <v>622</v>
      </c>
      <c r="Q781" s="21" t="s">
        <v>636</v>
      </c>
      <c r="R781" s="21" t="s">
        <v>637</v>
      </c>
      <c r="S781" s="3">
        <v>4</v>
      </c>
      <c r="T781" s="37"/>
      <c r="U781" s="21" t="s">
        <v>18</v>
      </c>
      <c r="V781" s="21" t="str">
        <f>VLOOKUP(P781,'Customer List'!B:C,2,)</f>
        <v>Delhi</v>
      </c>
      <c r="W781" s="38"/>
      <c r="X781" s="30">
        <v>45835</v>
      </c>
      <c r="Y781" s="21">
        <f t="shared" si="97"/>
        <v>0</v>
      </c>
      <c r="Z781" s="21" t="str">
        <f t="shared" si="98"/>
        <v>Friday</v>
      </c>
      <c r="AA781" s="21" t="str">
        <f t="shared" si="99"/>
        <v>Friday</v>
      </c>
      <c r="AB781" s="21" t="str">
        <f>VLOOKUP(U781,'Currency Sheet'!A:C,3,)</f>
        <v>DOLLAR</v>
      </c>
      <c r="AC781" s="42" t="str">
        <f>VLOOKUP(P781,'Customer List'!B:D,3,)</f>
        <v>Local</v>
      </c>
    </row>
    <row r="782" spans="1:29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49.8</v>
      </c>
      <c r="F782" s="47">
        <f t="shared" si="94"/>
        <v>4382.3999999999996</v>
      </c>
      <c r="G782" s="48">
        <f t="shared" si="95"/>
        <v>4382.3999999999996</v>
      </c>
      <c r="H782" s="21">
        <v>640905</v>
      </c>
      <c r="I782" s="21" t="s">
        <v>1618</v>
      </c>
      <c r="J782" s="21">
        <v>1</v>
      </c>
      <c r="K782" s="21">
        <v>1</v>
      </c>
      <c r="L782" s="21">
        <f t="shared" si="96"/>
        <v>0</v>
      </c>
      <c r="M782" s="21" t="s">
        <v>712</v>
      </c>
      <c r="N782" s="30">
        <v>45838</v>
      </c>
      <c r="O782" s="48">
        <v>9005.5</v>
      </c>
      <c r="P782" s="21" t="s">
        <v>632</v>
      </c>
      <c r="Q782" s="21">
        <v>58152615894</v>
      </c>
      <c r="R782" s="21" t="s">
        <v>40</v>
      </c>
      <c r="S782" s="3">
        <v>4</v>
      </c>
      <c r="T782" s="37"/>
      <c r="U782" s="21" t="s">
        <v>18</v>
      </c>
      <c r="V782" s="21" t="str">
        <f>VLOOKUP(P782,'Customer List'!B:C,2,)</f>
        <v>Chennai</v>
      </c>
      <c r="W782" s="38"/>
      <c r="X782" s="30">
        <v>45839</v>
      </c>
      <c r="Y782" s="21">
        <f t="shared" si="97"/>
        <v>1</v>
      </c>
      <c r="Z782" s="21" t="str">
        <f t="shared" si="98"/>
        <v>Monday</v>
      </c>
      <c r="AA782" s="21" t="str">
        <f t="shared" si="99"/>
        <v>Tuesday</v>
      </c>
      <c r="AB782" s="21" t="str">
        <f>VLOOKUP(U782,'Currency Sheet'!A:C,3,)</f>
        <v>DOLLAR</v>
      </c>
      <c r="AC782" s="42" t="str">
        <f>VLOOKUP(P782,'Customer List'!B:D,3,)</f>
        <v>OutStation</v>
      </c>
    </row>
    <row r="783" spans="1:29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94"/>
        <v>14097.599999999999</v>
      </c>
      <c r="G783" s="48">
        <f t="shared" si="95"/>
        <v>14097.599999999999</v>
      </c>
      <c r="H783" s="21">
        <v>640930</v>
      </c>
      <c r="I783" s="21" t="s">
        <v>1619</v>
      </c>
      <c r="J783" s="21">
        <v>1</v>
      </c>
      <c r="K783" s="21">
        <v>1</v>
      </c>
      <c r="L783" s="21">
        <f t="shared" si="96"/>
        <v>0</v>
      </c>
      <c r="M783" s="21" t="s">
        <v>726</v>
      </c>
      <c r="N783" s="30">
        <v>45838</v>
      </c>
      <c r="O783" s="48">
        <v>24831</v>
      </c>
      <c r="P783" s="21" t="s">
        <v>672</v>
      </c>
      <c r="Q783" s="21" t="s">
        <v>636</v>
      </c>
      <c r="R783" s="21" t="s">
        <v>637</v>
      </c>
      <c r="S783" s="3">
        <v>4</v>
      </c>
      <c r="T783" s="37" t="s">
        <v>649</v>
      </c>
      <c r="U783" s="21" t="s">
        <v>18</v>
      </c>
      <c r="V783" s="21" t="str">
        <f>VLOOKUP(P783,'Customer List'!B:C,2,)</f>
        <v>Delhi</v>
      </c>
      <c r="W783" s="38"/>
      <c r="X783" s="30">
        <v>45838</v>
      </c>
      <c r="Y783" s="21">
        <f t="shared" si="97"/>
        <v>0</v>
      </c>
      <c r="Z783" s="21" t="str">
        <f t="shared" si="98"/>
        <v>Monday</v>
      </c>
      <c r="AA783" s="21" t="str">
        <f t="shared" si="99"/>
        <v>Monday</v>
      </c>
      <c r="AB783" s="21" t="str">
        <f>VLOOKUP(U783,'Currency Sheet'!A:C,3,)</f>
        <v>DOLLAR</v>
      </c>
      <c r="AC783" s="42" t="str">
        <f>VLOOKUP(P783,'Customer List'!B:D,3,)</f>
        <v>Local</v>
      </c>
    </row>
    <row r="784" spans="1:29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94"/>
        <v>14097.599999999999</v>
      </c>
      <c r="G784" s="48">
        <f t="shared" si="95"/>
        <v>14097.599999999999</v>
      </c>
      <c r="H784" s="21">
        <v>640932</v>
      </c>
      <c r="I784" s="21" t="s">
        <v>1620</v>
      </c>
      <c r="J784" s="21">
        <v>1</v>
      </c>
      <c r="K784" s="21">
        <v>1</v>
      </c>
      <c r="L784" s="21">
        <f t="shared" si="96"/>
        <v>0</v>
      </c>
      <c r="M784" s="21" t="s">
        <v>717</v>
      </c>
      <c r="N784" s="30">
        <v>45838</v>
      </c>
      <c r="O784" s="48">
        <v>24831</v>
      </c>
      <c r="P784" s="21" t="s">
        <v>165</v>
      </c>
      <c r="Q784" s="21">
        <v>58152616966</v>
      </c>
      <c r="R784" s="21" t="s">
        <v>40</v>
      </c>
      <c r="S784" s="3">
        <v>4</v>
      </c>
      <c r="T784" s="37"/>
      <c r="U784" s="21" t="s">
        <v>18</v>
      </c>
      <c r="V784" s="21" t="str">
        <f>VLOOKUP(P784,'Customer List'!B:C,2,)</f>
        <v>Lucknow</v>
      </c>
      <c r="W784" s="38"/>
      <c r="X784" s="30">
        <v>45840</v>
      </c>
      <c r="Y784" s="21">
        <f t="shared" si="97"/>
        <v>2</v>
      </c>
      <c r="Z784" s="21" t="str">
        <f t="shared" si="98"/>
        <v>Monday</v>
      </c>
      <c r="AA784" s="21" t="str">
        <f t="shared" si="99"/>
        <v>Wednesday</v>
      </c>
      <c r="AB784" s="21" t="str">
        <f>VLOOKUP(U784,'Currency Sheet'!A:C,3,)</f>
        <v>DOLLAR</v>
      </c>
      <c r="AC784" s="42" t="str">
        <f>VLOOKUP(P784,'Customer List'!B:D,3,)</f>
        <v>OutStation</v>
      </c>
    </row>
    <row r="785" spans="1:29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193.8</v>
      </c>
      <c r="F785" s="47">
        <f t="shared" si="94"/>
        <v>17054.400000000001</v>
      </c>
      <c r="G785" s="48">
        <f t="shared" si="95"/>
        <v>17054.400000000001</v>
      </c>
      <c r="H785" s="21">
        <v>801807</v>
      </c>
      <c r="I785" s="21" t="s">
        <v>1621</v>
      </c>
      <c r="J785" s="21">
        <v>1</v>
      </c>
      <c r="K785" s="21">
        <v>1</v>
      </c>
      <c r="L785" s="21">
        <f t="shared" si="96"/>
        <v>0</v>
      </c>
      <c r="M785" s="21" t="s">
        <v>670</v>
      </c>
      <c r="N785" s="30">
        <v>45835</v>
      </c>
      <c r="O785" s="48">
        <v>30685</v>
      </c>
      <c r="P785" s="21" t="s">
        <v>213</v>
      </c>
      <c r="Q785" s="21" t="s">
        <v>1127</v>
      </c>
      <c r="R785" s="21" t="s">
        <v>1127</v>
      </c>
      <c r="S785" s="3">
        <v>4</v>
      </c>
      <c r="T785" s="37"/>
      <c r="U785" s="21" t="s">
        <v>18</v>
      </c>
      <c r="V785" s="21" t="str">
        <f>VLOOKUP(P785,'Customer List'!B:C,2,)</f>
        <v>Delhi</v>
      </c>
      <c r="W785" s="38"/>
      <c r="X785" s="30">
        <f>IF(OR(R785 = "PRIYANKA MADAM", R785 = "DEEPAK", R785 = "PORTER"),N785,"")</f>
        <v>45835</v>
      </c>
      <c r="Y785" s="21">
        <f t="shared" si="97"/>
        <v>0</v>
      </c>
      <c r="Z785" s="21" t="str">
        <f t="shared" si="98"/>
        <v>Friday</v>
      </c>
      <c r="AA785" s="21" t="str">
        <f t="shared" si="99"/>
        <v>Friday</v>
      </c>
      <c r="AB785" s="21" t="str">
        <f>VLOOKUP(U785,'Currency Sheet'!A:C,3,)</f>
        <v>DOLLAR</v>
      </c>
      <c r="AC785" s="42" t="str">
        <f>VLOOKUP(P785,'Customer List'!B:D,3,)</f>
        <v>Local</v>
      </c>
    </row>
    <row r="786" spans="1:29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259.8</v>
      </c>
      <c r="F786" s="47">
        <f t="shared" si="94"/>
        <v>22862.400000000001</v>
      </c>
      <c r="G786" s="48">
        <f t="shared" si="95"/>
        <v>22862.400000000001</v>
      </c>
      <c r="H786" s="21">
        <v>802001</v>
      </c>
      <c r="I786" s="21" t="s">
        <v>1622</v>
      </c>
      <c r="J786" s="21">
        <v>1</v>
      </c>
      <c r="K786" s="21">
        <v>1</v>
      </c>
      <c r="L786" s="21">
        <f t="shared" si="96"/>
        <v>0</v>
      </c>
      <c r="M786" s="21" t="s">
        <v>705</v>
      </c>
      <c r="N786" s="30">
        <v>45836</v>
      </c>
      <c r="O786" s="48">
        <v>50336.25</v>
      </c>
      <c r="P786" s="21" t="s">
        <v>319</v>
      </c>
      <c r="Q786" s="21">
        <v>58152580183</v>
      </c>
      <c r="R786" s="21" t="s">
        <v>40</v>
      </c>
      <c r="S786" s="3">
        <v>4</v>
      </c>
      <c r="T786" s="37"/>
      <c r="U786" s="21" t="s">
        <v>18</v>
      </c>
      <c r="V786" s="21" t="str">
        <f>VLOOKUP(P786,'Customer List'!B:C,2,)</f>
        <v>Gujrat</v>
      </c>
      <c r="W786" s="38"/>
      <c r="X786" s="30">
        <v>45838</v>
      </c>
      <c r="Y786" s="21">
        <f t="shared" si="97"/>
        <v>2</v>
      </c>
      <c r="Z786" s="21" t="str">
        <f t="shared" si="98"/>
        <v>Saturday</v>
      </c>
      <c r="AA786" s="21" t="str">
        <f t="shared" si="99"/>
        <v>Monday</v>
      </c>
      <c r="AB786" s="21" t="str">
        <f>VLOOKUP(U786,'Currency Sheet'!A:C,3,)</f>
        <v>DOLLAR</v>
      </c>
      <c r="AC786" s="42" t="str">
        <f>VLOOKUP(P786,'Customer List'!B:D,3,)</f>
        <v>OutStation</v>
      </c>
    </row>
    <row r="787" spans="1:29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332.4</v>
      </c>
      <c r="F787" s="47">
        <f t="shared" si="94"/>
        <v>29251.199999999997</v>
      </c>
      <c r="G787" s="48">
        <f t="shared" si="95"/>
        <v>29251.199999999997</v>
      </c>
      <c r="H787" s="21">
        <v>803001</v>
      </c>
      <c r="I787" s="21" t="s">
        <v>1352</v>
      </c>
      <c r="J787" s="21">
        <v>1</v>
      </c>
      <c r="K787" s="21">
        <v>1</v>
      </c>
      <c r="L787" s="21">
        <f t="shared" si="96"/>
        <v>0</v>
      </c>
      <c r="M787" s="21" t="s">
        <v>804</v>
      </c>
      <c r="N787" s="30">
        <v>45840</v>
      </c>
      <c r="O787" s="48">
        <v>49860</v>
      </c>
      <c r="P787" s="21" t="s">
        <v>633</v>
      </c>
      <c r="Q787" s="21" t="s">
        <v>636</v>
      </c>
      <c r="R787" s="21" t="s">
        <v>723</v>
      </c>
      <c r="S787" s="3">
        <v>4</v>
      </c>
      <c r="T787" s="37"/>
      <c r="U787" s="21" t="s">
        <v>18</v>
      </c>
      <c r="V787" s="21" t="str">
        <f>VLOOKUP(P787,'Customer List'!B:C,2,)</f>
        <v>Manesar</v>
      </c>
      <c r="W787" s="38"/>
      <c r="X787" s="30">
        <v>45840</v>
      </c>
      <c r="Y787" s="21">
        <f t="shared" si="97"/>
        <v>0</v>
      </c>
      <c r="Z787" s="21" t="str">
        <f t="shared" si="98"/>
        <v>Wednesday</v>
      </c>
      <c r="AA787" s="21" t="str">
        <f t="shared" si="99"/>
        <v>Wednesday</v>
      </c>
      <c r="AB787" s="21" t="str">
        <f>VLOOKUP(U787,'Currency Sheet'!A:C,3,)</f>
        <v>DOLLAR</v>
      </c>
      <c r="AC787" s="42" t="str">
        <f>VLOOKUP(P787,'Customer List'!B:D,3,)</f>
        <v>Local</v>
      </c>
    </row>
    <row r="788" spans="1:29" ht="30" x14ac:dyDescent="0.25">
      <c r="A788" s="21">
        <v>787</v>
      </c>
      <c r="B788" s="21" t="s">
        <v>180</v>
      </c>
      <c r="C788" s="30">
        <v>45834</v>
      </c>
      <c r="D788" s="30">
        <v>45834</v>
      </c>
      <c r="E788" s="47">
        <v>5</v>
      </c>
      <c r="F788" s="47">
        <f t="shared" si="94"/>
        <v>440</v>
      </c>
      <c r="G788" s="48">
        <f t="shared" si="95"/>
        <v>440</v>
      </c>
      <c r="H788" s="21">
        <v>740809</v>
      </c>
      <c r="I788" s="21" t="s">
        <v>1623</v>
      </c>
      <c r="J788" s="21">
        <v>1</v>
      </c>
      <c r="K788" s="21">
        <v>1</v>
      </c>
      <c r="L788" s="21">
        <f t="shared" si="96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7"/>
        <v/>
      </c>
      <c r="Z788" s="21" t="str">
        <f t="shared" si="98"/>
        <v>Thursday</v>
      </c>
      <c r="AA788" s="21" t="str">
        <f t="shared" si="99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41.3</v>
      </c>
      <c r="F789" s="47">
        <f t="shared" si="94"/>
        <v>3634.3999999999996</v>
      </c>
      <c r="G789" s="48">
        <f t="shared" si="95"/>
        <v>3634.3999999999996</v>
      </c>
      <c r="H789" s="21">
        <v>740811</v>
      </c>
      <c r="I789" s="21" t="s">
        <v>244</v>
      </c>
      <c r="J789" s="21">
        <v>1</v>
      </c>
      <c r="K789" s="21">
        <v>1</v>
      </c>
      <c r="L789" s="21">
        <f t="shared" si="96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7"/>
        <v/>
      </c>
      <c r="Z789" s="21" t="str">
        <f t="shared" si="98"/>
        <v>Thursday</v>
      </c>
      <c r="AA789" s="21" t="str">
        <f t="shared" si="99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82.6</v>
      </c>
      <c r="F790" s="47">
        <f t="shared" si="94"/>
        <v>7268.7999999999993</v>
      </c>
      <c r="G790" s="48">
        <f t="shared" si="95"/>
        <v>7268.7999999999993</v>
      </c>
      <c r="H790" s="21">
        <v>741146</v>
      </c>
      <c r="I790" s="21" t="s">
        <v>1368</v>
      </c>
      <c r="J790" s="21">
        <v>1</v>
      </c>
      <c r="K790" s="21">
        <v>1</v>
      </c>
      <c r="L790" s="21">
        <f t="shared" si="96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97"/>
        <v/>
      </c>
      <c r="Z790" s="21" t="str">
        <f t="shared" si="98"/>
        <v>Thursday</v>
      </c>
      <c r="AA790" s="21" t="str">
        <f t="shared" si="99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x14ac:dyDescent="0.25">
      <c r="A791" s="21">
        <v>790</v>
      </c>
      <c r="B791" s="21" t="s">
        <v>2678</v>
      </c>
      <c r="C791" s="30">
        <v>45827</v>
      </c>
      <c r="D791" s="30">
        <v>45834</v>
      </c>
      <c r="E791" s="47">
        <v>5384.34</v>
      </c>
      <c r="F791" s="47">
        <f t="shared" si="94"/>
        <v>5384.34</v>
      </c>
      <c r="G791" s="48">
        <f t="shared" si="95"/>
        <v>5384.34</v>
      </c>
      <c r="H791" s="21">
        <v>154210</v>
      </c>
      <c r="I791" s="21" t="s">
        <v>2679</v>
      </c>
      <c r="J791" s="21">
        <v>1</v>
      </c>
      <c r="K791" s="21">
        <v>1</v>
      </c>
      <c r="L791" s="21">
        <f t="shared" si="96"/>
        <v>0</v>
      </c>
      <c r="M791" s="21" t="s">
        <v>2680</v>
      </c>
      <c r="N791" s="30">
        <v>45841</v>
      </c>
      <c r="O791" s="48">
        <v>6461.21</v>
      </c>
      <c r="P791" s="21" t="s">
        <v>16</v>
      </c>
      <c r="Q791" s="21" t="s">
        <v>636</v>
      </c>
      <c r="R791" s="21" t="s">
        <v>637</v>
      </c>
      <c r="S791" s="3">
        <v>-20</v>
      </c>
      <c r="T791" s="37"/>
      <c r="U791" s="21" t="s">
        <v>2775</v>
      </c>
      <c r="V791" s="21" t="str">
        <f>VLOOKUP(P791,'Customer List'!B:C,2,)</f>
        <v>Delhi</v>
      </c>
      <c r="W791" s="38"/>
      <c r="X791" s="30">
        <v>45841</v>
      </c>
      <c r="Y791" s="21">
        <f t="shared" si="97"/>
        <v>0</v>
      </c>
      <c r="Z791" s="21" t="str">
        <f t="shared" si="98"/>
        <v>Thursday</v>
      </c>
      <c r="AA791" s="21" t="str">
        <f t="shared" si="99"/>
        <v>Thursday</v>
      </c>
      <c r="AB791" s="21" t="str">
        <f>VLOOKUP(U791,'Currency Sheet'!A:C,3,)</f>
        <v>INR</v>
      </c>
      <c r="AC791" s="42" t="str">
        <f>VLOOKUP(P791,'Customer List'!B:D,3,)</f>
        <v>Local</v>
      </c>
    </row>
    <row r="792" spans="1:29" x14ac:dyDescent="0.25">
      <c r="A792" s="21">
        <v>791</v>
      </c>
      <c r="B792" s="21" t="s">
        <v>2681</v>
      </c>
      <c r="C792" s="30">
        <v>45828</v>
      </c>
      <c r="D792" s="30">
        <v>45834</v>
      </c>
      <c r="E792" s="47">
        <v>16000</v>
      </c>
      <c r="F792" s="47">
        <f t="shared" si="94"/>
        <v>16000</v>
      </c>
      <c r="G792" s="48">
        <f t="shared" si="95"/>
        <v>160000</v>
      </c>
      <c r="H792" s="21" t="s">
        <v>2682</v>
      </c>
      <c r="I792" s="21" t="s">
        <v>2683</v>
      </c>
      <c r="J792" s="21">
        <v>10</v>
      </c>
      <c r="K792" s="21">
        <v>10</v>
      </c>
      <c r="L792" s="21">
        <f t="shared" si="96"/>
        <v>0</v>
      </c>
      <c r="M792" s="21" t="s">
        <v>6261</v>
      </c>
      <c r="N792" s="30">
        <v>45989</v>
      </c>
      <c r="O792" s="48">
        <v>185000</v>
      </c>
      <c r="P792" s="21" t="s">
        <v>254</v>
      </c>
      <c r="Q792" s="21"/>
      <c r="R792" s="21"/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 t="s">
        <v>1145</v>
      </c>
      <c r="X792" s="30" t="str">
        <f>IF(OR(R792 = "PRIYANKA MADAM", R792 = "DEEPAK", R792 = "PORTER"),N792,"")</f>
        <v/>
      </c>
      <c r="Y792" s="21" t="str">
        <f t="shared" si="97"/>
        <v/>
      </c>
      <c r="Z792" s="21" t="str">
        <f t="shared" si="98"/>
        <v>Friday</v>
      </c>
      <c r="AA792" s="21" t="str">
        <f t="shared" si="99"/>
        <v/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94"/>
        <v>16000</v>
      </c>
      <c r="G793" s="48">
        <f t="shared" si="95"/>
        <v>112000</v>
      </c>
      <c r="H793" s="21" t="s">
        <v>2682</v>
      </c>
      <c r="I793" s="21" t="s">
        <v>2683</v>
      </c>
      <c r="J793" s="21">
        <v>7</v>
      </c>
      <c r="K793" s="21">
        <v>7</v>
      </c>
      <c r="L793" s="21">
        <f t="shared" si="96"/>
        <v>0</v>
      </c>
      <c r="M793" s="21" t="s">
        <v>2674</v>
      </c>
      <c r="N793" s="30">
        <v>45855</v>
      </c>
      <c r="O793" s="48">
        <v>126000</v>
      </c>
      <c r="P793" s="21" t="s">
        <v>254</v>
      </c>
      <c r="Q793" s="21" t="s">
        <v>636</v>
      </c>
      <c r="R793" s="21" t="s">
        <v>637</v>
      </c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/>
      <c r="X793" s="30">
        <v>45855</v>
      </c>
      <c r="Y793" s="21">
        <f t="shared" si="97"/>
        <v>0</v>
      </c>
      <c r="Z793" s="21" t="str">
        <f t="shared" si="98"/>
        <v>Thursday</v>
      </c>
      <c r="AA793" s="21" t="str">
        <f t="shared" si="99"/>
        <v>Thursday</v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x14ac:dyDescent="0.25">
      <c r="A794" s="21">
        <v>793</v>
      </c>
      <c r="B794" s="21" t="s">
        <v>612</v>
      </c>
      <c r="C794" s="30">
        <v>45827</v>
      </c>
      <c r="D794" s="30">
        <v>45834</v>
      </c>
      <c r="E794" s="47">
        <v>926.5</v>
      </c>
      <c r="F794" s="47">
        <f t="shared" si="94"/>
        <v>81532</v>
      </c>
      <c r="G794" s="48">
        <f t="shared" si="95"/>
        <v>163064</v>
      </c>
      <c r="H794" s="21" t="s">
        <v>613</v>
      </c>
      <c r="I794" s="21" t="s">
        <v>5270</v>
      </c>
      <c r="J794" s="21">
        <v>2</v>
      </c>
      <c r="K794" s="21">
        <v>2</v>
      </c>
      <c r="L794" s="21">
        <f t="shared" si="96"/>
        <v>0</v>
      </c>
      <c r="M794" s="21" t="s">
        <v>703</v>
      </c>
      <c r="N794" s="30">
        <v>45836</v>
      </c>
      <c r="O794" s="48">
        <v>194194</v>
      </c>
      <c r="P794" s="21" t="s">
        <v>516</v>
      </c>
      <c r="Q794" s="21">
        <v>58152578385</v>
      </c>
      <c r="R794" s="21" t="s">
        <v>40</v>
      </c>
      <c r="S794" s="3">
        <v>4</v>
      </c>
      <c r="T794" s="37" t="s">
        <v>704</v>
      </c>
      <c r="U794" s="21" t="s">
        <v>610</v>
      </c>
      <c r="V794" s="21" t="str">
        <f>VLOOKUP(P794,'Customer List'!B:C,2,)</f>
        <v>Hyderabad</v>
      </c>
      <c r="W794" s="38"/>
      <c r="X794" s="30">
        <v>45838</v>
      </c>
      <c r="Y794" s="21">
        <f t="shared" si="97"/>
        <v>2</v>
      </c>
      <c r="Z794" s="21" t="str">
        <f t="shared" si="98"/>
        <v>Saturday</v>
      </c>
      <c r="AA794" s="21" t="str">
        <f t="shared" si="99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794</v>
      </c>
      <c r="B795" s="21" t="s">
        <v>664</v>
      </c>
      <c r="C795" s="30">
        <v>45831</v>
      </c>
      <c r="D795" s="30">
        <v>45835</v>
      </c>
      <c r="E795" s="47">
        <v>44.8</v>
      </c>
      <c r="F795" s="47">
        <f t="shared" si="94"/>
        <v>3942.3999999999996</v>
      </c>
      <c r="G795" s="48">
        <f t="shared" si="95"/>
        <v>3942.3999999999996</v>
      </c>
      <c r="H795" s="21" t="s">
        <v>679</v>
      </c>
      <c r="I795" s="21" t="s">
        <v>4117</v>
      </c>
      <c r="J795" s="21">
        <v>1</v>
      </c>
      <c r="K795" s="21">
        <v>1</v>
      </c>
      <c r="L795" s="21">
        <f t="shared" si="96"/>
        <v>0</v>
      </c>
      <c r="M795" s="21" t="s">
        <v>686</v>
      </c>
      <c r="N795" s="30">
        <v>45836</v>
      </c>
      <c r="O795" s="48">
        <v>6944</v>
      </c>
      <c r="P795" s="21" t="s">
        <v>621</v>
      </c>
      <c r="Q795" s="21">
        <v>58152577136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Hyderabad</v>
      </c>
      <c r="W795" s="38"/>
      <c r="X795" s="30">
        <v>45838</v>
      </c>
      <c r="Y795" s="21">
        <f t="shared" si="97"/>
        <v>2</v>
      </c>
      <c r="Z795" s="21" t="str">
        <f t="shared" si="98"/>
        <v>Saturday</v>
      </c>
      <c r="AA795" s="21" t="str">
        <f t="shared" si="99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72</v>
      </c>
      <c r="F796" s="47">
        <f t="shared" si="94"/>
        <v>6336</v>
      </c>
      <c r="G796" s="48">
        <f t="shared" si="95"/>
        <v>6336</v>
      </c>
      <c r="H796" s="21" t="s">
        <v>663</v>
      </c>
      <c r="I796" s="21" t="s">
        <v>4665</v>
      </c>
      <c r="J796" s="21">
        <v>1</v>
      </c>
      <c r="K796" s="21">
        <v>1</v>
      </c>
      <c r="L796" s="21">
        <f t="shared" si="96"/>
        <v>0</v>
      </c>
      <c r="M796" s="21" t="s">
        <v>711</v>
      </c>
      <c r="N796" s="30">
        <v>45838</v>
      </c>
      <c r="O796" s="48">
        <v>10462.5</v>
      </c>
      <c r="P796" s="21" t="s">
        <v>211</v>
      </c>
      <c r="Q796" s="21">
        <v>58152615043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Banglore</v>
      </c>
      <c r="W796" s="38"/>
      <c r="X796" s="30">
        <v>45839</v>
      </c>
      <c r="Y796" s="21">
        <f t="shared" si="97"/>
        <v>1</v>
      </c>
      <c r="Z796" s="21" t="str">
        <f t="shared" si="98"/>
        <v>Monday</v>
      </c>
      <c r="AA796" s="21" t="str">
        <f t="shared" si="99"/>
        <v>Tuesday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255.2</v>
      </c>
      <c r="F797" s="47">
        <f t="shared" si="94"/>
        <v>22457.599999999999</v>
      </c>
      <c r="G797" s="48">
        <f t="shared" si="95"/>
        <v>22457.599999999999</v>
      </c>
      <c r="H797" s="21">
        <v>60036</v>
      </c>
      <c r="I797" s="21" t="s">
        <v>4666</v>
      </c>
      <c r="J797" s="21">
        <v>1</v>
      </c>
      <c r="K797" s="21">
        <v>1</v>
      </c>
      <c r="L797" s="21">
        <f t="shared" si="96"/>
        <v>0</v>
      </c>
      <c r="M797" s="21" t="s">
        <v>713</v>
      </c>
      <c r="N797" s="30">
        <v>45838</v>
      </c>
      <c r="O797" s="48">
        <v>37083.75</v>
      </c>
      <c r="P797" s="21" t="s">
        <v>295</v>
      </c>
      <c r="Q797" s="21">
        <v>58152616082</v>
      </c>
      <c r="R797" s="21" t="s">
        <v>40</v>
      </c>
      <c r="S797" s="3">
        <v>4</v>
      </c>
      <c r="T797" s="37"/>
      <c r="U797" s="21" t="s">
        <v>507</v>
      </c>
      <c r="V797" s="21" t="str">
        <f>VLOOKUP(P797,'Customer List'!B:C,2,)</f>
        <v>Kerala</v>
      </c>
      <c r="W797" s="38"/>
      <c r="X797" s="30">
        <v>45841</v>
      </c>
      <c r="Y797" s="21">
        <f t="shared" si="97"/>
        <v>3</v>
      </c>
      <c r="Z797" s="21" t="str">
        <f t="shared" si="98"/>
        <v>Monday</v>
      </c>
      <c r="AA797" s="21" t="str">
        <f t="shared" si="99"/>
        <v>Thursday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x14ac:dyDescent="0.25">
      <c r="A798" s="21">
        <v>797</v>
      </c>
      <c r="B798" s="21" t="s">
        <v>667</v>
      </c>
      <c r="C798" s="30">
        <v>45831</v>
      </c>
      <c r="D798" s="30">
        <v>45835</v>
      </c>
      <c r="E798" s="47">
        <v>104.8</v>
      </c>
      <c r="F798" s="47">
        <f t="shared" si="94"/>
        <v>9222.4</v>
      </c>
      <c r="G798" s="48">
        <f t="shared" si="95"/>
        <v>9222.4</v>
      </c>
      <c r="H798" s="21" t="s">
        <v>665</v>
      </c>
      <c r="I798" s="21" t="s">
        <v>4118</v>
      </c>
      <c r="J798" s="21">
        <v>1</v>
      </c>
      <c r="K798" s="21">
        <v>1</v>
      </c>
      <c r="L798" s="21">
        <f t="shared" si="96"/>
        <v>0</v>
      </c>
      <c r="M798" s="21" t="s">
        <v>803</v>
      </c>
      <c r="N798" s="30">
        <v>45840</v>
      </c>
      <c r="O798" s="48">
        <v>15228.75</v>
      </c>
      <c r="P798" s="21" t="s">
        <v>668</v>
      </c>
      <c r="Q798" s="21" t="s">
        <v>636</v>
      </c>
      <c r="R798" s="21" t="s">
        <v>723</v>
      </c>
      <c r="S798" s="3">
        <v>4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7"/>
        <v>0</v>
      </c>
      <c r="Z798" s="21" t="str">
        <f t="shared" si="98"/>
        <v>Wednesday</v>
      </c>
      <c r="AA798" s="21" t="str">
        <f t="shared" si="99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54.4</v>
      </c>
      <c r="F799" s="47">
        <f t="shared" si="94"/>
        <v>4787.2</v>
      </c>
      <c r="G799" s="48">
        <f t="shared" si="95"/>
        <v>4787.2</v>
      </c>
      <c r="H799" s="21" t="s">
        <v>666</v>
      </c>
      <c r="I799" s="21" t="s">
        <v>4667</v>
      </c>
      <c r="J799" s="21">
        <v>1</v>
      </c>
      <c r="K799" s="21">
        <v>1</v>
      </c>
      <c r="L799" s="21">
        <f t="shared" si="96"/>
        <v>0</v>
      </c>
      <c r="M799" s="21" t="s">
        <v>802</v>
      </c>
      <c r="N799" s="30">
        <v>45840</v>
      </c>
      <c r="O799" s="48">
        <v>7905</v>
      </c>
      <c r="P799" s="21" t="s">
        <v>668</v>
      </c>
      <c r="Q799" s="21" t="s">
        <v>636</v>
      </c>
      <c r="R799" s="21" t="s">
        <v>723</v>
      </c>
      <c r="S799" s="3" t="s">
        <v>299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97"/>
        <v>0</v>
      </c>
      <c r="Z799" s="21" t="str">
        <f t="shared" si="98"/>
        <v>Wednesday</v>
      </c>
      <c r="AA799" s="21" t="str">
        <f t="shared" si="99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x14ac:dyDescent="0.25">
      <c r="A800" s="21">
        <v>799</v>
      </c>
      <c r="B800" s="21" t="s">
        <v>669</v>
      </c>
      <c r="C800" s="30">
        <v>45831</v>
      </c>
      <c r="D800" s="30">
        <v>45835</v>
      </c>
      <c r="E800" s="47">
        <v>196</v>
      </c>
      <c r="F800" s="47">
        <f t="shared" si="94"/>
        <v>17248</v>
      </c>
      <c r="G800" s="48">
        <f t="shared" si="95"/>
        <v>17248</v>
      </c>
      <c r="H800" s="21">
        <v>31000</v>
      </c>
      <c r="I800" s="21" t="s">
        <v>4668</v>
      </c>
      <c r="J800" s="21">
        <v>1</v>
      </c>
      <c r="K800" s="21">
        <v>1</v>
      </c>
      <c r="L800" s="21">
        <f t="shared" si="96"/>
        <v>0</v>
      </c>
      <c r="M800" s="21" t="s">
        <v>727</v>
      </c>
      <c r="N800" s="30">
        <v>45838</v>
      </c>
      <c r="O800" s="48">
        <v>30380</v>
      </c>
      <c r="P800" s="21" t="s">
        <v>211</v>
      </c>
      <c r="Q800" s="21">
        <v>58152615043</v>
      </c>
      <c r="R800" s="21" t="s">
        <v>40</v>
      </c>
      <c r="S800" s="3">
        <v>-20</v>
      </c>
      <c r="T800" s="37"/>
      <c r="U800" s="21" t="s">
        <v>507</v>
      </c>
      <c r="V800" s="21" t="str">
        <f>VLOOKUP(P800,'Customer List'!B:C,2,)</f>
        <v>Banglore</v>
      </c>
      <c r="W800" s="38"/>
      <c r="X800" s="30">
        <v>45839</v>
      </c>
      <c r="Y800" s="21">
        <f t="shared" si="97"/>
        <v>1</v>
      </c>
      <c r="Z800" s="21" t="str">
        <f t="shared" si="98"/>
        <v>Monday</v>
      </c>
      <c r="AA800" s="21" t="str">
        <f t="shared" si="99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800</v>
      </c>
      <c r="B801" s="21">
        <v>174958</v>
      </c>
      <c r="C801" s="30">
        <v>45832</v>
      </c>
      <c r="D801" s="30">
        <v>45835</v>
      </c>
      <c r="E801" s="47">
        <v>103.2</v>
      </c>
      <c r="F801" s="47">
        <f t="shared" si="94"/>
        <v>9081.6</v>
      </c>
      <c r="G801" s="48">
        <f t="shared" si="95"/>
        <v>9081.6</v>
      </c>
      <c r="H801" s="21" t="s">
        <v>653</v>
      </c>
      <c r="I801" s="21" t="s">
        <v>5223</v>
      </c>
      <c r="J801" s="21">
        <v>1</v>
      </c>
      <c r="K801" s="21">
        <v>1</v>
      </c>
      <c r="L801" s="21">
        <f t="shared" si="96"/>
        <v>0</v>
      </c>
      <c r="M801" s="21" t="s">
        <v>710</v>
      </c>
      <c r="N801" s="30">
        <v>45838</v>
      </c>
      <c r="O801" s="48">
        <v>12642</v>
      </c>
      <c r="P801" s="21" t="s">
        <v>415</v>
      </c>
      <c r="Q801" s="21">
        <v>58152615754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Kolkata</v>
      </c>
      <c r="W801" s="38"/>
      <c r="X801" s="30">
        <v>45839</v>
      </c>
      <c r="Y801" s="21">
        <f t="shared" si="97"/>
        <v>1</v>
      </c>
      <c r="Z801" s="21" t="str">
        <f t="shared" si="98"/>
        <v>Monday</v>
      </c>
      <c r="AA801" s="21" t="str">
        <f t="shared" si="99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378</v>
      </c>
      <c r="F802" s="47">
        <f t="shared" si="94"/>
        <v>33264</v>
      </c>
      <c r="G802" s="48">
        <f t="shared" si="95"/>
        <v>33264</v>
      </c>
      <c r="H802" s="21" t="s">
        <v>420</v>
      </c>
      <c r="I802" s="21" t="s">
        <v>5224</v>
      </c>
      <c r="J802" s="21">
        <v>1</v>
      </c>
      <c r="K802" s="21">
        <v>1</v>
      </c>
      <c r="L802" s="21">
        <f t="shared" si="96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7"/>
        <v>2</v>
      </c>
      <c r="Z802" s="21" t="str">
        <f t="shared" si="98"/>
        <v>Monday</v>
      </c>
      <c r="AA802" s="21" t="str">
        <f t="shared" si="99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94"/>
        <v>9081.6</v>
      </c>
      <c r="G803" s="48">
        <f t="shared" si="95"/>
        <v>9081.6</v>
      </c>
      <c r="H803" s="21" t="s">
        <v>654</v>
      </c>
      <c r="I803" s="21" t="s">
        <v>5225</v>
      </c>
      <c r="J803" s="21">
        <v>1</v>
      </c>
      <c r="K803" s="21">
        <v>1</v>
      </c>
      <c r="L803" s="21">
        <f t="shared" si="96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7"/>
        <v>2</v>
      </c>
      <c r="Z803" s="21" t="str">
        <f t="shared" si="98"/>
        <v>Monday</v>
      </c>
      <c r="AA803" s="21" t="str">
        <f t="shared" si="99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94"/>
        <v>9081.6</v>
      </c>
      <c r="G804" s="48">
        <f t="shared" si="95"/>
        <v>9081.6</v>
      </c>
      <c r="H804" s="21" t="s">
        <v>655</v>
      </c>
      <c r="I804" s="21" t="s">
        <v>5226</v>
      </c>
      <c r="J804" s="21">
        <v>1</v>
      </c>
      <c r="K804" s="21">
        <v>1</v>
      </c>
      <c r="L804" s="21">
        <f t="shared" si="96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7"/>
        <v>2</v>
      </c>
      <c r="Z804" s="21" t="str">
        <f t="shared" si="98"/>
        <v>Monday</v>
      </c>
      <c r="AA804" s="21" t="str">
        <f t="shared" si="99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94"/>
        <v>9081.6</v>
      </c>
      <c r="G805" s="48">
        <f t="shared" si="95"/>
        <v>9081.6</v>
      </c>
      <c r="H805" s="21" t="s">
        <v>656</v>
      </c>
      <c r="I805" s="21" t="s">
        <v>4354</v>
      </c>
      <c r="J805" s="21">
        <v>1</v>
      </c>
      <c r="K805" s="21">
        <v>1</v>
      </c>
      <c r="L805" s="21">
        <f t="shared" si="96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7"/>
        <v>2</v>
      </c>
      <c r="Z805" s="21" t="str">
        <f t="shared" si="98"/>
        <v>Monday</v>
      </c>
      <c r="AA805" s="21" t="str">
        <f t="shared" si="99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94"/>
        <v>9081.6</v>
      </c>
      <c r="G806" s="48">
        <f t="shared" si="95"/>
        <v>9081.6</v>
      </c>
      <c r="H806" s="21" t="s">
        <v>657</v>
      </c>
      <c r="I806" s="21" t="s">
        <v>4116</v>
      </c>
      <c r="J806" s="21">
        <v>1</v>
      </c>
      <c r="K806" s="21">
        <v>1</v>
      </c>
      <c r="L806" s="21">
        <f t="shared" si="96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97"/>
        <v>2</v>
      </c>
      <c r="Z806" s="21" t="str">
        <f t="shared" si="98"/>
        <v>Monday</v>
      </c>
      <c r="AA806" s="21" t="str">
        <f t="shared" si="99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806</v>
      </c>
      <c r="B807" s="21" t="s">
        <v>659</v>
      </c>
      <c r="C807" s="30">
        <v>45832</v>
      </c>
      <c r="D807" s="30">
        <v>45835</v>
      </c>
      <c r="E807" s="47">
        <v>304</v>
      </c>
      <c r="F807" s="47">
        <f t="shared" si="94"/>
        <v>26752</v>
      </c>
      <c r="G807" s="48">
        <f t="shared" si="95"/>
        <v>26752</v>
      </c>
      <c r="H807" s="21" t="s">
        <v>660</v>
      </c>
      <c r="I807" s="21" t="s">
        <v>5257</v>
      </c>
      <c r="J807" s="21">
        <v>1</v>
      </c>
      <c r="K807" s="21">
        <v>1</v>
      </c>
      <c r="L807" s="21">
        <f t="shared" si="96"/>
        <v>0</v>
      </c>
      <c r="M807" s="21" t="s">
        <v>698</v>
      </c>
      <c r="N807" s="30">
        <v>45836</v>
      </c>
      <c r="O807" s="48">
        <v>41496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7"/>
        <v>2</v>
      </c>
      <c r="Z807" s="21" t="str">
        <f t="shared" si="98"/>
        <v>Saturday</v>
      </c>
      <c r="AA807" s="21" t="str">
        <f t="shared" si="99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360</v>
      </c>
      <c r="F808" s="47">
        <f t="shared" si="94"/>
        <v>31680</v>
      </c>
      <c r="G808" s="48">
        <f t="shared" si="95"/>
        <v>31680</v>
      </c>
      <c r="H808" s="21" t="s">
        <v>661</v>
      </c>
      <c r="I808" s="21" t="s">
        <v>5258</v>
      </c>
      <c r="J808" s="21">
        <v>1</v>
      </c>
      <c r="K808" s="21">
        <v>1</v>
      </c>
      <c r="L808" s="21">
        <f t="shared" si="96"/>
        <v>0</v>
      </c>
      <c r="M808" s="21" t="s">
        <v>698</v>
      </c>
      <c r="N808" s="30">
        <v>45836</v>
      </c>
      <c r="O808" s="48">
        <v>49140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97"/>
        <v>2</v>
      </c>
      <c r="Z808" s="21" t="str">
        <f t="shared" si="98"/>
        <v>Saturday</v>
      </c>
      <c r="AA808" s="21" t="str">
        <f t="shared" si="99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255.5</v>
      </c>
      <c r="F809" s="47">
        <f t="shared" si="94"/>
        <v>22484</v>
      </c>
      <c r="G809" s="48">
        <f t="shared" si="95"/>
        <v>22484</v>
      </c>
      <c r="H809" s="21" t="s">
        <v>662</v>
      </c>
      <c r="I809" s="21" t="s">
        <v>5259</v>
      </c>
      <c r="J809" s="21">
        <v>1</v>
      </c>
      <c r="K809" s="21">
        <v>1</v>
      </c>
      <c r="L809" s="21">
        <f t="shared" si="96"/>
        <v>0</v>
      </c>
      <c r="M809" s="21" t="s">
        <v>720</v>
      </c>
      <c r="N809" s="30">
        <v>45838</v>
      </c>
      <c r="O809" s="48">
        <v>34580</v>
      </c>
      <c r="P809" s="21" t="s">
        <v>629</v>
      </c>
      <c r="Q809" s="21">
        <v>58152615533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Gujrat</v>
      </c>
      <c r="W809" s="38"/>
      <c r="X809" s="30">
        <v>45839</v>
      </c>
      <c r="Y809" s="21">
        <f t="shared" si="97"/>
        <v>1</v>
      </c>
      <c r="Z809" s="21" t="str">
        <f t="shared" si="98"/>
        <v>Monday</v>
      </c>
      <c r="AA809" s="21" t="str">
        <f t="shared" si="99"/>
        <v>Tuesday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t="30" x14ac:dyDescent="0.25">
      <c r="A810" s="21">
        <v>809</v>
      </c>
      <c r="B810" s="21">
        <v>100039473</v>
      </c>
      <c r="C810" s="30">
        <v>45836</v>
      </c>
      <c r="D810" s="30">
        <v>45836</v>
      </c>
      <c r="E810" s="47">
        <v>8632</v>
      </c>
      <c r="F810" s="47">
        <f t="shared" si="94"/>
        <v>8632</v>
      </c>
      <c r="G810" s="48">
        <f t="shared" si="95"/>
        <v>17264</v>
      </c>
      <c r="H810" s="21" t="s">
        <v>708</v>
      </c>
      <c r="I810" s="21"/>
      <c r="J810" s="21">
        <v>2</v>
      </c>
      <c r="K810" s="21">
        <v>2</v>
      </c>
      <c r="L810" s="21">
        <f t="shared" si="96"/>
        <v>0</v>
      </c>
      <c r="M810" s="21" t="s">
        <v>743</v>
      </c>
      <c r="N810" s="30">
        <v>45839</v>
      </c>
      <c r="O810" s="48">
        <v>15537.6</v>
      </c>
      <c r="P810" s="21" t="s">
        <v>624</v>
      </c>
      <c r="Q810" s="21" t="s">
        <v>636</v>
      </c>
      <c r="R810" s="21" t="s">
        <v>637</v>
      </c>
      <c r="S810" s="3">
        <v>4</v>
      </c>
      <c r="T810" s="37" t="s">
        <v>744</v>
      </c>
      <c r="U810" s="21" t="s">
        <v>737</v>
      </c>
      <c r="V810" s="21" t="str">
        <f>VLOOKUP(P810,'Customer List'!B:C,2,)</f>
        <v>Delhi</v>
      </c>
      <c r="W810" s="38"/>
      <c r="X810" s="30">
        <v>45839</v>
      </c>
      <c r="Y810" s="21">
        <f t="shared" si="97"/>
        <v>0</v>
      </c>
      <c r="Z810" s="21" t="str">
        <f t="shared" si="98"/>
        <v>Tuesday</v>
      </c>
      <c r="AA810" s="21" t="str">
        <f t="shared" si="99"/>
        <v>Tuesday</v>
      </c>
      <c r="AB810" s="21" t="str">
        <f>VLOOKUP(U810,'Currency Sheet'!A:C,3,)</f>
        <v>INR</v>
      </c>
      <c r="AC810" s="42" t="str">
        <f>VLOOKUP(P810,'Customer List'!B:D,3,)</f>
        <v>Local</v>
      </c>
    </row>
    <row r="811" spans="1:29" x14ac:dyDescent="0.25">
      <c r="A811" s="21">
        <v>810</v>
      </c>
      <c r="B811" s="21">
        <v>919950</v>
      </c>
      <c r="C811" s="30">
        <v>45831</v>
      </c>
      <c r="D811" s="30">
        <v>45836</v>
      </c>
      <c r="E811" s="47">
        <v>395.25</v>
      </c>
      <c r="F811" s="47">
        <f t="shared" si="94"/>
        <v>34782</v>
      </c>
      <c r="G811" s="48">
        <f t="shared" si="95"/>
        <v>34782</v>
      </c>
      <c r="H811" s="21" t="s">
        <v>706</v>
      </c>
      <c r="I811" s="21" t="s">
        <v>5271</v>
      </c>
      <c r="J811" s="21">
        <v>1</v>
      </c>
      <c r="K811" s="21">
        <v>1</v>
      </c>
      <c r="L811" s="21">
        <f t="shared" si="96"/>
        <v>0</v>
      </c>
      <c r="M811" s="21" t="s">
        <v>722</v>
      </c>
      <c r="N811" s="30">
        <v>45838</v>
      </c>
      <c r="O811" s="48">
        <v>35212.800000000003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7"/>
        <v>0</v>
      </c>
      <c r="Z811" s="21" t="str">
        <f t="shared" si="98"/>
        <v>Monday</v>
      </c>
      <c r="AA811" s="21" t="str">
        <f t="shared" si="99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684.25</v>
      </c>
      <c r="F812" s="47">
        <f t="shared" si="94"/>
        <v>60214</v>
      </c>
      <c r="G812" s="48">
        <f t="shared" si="95"/>
        <v>60214</v>
      </c>
      <c r="H812" s="21" t="s">
        <v>707</v>
      </c>
      <c r="I812" s="21" t="s">
        <v>5272</v>
      </c>
      <c r="J812" s="21">
        <v>1</v>
      </c>
      <c r="K812" s="21">
        <v>1</v>
      </c>
      <c r="L812" s="21">
        <f t="shared" si="96"/>
        <v>0</v>
      </c>
      <c r="M812" s="21" t="s">
        <v>724</v>
      </c>
      <c r="N812" s="30">
        <v>45838</v>
      </c>
      <c r="O812" s="48">
        <v>70000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97"/>
        <v>0</v>
      </c>
      <c r="Z812" s="21" t="str">
        <f t="shared" si="98"/>
        <v>Monday</v>
      </c>
      <c r="AA812" s="21" t="str">
        <f t="shared" si="99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812</v>
      </c>
      <c r="B813" s="21" t="s">
        <v>736</v>
      </c>
      <c r="C813" s="30">
        <v>45833</v>
      </c>
      <c r="D813" s="30">
        <v>45838</v>
      </c>
      <c r="E813" s="47">
        <v>129</v>
      </c>
      <c r="F813" s="47">
        <f t="shared" si="94"/>
        <v>11352</v>
      </c>
      <c r="G813" s="48">
        <f t="shared" si="95"/>
        <v>22704</v>
      </c>
      <c r="H813" s="21">
        <v>100216</v>
      </c>
      <c r="I813" s="21" t="s">
        <v>1371</v>
      </c>
      <c r="J813" s="21">
        <v>2</v>
      </c>
      <c r="K813" s="21">
        <v>2</v>
      </c>
      <c r="L813" s="21">
        <f t="shared" si="96"/>
        <v>0</v>
      </c>
      <c r="M813" s="21" t="s">
        <v>992</v>
      </c>
      <c r="N813" s="30">
        <v>45847</v>
      </c>
      <c r="O813" s="48">
        <v>38787.08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7"/>
        <v>0</v>
      </c>
      <c r="Z813" s="21" t="str">
        <f t="shared" si="98"/>
        <v>Wednesday</v>
      </c>
      <c r="AA813" s="21" t="str">
        <f t="shared" si="99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118.8</v>
      </c>
      <c r="F814" s="47">
        <f t="shared" si="94"/>
        <v>10454.4</v>
      </c>
      <c r="G814" s="48">
        <f t="shared" si="95"/>
        <v>20908.8</v>
      </c>
      <c r="H814" s="21">
        <v>100722</v>
      </c>
      <c r="I814" s="21" t="s">
        <v>1275</v>
      </c>
      <c r="J814" s="21">
        <v>2</v>
      </c>
      <c r="K814" s="21">
        <v>2</v>
      </c>
      <c r="L814" s="21">
        <f t="shared" si="96"/>
        <v>0</v>
      </c>
      <c r="M814" s="21" t="s">
        <v>992</v>
      </c>
      <c r="N814" s="30">
        <v>45847</v>
      </c>
      <c r="O814" s="48">
        <v>35720.199999999997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7"/>
        <v>0</v>
      </c>
      <c r="Z814" s="21" t="str">
        <f t="shared" si="98"/>
        <v>Wednesday</v>
      </c>
      <c r="AA814" s="21" t="str">
        <f t="shared" si="99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201</v>
      </c>
      <c r="F815" s="47">
        <f t="shared" si="94"/>
        <v>17688</v>
      </c>
      <c r="G815" s="48">
        <f t="shared" si="95"/>
        <v>53064</v>
      </c>
      <c r="H815" s="21">
        <v>103047</v>
      </c>
      <c r="I815" s="21" t="s">
        <v>1377</v>
      </c>
      <c r="J815" s="21">
        <v>3</v>
      </c>
      <c r="K815" s="21">
        <v>3</v>
      </c>
      <c r="L815" s="21">
        <f t="shared" si="96"/>
        <v>0</v>
      </c>
      <c r="M815" s="21" t="s">
        <v>992</v>
      </c>
      <c r="N815" s="30">
        <v>45847</v>
      </c>
      <c r="O815" s="48">
        <v>72522.81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7"/>
        <v>0</v>
      </c>
      <c r="Z815" s="21" t="str">
        <f t="shared" si="98"/>
        <v>Wednesday</v>
      </c>
      <c r="AA815" s="21" t="str">
        <f t="shared" si="99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194.4</v>
      </c>
      <c r="F816" s="47">
        <f t="shared" si="94"/>
        <v>17107.2</v>
      </c>
      <c r="G816" s="48">
        <f t="shared" si="95"/>
        <v>34214.400000000001</v>
      </c>
      <c r="H816" s="21">
        <v>104448</v>
      </c>
      <c r="I816" s="21" t="s">
        <v>1624</v>
      </c>
      <c r="J816" s="21">
        <v>2</v>
      </c>
      <c r="K816" s="21">
        <v>2</v>
      </c>
      <c r="L816" s="21">
        <f t="shared" si="96"/>
        <v>0</v>
      </c>
      <c r="M816" s="21" t="s">
        <v>992</v>
      </c>
      <c r="N816" s="30">
        <v>45847</v>
      </c>
      <c r="O816" s="48">
        <v>58451.22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7"/>
        <v>0</v>
      </c>
      <c r="Z816" s="21" t="str">
        <f t="shared" si="98"/>
        <v>Wednesday</v>
      </c>
      <c r="AA816" s="21" t="str">
        <f t="shared" si="99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146.4</v>
      </c>
      <c r="F817" s="47">
        <f t="shared" si="94"/>
        <v>12883.2</v>
      </c>
      <c r="G817" s="48">
        <f t="shared" si="95"/>
        <v>25766.400000000001</v>
      </c>
      <c r="H817" s="21">
        <v>116006</v>
      </c>
      <c r="I817" s="21" t="s">
        <v>1420</v>
      </c>
      <c r="J817" s="21">
        <v>2</v>
      </c>
      <c r="K817" s="21">
        <v>2</v>
      </c>
      <c r="L817" s="21">
        <f t="shared" si="96"/>
        <v>0</v>
      </c>
      <c r="M817" s="21" t="s">
        <v>992</v>
      </c>
      <c r="N817" s="30">
        <v>45847</v>
      </c>
      <c r="O817" s="48">
        <v>44018.82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7"/>
        <v>0</v>
      </c>
      <c r="Z817" s="21" t="str">
        <f t="shared" si="98"/>
        <v>Wednesday</v>
      </c>
      <c r="AA817" s="21" t="str">
        <f t="shared" si="99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137.4</v>
      </c>
      <c r="F818" s="47">
        <f t="shared" si="94"/>
        <v>12091.2</v>
      </c>
      <c r="G818" s="48">
        <f t="shared" si="95"/>
        <v>12091.2</v>
      </c>
      <c r="H818" s="21">
        <v>117312</v>
      </c>
      <c r="I818" s="21" t="s">
        <v>1625</v>
      </c>
      <c r="J818" s="21">
        <v>1</v>
      </c>
      <c r="K818" s="21">
        <v>1</v>
      </c>
      <c r="L818" s="21">
        <f t="shared" si="96"/>
        <v>0</v>
      </c>
      <c r="M818" s="21" t="s">
        <v>990</v>
      </c>
      <c r="N818" s="30">
        <v>45847</v>
      </c>
      <c r="O818" s="48">
        <v>20656.37</v>
      </c>
      <c r="P818" s="21" t="s">
        <v>49</v>
      </c>
      <c r="Q818" s="21" t="s">
        <v>636</v>
      </c>
      <c r="R818" s="21" t="s">
        <v>637</v>
      </c>
      <c r="S818" s="3">
        <v>4</v>
      </c>
      <c r="T818" s="37" t="s">
        <v>993</v>
      </c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7"/>
        <v>0</v>
      </c>
      <c r="Z818" s="21" t="str">
        <f t="shared" si="98"/>
        <v>Wednesday</v>
      </c>
      <c r="AA818" s="21" t="str">
        <f t="shared" si="99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224.4</v>
      </c>
      <c r="F819" s="47">
        <f t="shared" si="94"/>
        <v>19747.2</v>
      </c>
      <c r="G819" s="48">
        <f t="shared" si="95"/>
        <v>19747.2</v>
      </c>
      <c r="H819" s="21">
        <v>154304</v>
      </c>
      <c r="I819" s="21" t="s">
        <v>1626</v>
      </c>
      <c r="J819" s="21">
        <v>1</v>
      </c>
      <c r="K819" s="21">
        <v>1</v>
      </c>
      <c r="L819" s="21">
        <f t="shared" si="96"/>
        <v>0</v>
      </c>
      <c r="M819" s="21" t="s">
        <v>991</v>
      </c>
      <c r="N819" s="30">
        <v>45847</v>
      </c>
      <c r="O819" s="48">
        <v>33735.74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7"/>
        <v>0</v>
      </c>
      <c r="Z819" s="21" t="str">
        <f t="shared" si="98"/>
        <v>Wednesday</v>
      </c>
      <c r="AA819" s="21" t="str">
        <f t="shared" si="99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321.75</v>
      </c>
      <c r="F820" s="47">
        <f t="shared" si="94"/>
        <v>28314</v>
      </c>
      <c r="G820" s="48">
        <f t="shared" si="95"/>
        <v>28314</v>
      </c>
      <c r="H820" s="21">
        <v>396414</v>
      </c>
      <c r="I820" s="21" t="s">
        <v>1598</v>
      </c>
      <c r="J820" s="21">
        <v>1</v>
      </c>
      <c r="K820" s="21">
        <v>1</v>
      </c>
      <c r="L820" s="21">
        <f t="shared" si="96"/>
        <v>0</v>
      </c>
      <c r="M820" s="21" t="s">
        <v>991</v>
      </c>
      <c r="N820" s="30">
        <v>45847</v>
      </c>
      <c r="O820" s="48">
        <v>38696.870000000003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7"/>
        <v>0</v>
      </c>
      <c r="Z820" s="21" t="str">
        <f t="shared" si="98"/>
        <v>Wednesday</v>
      </c>
      <c r="AA820" s="21" t="str">
        <f t="shared" si="99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268.5</v>
      </c>
      <c r="F821" s="47">
        <f t="shared" si="94"/>
        <v>23628</v>
      </c>
      <c r="G821" s="48">
        <f t="shared" si="95"/>
        <v>23628</v>
      </c>
      <c r="H821" s="21">
        <v>400430</v>
      </c>
      <c r="I821" s="21" t="s">
        <v>1627</v>
      </c>
      <c r="J821" s="21">
        <v>1</v>
      </c>
      <c r="K821" s="21">
        <v>1</v>
      </c>
      <c r="L821" s="21">
        <f t="shared" si="96"/>
        <v>0</v>
      </c>
      <c r="M821" s="21" t="s">
        <v>991</v>
      </c>
      <c r="N821" s="30">
        <v>45847</v>
      </c>
      <c r="O821" s="48">
        <v>32292.5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7"/>
        <v>0</v>
      </c>
      <c r="Z821" s="21" t="str">
        <f t="shared" si="98"/>
        <v>Wednesday</v>
      </c>
      <c r="AA821" s="21" t="str">
        <f t="shared" si="99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189.75</v>
      </c>
      <c r="F822" s="47">
        <f t="shared" si="94"/>
        <v>16698</v>
      </c>
      <c r="G822" s="48">
        <f t="shared" si="95"/>
        <v>16698</v>
      </c>
      <c r="H822" s="21">
        <v>400438</v>
      </c>
      <c r="I822" s="21" t="s">
        <v>1628</v>
      </c>
      <c r="J822" s="21">
        <v>1</v>
      </c>
      <c r="K822" s="21">
        <v>1</v>
      </c>
      <c r="L822" s="21">
        <f t="shared" si="96"/>
        <v>0</v>
      </c>
      <c r="M822" s="21" t="s">
        <v>991</v>
      </c>
      <c r="N822" s="30">
        <v>45847</v>
      </c>
      <c r="O822" s="48">
        <v>22821.23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7"/>
        <v>0</v>
      </c>
      <c r="Z822" s="21" t="str">
        <f t="shared" si="98"/>
        <v>Wednesday</v>
      </c>
      <c r="AA822" s="21" t="str">
        <f t="shared" si="99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210.75</v>
      </c>
      <c r="F823" s="47">
        <f t="shared" si="94"/>
        <v>18546</v>
      </c>
      <c r="G823" s="48">
        <f t="shared" si="95"/>
        <v>18546</v>
      </c>
      <c r="H823" s="21">
        <v>400441</v>
      </c>
      <c r="I823" s="21" t="s">
        <v>1629</v>
      </c>
      <c r="J823" s="21">
        <v>1</v>
      </c>
      <c r="K823" s="21">
        <v>1</v>
      </c>
      <c r="L823" s="21">
        <f t="shared" si="96"/>
        <v>0</v>
      </c>
      <c r="M823" s="21" t="s">
        <v>991</v>
      </c>
      <c r="N823" s="30">
        <v>45847</v>
      </c>
      <c r="O823" s="48">
        <v>25346.9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7"/>
        <v>0</v>
      </c>
      <c r="Z823" s="21" t="str">
        <f t="shared" si="98"/>
        <v>Wednesday</v>
      </c>
      <c r="AA823" s="21" t="str">
        <f t="shared" si="99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39</v>
      </c>
      <c r="F824" s="47">
        <f t="shared" si="94"/>
        <v>3432</v>
      </c>
      <c r="G824" s="48">
        <f t="shared" si="95"/>
        <v>6864</v>
      </c>
      <c r="H824" s="21">
        <v>420601</v>
      </c>
      <c r="I824" s="21" t="s">
        <v>1250</v>
      </c>
      <c r="J824" s="21">
        <v>2</v>
      </c>
      <c r="K824" s="21">
        <v>2</v>
      </c>
      <c r="L824" s="21">
        <f t="shared" si="96"/>
        <v>0</v>
      </c>
      <c r="M824" s="21" t="s">
        <v>992</v>
      </c>
      <c r="N824" s="30">
        <v>45847</v>
      </c>
      <c r="O824" s="48">
        <v>11726.34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7"/>
        <v>0</v>
      </c>
      <c r="Z824" s="21" t="str">
        <f t="shared" si="98"/>
        <v>Wednesday</v>
      </c>
      <c r="AA824" s="21" t="str">
        <f t="shared" si="99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181.5</v>
      </c>
      <c r="F825" s="47">
        <f t="shared" si="94"/>
        <v>15972</v>
      </c>
      <c r="G825" s="48">
        <f t="shared" si="95"/>
        <v>47916</v>
      </c>
      <c r="H825" s="21">
        <v>505830</v>
      </c>
      <c r="I825" s="21" t="s">
        <v>1517</v>
      </c>
      <c r="J825" s="21">
        <v>3</v>
      </c>
      <c r="K825" s="21">
        <v>3</v>
      </c>
      <c r="L825" s="21">
        <f t="shared" si="96"/>
        <v>0</v>
      </c>
      <c r="M825" s="21" t="s">
        <v>992</v>
      </c>
      <c r="N825" s="30">
        <v>45847</v>
      </c>
      <c r="O825" s="48">
        <v>65487.03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7"/>
        <v>0</v>
      </c>
      <c r="Z825" s="21" t="str">
        <f t="shared" si="98"/>
        <v>Wednesday</v>
      </c>
      <c r="AA825" s="21" t="str">
        <f t="shared" si="99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212.25</v>
      </c>
      <c r="F826" s="47">
        <f t="shared" si="94"/>
        <v>18678</v>
      </c>
      <c r="G826" s="48">
        <f t="shared" si="95"/>
        <v>18678</v>
      </c>
      <c r="H826" s="21">
        <v>505836</v>
      </c>
      <c r="I826" s="21" t="s">
        <v>1518</v>
      </c>
      <c r="J826" s="21">
        <v>1</v>
      </c>
      <c r="K826" s="21">
        <v>1</v>
      </c>
      <c r="L826" s="21">
        <f t="shared" si="96"/>
        <v>0</v>
      </c>
      <c r="M826" s="21" t="s">
        <v>991</v>
      </c>
      <c r="N826" s="30">
        <v>45847</v>
      </c>
      <c r="O826" s="48">
        <v>25527.31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7"/>
        <v>0</v>
      </c>
      <c r="Z826" s="21" t="str">
        <f t="shared" si="98"/>
        <v>Wednesday</v>
      </c>
      <c r="AA826" s="21" t="str">
        <f t="shared" si="99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204.75</v>
      </c>
      <c r="F827" s="47">
        <f t="shared" si="94"/>
        <v>18018</v>
      </c>
      <c r="G827" s="48">
        <f t="shared" si="95"/>
        <v>18018</v>
      </c>
      <c r="H827" s="21">
        <v>506333</v>
      </c>
      <c r="I827" s="21" t="s">
        <v>1519</v>
      </c>
      <c r="J827" s="21">
        <v>1</v>
      </c>
      <c r="K827" s="21">
        <v>1</v>
      </c>
      <c r="L827" s="21">
        <f t="shared" si="96"/>
        <v>0</v>
      </c>
      <c r="M827" s="21" t="s">
        <v>991</v>
      </c>
      <c r="N827" s="30">
        <v>45847</v>
      </c>
      <c r="O827" s="48">
        <v>24625.279999999999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7"/>
        <v>0</v>
      </c>
      <c r="Z827" s="21" t="str">
        <f t="shared" si="98"/>
        <v>Wednesday</v>
      </c>
      <c r="AA827" s="21" t="str">
        <f t="shared" si="99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193.8</v>
      </c>
      <c r="F828" s="47">
        <f t="shared" si="94"/>
        <v>17054.400000000001</v>
      </c>
      <c r="G828" s="48">
        <f t="shared" si="95"/>
        <v>34108.800000000003</v>
      </c>
      <c r="H828" s="21">
        <v>506346</v>
      </c>
      <c r="I828" s="21" t="s">
        <v>1630</v>
      </c>
      <c r="J828" s="21">
        <v>2</v>
      </c>
      <c r="K828" s="21">
        <v>2</v>
      </c>
      <c r="L828" s="21">
        <f t="shared" si="96"/>
        <v>0</v>
      </c>
      <c r="M828" s="21" t="s">
        <v>992</v>
      </c>
      <c r="N828" s="30">
        <v>45847</v>
      </c>
      <c r="O828" s="48">
        <v>58270.82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97"/>
        <v>0</v>
      </c>
      <c r="Z828" s="21" t="str">
        <f t="shared" si="98"/>
        <v>Wednesday</v>
      </c>
      <c r="AA828" s="21" t="str">
        <f t="shared" si="99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x14ac:dyDescent="0.25">
      <c r="A829" s="21">
        <v>828</v>
      </c>
      <c r="B829" s="21" t="s">
        <v>745</v>
      </c>
      <c r="C829" s="30">
        <v>45838</v>
      </c>
      <c r="D829" s="30">
        <v>45838</v>
      </c>
      <c r="E829" s="47">
        <v>6969.6</v>
      </c>
      <c r="F829" s="47">
        <f t="shared" si="94"/>
        <v>6969.6</v>
      </c>
      <c r="G829" s="48">
        <f t="shared" si="95"/>
        <v>13939.2</v>
      </c>
      <c r="H829" s="21">
        <v>31800022</v>
      </c>
      <c r="I829" s="21" t="s">
        <v>746</v>
      </c>
      <c r="J829" s="21">
        <v>2</v>
      </c>
      <c r="K829" s="21">
        <v>2</v>
      </c>
      <c r="L829" s="21">
        <f t="shared" si="96"/>
        <v>0</v>
      </c>
      <c r="M829" s="21" t="s">
        <v>743</v>
      </c>
      <c r="N829" s="30">
        <v>45839</v>
      </c>
      <c r="O829" s="48">
        <v>15488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2366</v>
      </c>
      <c r="V829" s="21" t="str">
        <f>VLOOKUP(P829,'Customer List'!B:C,2,)</f>
        <v>Delhi</v>
      </c>
      <c r="W829" s="38"/>
      <c r="X829" s="30">
        <v>45839</v>
      </c>
      <c r="Y829" s="21">
        <f t="shared" si="97"/>
        <v>0</v>
      </c>
      <c r="Z829" s="21" t="str">
        <f t="shared" si="98"/>
        <v>Tuesday</v>
      </c>
      <c r="AA829" s="21" t="str">
        <f t="shared" si="99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13911</v>
      </c>
      <c r="F830" s="47">
        <f t="shared" si="94"/>
        <v>13911</v>
      </c>
      <c r="G830" s="48">
        <f t="shared" si="95"/>
        <v>13911</v>
      </c>
      <c r="H830" s="21">
        <v>89900</v>
      </c>
      <c r="I830" s="21" t="s">
        <v>747</v>
      </c>
      <c r="J830" s="21">
        <v>1</v>
      </c>
      <c r="K830" s="21">
        <v>1</v>
      </c>
      <c r="L830" s="21">
        <f t="shared" si="96"/>
        <v>0</v>
      </c>
      <c r="M830" s="21" t="s">
        <v>743</v>
      </c>
      <c r="N830" s="30">
        <v>45839</v>
      </c>
      <c r="O830" s="48">
        <v>19873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97"/>
        <v>0</v>
      </c>
      <c r="Z830" s="21" t="str">
        <f t="shared" si="98"/>
        <v>Tuesday</v>
      </c>
      <c r="AA830" s="21" t="str">
        <f t="shared" si="99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x14ac:dyDescent="0.25">
      <c r="A831" s="21">
        <v>830</v>
      </c>
      <c r="B831" s="21">
        <v>4513060194</v>
      </c>
      <c r="C831" s="30">
        <v>45834</v>
      </c>
      <c r="D831" s="30">
        <v>45838</v>
      </c>
      <c r="E831" s="47">
        <v>487219.85</v>
      </c>
      <c r="F831" s="47">
        <f t="shared" si="94"/>
        <v>487219.85</v>
      </c>
      <c r="G831" s="48">
        <f t="shared" si="95"/>
        <v>487219.85</v>
      </c>
      <c r="H831" s="21" t="s">
        <v>1186</v>
      </c>
      <c r="I831" s="21" t="s">
        <v>4702</v>
      </c>
      <c r="J831" s="21">
        <v>1</v>
      </c>
      <c r="K831" s="21"/>
      <c r="L831" s="21">
        <f t="shared" si="96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7"/>
        <v/>
      </c>
      <c r="Z831" s="21" t="str">
        <f t="shared" si="98"/>
        <v/>
      </c>
      <c r="AA831" s="21" t="str">
        <f t="shared" si="99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831</v>
      </c>
      <c r="B832" s="21">
        <v>4513060239</v>
      </c>
      <c r="C832" s="30">
        <v>45836</v>
      </c>
      <c r="D832" s="30">
        <v>45838</v>
      </c>
      <c r="E832" s="47">
        <v>135000</v>
      </c>
      <c r="F832" s="47">
        <f t="shared" si="94"/>
        <v>135000</v>
      </c>
      <c r="G832" s="48">
        <f t="shared" si="95"/>
        <v>135000</v>
      </c>
      <c r="H832" s="21" t="s">
        <v>1189</v>
      </c>
      <c r="I832" s="21" t="s">
        <v>4703</v>
      </c>
      <c r="J832" s="21">
        <v>1</v>
      </c>
      <c r="K832" s="21"/>
      <c r="L832" s="21">
        <f t="shared" si="96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97"/>
        <v/>
      </c>
      <c r="Z832" s="21" t="str">
        <f t="shared" si="98"/>
        <v/>
      </c>
      <c r="AA832" s="21" t="str">
        <f t="shared" si="99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x14ac:dyDescent="0.25">
      <c r="A833" s="21">
        <v>832</v>
      </c>
      <c r="B833" s="21">
        <v>175023</v>
      </c>
      <c r="C833" s="30">
        <v>45835</v>
      </c>
      <c r="D833" s="30">
        <v>45839</v>
      </c>
      <c r="E833" s="47">
        <v>1265.4000000000001</v>
      </c>
      <c r="F833" s="47">
        <f t="shared" si="94"/>
        <v>111355.20000000001</v>
      </c>
      <c r="G833" s="48">
        <f t="shared" si="95"/>
        <v>111355.20000000001</v>
      </c>
      <c r="H833" s="21" t="s">
        <v>798</v>
      </c>
      <c r="I833" s="21" t="s">
        <v>799</v>
      </c>
      <c r="J833" s="21">
        <v>1</v>
      </c>
      <c r="K833" s="21">
        <v>1</v>
      </c>
      <c r="L833" s="21">
        <f t="shared" si="96"/>
        <v>0</v>
      </c>
      <c r="M833" s="21" t="s">
        <v>809</v>
      </c>
      <c r="N833" s="30">
        <v>45840</v>
      </c>
      <c r="O833" s="48">
        <v>155011.5</v>
      </c>
      <c r="P833" s="21" t="s">
        <v>460</v>
      </c>
      <c r="Q833" s="21">
        <v>58152716510</v>
      </c>
      <c r="R833" s="21" t="s">
        <v>40</v>
      </c>
      <c r="S833" s="3">
        <v>4</v>
      </c>
      <c r="T833" s="37"/>
      <c r="U833" s="21" t="s">
        <v>423</v>
      </c>
      <c r="V833" s="21" t="str">
        <f>VLOOKUP(P833,'Customer List'!B:C,2,)</f>
        <v>Hyderabad</v>
      </c>
      <c r="W833" s="38"/>
      <c r="X833" s="30">
        <v>45841</v>
      </c>
      <c r="Y833" s="21">
        <f t="shared" si="97"/>
        <v>1</v>
      </c>
      <c r="Z833" s="21" t="str">
        <f t="shared" si="98"/>
        <v>Wednesday</v>
      </c>
      <c r="AA833" s="21" t="str">
        <f t="shared" si="99"/>
        <v>Thursday</v>
      </c>
      <c r="AB833" s="21" t="str">
        <f>VLOOKUP(U833,'Currency Sheet'!A:C,3,)</f>
        <v>DOLLAR</v>
      </c>
      <c r="AC833" s="42" t="str">
        <f>VLOOKUP(P833,'Customer List'!B:D,3,)</f>
        <v>OutStation</v>
      </c>
    </row>
    <row r="834" spans="1:29" x14ac:dyDescent="0.25">
      <c r="A834" s="21">
        <v>833</v>
      </c>
      <c r="B834" s="21" t="s">
        <v>772</v>
      </c>
      <c r="C834" s="30">
        <v>45832</v>
      </c>
      <c r="D834" s="30">
        <v>45839</v>
      </c>
      <c r="E834" s="47">
        <v>291</v>
      </c>
      <c r="F834" s="47">
        <f t="shared" si="94"/>
        <v>25608</v>
      </c>
      <c r="G834" s="48">
        <f t="shared" si="95"/>
        <v>25608</v>
      </c>
      <c r="H834" s="21" t="s">
        <v>750</v>
      </c>
      <c r="I834" s="21" t="s">
        <v>776</v>
      </c>
      <c r="J834" s="21">
        <v>1</v>
      </c>
      <c r="K834" s="21">
        <v>1</v>
      </c>
      <c r="L834" s="21">
        <f t="shared" si="96"/>
        <v>0</v>
      </c>
      <c r="M834" s="21" t="s">
        <v>812</v>
      </c>
      <c r="N834" s="30">
        <v>45841</v>
      </c>
      <c r="O834" s="48">
        <v>33511.25</v>
      </c>
      <c r="P834" s="21" t="s">
        <v>30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Delhi</v>
      </c>
      <c r="W834" s="38"/>
      <c r="X834" s="30">
        <v>45841</v>
      </c>
      <c r="Y834" s="21">
        <f t="shared" si="97"/>
        <v>0</v>
      </c>
      <c r="Z834" s="21" t="str">
        <f t="shared" si="98"/>
        <v>Thursday</v>
      </c>
      <c r="AA834" s="21" t="str">
        <f t="shared" si="99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ref="F835:F898" si="100">IF(AB835="DOLLAR",E835*88,E835)</f>
        <v>17688</v>
      </c>
      <c r="G835" s="48">
        <f t="shared" ref="G835:G898" si="101">F835*J835</f>
        <v>17688</v>
      </c>
      <c r="H835" s="21" t="s">
        <v>751</v>
      </c>
      <c r="I835" s="21" t="s">
        <v>777</v>
      </c>
      <c r="J835" s="21">
        <v>1</v>
      </c>
      <c r="K835" s="21">
        <v>1</v>
      </c>
      <c r="L835" s="21">
        <f t="shared" ref="L835:L898" si="102"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ref="Y835:Y898" si="103">IF(X835="", "", X835-N835)</f>
        <v>0</v>
      </c>
      <c r="Z835" s="21" t="str">
        <f t="shared" ref="Z835:Z898" si="104">IF(N835="", "", TEXT(N835, "dddd"))</f>
        <v>Thursday</v>
      </c>
      <c r="AA835" s="21" t="str">
        <f t="shared" ref="AA835:AA898" si="105"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100"/>
        <v>17688</v>
      </c>
      <c r="G836" s="48">
        <f t="shared" si="101"/>
        <v>17688</v>
      </c>
      <c r="H836" s="21" t="s">
        <v>752</v>
      </c>
      <c r="I836" s="21" t="s">
        <v>778</v>
      </c>
      <c r="J836" s="21">
        <v>1</v>
      </c>
      <c r="K836" s="21">
        <v>1</v>
      </c>
      <c r="L836" s="21">
        <f t="shared" si="102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103"/>
        <v>0</v>
      </c>
      <c r="Z836" s="21" t="str">
        <f t="shared" si="104"/>
        <v>Thursday</v>
      </c>
      <c r="AA836" s="21" t="str">
        <f t="shared" si="105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0"/>
        <v>17688</v>
      </c>
      <c r="G837" s="48">
        <f t="shared" si="101"/>
        <v>17688</v>
      </c>
      <c r="H837" s="21" t="s">
        <v>753</v>
      </c>
      <c r="I837" s="21" t="s">
        <v>779</v>
      </c>
      <c r="J837" s="21">
        <v>1</v>
      </c>
      <c r="K837" s="21">
        <v>1</v>
      </c>
      <c r="L837" s="21">
        <f t="shared" si="102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3"/>
        <v>0</v>
      </c>
      <c r="Z837" s="21" t="str">
        <f t="shared" si="104"/>
        <v>Thursday</v>
      </c>
      <c r="AA837" s="21" t="str">
        <f t="shared" si="105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0"/>
        <v>17688</v>
      </c>
      <c r="G838" s="48">
        <f t="shared" si="101"/>
        <v>17688</v>
      </c>
      <c r="H838" s="21" t="s">
        <v>754</v>
      </c>
      <c r="I838" s="21" t="s">
        <v>780</v>
      </c>
      <c r="J838" s="21">
        <v>1</v>
      </c>
      <c r="K838" s="21">
        <v>1</v>
      </c>
      <c r="L838" s="21">
        <f t="shared" si="102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03"/>
        <v>0</v>
      </c>
      <c r="Z838" s="21" t="str">
        <f t="shared" si="104"/>
        <v>Thursday</v>
      </c>
      <c r="AA838" s="21" t="str">
        <f t="shared" si="105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374</v>
      </c>
      <c r="F839" s="47">
        <f t="shared" si="100"/>
        <v>32912</v>
      </c>
      <c r="G839" s="48">
        <f t="shared" si="101"/>
        <v>32912</v>
      </c>
      <c r="H839" s="21" t="s">
        <v>755</v>
      </c>
      <c r="I839" s="21" t="s">
        <v>781</v>
      </c>
      <c r="J839" s="21">
        <v>1</v>
      </c>
      <c r="K839" s="21">
        <v>1</v>
      </c>
      <c r="L839" s="21">
        <f t="shared" si="102"/>
        <v>0</v>
      </c>
      <c r="M839" s="21" t="s">
        <v>966</v>
      </c>
      <c r="N839" s="30">
        <v>45847</v>
      </c>
      <c r="O839" s="48">
        <v>48060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3"/>
        <v>1</v>
      </c>
      <c r="Z839" s="21" t="str">
        <f t="shared" si="104"/>
        <v>Wednesday</v>
      </c>
      <c r="AA839" s="21" t="str">
        <f t="shared" si="105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188</v>
      </c>
      <c r="F840" s="47">
        <f t="shared" si="100"/>
        <v>16544</v>
      </c>
      <c r="G840" s="48">
        <f t="shared" si="101"/>
        <v>16544</v>
      </c>
      <c r="H840" s="21" t="s">
        <v>372</v>
      </c>
      <c r="I840" s="21" t="s">
        <v>373</v>
      </c>
      <c r="J840" s="21">
        <v>1</v>
      </c>
      <c r="K840" s="21">
        <v>1</v>
      </c>
      <c r="L840" s="21">
        <f t="shared" si="102"/>
        <v>0</v>
      </c>
      <c r="M840" s="21" t="s">
        <v>966</v>
      </c>
      <c r="N840" s="30">
        <v>45847</v>
      </c>
      <c r="O840" s="48">
        <v>24210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3"/>
        <v>1</v>
      </c>
      <c r="Z840" s="21" t="str">
        <f t="shared" si="104"/>
        <v>Wednesday</v>
      </c>
      <c r="AA840" s="21" t="str">
        <f t="shared" si="105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374</v>
      </c>
      <c r="F841" s="47">
        <f t="shared" si="100"/>
        <v>32912</v>
      </c>
      <c r="G841" s="48">
        <f t="shared" si="101"/>
        <v>32912</v>
      </c>
      <c r="H841" s="21" t="s">
        <v>756</v>
      </c>
      <c r="I841" s="21" t="s">
        <v>782</v>
      </c>
      <c r="J841" s="21">
        <v>1</v>
      </c>
      <c r="K841" s="21">
        <v>1</v>
      </c>
      <c r="L841" s="21">
        <f t="shared" si="102"/>
        <v>0</v>
      </c>
      <c r="M841" s="21" t="s">
        <v>966</v>
      </c>
      <c r="N841" s="30">
        <v>45847</v>
      </c>
      <c r="O841" s="48">
        <v>48060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3"/>
        <v>1</v>
      </c>
      <c r="Z841" s="21" t="str">
        <f t="shared" si="104"/>
        <v>Wednesday</v>
      </c>
      <c r="AA841" s="21" t="str">
        <f t="shared" si="105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291</v>
      </c>
      <c r="F842" s="47">
        <f t="shared" si="100"/>
        <v>25608</v>
      </c>
      <c r="G842" s="48">
        <f t="shared" si="101"/>
        <v>25608</v>
      </c>
      <c r="H842" s="21" t="s">
        <v>757</v>
      </c>
      <c r="I842" s="21" t="s">
        <v>783</v>
      </c>
      <c r="J842" s="21">
        <v>1</v>
      </c>
      <c r="K842" s="21">
        <v>1</v>
      </c>
      <c r="L842" s="21">
        <f t="shared" si="102"/>
        <v>0</v>
      </c>
      <c r="M842" s="21" t="s">
        <v>966</v>
      </c>
      <c r="N842" s="30">
        <v>45847</v>
      </c>
      <c r="O842" s="48">
        <v>37350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03"/>
        <v>1</v>
      </c>
      <c r="Z842" s="21" t="str">
        <f t="shared" si="104"/>
        <v>Wednesday</v>
      </c>
      <c r="AA842" s="21" t="str">
        <f t="shared" si="105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0"/>
        <v>32912</v>
      </c>
      <c r="G843" s="48">
        <f t="shared" si="101"/>
        <v>32912</v>
      </c>
      <c r="H843" s="21" t="s">
        <v>758</v>
      </c>
      <c r="I843" s="21" t="s">
        <v>784</v>
      </c>
      <c r="J843" s="21">
        <v>1</v>
      </c>
      <c r="K843" s="21">
        <v>1</v>
      </c>
      <c r="L843" s="21">
        <f t="shared" si="102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3"/>
        <v>2</v>
      </c>
      <c r="Z843" s="21" t="str">
        <f t="shared" si="104"/>
        <v>Tuesday</v>
      </c>
      <c r="AA843" s="21" t="str">
        <f t="shared" si="105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0"/>
        <v>32912</v>
      </c>
      <c r="G844" s="48">
        <f t="shared" si="101"/>
        <v>32912</v>
      </c>
      <c r="H844" s="21" t="s">
        <v>759</v>
      </c>
      <c r="I844" s="21" t="s">
        <v>785</v>
      </c>
      <c r="J844" s="21">
        <v>1</v>
      </c>
      <c r="K844" s="21">
        <v>1</v>
      </c>
      <c r="L844" s="21">
        <f t="shared" si="102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03"/>
        <v>2</v>
      </c>
      <c r="Z844" s="21" t="str">
        <f t="shared" si="104"/>
        <v>Tuesday</v>
      </c>
      <c r="AA844" s="21" t="str">
        <f t="shared" si="105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441</v>
      </c>
      <c r="F845" s="47">
        <f t="shared" si="100"/>
        <v>38808</v>
      </c>
      <c r="G845" s="48">
        <f t="shared" si="101"/>
        <v>38808</v>
      </c>
      <c r="H845" s="21" t="s">
        <v>340</v>
      </c>
      <c r="I845" s="21" t="s">
        <v>373</v>
      </c>
      <c r="J845" s="21">
        <v>1</v>
      </c>
      <c r="K845" s="21">
        <v>1</v>
      </c>
      <c r="L845" s="21">
        <f t="shared" si="102"/>
        <v>0</v>
      </c>
      <c r="M845" s="21" t="s">
        <v>808</v>
      </c>
      <c r="N845" s="30">
        <v>45840</v>
      </c>
      <c r="O845" s="48">
        <v>51750</v>
      </c>
      <c r="P845" s="21" t="s">
        <v>460</v>
      </c>
      <c r="Q845" s="21">
        <v>58152716510</v>
      </c>
      <c r="R845" s="21" t="s">
        <v>40</v>
      </c>
      <c r="S845" s="3">
        <v>-20</v>
      </c>
      <c r="T845" s="37" t="s">
        <v>807</v>
      </c>
      <c r="U845" s="21" t="s">
        <v>320</v>
      </c>
      <c r="V845" s="21" t="str">
        <f>VLOOKUP(P845,'Customer List'!B:C,2,)</f>
        <v>Hyderabad</v>
      </c>
      <c r="W845" s="38"/>
      <c r="X845" s="30">
        <v>45841</v>
      </c>
      <c r="Y845" s="21">
        <f t="shared" si="103"/>
        <v>1</v>
      </c>
      <c r="Z845" s="21" t="str">
        <f t="shared" si="104"/>
        <v>Wednesday</v>
      </c>
      <c r="AA845" s="21" t="str">
        <f t="shared" si="105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0"/>
        <v>32912</v>
      </c>
      <c r="G846" s="48">
        <f t="shared" si="101"/>
        <v>32912</v>
      </c>
      <c r="H846" s="21" t="s">
        <v>760</v>
      </c>
      <c r="I846" s="21" t="s">
        <v>786</v>
      </c>
      <c r="J846" s="21">
        <v>1</v>
      </c>
      <c r="K846" s="21">
        <v>1</v>
      </c>
      <c r="L846" s="21">
        <f t="shared" si="102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3"/>
        <v>2</v>
      </c>
      <c r="Z846" s="21" t="str">
        <f t="shared" si="104"/>
        <v>Tuesday</v>
      </c>
      <c r="AA846" s="21" t="str">
        <f t="shared" si="105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0"/>
        <v>32912</v>
      </c>
      <c r="G847" s="48">
        <f t="shared" si="101"/>
        <v>32912</v>
      </c>
      <c r="H847" s="21" t="s">
        <v>761</v>
      </c>
      <c r="I847" s="21" t="s">
        <v>787</v>
      </c>
      <c r="J847" s="21">
        <v>1</v>
      </c>
      <c r="K847" s="21">
        <v>1</v>
      </c>
      <c r="L847" s="21">
        <f t="shared" si="102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3"/>
        <v>2</v>
      </c>
      <c r="Z847" s="21" t="str">
        <f t="shared" si="104"/>
        <v>Tuesday</v>
      </c>
      <c r="AA847" s="21" t="str">
        <f t="shared" si="105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0"/>
        <v>32912</v>
      </c>
      <c r="G848" s="48">
        <f t="shared" si="101"/>
        <v>32912</v>
      </c>
      <c r="H848" s="21" t="s">
        <v>762</v>
      </c>
      <c r="I848" s="21" t="s">
        <v>788</v>
      </c>
      <c r="J848" s="21">
        <v>1</v>
      </c>
      <c r="K848" s="21">
        <v>1</v>
      </c>
      <c r="L848" s="21">
        <f t="shared" si="102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3"/>
        <v>2</v>
      </c>
      <c r="Z848" s="21" t="str">
        <f t="shared" si="104"/>
        <v>Tuesday</v>
      </c>
      <c r="AA848" s="21" t="str">
        <f t="shared" si="105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0"/>
        <v>32912</v>
      </c>
      <c r="G849" s="48">
        <f t="shared" si="101"/>
        <v>32912</v>
      </c>
      <c r="H849" s="21" t="s">
        <v>763</v>
      </c>
      <c r="I849" s="21" t="s">
        <v>789</v>
      </c>
      <c r="J849" s="21">
        <v>1</v>
      </c>
      <c r="K849" s="21">
        <v>1</v>
      </c>
      <c r="L849" s="21">
        <f t="shared" si="102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03"/>
        <v>2</v>
      </c>
      <c r="Z849" s="21" t="str">
        <f t="shared" si="104"/>
        <v>Tuesday</v>
      </c>
      <c r="AA849" s="21" t="str">
        <f t="shared" si="105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980</v>
      </c>
      <c r="F850" s="47">
        <f t="shared" si="100"/>
        <v>86240</v>
      </c>
      <c r="G850" s="48">
        <f t="shared" si="101"/>
        <v>86240</v>
      </c>
      <c r="H850" s="21" t="s">
        <v>764</v>
      </c>
      <c r="I850" s="21" t="s">
        <v>790</v>
      </c>
      <c r="J850" s="21">
        <v>1</v>
      </c>
      <c r="K850" s="21">
        <v>1</v>
      </c>
      <c r="L850" s="21">
        <f t="shared" si="102"/>
        <v>0</v>
      </c>
      <c r="M850" s="21" t="s">
        <v>808</v>
      </c>
      <c r="N850" s="30">
        <v>45840</v>
      </c>
      <c r="O850" s="48">
        <v>147000</v>
      </c>
      <c r="P850" s="21" t="s">
        <v>460</v>
      </c>
      <c r="Q850" s="21">
        <v>58152716510</v>
      </c>
      <c r="R850" s="21" t="s">
        <v>40</v>
      </c>
      <c r="S850" s="3">
        <v>-20</v>
      </c>
      <c r="T850" s="37"/>
      <c r="U850" s="21" t="s">
        <v>320</v>
      </c>
      <c r="V850" s="21" t="str">
        <f>VLOOKUP(P850,'Customer List'!B:C,2,)</f>
        <v>Hyderabad</v>
      </c>
      <c r="W850" s="38"/>
      <c r="X850" s="30">
        <v>45841</v>
      </c>
      <c r="Y850" s="21">
        <f t="shared" si="103"/>
        <v>1</v>
      </c>
      <c r="Z850" s="21" t="str">
        <f t="shared" si="104"/>
        <v>Wednesday</v>
      </c>
      <c r="AA850" s="21" t="str">
        <f t="shared" si="105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374</v>
      </c>
      <c r="F851" s="47">
        <f t="shared" si="100"/>
        <v>32912</v>
      </c>
      <c r="G851" s="48">
        <f t="shared" si="101"/>
        <v>32912</v>
      </c>
      <c r="H851" s="21" t="s">
        <v>765</v>
      </c>
      <c r="I851" s="21" t="s">
        <v>791</v>
      </c>
      <c r="J851" s="21">
        <v>1</v>
      </c>
      <c r="K851" s="21">
        <v>1</v>
      </c>
      <c r="L851" s="21">
        <f t="shared" si="102"/>
        <v>0</v>
      </c>
      <c r="M851" s="21" t="s">
        <v>1232</v>
      </c>
      <c r="N851" s="30">
        <v>45855</v>
      </c>
      <c r="O851" s="48">
        <v>48060</v>
      </c>
      <c r="P851" s="21" t="s">
        <v>254</v>
      </c>
      <c r="Q851" s="21" t="s">
        <v>636</v>
      </c>
      <c r="R851" s="21" t="s">
        <v>637</v>
      </c>
      <c r="S851" s="3">
        <v>-20</v>
      </c>
      <c r="T851" s="37"/>
      <c r="U851" s="21" t="s">
        <v>320</v>
      </c>
      <c r="V851" s="21" t="str">
        <f>VLOOKUP(P851,'Customer List'!B:C,2,)</f>
        <v>Delhi</v>
      </c>
      <c r="W851" s="38"/>
      <c r="X851" s="30">
        <v>45855</v>
      </c>
      <c r="Y851" s="21">
        <f t="shared" si="103"/>
        <v>0</v>
      </c>
      <c r="Z851" s="21" t="str">
        <f t="shared" si="104"/>
        <v>Thursday</v>
      </c>
      <c r="AA851" s="21" t="str">
        <f t="shared" si="105"/>
        <v>Thursday</v>
      </c>
      <c r="AB851" s="21" t="str">
        <f>VLOOKUP(U851,'Currency Sheet'!A:C,3,)</f>
        <v>DOLLAR</v>
      </c>
      <c r="AC851" s="42" t="str">
        <f>VLOOKUP(P851,'Customer List'!B:D,3,)</f>
        <v>Local</v>
      </c>
    </row>
    <row r="852" spans="1:29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330</v>
      </c>
      <c r="F852" s="47">
        <f t="shared" si="100"/>
        <v>29040</v>
      </c>
      <c r="G852" s="48">
        <f t="shared" si="101"/>
        <v>29040</v>
      </c>
      <c r="H852" s="21" t="s">
        <v>766</v>
      </c>
      <c r="I852" s="21" t="s">
        <v>792</v>
      </c>
      <c r="J852" s="21">
        <v>1</v>
      </c>
      <c r="K852" s="21">
        <v>1</v>
      </c>
      <c r="L852" s="21">
        <f t="shared" si="102"/>
        <v>0</v>
      </c>
      <c r="M852" s="21" t="s">
        <v>924</v>
      </c>
      <c r="N852" s="30">
        <v>45846</v>
      </c>
      <c r="O852" s="48">
        <v>51560</v>
      </c>
      <c r="P852" s="21" t="s">
        <v>773</v>
      </c>
      <c r="Q852" s="21" t="s">
        <v>1126</v>
      </c>
      <c r="R852" s="21" t="s">
        <v>40</v>
      </c>
      <c r="S852" s="3">
        <v>-80</v>
      </c>
      <c r="T852" s="37"/>
      <c r="U852" s="21" t="s">
        <v>320</v>
      </c>
      <c r="V852" s="21" t="str">
        <f>VLOOKUP(P852,'Customer List'!B:C,2,)</f>
        <v>Chandigarh</v>
      </c>
      <c r="W852" s="38"/>
      <c r="X852" s="30">
        <v>45847</v>
      </c>
      <c r="Y852" s="21">
        <f t="shared" si="103"/>
        <v>1</v>
      </c>
      <c r="Z852" s="21" t="str">
        <f t="shared" si="104"/>
        <v>Tuesday</v>
      </c>
      <c r="AA852" s="21" t="str">
        <f t="shared" si="105"/>
        <v>Wednesday</v>
      </c>
      <c r="AB852" s="21" t="str">
        <f>VLOOKUP(U852,'Currency Sheet'!A:C,3,)</f>
        <v>DOLLAR</v>
      </c>
      <c r="AC852" s="42" t="str">
        <f>VLOOKUP(P852,'Customer List'!B:D,3,)</f>
        <v>OutStation</v>
      </c>
    </row>
    <row r="853" spans="1:29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55</v>
      </c>
      <c r="F853" s="47">
        <f t="shared" si="100"/>
        <v>4840</v>
      </c>
      <c r="G853" s="48">
        <f t="shared" si="101"/>
        <v>4840</v>
      </c>
      <c r="H853" s="21" t="s">
        <v>767</v>
      </c>
      <c r="I853" s="21" t="s">
        <v>793</v>
      </c>
      <c r="J853" s="21">
        <v>1</v>
      </c>
      <c r="K853" s="21">
        <v>1</v>
      </c>
      <c r="L853" s="21">
        <f t="shared" si="102"/>
        <v>0</v>
      </c>
      <c r="M853" s="21" t="s">
        <v>1004</v>
      </c>
      <c r="N853" s="30">
        <v>45848</v>
      </c>
      <c r="O853" s="48">
        <v>8775</v>
      </c>
      <c r="P853" s="21" t="s">
        <v>16</v>
      </c>
      <c r="Q853" s="21" t="s">
        <v>636</v>
      </c>
      <c r="R853" s="21" t="s">
        <v>637</v>
      </c>
      <c r="S853" s="3">
        <v>-80</v>
      </c>
      <c r="T853" s="37"/>
      <c r="U853" s="21" t="s">
        <v>320</v>
      </c>
      <c r="V853" s="21" t="str">
        <f>VLOOKUP(P853,'Customer List'!B:C,2,)</f>
        <v>Delhi</v>
      </c>
      <c r="W853" s="38"/>
      <c r="X853" s="30">
        <v>45848</v>
      </c>
      <c r="Y853" s="21">
        <f t="shared" si="103"/>
        <v>0</v>
      </c>
      <c r="Z853" s="21" t="str">
        <f t="shared" si="104"/>
        <v>Thursday</v>
      </c>
      <c r="AA853" s="21" t="str">
        <f t="shared" si="105"/>
        <v>Thursday</v>
      </c>
      <c r="AB853" s="21" t="str">
        <f>VLOOKUP(U853,'Currency Sheet'!A:C,3,)</f>
        <v>DOLLAR</v>
      </c>
      <c r="AC853" s="42" t="str">
        <f>VLOOKUP(P853,'Customer List'!B:D,3,)</f>
        <v>Local</v>
      </c>
    </row>
    <row r="854" spans="1:29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0"/>
        <v>6336</v>
      </c>
      <c r="G854" s="48">
        <f t="shared" si="101"/>
        <v>6336</v>
      </c>
      <c r="H854" s="21" t="s">
        <v>768</v>
      </c>
      <c r="I854" s="21" t="s">
        <v>794</v>
      </c>
      <c r="J854" s="21">
        <v>1</v>
      </c>
      <c r="K854" s="21">
        <v>1</v>
      </c>
      <c r="L854" s="21">
        <f t="shared" si="102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3"/>
        <v>2</v>
      </c>
      <c r="Z854" s="21" t="str">
        <f t="shared" si="104"/>
        <v>Wednesday</v>
      </c>
      <c r="AA854" s="21" t="str">
        <f t="shared" si="105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0"/>
        <v>6336</v>
      </c>
      <c r="G855" s="48">
        <f t="shared" si="101"/>
        <v>6336</v>
      </c>
      <c r="H855" s="21" t="s">
        <v>769</v>
      </c>
      <c r="I855" s="21" t="s">
        <v>795</v>
      </c>
      <c r="J855" s="21">
        <v>1</v>
      </c>
      <c r="K855" s="21">
        <v>1</v>
      </c>
      <c r="L855" s="21">
        <f t="shared" si="102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3"/>
        <v>2</v>
      </c>
      <c r="Z855" s="21" t="str">
        <f t="shared" si="104"/>
        <v>Wednesday</v>
      </c>
      <c r="AA855" s="21" t="str">
        <f t="shared" si="105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0"/>
        <v>6336</v>
      </c>
      <c r="G856" s="48">
        <f t="shared" si="101"/>
        <v>6336</v>
      </c>
      <c r="H856" s="21" t="s">
        <v>770</v>
      </c>
      <c r="I856" s="21" t="s">
        <v>796</v>
      </c>
      <c r="J856" s="21">
        <v>1</v>
      </c>
      <c r="K856" s="21">
        <v>1</v>
      </c>
      <c r="L856" s="21">
        <f t="shared" si="102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03"/>
        <v>2</v>
      </c>
      <c r="Z856" s="21" t="str">
        <f t="shared" si="104"/>
        <v>Wednesday</v>
      </c>
      <c r="AA856" s="21" t="str">
        <f t="shared" si="105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0</v>
      </c>
      <c r="F857" s="47">
        <f t="shared" si="100"/>
        <v>0</v>
      </c>
      <c r="G857" s="48">
        <f t="shared" si="101"/>
        <v>0</v>
      </c>
      <c r="H857" s="21" t="s">
        <v>771</v>
      </c>
      <c r="I857" s="21" t="s">
        <v>797</v>
      </c>
      <c r="J857" s="21">
        <v>1</v>
      </c>
      <c r="K857" s="21">
        <v>1</v>
      </c>
      <c r="L857" s="21">
        <f t="shared" si="102"/>
        <v>0</v>
      </c>
      <c r="M857" s="21" t="s">
        <v>1174</v>
      </c>
      <c r="N857" s="30">
        <v>45850</v>
      </c>
      <c r="O857" s="48">
        <v>0</v>
      </c>
      <c r="P857" s="21" t="s">
        <v>1173</v>
      </c>
      <c r="Q857" s="21">
        <v>58153113955</v>
      </c>
      <c r="R857" s="21" t="s">
        <v>40</v>
      </c>
      <c r="S857" s="3">
        <v>-20</v>
      </c>
      <c r="T857" s="37" t="s">
        <v>609</v>
      </c>
      <c r="U857" s="21" t="s">
        <v>320</v>
      </c>
      <c r="V857" s="21" t="str">
        <f>VLOOKUP(P857,'Customer List'!B:C,2,)</f>
        <v>Lucknow</v>
      </c>
      <c r="W857" s="38"/>
      <c r="X857" s="30">
        <v>45852</v>
      </c>
      <c r="Y857" s="21">
        <f t="shared" si="103"/>
        <v>2</v>
      </c>
      <c r="Z857" s="21" t="str">
        <f t="shared" si="104"/>
        <v>Saturday</v>
      </c>
      <c r="AA857" s="21" t="str">
        <f t="shared" si="105"/>
        <v>Monday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t="30" x14ac:dyDescent="0.25">
      <c r="A858" s="21">
        <v>857</v>
      </c>
      <c r="B858" s="21" t="s">
        <v>739</v>
      </c>
      <c r="C858" s="30">
        <v>45834</v>
      </c>
      <c r="D858" s="30">
        <v>45839</v>
      </c>
      <c r="E858" s="47">
        <v>5906.25</v>
      </c>
      <c r="F858" s="47">
        <f t="shared" si="100"/>
        <v>5906.25</v>
      </c>
      <c r="G858" s="48">
        <f t="shared" si="101"/>
        <v>5906.25</v>
      </c>
      <c r="H858" s="21">
        <v>93070</v>
      </c>
      <c r="I858" s="21" t="s">
        <v>740</v>
      </c>
      <c r="J858" s="21">
        <v>1</v>
      </c>
      <c r="K858" s="21">
        <v>1</v>
      </c>
      <c r="L858" s="21">
        <f t="shared" si="102"/>
        <v>0</v>
      </c>
      <c r="M858" s="21" t="s">
        <v>811</v>
      </c>
      <c r="N858" s="30">
        <v>45841</v>
      </c>
      <c r="O858" s="48" t="s">
        <v>811</v>
      </c>
      <c r="P858" s="21" t="s">
        <v>30</v>
      </c>
      <c r="Q858" s="21" t="s">
        <v>636</v>
      </c>
      <c r="R858" s="21" t="s">
        <v>723</v>
      </c>
      <c r="S858" s="3" t="s">
        <v>299</v>
      </c>
      <c r="T858" s="37" t="s">
        <v>858</v>
      </c>
      <c r="U858" s="21" t="s">
        <v>741</v>
      </c>
      <c r="V858" s="21" t="str">
        <f>VLOOKUP(P858,'Customer List'!B:C,2,)</f>
        <v>Delhi</v>
      </c>
      <c r="W858" s="38"/>
      <c r="X858" s="30">
        <v>45841</v>
      </c>
      <c r="Y858" s="21">
        <f t="shared" si="103"/>
        <v>0</v>
      </c>
      <c r="Z858" s="21" t="str">
        <f t="shared" si="104"/>
        <v>Thursday</v>
      </c>
      <c r="AA858" s="21" t="str">
        <f t="shared" si="105"/>
        <v>Thursday</v>
      </c>
      <c r="AB858" s="21" t="str">
        <f>VLOOKUP(U858,'Currency Sheet'!A:C,3,)</f>
        <v>INR</v>
      </c>
      <c r="AC858" s="42" t="str">
        <f>VLOOKUP(P858,'Customer List'!B:D,3,)</f>
        <v>Local</v>
      </c>
    </row>
    <row r="859" spans="1:29" x14ac:dyDescent="0.25">
      <c r="A859" s="21">
        <v>858</v>
      </c>
      <c r="B859" s="21" t="s">
        <v>817</v>
      </c>
      <c r="C859" s="30">
        <v>45838</v>
      </c>
      <c r="D859" s="30">
        <v>45841</v>
      </c>
      <c r="E859" s="47">
        <v>125</v>
      </c>
      <c r="F859" s="47">
        <f t="shared" si="100"/>
        <v>11000</v>
      </c>
      <c r="G859" s="48">
        <f t="shared" si="101"/>
        <v>11000</v>
      </c>
      <c r="H859" s="21" t="s">
        <v>818</v>
      </c>
      <c r="I859" s="21" t="s">
        <v>819</v>
      </c>
      <c r="J859" s="21">
        <v>1</v>
      </c>
      <c r="K859" s="21">
        <v>1</v>
      </c>
      <c r="L859" s="21">
        <f t="shared" si="102"/>
        <v>0</v>
      </c>
      <c r="M859" s="21" t="s">
        <v>928</v>
      </c>
      <c r="N859" s="30">
        <v>45845</v>
      </c>
      <c r="O859" s="48">
        <v>17500</v>
      </c>
      <c r="P859" s="21" t="s">
        <v>820</v>
      </c>
      <c r="Q859" s="21" t="s">
        <v>636</v>
      </c>
      <c r="R859" s="21" t="s">
        <v>723</v>
      </c>
      <c r="S859" s="3">
        <v>-20</v>
      </c>
      <c r="T859" s="37"/>
      <c r="U859" s="21" t="s">
        <v>575</v>
      </c>
      <c r="V859" s="21" t="str">
        <f>VLOOKUP(P859,'Customer List'!B:C,2,)</f>
        <v>Delhi</v>
      </c>
      <c r="W859" s="38"/>
      <c r="X859" s="30">
        <v>45845</v>
      </c>
      <c r="Y859" s="21">
        <f t="shared" si="103"/>
        <v>0</v>
      </c>
      <c r="Z859" s="21" t="str">
        <f t="shared" si="104"/>
        <v>Monday</v>
      </c>
      <c r="AA859" s="21" t="str">
        <f t="shared" si="105"/>
        <v>Monday</v>
      </c>
      <c r="AB859" s="21" t="str">
        <f>VLOOKUP(U859,'Currency Sheet'!A:C,3,)</f>
        <v>DOLLAR</v>
      </c>
      <c r="AC859" s="42" t="str">
        <f>VLOOKUP(P859,'Customer List'!B:D,3,)</f>
        <v>Local</v>
      </c>
    </row>
    <row r="860" spans="1:29" x14ac:dyDescent="0.25">
      <c r="A860" s="21">
        <v>859</v>
      </c>
      <c r="B860" s="21" t="s">
        <v>816</v>
      </c>
      <c r="C860" s="30">
        <v>45835</v>
      </c>
      <c r="D860" s="30">
        <v>45841</v>
      </c>
      <c r="E860" s="47">
        <v>136.80000000000001</v>
      </c>
      <c r="F860" s="47">
        <f t="shared" si="100"/>
        <v>12038.400000000001</v>
      </c>
      <c r="G860" s="48">
        <f t="shared" si="101"/>
        <v>48153.600000000006</v>
      </c>
      <c r="H860" s="21" t="s">
        <v>564</v>
      </c>
      <c r="I860" s="21" t="s">
        <v>565</v>
      </c>
      <c r="J860" s="21">
        <v>4</v>
      </c>
      <c r="K860" s="21">
        <v>4</v>
      </c>
      <c r="L860" s="21">
        <f t="shared" si="102"/>
        <v>0</v>
      </c>
      <c r="M860" s="21" t="s">
        <v>861</v>
      </c>
      <c r="N860" s="30">
        <v>45843</v>
      </c>
      <c r="O860" s="48">
        <v>60000</v>
      </c>
      <c r="P860" s="21" t="s">
        <v>567</v>
      </c>
      <c r="Q860" s="21">
        <v>58152846356</v>
      </c>
      <c r="R860" s="21" t="s">
        <v>40</v>
      </c>
      <c r="S860" s="3">
        <v>-20</v>
      </c>
      <c r="T860" s="37"/>
      <c r="U860" s="21" t="s">
        <v>2026</v>
      </c>
      <c r="V860" s="21" t="str">
        <f>VLOOKUP(P860,'Customer List'!B:C,2,)</f>
        <v>Banglore</v>
      </c>
      <c r="W860" s="38"/>
      <c r="X860" s="30">
        <v>45845</v>
      </c>
      <c r="Y860" s="21">
        <f t="shared" si="103"/>
        <v>2</v>
      </c>
      <c r="Z860" s="21" t="str">
        <f t="shared" si="104"/>
        <v>Saturday</v>
      </c>
      <c r="AA860" s="21" t="str">
        <f t="shared" si="105"/>
        <v>Monday</v>
      </c>
      <c r="AB860" s="21" t="str">
        <f>VLOOKUP(U860,'Currency Sheet'!A:C,3,)</f>
        <v>DOLLAR</v>
      </c>
      <c r="AC860" s="42" t="str">
        <f>VLOOKUP(P860,'Customer List'!B:D,3,)</f>
        <v>OutStation</v>
      </c>
    </row>
    <row r="861" spans="1:29" x14ac:dyDescent="0.25">
      <c r="A861" s="21">
        <v>860</v>
      </c>
      <c r="B861" s="21" t="s">
        <v>841</v>
      </c>
      <c r="C861" s="30">
        <v>45840</v>
      </c>
      <c r="D861" s="30">
        <v>45841</v>
      </c>
      <c r="E861" s="47">
        <v>5906.25</v>
      </c>
      <c r="F861" s="47">
        <f t="shared" si="100"/>
        <v>5906.25</v>
      </c>
      <c r="G861" s="48">
        <f t="shared" si="101"/>
        <v>5906.25</v>
      </c>
      <c r="H861" s="21">
        <v>93070</v>
      </c>
      <c r="I861" s="21" t="s">
        <v>740</v>
      </c>
      <c r="J861" s="21">
        <v>1</v>
      </c>
      <c r="K861" s="21">
        <v>1</v>
      </c>
      <c r="L861" s="21">
        <f t="shared" si="102"/>
        <v>0</v>
      </c>
      <c r="M861" s="21" t="s">
        <v>856</v>
      </c>
      <c r="N861" s="30">
        <v>45843</v>
      </c>
      <c r="O861" s="48">
        <v>0</v>
      </c>
      <c r="P861" s="21" t="s">
        <v>840</v>
      </c>
      <c r="Q861" s="21" t="s">
        <v>636</v>
      </c>
      <c r="R861" s="21" t="s">
        <v>723</v>
      </c>
      <c r="S861" s="3" t="s">
        <v>299</v>
      </c>
      <c r="T861" s="37" t="s">
        <v>857</v>
      </c>
      <c r="U861" s="21" t="s">
        <v>741</v>
      </c>
      <c r="V861" s="21" t="str">
        <f>VLOOKUP(P861,'Customer List'!B:C,2,)</f>
        <v>Delhi</v>
      </c>
      <c r="W861" s="38"/>
      <c r="X861" s="30">
        <v>45843</v>
      </c>
      <c r="Y861" s="21">
        <f t="shared" si="103"/>
        <v>0</v>
      </c>
      <c r="Z861" s="21" t="str">
        <f t="shared" si="104"/>
        <v>Saturday</v>
      </c>
      <c r="AA861" s="21" t="str">
        <f t="shared" si="105"/>
        <v>Saturday</v>
      </c>
      <c r="AB861" s="21" t="str">
        <f>VLOOKUP(U861,'Currency Sheet'!A:C,3,)</f>
        <v>INR</v>
      </c>
      <c r="AC861" s="42" t="str">
        <f>VLOOKUP(P861,'Customer List'!B:D,3,)</f>
        <v>Local</v>
      </c>
    </row>
    <row r="862" spans="1:29" x14ac:dyDescent="0.25">
      <c r="A862" s="21">
        <v>861</v>
      </c>
      <c r="B862" s="21" t="s">
        <v>881</v>
      </c>
      <c r="C862" s="30">
        <v>45835</v>
      </c>
      <c r="D862" s="30">
        <v>45845</v>
      </c>
      <c r="E862" s="47">
        <v>145.19999999999999</v>
      </c>
      <c r="F862" s="47">
        <f t="shared" si="100"/>
        <v>12777.599999999999</v>
      </c>
      <c r="G862" s="48">
        <f t="shared" si="101"/>
        <v>12777.599999999999</v>
      </c>
      <c r="H862" s="21">
        <v>100222</v>
      </c>
      <c r="I862" s="21" t="s">
        <v>1415</v>
      </c>
      <c r="J862" s="21">
        <v>1</v>
      </c>
      <c r="K862" s="21">
        <v>1</v>
      </c>
      <c r="L862" s="21">
        <f t="shared" si="102"/>
        <v>0</v>
      </c>
      <c r="M862" s="21" t="s">
        <v>988</v>
      </c>
      <c r="N862" s="30">
        <v>45847</v>
      </c>
      <c r="O862" s="48">
        <v>23474</v>
      </c>
      <c r="P862" s="21" t="s">
        <v>882</v>
      </c>
      <c r="Q862" s="21">
        <v>58152971995</v>
      </c>
      <c r="R862" s="21" t="s">
        <v>40</v>
      </c>
      <c r="S862" s="3">
        <v>4</v>
      </c>
      <c r="T862" s="37"/>
      <c r="U862" s="21" t="s">
        <v>18</v>
      </c>
      <c r="V862" s="21" t="str">
        <f>VLOOKUP(P862,'Customer List'!B:C,2,)</f>
        <v>Kolkata</v>
      </c>
      <c r="W862" s="38"/>
      <c r="X862" s="30">
        <v>45848</v>
      </c>
      <c r="Y862" s="21">
        <f t="shared" si="103"/>
        <v>1</v>
      </c>
      <c r="Z862" s="21" t="str">
        <f t="shared" si="104"/>
        <v>Wednesday</v>
      </c>
      <c r="AA862" s="21" t="str">
        <f t="shared" si="105"/>
        <v>Thursday</v>
      </c>
      <c r="AB862" s="21" t="str">
        <f>VLOOKUP(U862,'Currency Sheet'!A:C,3,)</f>
        <v>DOLLAR</v>
      </c>
      <c r="AC862" s="42" t="str">
        <f>VLOOKUP(P862,'Customer List'!B:D,3,)</f>
        <v>OutStation</v>
      </c>
    </row>
    <row r="863" spans="1:29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0"/>
        <v>1584</v>
      </c>
      <c r="G863" s="48">
        <f t="shared" si="101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2"/>
        <v>0</v>
      </c>
      <c r="M863" s="21" t="s">
        <v>998</v>
      </c>
      <c r="N863" s="30">
        <v>45847</v>
      </c>
      <c r="O863" s="48">
        <v>2850</v>
      </c>
      <c r="P863" s="21" t="s">
        <v>213</v>
      </c>
      <c r="Q863" s="21" t="s">
        <v>1127</v>
      </c>
      <c r="R863" s="21" t="s">
        <v>1127</v>
      </c>
      <c r="S863" s="3">
        <v>4</v>
      </c>
      <c r="T863" s="37"/>
      <c r="U863" s="21" t="s">
        <v>18</v>
      </c>
      <c r="V863" s="21" t="str">
        <f>VLOOKUP(P863,'Customer List'!B:C,2,)</f>
        <v>Delhi</v>
      </c>
      <c r="W863" s="38"/>
      <c r="X863" s="30">
        <f>IF(OR(R863 = "PRIYANKA MADAM", R863 = "DEEPAK", R863 = "PORTER"),N863,"")</f>
        <v>45847</v>
      </c>
      <c r="Y863" s="21">
        <f t="shared" si="103"/>
        <v>0</v>
      </c>
      <c r="Z863" s="21" t="str">
        <f t="shared" si="104"/>
        <v>Wednesday</v>
      </c>
      <c r="AA863" s="21" t="str">
        <f t="shared" si="105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0"/>
        <v>1584</v>
      </c>
      <c r="G864" s="48">
        <f t="shared" si="101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2"/>
        <v>0</v>
      </c>
      <c r="M864" s="21" t="s">
        <v>1204</v>
      </c>
      <c r="N864" s="30">
        <v>45854</v>
      </c>
      <c r="O864" s="48">
        <v>5405.62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3"/>
        <v>0</v>
      </c>
      <c r="Z864" s="21" t="str">
        <f t="shared" si="104"/>
        <v>Wednesday</v>
      </c>
      <c r="AA864" s="21" t="str">
        <f t="shared" si="105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63</v>
      </c>
      <c r="F865" s="47">
        <f t="shared" si="100"/>
        <v>5544</v>
      </c>
      <c r="G865" s="48">
        <f t="shared" si="101"/>
        <v>5544</v>
      </c>
      <c r="H865" s="21">
        <v>100312</v>
      </c>
      <c r="I865" s="21" t="s">
        <v>1631</v>
      </c>
      <c r="J865" s="21">
        <v>1</v>
      </c>
      <c r="K865" s="21">
        <v>1</v>
      </c>
      <c r="L865" s="21">
        <f t="shared" si="102"/>
        <v>0</v>
      </c>
      <c r="M865" s="21" t="s">
        <v>1204</v>
      </c>
      <c r="N865" s="30">
        <v>45854</v>
      </c>
      <c r="O865" s="48">
        <v>12206.25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03"/>
        <v>0</v>
      </c>
      <c r="Z865" s="21" t="str">
        <f t="shared" si="104"/>
        <v>Wednesday</v>
      </c>
      <c r="AA865" s="21" t="str">
        <f t="shared" si="105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172.8</v>
      </c>
      <c r="F866" s="47">
        <f t="shared" si="100"/>
        <v>15206.400000000001</v>
      </c>
      <c r="G866" s="48">
        <f t="shared" si="101"/>
        <v>15206.400000000001</v>
      </c>
      <c r="H866" s="21">
        <v>100432</v>
      </c>
      <c r="I866" s="21" t="s">
        <v>1273</v>
      </c>
      <c r="J866" s="21">
        <v>1</v>
      </c>
      <c r="K866" s="21">
        <v>1</v>
      </c>
      <c r="L866" s="21">
        <f t="shared" si="102"/>
        <v>0</v>
      </c>
      <c r="M866" s="21" t="s">
        <v>1160</v>
      </c>
      <c r="N866" s="30">
        <v>45850</v>
      </c>
      <c r="O866" s="48">
        <v>24624</v>
      </c>
      <c r="P866" s="21" t="s">
        <v>617</v>
      </c>
      <c r="Q866" s="21">
        <v>58153121121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Bhuvneshwar</v>
      </c>
      <c r="W866" s="38"/>
      <c r="X866" s="30">
        <v>45853</v>
      </c>
      <c r="Y866" s="21">
        <f t="shared" si="103"/>
        <v>3</v>
      </c>
      <c r="Z866" s="21" t="str">
        <f t="shared" si="104"/>
        <v>Saturday</v>
      </c>
      <c r="AA866" s="21" t="str">
        <f t="shared" si="105"/>
        <v>Tuesday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59.4</v>
      </c>
      <c r="F867" s="47">
        <f t="shared" si="100"/>
        <v>5227.2</v>
      </c>
      <c r="G867" s="48">
        <f t="shared" si="101"/>
        <v>5227.2</v>
      </c>
      <c r="H867" s="21">
        <v>100706</v>
      </c>
      <c r="I867" s="21" t="s">
        <v>69</v>
      </c>
      <c r="J867" s="21">
        <v>1</v>
      </c>
      <c r="K867" s="21">
        <v>1</v>
      </c>
      <c r="L867" s="21">
        <f t="shared" si="102"/>
        <v>0</v>
      </c>
      <c r="M867" s="21" t="s">
        <v>988</v>
      </c>
      <c r="N867" s="30">
        <v>45847</v>
      </c>
      <c r="O867" s="48">
        <v>9603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3"/>
        <v>1</v>
      </c>
      <c r="Z867" s="21" t="str">
        <f t="shared" si="104"/>
        <v>Wednesday</v>
      </c>
      <c r="AA867" s="21" t="str">
        <f t="shared" si="105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33.6</v>
      </c>
      <c r="F868" s="47">
        <f t="shared" si="100"/>
        <v>2956.8</v>
      </c>
      <c r="G868" s="48">
        <f t="shared" si="101"/>
        <v>2956.8</v>
      </c>
      <c r="H868" s="21">
        <v>101207</v>
      </c>
      <c r="I868" s="21" t="s">
        <v>1276</v>
      </c>
      <c r="J868" s="21">
        <v>1</v>
      </c>
      <c r="K868" s="21">
        <v>1</v>
      </c>
      <c r="L868" s="21">
        <f t="shared" si="102"/>
        <v>0</v>
      </c>
      <c r="M868" s="21" t="s">
        <v>988</v>
      </c>
      <c r="N868" s="30">
        <v>45847</v>
      </c>
      <c r="O868" s="48">
        <v>5432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03"/>
        <v>1</v>
      </c>
      <c r="Z868" s="21" t="str">
        <f t="shared" si="104"/>
        <v>Wednesday</v>
      </c>
      <c r="AA868" s="21" t="str">
        <f t="shared" si="105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60.6</v>
      </c>
      <c r="F869" s="47">
        <f t="shared" si="100"/>
        <v>5332.8</v>
      </c>
      <c r="G869" s="48">
        <f t="shared" si="101"/>
        <v>5332.8</v>
      </c>
      <c r="H869" s="21">
        <v>104419</v>
      </c>
      <c r="I869" s="21" t="s">
        <v>1632</v>
      </c>
      <c r="J869" s="21">
        <v>1</v>
      </c>
      <c r="K869" s="21">
        <v>1</v>
      </c>
      <c r="L869" s="21">
        <f t="shared" si="102"/>
        <v>0</v>
      </c>
      <c r="M869" s="21" t="s">
        <v>975</v>
      </c>
      <c r="N869" s="30">
        <v>45847</v>
      </c>
      <c r="O869" s="48">
        <v>9393</v>
      </c>
      <c r="P869" s="21" t="s">
        <v>671</v>
      </c>
      <c r="Q869" s="21">
        <v>58152971203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Hyderabad</v>
      </c>
      <c r="W869" s="38"/>
      <c r="X869" s="30">
        <v>45848</v>
      </c>
      <c r="Y869" s="21">
        <f t="shared" si="103"/>
        <v>1</v>
      </c>
      <c r="Z869" s="21" t="str">
        <f t="shared" si="104"/>
        <v>Wednesday</v>
      </c>
      <c r="AA869" s="21" t="str">
        <f t="shared" si="105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t="45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32.4</v>
      </c>
      <c r="F870" s="47">
        <f t="shared" si="100"/>
        <v>2851.2</v>
      </c>
      <c r="G870" s="48">
        <f t="shared" si="101"/>
        <v>2851.2</v>
      </c>
      <c r="H870" s="21">
        <v>116101</v>
      </c>
      <c r="I870" s="21" t="s">
        <v>1633</v>
      </c>
      <c r="J870" s="21">
        <v>1</v>
      </c>
      <c r="K870" s="21">
        <v>1</v>
      </c>
      <c r="L870" s="21">
        <f t="shared" si="102"/>
        <v>0</v>
      </c>
      <c r="M870" s="21" t="s">
        <v>1204</v>
      </c>
      <c r="N870" s="30">
        <v>45854</v>
      </c>
      <c r="O870" s="48">
        <v>5405.63</v>
      </c>
      <c r="P870" s="21" t="s">
        <v>624</v>
      </c>
      <c r="Q870" s="21" t="s">
        <v>636</v>
      </c>
      <c r="R870" s="21" t="s">
        <v>847</v>
      </c>
      <c r="S870" s="3">
        <v>4</v>
      </c>
      <c r="T870" s="37" t="s">
        <v>1203</v>
      </c>
      <c r="U870" s="21" t="s">
        <v>18</v>
      </c>
      <c r="V870" s="21" t="str">
        <f>VLOOKUP(P870,'Customer List'!B:C,2,)</f>
        <v>Delhi</v>
      </c>
      <c r="W870" s="38"/>
      <c r="X870" s="30">
        <v>45854</v>
      </c>
      <c r="Y870" s="21">
        <f t="shared" si="103"/>
        <v>0</v>
      </c>
      <c r="Z870" s="21" t="str">
        <f t="shared" si="104"/>
        <v>Wednesday</v>
      </c>
      <c r="AA870" s="21" t="str">
        <f t="shared" si="105"/>
        <v>Wednesday</v>
      </c>
      <c r="AB870" s="21" t="str">
        <f>VLOOKUP(U870,'Currency Sheet'!A:C,3,)</f>
        <v>DOLLAR</v>
      </c>
      <c r="AC870" s="42" t="str">
        <f>VLOOKUP(P870,'Customer List'!B:D,3,)</f>
        <v>Local</v>
      </c>
    </row>
    <row r="871" spans="1:29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56.4</v>
      </c>
      <c r="F871" s="47">
        <f t="shared" si="100"/>
        <v>4963.2</v>
      </c>
      <c r="G871" s="48">
        <f t="shared" si="101"/>
        <v>4963.2</v>
      </c>
      <c r="H871" s="21">
        <v>117323</v>
      </c>
      <c r="I871" s="21" t="s">
        <v>1634</v>
      </c>
      <c r="J871" s="21">
        <v>1</v>
      </c>
      <c r="K871" s="21">
        <v>1</v>
      </c>
      <c r="L871" s="21">
        <f t="shared" si="102"/>
        <v>0</v>
      </c>
      <c r="M871" s="21" t="s">
        <v>988</v>
      </c>
      <c r="N871" s="30">
        <v>45847</v>
      </c>
      <c r="O871" s="48">
        <v>9118</v>
      </c>
      <c r="P871" s="21" t="s">
        <v>882</v>
      </c>
      <c r="Q871" s="21">
        <v>58152971995</v>
      </c>
      <c r="R871" s="21" t="s">
        <v>40</v>
      </c>
      <c r="S871" s="3">
        <v>4</v>
      </c>
      <c r="T871" s="37"/>
      <c r="U871" s="21" t="s">
        <v>18</v>
      </c>
      <c r="V871" s="21" t="str">
        <f>VLOOKUP(P871,'Customer List'!B:C,2,)</f>
        <v>Kolkata</v>
      </c>
      <c r="W871" s="38"/>
      <c r="X871" s="30">
        <v>45848</v>
      </c>
      <c r="Y871" s="21">
        <f t="shared" si="103"/>
        <v>1</v>
      </c>
      <c r="Z871" s="21" t="str">
        <f t="shared" si="104"/>
        <v>Wednesday</v>
      </c>
      <c r="AA871" s="21" t="str">
        <f t="shared" si="105"/>
        <v>Thursday</v>
      </c>
      <c r="AB871" s="21" t="str">
        <f>VLOOKUP(U871,'Currency Sheet'!A:C,3,)</f>
        <v>DOLLAR</v>
      </c>
      <c r="AC871" s="42" t="str">
        <f>VLOOKUP(P871,'Customer List'!B:D,3,)</f>
        <v>OutStation</v>
      </c>
    </row>
    <row r="872" spans="1:29" ht="45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88.2</v>
      </c>
      <c r="F872" s="47">
        <f t="shared" si="100"/>
        <v>7761.6</v>
      </c>
      <c r="G872" s="48">
        <f t="shared" si="101"/>
        <v>7761.6</v>
      </c>
      <c r="H872" s="21">
        <v>125611</v>
      </c>
      <c r="I872" s="21" t="s">
        <v>1635</v>
      </c>
      <c r="J872" s="21">
        <v>1</v>
      </c>
      <c r="K872" s="21">
        <v>1</v>
      </c>
      <c r="L872" s="21">
        <f t="shared" si="102"/>
        <v>0</v>
      </c>
      <c r="M872" s="21" t="s">
        <v>1204</v>
      </c>
      <c r="N872" s="30">
        <v>45854</v>
      </c>
      <c r="O872" s="48">
        <v>17088.75</v>
      </c>
      <c r="P872" s="21" t="s">
        <v>624</v>
      </c>
      <c r="Q872" s="21" t="s">
        <v>636</v>
      </c>
      <c r="R872" s="21" t="s">
        <v>847</v>
      </c>
      <c r="S872" s="3">
        <v>4</v>
      </c>
      <c r="T872" s="37" t="s">
        <v>1203</v>
      </c>
      <c r="U872" s="21" t="s">
        <v>18</v>
      </c>
      <c r="V872" s="21" t="str">
        <f>VLOOKUP(P872,'Customer List'!B:C,2,)</f>
        <v>Delhi</v>
      </c>
      <c r="W872" s="38"/>
      <c r="X872" s="30">
        <v>45854</v>
      </c>
      <c r="Y872" s="21">
        <f t="shared" si="103"/>
        <v>0</v>
      </c>
      <c r="Z872" s="21" t="str">
        <f t="shared" si="104"/>
        <v>Wednesday</v>
      </c>
      <c r="AA872" s="21" t="str">
        <f t="shared" si="105"/>
        <v>Wednesday</v>
      </c>
      <c r="AB872" s="21" t="str">
        <f>VLOOKUP(U872,'Currency Sheet'!A:C,3,)</f>
        <v>DOLLAR</v>
      </c>
      <c r="AC872" s="42" t="str">
        <f>VLOOKUP(P872,'Customer List'!B:D,3,)</f>
        <v>Local</v>
      </c>
    </row>
    <row r="873" spans="1:29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59.4</v>
      </c>
      <c r="F873" s="47">
        <f t="shared" si="100"/>
        <v>5227.2</v>
      </c>
      <c r="G873" s="48">
        <f t="shared" si="101"/>
        <v>5227.2</v>
      </c>
      <c r="H873" s="21">
        <v>127617</v>
      </c>
      <c r="I873" s="21" t="s">
        <v>1551</v>
      </c>
      <c r="J873" s="21">
        <v>1</v>
      </c>
      <c r="K873" s="21">
        <v>1</v>
      </c>
      <c r="L873" s="21">
        <f t="shared" si="102"/>
        <v>0</v>
      </c>
      <c r="M873" s="21" t="s">
        <v>988</v>
      </c>
      <c r="N873" s="30">
        <v>45847</v>
      </c>
      <c r="O873" s="48">
        <v>9603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3"/>
        <v>1</v>
      </c>
      <c r="Z873" s="21" t="str">
        <f t="shared" si="104"/>
        <v>Wednesday</v>
      </c>
      <c r="AA873" s="21" t="str">
        <f t="shared" si="105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201</v>
      </c>
      <c r="F874" s="47">
        <f t="shared" si="100"/>
        <v>17688</v>
      </c>
      <c r="G874" s="48">
        <f t="shared" si="101"/>
        <v>17688</v>
      </c>
      <c r="H874" s="21">
        <v>128012</v>
      </c>
      <c r="I874" s="21" t="s">
        <v>1553</v>
      </c>
      <c r="J874" s="21">
        <v>1</v>
      </c>
      <c r="K874" s="21">
        <v>1</v>
      </c>
      <c r="L874" s="21">
        <f t="shared" si="102"/>
        <v>0</v>
      </c>
      <c r="M874" s="21" t="s">
        <v>988</v>
      </c>
      <c r="N874" s="30">
        <v>45847</v>
      </c>
      <c r="O874" s="48">
        <v>32495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03"/>
        <v>1</v>
      </c>
      <c r="Z874" s="21" t="str">
        <f t="shared" si="104"/>
        <v>Wednesday</v>
      </c>
      <c r="AA874" s="21" t="str">
        <f t="shared" si="105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161.25</v>
      </c>
      <c r="F875" s="47">
        <f t="shared" si="100"/>
        <v>14190</v>
      </c>
      <c r="G875" s="48">
        <f t="shared" si="101"/>
        <v>14190</v>
      </c>
      <c r="H875" s="21">
        <v>129817</v>
      </c>
      <c r="I875" s="21" t="s">
        <v>1636</v>
      </c>
      <c r="J875" s="21">
        <v>1</v>
      </c>
      <c r="K875" s="21">
        <v>1</v>
      </c>
      <c r="L875" s="21">
        <f t="shared" si="102"/>
        <v>0</v>
      </c>
      <c r="M875" s="21" t="s">
        <v>998</v>
      </c>
      <c r="N875" s="30">
        <v>45847</v>
      </c>
      <c r="O875" s="48">
        <v>20425</v>
      </c>
      <c r="P875" s="21" t="s">
        <v>213</v>
      </c>
      <c r="Q875" s="21" t="s">
        <v>1127</v>
      </c>
      <c r="R875" s="21" t="s">
        <v>1127</v>
      </c>
      <c r="S875" s="3">
        <v>4</v>
      </c>
      <c r="T875" s="37"/>
      <c r="U875" s="21" t="s">
        <v>18</v>
      </c>
      <c r="V875" s="21" t="str">
        <f>VLOOKUP(P875,'Customer List'!B:C,2,)</f>
        <v>Delhi</v>
      </c>
      <c r="W875" s="38"/>
      <c r="X875" s="30">
        <f>IF(OR(R875 = "PRIYANKA MADAM", R875 = "DEEPAK", R875 = "PORTER"),N875,"")</f>
        <v>45847</v>
      </c>
      <c r="Y875" s="21">
        <f t="shared" si="103"/>
        <v>0</v>
      </c>
      <c r="Z875" s="21" t="str">
        <f t="shared" si="104"/>
        <v>Wednesday</v>
      </c>
      <c r="AA875" s="21" t="str">
        <f t="shared" si="105"/>
        <v>Wednesday</v>
      </c>
      <c r="AB875" s="21" t="str">
        <f>VLOOKUP(U875,'Currency Sheet'!A:C,3,)</f>
        <v>DOLLAR</v>
      </c>
      <c r="AC875" s="42" t="str">
        <f>VLOOKUP(P875,'Customer List'!B:D,3,)</f>
        <v>Local</v>
      </c>
    </row>
    <row r="876" spans="1:29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89.4</v>
      </c>
      <c r="F876" s="47">
        <f t="shared" si="100"/>
        <v>7867.2000000000007</v>
      </c>
      <c r="G876" s="48">
        <f t="shared" si="101"/>
        <v>7867.2000000000007</v>
      </c>
      <c r="H876" s="21">
        <v>300005</v>
      </c>
      <c r="I876" s="21" t="s">
        <v>1637</v>
      </c>
      <c r="J876" s="21">
        <v>1</v>
      </c>
      <c r="K876" s="21">
        <v>1</v>
      </c>
      <c r="L876" s="21">
        <f t="shared" si="102"/>
        <v>0</v>
      </c>
      <c r="M876" s="21" t="s">
        <v>909</v>
      </c>
      <c r="N876" s="30">
        <v>45846</v>
      </c>
      <c r="O876" s="48">
        <v>12739.5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3"/>
        <v>1</v>
      </c>
      <c r="Z876" s="21" t="str">
        <f t="shared" si="104"/>
        <v>Tuesday</v>
      </c>
      <c r="AA876" s="21" t="str">
        <f t="shared" si="105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237.6</v>
      </c>
      <c r="F877" s="47">
        <f t="shared" si="100"/>
        <v>20908.8</v>
      </c>
      <c r="G877" s="48">
        <f t="shared" si="101"/>
        <v>41817.599999999999</v>
      </c>
      <c r="H877" s="21">
        <v>300332</v>
      </c>
      <c r="I877" s="21" t="s">
        <v>1638</v>
      </c>
      <c r="J877" s="21">
        <v>2</v>
      </c>
      <c r="K877" s="21">
        <v>2</v>
      </c>
      <c r="L877" s="21">
        <f t="shared" si="102"/>
        <v>0</v>
      </c>
      <c r="M877" s="21" t="s">
        <v>910</v>
      </c>
      <c r="N877" s="30">
        <v>45846</v>
      </c>
      <c r="O877" s="48">
        <v>67716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3"/>
        <v>1</v>
      </c>
      <c r="Z877" s="21" t="str">
        <f t="shared" si="104"/>
        <v>Tuesday</v>
      </c>
      <c r="AA877" s="21" t="str">
        <f t="shared" si="105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207</v>
      </c>
      <c r="F878" s="47">
        <f t="shared" si="100"/>
        <v>18216</v>
      </c>
      <c r="G878" s="48">
        <f t="shared" si="101"/>
        <v>18216</v>
      </c>
      <c r="H878" s="21">
        <v>302820</v>
      </c>
      <c r="I878" s="21" t="s">
        <v>1639</v>
      </c>
      <c r="J878" s="21">
        <v>1</v>
      </c>
      <c r="K878" s="21">
        <v>1</v>
      </c>
      <c r="L878" s="21">
        <f t="shared" si="102"/>
        <v>0</v>
      </c>
      <c r="M878" s="21" t="s">
        <v>909</v>
      </c>
      <c r="N878" s="30">
        <v>45846</v>
      </c>
      <c r="O878" s="48">
        <v>29497.5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3"/>
        <v>1</v>
      </c>
      <c r="Z878" s="21" t="str">
        <f t="shared" si="104"/>
        <v>Tuesday</v>
      </c>
      <c r="AA878" s="21" t="str">
        <f t="shared" si="105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89.4</v>
      </c>
      <c r="F879" s="47">
        <f t="shared" si="100"/>
        <v>7867.2000000000007</v>
      </c>
      <c r="G879" s="48">
        <f t="shared" si="101"/>
        <v>15734.400000000001</v>
      </c>
      <c r="H879" s="21">
        <v>302934</v>
      </c>
      <c r="I879" s="21" t="s">
        <v>1640</v>
      </c>
      <c r="J879" s="21">
        <v>2</v>
      </c>
      <c r="K879" s="21">
        <v>2</v>
      </c>
      <c r="L879" s="21">
        <f t="shared" si="102"/>
        <v>0</v>
      </c>
      <c r="M879" s="21" t="s">
        <v>908</v>
      </c>
      <c r="N879" s="30">
        <v>45846</v>
      </c>
      <c r="O879" s="48">
        <v>25479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03"/>
        <v>1</v>
      </c>
      <c r="Z879" s="21" t="str">
        <f t="shared" si="104"/>
        <v>Tuesday</v>
      </c>
      <c r="AA879" s="21" t="str">
        <f t="shared" si="105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159</v>
      </c>
      <c r="F880" s="47">
        <f t="shared" si="100"/>
        <v>13992</v>
      </c>
      <c r="G880" s="48">
        <f t="shared" si="101"/>
        <v>13992</v>
      </c>
      <c r="H880" s="21">
        <v>304022</v>
      </c>
      <c r="I880" s="21" t="s">
        <v>1641</v>
      </c>
      <c r="J880" s="21">
        <v>1</v>
      </c>
      <c r="K880" s="21">
        <v>1</v>
      </c>
      <c r="L880" s="21">
        <f t="shared" si="102"/>
        <v>0</v>
      </c>
      <c r="M880" s="21" t="s">
        <v>988</v>
      </c>
      <c r="N880" s="30">
        <v>45847</v>
      </c>
      <c r="O880" s="48">
        <v>25705</v>
      </c>
      <c r="P880" s="21" t="s">
        <v>882</v>
      </c>
      <c r="Q880" s="21">
        <v>58152971995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45848</v>
      </c>
      <c r="Y880" s="21">
        <f t="shared" si="103"/>
        <v>1</v>
      </c>
      <c r="Z880" s="21" t="str">
        <f t="shared" si="104"/>
        <v>Wednesday</v>
      </c>
      <c r="AA880" s="21" t="str">
        <f t="shared" si="105"/>
        <v>Thursday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92.4</v>
      </c>
      <c r="F881" s="47">
        <f t="shared" si="100"/>
        <v>8131.2000000000007</v>
      </c>
      <c r="G881" s="48">
        <f t="shared" si="101"/>
        <v>8131.2000000000007</v>
      </c>
      <c r="H881" s="21">
        <v>309719</v>
      </c>
      <c r="I881" s="21" t="s">
        <v>1642</v>
      </c>
      <c r="J881" s="21">
        <v>1</v>
      </c>
      <c r="K881" s="21">
        <v>1</v>
      </c>
      <c r="L881" s="21">
        <f t="shared" si="102"/>
        <v>0</v>
      </c>
      <c r="M881" s="21" t="s">
        <v>907</v>
      </c>
      <c r="N881" s="30">
        <v>45846</v>
      </c>
      <c r="O881" s="48">
        <v>13167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3"/>
        <v>1</v>
      </c>
      <c r="Z881" s="21" t="str">
        <f t="shared" si="104"/>
        <v>Tuesday</v>
      </c>
      <c r="AA881" s="21" t="str">
        <f t="shared" si="105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285.75</v>
      </c>
      <c r="F882" s="47">
        <f t="shared" si="100"/>
        <v>25146</v>
      </c>
      <c r="G882" s="48">
        <f t="shared" si="101"/>
        <v>25146</v>
      </c>
      <c r="H882" s="21">
        <v>311122</v>
      </c>
      <c r="I882" s="21" t="s">
        <v>1643</v>
      </c>
      <c r="J882" s="21">
        <v>1</v>
      </c>
      <c r="K882" s="21">
        <v>1</v>
      </c>
      <c r="L882" s="21">
        <f t="shared" si="102"/>
        <v>0</v>
      </c>
      <c r="M882" s="21" t="s">
        <v>910</v>
      </c>
      <c r="N882" s="30">
        <v>45846</v>
      </c>
      <c r="O882" s="48">
        <v>32575.5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3"/>
        <v>1</v>
      </c>
      <c r="Z882" s="21" t="str">
        <f t="shared" si="104"/>
        <v>Tuesday</v>
      </c>
      <c r="AA882" s="21" t="str">
        <f t="shared" si="105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89.4</v>
      </c>
      <c r="F883" s="47">
        <f t="shared" si="100"/>
        <v>7867.2000000000007</v>
      </c>
      <c r="G883" s="48">
        <f t="shared" si="101"/>
        <v>7867.2000000000007</v>
      </c>
      <c r="H883" s="21">
        <v>312815</v>
      </c>
      <c r="I883" s="21" t="s">
        <v>1644</v>
      </c>
      <c r="J883" s="21">
        <v>1</v>
      </c>
      <c r="K883" s="21">
        <v>1</v>
      </c>
      <c r="L883" s="21">
        <f t="shared" si="102"/>
        <v>0</v>
      </c>
      <c r="M883" s="21" t="s">
        <v>907</v>
      </c>
      <c r="N883" s="30">
        <v>45846</v>
      </c>
      <c r="O883" s="48">
        <v>12739.5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3"/>
        <v>1</v>
      </c>
      <c r="Z883" s="21" t="str">
        <f t="shared" si="104"/>
        <v>Tuesday</v>
      </c>
      <c r="AA883" s="21" t="str">
        <f t="shared" si="105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109.8</v>
      </c>
      <c r="F884" s="47">
        <f t="shared" si="100"/>
        <v>9662.4</v>
      </c>
      <c r="G884" s="48">
        <f t="shared" si="101"/>
        <v>9662.4</v>
      </c>
      <c r="H884" s="21">
        <v>320107</v>
      </c>
      <c r="I884" s="21" t="s">
        <v>1235</v>
      </c>
      <c r="J884" s="21">
        <v>1</v>
      </c>
      <c r="K884" s="21">
        <v>1</v>
      </c>
      <c r="L884" s="21">
        <f t="shared" si="102"/>
        <v>0</v>
      </c>
      <c r="M884" s="21" t="s">
        <v>909</v>
      </c>
      <c r="N884" s="30">
        <v>45846</v>
      </c>
      <c r="O884" s="48">
        <v>15646.5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3"/>
        <v>1</v>
      </c>
      <c r="Z884" s="21" t="str">
        <f t="shared" si="104"/>
        <v>Tuesday</v>
      </c>
      <c r="AA884" s="21" t="str">
        <f t="shared" si="105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154.19999999999999</v>
      </c>
      <c r="F885" s="47">
        <f t="shared" si="100"/>
        <v>13569.599999999999</v>
      </c>
      <c r="G885" s="48">
        <f t="shared" si="101"/>
        <v>13569.599999999999</v>
      </c>
      <c r="H885" s="21">
        <v>323006</v>
      </c>
      <c r="I885" s="21" t="s">
        <v>1469</v>
      </c>
      <c r="J885" s="21">
        <v>1</v>
      </c>
      <c r="K885" s="21">
        <v>1</v>
      </c>
      <c r="L885" s="21">
        <f t="shared" si="102"/>
        <v>0</v>
      </c>
      <c r="M885" s="21" t="s">
        <v>907</v>
      </c>
      <c r="N885" s="30">
        <v>45846</v>
      </c>
      <c r="O885" s="48">
        <v>21973.5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3"/>
        <v>1</v>
      </c>
      <c r="Z885" s="21" t="str">
        <f t="shared" si="104"/>
        <v>Tuesday</v>
      </c>
      <c r="AA885" s="21" t="str">
        <f t="shared" si="105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318</v>
      </c>
      <c r="F886" s="47">
        <f t="shared" si="100"/>
        <v>27984</v>
      </c>
      <c r="G886" s="48">
        <f t="shared" si="101"/>
        <v>27984</v>
      </c>
      <c r="H886" s="21">
        <v>323028</v>
      </c>
      <c r="I886" s="21" t="s">
        <v>1645</v>
      </c>
      <c r="J886" s="21">
        <v>1</v>
      </c>
      <c r="K886" s="21">
        <v>1</v>
      </c>
      <c r="L886" s="21">
        <f t="shared" si="102"/>
        <v>0</v>
      </c>
      <c r="M886" s="21" t="s">
        <v>907</v>
      </c>
      <c r="N886" s="30">
        <v>45846</v>
      </c>
      <c r="O886" s="48">
        <v>36252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03"/>
        <v>1</v>
      </c>
      <c r="Z886" s="21" t="str">
        <f t="shared" si="104"/>
        <v>Tuesday</v>
      </c>
      <c r="AA886" s="21" t="str">
        <f t="shared" si="105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257.39999999999998</v>
      </c>
      <c r="F887" s="47">
        <f t="shared" si="100"/>
        <v>22651.199999999997</v>
      </c>
      <c r="G887" s="48">
        <f t="shared" si="101"/>
        <v>45302.399999999994</v>
      </c>
      <c r="H887" s="21">
        <v>332306</v>
      </c>
      <c r="I887" s="21" t="s">
        <v>1646</v>
      </c>
      <c r="J887" s="21">
        <v>2</v>
      </c>
      <c r="K887" s="21">
        <v>2</v>
      </c>
      <c r="L887" s="21">
        <f t="shared" si="102"/>
        <v>0</v>
      </c>
      <c r="M887" s="21" t="s">
        <v>969</v>
      </c>
      <c r="N887" s="30">
        <v>45847</v>
      </c>
      <c r="O887" s="48">
        <v>73359</v>
      </c>
      <c r="P887" s="21" t="s">
        <v>242</v>
      </c>
      <c r="Q887" s="21">
        <v>58152972415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Mumbai</v>
      </c>
      <c r="W887" s="38"/>
      <c r="X887" s="30">
        <v>45848</v>
      </c>
      <c r="Y887" s="21">
        <f t="shared" si="103"/>
        <v>1</v>
      </c>
      <c r="Z887" s="21" t="str">
        <f t="shared" si="104"/>
        <v>Wednesday</v>
      </c>
      <c r="AA887" s="21" t="str">
        <f t="shared" si="105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137.4</v>
      </c>
      <c r="F888" s="47">
        <f t="shared" si="100"/>
        <v>12091.2</v>
      </c>
      <c r="G888" s="48">
        <f t="shared" si="101"/>
        <v>12091.2</v>
      </c>
      <c r="H888" s="21">
        <v>344750</v>
      </c>
      <c r="I888" s="21" t="s">
        <v>1647</v>
      </c>
      <c r="J888" s="21">
        <v>1</v>
      </c>
      <c r="K888" s="21">
        <v>1</v>
      </c>
      <c r="L888" s="21">
        <f t="shared" si="102"/>
        <v>0</v>
      </c>
      <c r="M888" s="21" t="s">
        <v>988</v>
      </c>
      <c r="N888" s="30">
        <v>45847</v>
      </c>
      <c r="O888" s="48">
        <v>22213</v>
      </c>
      <c r="P888" s="21" t="s">
        <v>882</v>
      </c>
      <c r="Q888" s="21">
        <v>58152971995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45848</v>
      </c>
      <c r="Y888" s="21">
        <f t="shared" si="103"/>
        <v>1</v>
      </c>
      <c r="Z888" s="21" t="str">
        <f t="shared" si="104"/>
        <v>Wednesday</v>
      </c>
      <c r="AA888" s="21" t="str">
        <f t="shared" si="105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144.75</v>
      </c>
      <c r="F889" s="47">
        <f t="shared" si="100"/>
        <v>12738</v>
      </c>
      <c r="G889" s="48">
        <f t="shared" si="101"/>
        <v>25476</v>
      </c>
      <c r="H889" s="21">
        <v>348219</v>
      </c>
      <c r="I889" s="21" t="s">
        <v>1648</v>
      </c>
      <c r="J889" s="21">
        <v>2</v>
      </c>
      <c r="K889" s="21">
        <v>2</v>
      </c>
      <c r="L889" s="21">
        <f t="shared" si="102"/>
        <v>0</v>
      </c>
      <c r="M889" s="21" t="s">
        <v>909</v>
      </c>
      <c r="N889" s="30">
        <v>45846</v>
      </c>
      <c r="O889" s="48">
        <v>33003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3"/>
        <v>1</v>
      </c>
      <c r="Z889" s="21" t="str">
        <f t="shared" si="104"/>
        <v>Tuesday</v>
      </c>
      <c r="AA889" s="21" t="str">
        <f t="shared" si="105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88.2</v>
      </c>
      <c r="F890" s="47">
        <f t="shared" si="100"/>
        <v>7761.6</v>
      </c>
      <c r="G890" s="48">
        <f t="shared" si="101"/>
        <v>7761.6</v>
      </c>
      <c r="H890" s="21">
        <v>356607</v>
      </c>
      <c r="I890" s="21" t="s">
        <v>1649</v>
      </c>
      <c r="J890" s="21">
        <v>1</v>
      </c>
      <c r="K890" s="21">
        <v>1</v>
      </c>
      <c r="L890" s="21">
        <f t="shared" si="102"/>
        <v>0</v>
      </c>
      <c r="M890" s="21" t="s">
        <v>909</v>
      </c>
      <c r="N890" s="30">
        <v>45846</v>
      </c>
      <c r="O890" s="48">
        <v>12568.5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03"/>
        <v>1</v>
      </c>
      <c r="Z890" s="21" t="str">
        <f t="shared" si="104"/>
        <v>Tuesday</v>
      </c>
      <c r="AA890" s="21" t="str">
        <f t="shared" si="105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229.2</v>
      </c>
      <c r="F891" s="47">
        <f t="shared" si="100"/>
        <v>20169.599999999999</v>
      </c>
      <c r="G891" s="48">
        <f t="shared" si="101"/>
        <v>20169.599999999999</v>
      </c>
      <c r="H891" s="21">
        <v>368504</v>
      </c>
      <c r="I891" s="21" t="s">
        <v>1650</v>
      </c>
      <c r="J891" s="21">
        <v>1</v>
      </c>
      <c r="K891" s="21">
        <v>1</v>
      </c>
      <c r="L891" s="21">
        <f t="shared" si="102"/>
        <v>0</v>
      </c>
      <c r="M891" s="21" t="s">
        <v>912</v>
      </c>
      <c r="N891" s="30">
        <v>45846</v>
      </c>
      <c r="O891" s="48">
        <v>38486.5</v>
      </c>
      <c r="P891" s="21" t="s">
        <v>1120</v>
      </c>
      <c r="Q891" s="21">
        <v>58152919996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45847</v>
      </c>
      <c r="Y891" s="21">
        <f t="shared" si="103"/>
        <v>1</v>
      </c>
      <c r="Z891" s="21" t="str">
        <f t="shared" si="104"/>
        <v>Tuesday</v>
      </c>
      <c r="AA891" s="21" t="str">
        <f t="shared" si="105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123.6</v>
      </c>
      <c r="F892" s="47">
        <f t="shared" si="100"/>
        <v>10876.8</v>
      </c>
      <c r="G892" s="48">
        <f t="shared" si="101"/>
        <v>43507.199999999997</v>
      </c>
      <c r="H892" s="21">
        <v>420302</v>
      </c>
      <c r="I892" s="21" t="s">
        <v>1249</v>
      </c>
      <c r="J892" s="21">
        <v>4</v>
      </c>
      <c r="K892" s="21">
        <v>4</v>
      </c>
      <c r="L892" s="21">
        <f t="shared" si="102"/>
        <v>0</v>
      </c>
      <c r="M892" s="21" t="s">
        <v>968</v>
      </c>
      <c r="N892" s="30">
        <v>45847</v>
      </c>
      <c r="O892" s="48">
        <v>70452</v>
      </c>
      <c r="P892" s="21" t="s">
        <v>242</v>
      </c>
      <c r="Q892" s="21">
        <v>58152972415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45848</v>
      </c>
      <c r="Y892" s="21">
        <f t="shared" si="103"/>
        <v>1</v>
      </c>
      <c r="Z892" s="21" t="str">
        <f t="shared" si="104"/>
        <v>Wednesday</v>
      </c>
      <c r="AA892" s="21" t="str">
        <f t="shared" si="105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84.6</v>
      </c>
      <c r="F893" s="47">
        <f t="shared" si="100"/>
        <v>7444.7999999999993</v>
      </c>
      <c r="G893" s="48">
        <f t="shared" si="101"/>
        <v>7444.7999999999993</v>
      </c>
      <c r="H893" s="21">
        <v>421601</v>
      </c>
      <c r="I893" s="21" t="s">
        <v>1607</v>
      </c>
      <c r="J893" s="21">
        <v>1</v>
      </c>
      <c r="K893" s="21">
        <v>1</v>
      </c>
      <c r="L893" s="21">
        <f t="shared" si="102"/>
        <v>0</v>
      </c>
      <c r="M893" s="21" t="s">
        <v>978</v>
      </c>
      <c r="N893" s="30">
        <v>45847</v>
      </c>
      <c r="O893" s="48">
        <v>14805</v>
      </c>
      <c r="P893" s="21" t="s">
        <v>621</v>
      </c>
      <c r="Q893" s="21">
        <v>58152972161</v>
      </c>
      <c r="R893" s="21" t="s">
        <v>40</v>
      </c>
      <c r="S893" s="3" t="s">
        <v>299</v>
      </c>
      <c r="T893" s="37"/>
      <c r="U893" s="21" t="s">
        <v>18</v>
      </c>
      <c r="V893" s="21" t="str">
        <f>VLOOKUP(P893,'Customer List'!B:C,2,)</f>
        <v>Hyderabad</v>
      </c>
      <c r="W893" s="38"/>
      <c r="X893" s="30">
        <v>45848</v>
      </c>
      <c r="Y893" s="21">
        <f t="shared" si="103"/>
        <v>1</v>
      </c>
      <c r="Z893" s="21" t="str">
        <f t="shared" si="104"/>
        <v>Wednesday</v>
      </c>
      <c r="AA893" s="21" t="str">
        <f t="shared" si="105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53.4</v>
      </c>
      <c r="F894" s="47">
        <f t="shared" si="100"/>
        <v>4699.2</v>
      </c>
      <c r="G894" s="48">
        <f t="shared" si="101"/>
        <v>4699.2</v>
      </c>
      <c r="H894" s="21">
        <v>423111</v>
      </c>
      <c r="I894" s="21" t="s">
        <v>1651</v>
      </c>
      <c r="J894" s="21">
        <v>1</v>
      </c>
      <c r="K894" s="21">
        <v>1</v>
      </c>
      <c r="L894" s="21">
        <f t="shared" si="102"/>
        <v>0</v>
      </c>
      <c r="M894" s="21" t="s">
        <v>988</v>
      </c>
      <c r="N894" s="30">
        <v>45847</v>
      </c>
      <c r="O894" s="48">
        <v>8633</v>
      </c>
      <c r="P894" s="21" t="s">
        <v>882</v>
      </c>
      <c r="Q894" s="21">
        <v>58152971995</v>
      </c>
      <c r="R894" s="21" t="s">
        <v>40</v>
      </c>
      <c r="S894" s="3">
        <v>-20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45848</v>
      </c>
      <c r="Y894" s="21">
        <f t="shared" si="103"/>
        <v>1</v>
      </c>
      <c r="Z894" s="21" t="str">
        <f t="shared" si="104"/>
        <v>Wednesday</v>
      </c>
      <c r="AA894" s="21" t="str">
        <f t="shared" si="105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183</v>
      </c>
      <c r="F895" s="47">
        <f t="shared" si="100"/>
        <v>16104</v>
      </c>
      <c r="G895" s="48">
        <f t="shared" si="101"/>
        <v>16104</v>
      </c>
      <c r="H895" s="21">
        <v>430104</v>
      </c>
      <c r="I895" s="21" t="s">
        <v>230</v>
      </c>
      <c r="J895" s="21">
        <v>1</v>
      </c>
      <c r="K895" s="21">
        <v>1</v>
      </c>
      <c r="L895" s="21">
        <f t="shared" si="102"/>
        <v>0</v>
      </c>
      <c r="M895" s="21" t="s">
        <v>911</v>
      </c>
      <c r="N895" s="30">
        <v>45846</v>
      </c>
      <c r="O895" s="48">
        <v>28365</v>
      </c>
      <c r="P895" s="21" t="s">
        <v>172</v>
      </c>
      <c r="Q895" s="21">
        <v>58152921433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45847</v>
      </c>
      <c r="Y895" s="21">
        <f t="shared" si="103"/>
        <v>1</v>
      </c>
      <c r="Z895" s="21" t="str">
        <f t="shared" si="104"/>
        <v>Tuesday</v>
      </c>
      <c r="AA895" s="21" t="str">
        <f t="shared" si="105"/>
        <v>Wednesday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66</v>
      </c>
      <c r="F896" s="47">
        <f t="shared" si="100"/>
        <v>5808</v>
      </c>
      <c r="G896" s="48">
        <f t="shared" si="101"/>
        <v>5808</v>
      </c>
      <c r="H896" s="21">
        <v>505808</v>
      </c>
      <c r="I896" s="21" t="s">
        <v>140</v>
      </c>
      <c r="J896" s="21">
        <v>1</v>
      </c>
      <c r="K896" s="21">
        <v>1</v>
      </c>
      <c r="L896" s="21">
        <f t="shared" si="102"/>
        <v>0</v>
      </c>
      <c r="M896" s="21" t="s">
        <v>988</v>
      </c>
      <c r="N896" s="30">
        <v>45847</v>
      </c>
      <c r="O896" s="48">
        <v>10670</v>
      </c>
      <c r="P896" s="21" t="s">
        <v>882</v>
      </c>
      <c r="Q896" s="21">
        <v>58152971995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45848</v>
      </c>
      <c r="Y896" s="21">
        <f t="shared" si="103"/>
        <v>1</v>
      </c>
      <c r="Z896" s="21" t="str">
        <f t="shared" si="104"/>
        <v>Wednesday</v>
      </c>
      <c r="AA896" s="21" t="str">
        <f t="shared" si="105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67.2</v>
      </c>
      <c r="F897" s="47">
        <f t="shared" si="100"/>
        <v>5913.6</v>
      </c>
      <c r="G897" s="48">
        <f t="shared" si="101"/>
        <v>11827.2</v>
      </c>
      <c r="H897" s="21">
        <v>505816</v>
      </c>
      <c r="I897" s="21" t="s">
        <v>1652</v>
      </c>
      <c r="J897" s="21">
        <v>2</v>
      </c>
      <c r="K897" s="21">
        <v>2</v>
      </c>
      <c r="L897" s="21">
        <f t="shared" si="102"/>
        <v>0</v>
      </c>
      <c r="M897" s="21" t="s">
        <v>975</v>
      </c>
      <c r="N897" s="30">
        <v>45847</v>
      </c>
      <c r="O897" s="48">
        <v>20832</v>
      </c>
      <c r="P897" s="21" t="s">
        <v>671</v>
      </c>
      <c r="Q897" s="21">
        <v>58152971203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Hyderabad</v>
      </c>
      <c r="W897" s="38"/>
      <c r="X897" s="30">
        <v>45848</v>
      </c>
      <c r="Y897" s="21">
        <f t="shared" si="103"/>
        <v>1</v>
      </c>
      <c r="Z897" s="21" t="str">
        <f t="shared" si="104"/>
        <v>Wednesday</v>
      </c>
      <c r="AA897" s="21" t="str">
        <f t="shared" si="105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148.19999999999999</v>
      </c>
      <c r="F898" s="47">
        <f t="shared" si="100"/>
        <v>13041.599999999999</v>
      </c>
      <c r="G898" s="48">
        <f t="shared" si="101"/>
        <v>13041.599999999999</v>
      </c>
      <c r="H898" s="21">
        <v>506507</v>
      </c>
      <c r="I898" s="21" t="s">
        <v>1509</v>
      </c>
      <c r="J898" s="21">
        <v>1</v>
      </c>
      <c r="K898" s="21">
        <v>1</v>
      </c>
      <c r="L898" s="21">
        <f t="shared" si="102"/>
        <v>0</v>
      </c>
      <c r="M898" s="21" t="s">
        <v>908</v>
      </c>
      <c r="N898" s="30">
        <v>45846</v>
      </c>
      <c r="O898" s="48">
        <v>21118.5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3"/>
        <v>1</v>
      </c>
      <c r="Z898" s="21" t="str">
        <f t="shared" si="104"/>
        <v>Tuesday</v>
      </c>
      <c r="AA898" s="21" t="str">
        <f t="shared" si="105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128.4</v>
      </c>
      <c r="F899" s="47">
        <f t="shared" ref="F899:F962" si="106">IF(AB899="DOLLAR",E899*88,E899)</f>
        <v>11299.2</v>
      </c>
      <c r="G899" s="48">
        <f t="shared" ref="G899:G962" si="107">F899*J899</f>
        <v>11299.2</v>
      </c>
      <c r="H899" s="21">
        <v>506804</v>
      </c>
      <c r="I899" s="21" t="s">
        <v>1653</v>
      </c>
      <c r="J899" s="21">
        <v>1</v>
      </c>
      <c r="K899" s="21">
        <v>1</v>
      </c>
      <c r="L899" s="21">
        <f t="shared" ref="L899:L962" si="108">J899-K899</f>
        <v>0</v>
      </c>
      <c r="M899" s="21" t="s">
        <v>907</v>
      </c>
      <c r="N899" s="30">
        <v>45846</v>
      </c>
      <c r="O899" s="48">
        <v>18297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ref="Y899:Y962" si="109">IF(X899="", "", X899-N899)</f>
        <v>1</v>
      </c>
      <c r="Z899" s="21" t="str">
        <f t="shared" ref="Z899:Z962" si="110">IF(N899="", "", TEXT(N899, "dddd"))</f>
        <v>Tuesday</v>
      </c>
      <c r="AA899" s="21" t="str">
        <f t="shared" ref="AA899:AA962" si="111">IF(X899="", "", TEXT(X899, "dddd"))</f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177.6</v>
      </c>
      <c r="F900" s="47">
        <f t="shared" si="106"/>
        <v>15628.8</v>
      </c>
      <c r="G900" s="48">
        <f t="shared" si="107"/>
        <v>15628.8</v>
      </c>
      <c r="H900" s="21">
        <v>506916</v>
      </c>
      <c r="I900" s="21" t="s">
        <v>1654</v>
      </c>
      <c r="J900" s="21">
        <v>1</v>
      </c>
      <c r="K900" s="21">
        <v>1</v>
      </c>
      <c r="L900" s="21">
        <f t="shared" si="108"/>
        <v>0</v>
      </c>
      <c r="M900" s="21" t="s">
        <v>988</v>
      </c>
      <c r="N900" s="30">
        <v>45847</v>
      </c>
      <c r="O900" s="48">
        <v>28712</v>
      </c>
      <c r="P900" s="21" t="s">
        <v>882</v>
      </c>
      <c r="Q900" s="21">
        <v>58152971995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45848</v>
      </c>
      <c r="Y900" s="21">
        <f t="shared" si="109"/>
        <v>1</v>
      </c>
      <c r="Z900" s="21" t="str">
        <f t="shared" si="110"/>
        <v>Wednesday</v>
      </c>
      <c r="AA900" s="21" t="str">
        <f t="shared" si="111"/>
        <v>Thursday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208.2</v>
      </c>
      <c r="F901" s="47">
        <f t="shared" si="106"/>
        <v>18321.599999999999</v>
      </c>
      <c r="G901" s="48">
        <f t="shared" si="107"/>
        <v>36643.199999999997</v>
      </c>
      <c r="H901" s="21">
        <v>591706</v>
      </c>
      <c r="I901" s="21" t="s">
        <v>1655</v>
      </c>
      <c r="J901" s="21">
        <v>2</v>
      </c>
      <c r="K901" s="21">
        <v>2</v>
      </c>
      <c r="L901" s="21">
        <f t="shared" si="108"/>
        <v>0</v>
      </c>
      <c r="M901" s="21" t="s">
        <v>908</v>
      </c>
      <c r="N901" s="30">
        <v>45846</v>
      </c>
      <c r="O901" s="48">
        <v>59337</v>
      </c>
      <c r="P901" s="21" t="s">
        <v>883</v>
      </c>
      <c r="Q901" s="21">
        <v>58152921956</v>
      </c>
      <c r="R901" s="21" t="s">
        <v>40</v>
      </c>
      <c r="S901" s="3">
        <v>-20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45847</v>
      </c>
      <c r="Y901" s="21">
        <f t="shared" si="109"/>
        <v>1</v>
      </c>
      <c r="Z901" s="21" t="str">
        <f t="shared" si="110"/>
        <v>Tuesday</v>
      </c>
      <c r="AA901" s="21" t="str">
        <f t="shared" si="111"/>
        <v>Wednesday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165.6</v>
      </c>
      <c r="F902" s="47">
        <f t="shared" si="106"/>
        <v>14572.8</v>
      </c>
      <c r="G902" s="48">
        <f t="shared" si="107"/>
        <v>14572.8</v>
      </c>
      <c r="H902" s="21">
        <v>801701</v>
      </c>
      <c r="I902" s="21" t="s">
        <v>1656</v>
      </c>
      <c r="J902" s="21">
        <v>1</v>
      </c>
      <c r="K902" s="21">
        <v>1</v>
      </c>
      <c r="L902" s="21">
        <f t="shared" si="108"/>
        <v>0</v>
      </c>
      <c r="M902" s="21" t="s">
        <v>913</v>
      </c>
      <c r="N902" s="30">
        <v>45846</v>
      </c>
      <c r="O902" s="48">
        <v>32085</v>
      </c>
      <c r="P902" s="21" t="s">
        <v>884</v>
      </c>
      <c r="Q902" s="21">
        <v>58152919786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Jodhpur</v>
      </c>
      <c r="W902" s="38"/>
      <c r="X902" s="30">
        <v>45848</v>
      </c>
      <c r="Y902" s="21">
        <f t="shared" si="109"/>
        <v>2</v>
      </c>
      <c r="Z902" s="21" t="str">
        <f t="shared" si="110"/>
        <v>Tuesday</v>
      </c>
      <c r="AA902" s="21" t="str">
        <f t="shared" si="111"/>
        <v>Thursday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46.2</v>
      </c>
      <c r="F903" s="47">
        <f t="shared" si="106"/>
        <v>4065.6000000000004</v>
      </c>
      <c r="G903" s="48">
        <f t="shared" si="107"/>
        <v>4065.6000000000004</v>
      </c>
      <c r="H903" s="21">
        <v>100236</v>
      </c>
      <c r="I903" s="21" t="s">
        <v>43</v>
      </c>
      <c r="J903" s="21">
        <v>1</v>
      </c>
      <c r="K903" s="21">
        <v>1</v>
      </c>
      <c r="L903" s="21">
        <f t="shared" si="108"/>
        <v>0</v>
      </c>
      <c r="M903" s="21" t="s">
        <v>1160</v>
      </c>
      <c r="N903" s="30">
        <v>45850</v>
      </c>
      <c r="O903" s="48">
        <v>6583.5</v>
      </c>
      <c r="P903" s="21" t="s">
        <v>617</v>
      </c>
      <c r="Q903" s="21">
        <v>58153121121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Bhuvneshwar</v>
      </c>
      <c r="W903" s="38"/>
      <c r="X903" s="30">
        <v>45853</v>
      </c>
      <c r="Y903" s="21">
        <f t="shared" si="109"/>
        <v>3</v>
      </c>
      <c r="Z903" s="21" t="str">
        <f t="shared" si="110"/>
        <v>Saturday</v>
      </c>
      <c r="AA903" s="21" t="str">
        <f t="shared" si="111"/>
        <v>Tuesday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t="45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172.8</v>
      </c>
      <c r="F904" s="47">
        <f t="shared" si="106"/>
        <v>15206.400000000001</v>
      </c>
      <c r="G904" s="48">
        <f t="shared" si="107"/>
        <v>15206.400000000001</v>
      </c>
      <c r="H904" s="21">
        <v>100432</v>
      </c>
      <c r="I904" s="21" t="s">
        <v>1273</v>
      </c>
      <c r="J904" s="21">
        <v>1</v>
      </c>
      <c r="K904" s="21">
        <v>1</v>
      </c>
      <c r="L904" s="21">
        <f t="shared" si="108"/>
        <v>0</v>
      </c>
      <c r="M904" s="21" t="s">
        <v>1204</v>
      </c>
      <c r="N904" s="30">
        <v>45854</v>
      </c>
      <c r="O904" s="48">
        <v>33480</v>
      </c>
      <c r="P904" s="21" t="s">
        <v>624</v>
      </c>
      <c r="Q904" s="21" t="s">
        <v>636</v>
      </c>
      <c r="R904" s="21" t="s">
        <v>847</v>
      </c>
      <c r="S904" s="3">
        <v>4</v>
      </c>
      <c r="T904" s="37" t="s">
        <v>1203</v>
      </c>
      <c r="U904" s="21" t="s">
        <v>18</v>
      </c>
      <c r="V904" s="21" t="str">
        <f>VLOOKUP(P904,'Customer List'!B:C,2,)</f>
        <v>Delhi</v>
      </c>
      <c r="W904" s="38"/>
      <c r="X904" s="30">
        <v>45854</v>
      </c>
      <c r="Y904" s="21">
        <f t="shared" si="109"/>
        <v>0</v>
      </c>
      <c r="Z904" s="21" t="str">
        <f t="shared" si="110"/>
        <v>Wednesday</v>
      </c>
      <c r="AA904" s="21" t="str">
        <f t="shared" si="111"/>
        <v>Wednesday</v>
      </c>
      <c r="AB904" s="21" t="str">
        <f>VLOOKUP(U904,'Currency Sheet'!A:C,3,)</f>
        <v>DOLLAR</v>
      </c>
      <c r="AC904" s="42" t="str">
        <f>VLOOKUP(P904,'Customer List'!B:D,3,)</f>
        <v>Local</v>
      </c>
    </row>
    <row r="905" spans="1:29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137.4</v>
      </c>
      <c r="F905" s="47">
        <f t="shared" si="106"/>
        <v>12091.2</v>
      </c>
      <c r="G905" s="48">
        <f t="shared" si="107"/>
        <v>12091.2</v>
      </c>
      <c r="H905" s="21">
        <v>100612</v>
      </c>
      <c r="I905" s="21" t="s">
        <v>1657</v>
      </c>
      <c r="J905" s="21">
        <v>1</v>
      </c>
      <c r="K905" s="21">
        <v>1</v>
      </c>
      <c r="L905" s="21">
        <f t="shared" si="108"/>
        <v>0</v>
      </c>
      <c r="M905" s="21" t="s">
        <v>1160</v>
      </c>
      <c r="N905" s="30">
        <v>45850</v>
      </c>
      <c r="O905" s="48">
        <v>19579.5</v>
      </c>
      <c r="P905" s="21" t="s">
        <v>617</v>
      </c>
      <c r="Q905" s="21">
        <v>58153121121</v>
      </c>
      <c r="R905" s="21" t="s">
        <v>40</v>
      </c>
      <c r="S905" s="3">
        <v>4</v>
      </c>
      <c r="T905" s="37"/>
      <c r="U905" s="21" t="s">
        <v>18</v>
      </c>
      <c r="V905" s="21" t="str">
        <f>VLOOKUP(P905,'Customer List'!B:C,2,)</f>
        <v>Bhuvneshwar</v>
      </c>
      <c r="W905" s="38"/>
      <c r="X905" s="30">
        <v>45853</v>
      </c>
      <c r="Y905" s="21">
        <f t="shared" si="109"/>
        <v>3</v>
      </c>
      <c r="Z905" s="21" t="str">
        <f t="shared" si="110"/>
        <v>Saturday</v>
      </c>
      <c r="AA905" s="21" t="str">
        <f t="shared" si="111"/>
        <v>Tuesday</v>
      </c>
      <c r="AB905" s="21" t="str">
        <f>VLOOKUP(U905,'Currency Sheet'!A:C,3,)</f>
        <v>DOLLAR</v>
      </c>
      <c r="AC905" s="42" t="str">
        <f>VLOOKUP(P905,'Customer List'!B:D,3,)</f>
        <v>OutStation</v>
      </c>
    </row>
    <row r="906" spans="1:29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64.2</v>
      </c>
      <c r="F906" s="47">
        <f t="shared" si="106"/>
        <v>5649.6</v>
      </c>
      <c r="G906" s="48">
        <f t="shared" si="107"/>
        <v>5649.6</v>
      </c>
      <c r="H906" s="21">
        <v>100708</v>
      </c>
      <c r="I906" s="21" t="s">
        <v>1374</v>
      </c>
      <c r="J906" s="21">
        <v>1</v>
      </c>
      <c r="K906" s="21">
        <v>1</v>
      </c>
      <c r="L906" s="21">
        <f t="shared" si="108"/>
        <v>0</v>
      </c>
      <c r="M906" s="21" t="s">
        <v>1002</v>
      </c>
      <c r="N906" s="30">
        <v>45847</v>
      </c>
      <c r="O906" s="48">
        <v>0</v>
      </c>
      <c r="P906" s="21" t="s">
        <v>49</v>
      </c>
      <c r="Q906" s="21" t="s">
        <v>636</v>
      </c>
      <c r="R906" s="21" t="s">
        <v>637</v>
      </c>
      <c r="S906" s="3">
        <v>4</v>
      </c>
      <c r="T906" s="37" t="s">
        <v>609</v>
      </c>
      <c r="U906" s="21" t="s">
        <v>18</v>
      </c>
      <c r="V906" s="21" t="str">
        <f>VLOOKUP(P906,'Customer List'!B:C,2,)</f>
        <v>Delhi</v>
      </c>
      <c r="W906" s="38"/>
      <c r="X906" s="30">
        <v>45847</v>
      </c>
      <c r="Y906" s="21">
        <f t="shared" si="109"/>
        <v>0</v>
      </c>
      <c r="Z906" s="21" t="str">
        <f t="shared" si="110"/>
        <v>Wednesday</v>
      </c>
      <c r="AA906" s="21" t="str">
        <f t="shared" si="111"/>
        <v>Wednesday</v>
      </c>
      <c r="AB906" s="21" t="str">
        <f>VLOOKUP(U906,'Currency Sheet'!A:C,3,)</f>
        <v>DOLLAR</v>
      </c>
      <c r="AC906" s="42" t="str">
        <f>VLOOKUP(P906,'Customer List'!B:D,3,)</f>
        <v>Local</v>
      </c>
    </row>
    <row r="907" spans="1:29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81.599999999999994</v>
      </c>
      <c r="F907" s="47">
        <f t="shared" si="106"/>
        <v>7180.7999999999993</v>
      </c>
      <c r="G907" s="48">
        <f t="shared" si="107"/>
        <v>7180.7999999999993</v>
      </c>
      <c r="H907" s="21">
        <v>101823</v>
      </c>
      <c r="I907" s="21" t="s">
        <v>1658</v>
      </c>
      <c r="J907" s="21">
        <v>1</v>
      </c>
      <c r="K907" s="21">
        <v>1</v>
      </c>
      <c r="L907" s="21">
        <f t="shared" si="108"/>
        <v>0</v>
      </c>
      <c r="M907" s="21" t="s">
        <v>1160</v>
      </c>
      <c r="N907" s="30">
        <v>45850</v>
      </c>
      <c r="O907" s="48">
        <v>11628</v>
      </c>
      <c r="P907" s="21" t="s">
        <v>617</v>
      </c>
      <c r="Q907" s="21">
        <v>58153121121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Bhuvneshwar</v>
      </c>
      <c r="W907" s="38"/>
      <c r="X907" s="30">
        <v>45853</v>
      </c>
      <c r="Y907" s="21">
        <f t="shared" si="109"/>
        <v>3</v>
      </c>
      <c r="Z907" s="21" t="str">
        <f t="shared" si="110"/>
        <v>Saturday</v>
      </c>
      <c r="AA907" s="21" t="str">
        <f t="shared" si="111"/>
        <v>Tuesday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06"/>
        <v>8659.1999999999989</v>
      </c>
      <c r="G908" s="48">
        <f t="shared" si="107"/>
        <v>17318.399999999998</v>
      </c>
      <c r="H908" s="21">
        <v>102116</v>
      </c>
      <c r="I908" s="21" t="s">
        <v>1659</v>
      </c>
      <c r="J908" s="21">
        <v>2</v>
      </c>
      <c r="K908" s="21">
        <v>2</v>
      </c>
      <c r="L908" s="21">
        <f t="shared" si="108"/>
        <v>0</v>
      </c>
      <c r="M908" s="21" t="s">
        <v>926</v>
      </c>
      <c r="N908" s="30">
        <v>45846</v>
      </c>
      <c r="O908" s="48">
        <v>35588</v>
      </c>
      <c r="P908" s="21" t="s">
        <v>295</v>
      </c>
      <c r="Q908" s="21">
        <v>58152921341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9"/>
        <v>3</v>
      </c>
      <c r="Z908" s="21" t="str">
        <f t="shared" si="110"/>
        <v>Tuesday</v>
      </c>
      <c r="AA908" s="21" t="str">
        <f t="shared" si="111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06"/>
        <v>8659.1999999999989</v>
      </c>
      <c r="G909" s="48">
        <f t="shared" si="107"/>
        <v>8659.1999999999989</v>
      </c>
      <c r="H909" s="21">
        <v>102116</v>
      </c>
      <c r="I909" s="21" t="s">
        <v>1659</v>
      </c>
      <c r="J909" s="21">
        <v>1</v>
      </c>
      <c r="K909" s="21">
        <v>1</v>
      </c>
      <c r="L909" s="21">
        <f t="shared" si="108"/>
        <v>0</v>
      </c>
      <c r="M909" s="21" t="s">
        <v>985</v>
      </c>
      <c r="N909" s="30">
        <v>45847</v>
      </c>
      <c r="O909" s="48">
        <v>18302.400000000001</v>
      </c>
      <c r="P909" s="21" t="s">
        <v>618</v>
      </c>
      <c r="Q909" s="21">
        <v>58152971424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09"/>
        <v>2</v>
      </c>
      <c r="Z909" s="21" t="str">
        <f t="shared" si="110"/>
        <v>Wednesday</v>
      </c>
      <c r="AA909" s="21" t="str">
        <f t="shared" si="111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144.6</v>
      </c>
      <c r="F910" s="47">
        <f t="shared" si="106"/>
        <v>12724.8</v>
      </c>
      <c r="G910" s="48">
        <f t="shared" si="107"/>
        <v>12724.8</v>
      </c>
      <c r="H910" s="21">
        <v>102720</v>
      </c>
      <c r="I910" s="21" t="s">
        <v>1660</v>
      </c>
      <c r="J910" s="21">
        <v>1</v>
      </c>
      <c r="K910" s="21">
        <v>1</v>
      </c>
      <c r="L910" s="21">
        <f t="shared" si="108"/>
        <v>0</v>
      </c>
      <c r="M910" s="21" t="s">
        <v>1160</v>
      </c>
      <c r="N910" s="30">
        <v>45850</v>
      </c>
      <c r="O910" s="48">
        <v>20605.5</v>
      </c>
      <c r="P910" s="21" t="s">
        <v>617</v>
      </c>
      <c r="Q910" s="21">
        <v>58153121121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Bhuvneshwar</v>
      </c>
      <c r="W910" s="38"/>
      <c r="X910" s="30">
        <v>45853</v>
      </c>
      <c r="Y910" s="21">
        <f t="shared" si="109"/>
        <v>3</v>
      </c>
      <c r="Z910" s="21" t="str">
        <f t="shared" si="110"/>
        <v>Saturday</v>
      </c>
      <c r="AA910" s="21" t="str">
        <f t="shared" si="111"/>
        <v>Tuesday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148.80000000000001</v>
      </c>
      <c r="F911" s="47">
        <f t="shared" si="106"/>
        <v>13094.400000000001</v>
      </c>
      <c r="G911" s="48">
        <f t="shared" si="107"/>
        <v>13094.400000000001</v>
      </c>
      <c r="H911" s="21">
        <v>103028</v>
      </c>
      <c r="I911" s="21" t="s">
        <v>1661</v>
      </c>
      <c r="J911" s="21">
        <v>1</v>
      </c>
      <c r="K911" s="21">
        <v>1</v>
      </c>
      <c r="L911" s="21">
        <f t="shared" si="108"/>
        <v>0</v>
      </c>
      <c r="M911" s="21" t="s">
        <v>967</v>
      </c>
      <c r="N911" s="30">
        <v>45847</v>
      </c>
      <c r="O911" s="48">
        <v>23064</v>
      </c>
      <c r="P911" s="21" t="s">
        <v>228</v>
      </c>
      <c r="Q911" s="21">
        <v>58152972625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Kolkata</v>
      </c>
      <c r="W911" s="38"/>
      <c r="X911" s="30">
        <v>45848</v>
      </c>
      <c r="Y911" s="21">
        <f t="shared" si="109"/>
        <v>1</v>
      </c>
      <c r="Z911" s="21" t="str">
        <f t="shared" si="110"/>
        <v>Wednesday</v>
      </c>
      <c r="AA911" s="21" t="str">
        <f t="shared" si="111"/>
        <v>Thursday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51.6</v>
      </c>
      <c r="F912" s="47">
        <f t="shared" si="106"/>
        <v>4540.8</v>
      </c>
      <c r="G912" s="48">
        <f t="shared" si="107"/>
        <v>4540.8</v>
      </c>
      <c r="H912" s="21">
        <v>103106</v>
      </c>
      <c r="I912" s="21" t="s">
        <v>1662</v>
      </c>
      <c r="J912" s="21">
        <v>1</v>
      </c>
      <c r="K912" s="21">
        <v>1</v>
      </c>
      <c r="L912" s="21">
        <f t="shared" si="108"/>
        <v>0</v>
      </c>
      <c r="M912" s="21" t="s">
        <v>1160</v>
      </c>
      <c r="N912" s="30">
        <v>45850</v>
      </c>
      <c r="O912" s="48">
        <v>7353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9"/>
        <v>3</v>
      </c>
      <c r="Z912" s="21" t="str">
        <f t="shared" si="110"/>
        <v>Saturday</v>
      </c>
      <c r="AA912" s="21" t="str">
        <f t="shared" si="111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137.4</v>
      </c>
      <c r="F913" s="47">
        <f t="shared" si="106"/>
        <v>12091.2</v>
      </c>
      <c r="G913" s="48">
        <f t="shared" si="107"/>
        <v>12091.2</v>
      </c>
      <c r="H913" s="21">
        <v>104420</v>
      </c>
      <c r="I913" s="21" t="s">
        <v>1632</v>
      </c>
      <c r="J913" s="21">
        <v>1</v>
      </c>
      <c r="K913" s="21">
        <v>1</v>
      </c>
      <c r="L913" s="21">
        <f t="shared" si="108"/>
        <v>0</v>
      </c>
      <c r="M913" s="21" t="s">
        <v>1160</v>
      </c>
      <c r="N913" s="30">
        <v>45850</v>
      </c>
      <c r="O913" s="48">
        <v>19579.5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9"/>
        <v>3</v>
      </c>
      <c r="Z913" s="21" t="str">
        <f t="shared" si="110"/>
        <v>Saturday</v>
      </c>
      <c r="AA913" s="21" t="str">
        <f t="shared" si="111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219.75</v>
      </c>
      <c r="F914" s="47">
        <f t="shared" si="106"/>
        <v>19338</v>
      </c>
      <c r="G914" s="48">
        <f t="shared" si="107"/>
        <v>19338</v>
      </c>
      <c r="H914" s="21">
        <v>104732</v>
      </c>
      <c r="I914" s="21" t="s">
        <v>1663</v>
      </c>
      <c r="J914" s="21">
        <v>1</v>
      </c>
      <c r="K914" s="21">
        <v>1</v>
      </c>
      <c r="L914" s="21">
        <f t="shared" si="108"/>
        <v>0</v>
      </c>
      <c r="M914" s="21" t="s">
        <v>1160</v>
      </c>
      <c r="N914" s="30">
        <v>45850</v>
      </c>
      <c r="O914" s="48">
        <v>25051.5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9"/>
        <v>3</v>
      </c>
      <c r="Z914" s="21" t="str">
        <f t="shared" si="110"/>
        <v>Saturday</v>
      </c>
      <c r="AA914" s="21" t="str">
        <f t="shared" si="111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57.6</v>
      </c>
      <c r="F915" s="47">
        <f t="shared" si="106"/>
        <v>5068.8</v>
      </c>
      <c r="G915" s="48">
        <f t="shared" si="107"/>
        <v>5068.8</v>
      </c>
      <c r="H915" s="21">
        <v>105011</v>
      </c>
      <c r="I915" s="21" t="s">
        <v>1543</v>
      </c>
      <c r="J915" s="21">
        <v>1</v>
      </c>
      <c r="K915" s="21">
        <v>1</v>
      </c>
      <c r="L915" s="21">
        <f t="shared" si="108"/>
        <v>0</v>
      </c>
      <c r="M915" s="21" t="s">
        <v>1160</v>
      </c>
      <c r="N915" s="30">
        <v>45850</v>
      </c>
      <c r="O915" s="48">
        <v>8208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9"/>
        <v>3</v>
      </c>
      <c r="Z915" s="21" t="str">
        <f t="shared" si="110"/>
        <v>Saturday</v>
      </c>
      <c r="AA915" s="21" t="str">
        <f t="shared" si="111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84.6</v>
      </c>
      <c r="F916" s="47">
        <f t="shared" si="106"/>
        <v>7444.7999999999993</v>
      </c>
      <c r="G916" s="48">
        <f t="shared" si="107"/>
        <v>7444.7999999999993</v>
      </c>
      <c r="H916" s="21">
        <v>105719</v>
      </c>
      <c r="I916" s="21" t="s">
        <v>1664</v>
      </c>
      <c r="J916" s="21">
        <v>1</v>
      </c>
      <c r="K916" s="21">
        <v>1</v>
      </c>
      <c r="L916" s="21">
        <f t="shared" si="108"/>
        <v>0</v>
      </c>
      <c r="M916" s="21" t="s">
        <v>1160</v>
      </c>
      <c r="N916" s="30">
        <v>45850</v>
      </c>
      <c r="O916" s="48">
        <v>12055.5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9"/>
        <v>3</v>
      </c>
      <c r="Z916" s="21" t="str">
        <f t="shared" si="110"/>
        <v>Saturday</v>
      </c>
      <c r="AA916" s="21" t="str">
        <f t="shared" si="111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214.8</v>
      </c>
      <c r="F917" s="47">
        <f t="shared" si="106"/>
        <v>18902.400000000001</v>
      </c>
      <c r="G917" s="48">
        <f t="shared" si="107"/>
        <v>18902.400000000001</v>
      </c>
      <c r="H917" s="21">
        <v>106338</v>
      </c>
      <c r="I917" s="21" t="s">
        <v>1665</v>
      </c>
      <c r="J917" s="21">
        <v>1</v>
      </c>
      <c r="K917" s="21">
        <v>1</v>
      </c>
      <c r="L917" s="21">
        <f t="shared" si="108"/>
        <v>0</v>
      </c>
      <c r="M917" s="21" t="s">
        <v>1160</v>
      </c>
      <c r="N917" s="30">
        <v>45850</v>
      </c>
      <c r="O917" s="48">
        <v>30609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9"/>
        <v>3</v>
      </c>
      <c r="Z917" s="21" t="str">
        <f t="shared" si="110"/>
        <v>Saturday</v>
      </c>
      <c r="AA917" s="21" t="str">
        <f t="shared" si="111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49.8</v>
      </c>
      <c r="F918" s="47">
        <f t="shared" si="106"/>
        <v>4382.3999999999996</v>
      </c>
      <c r="G918" s="48">
        <f t="shared" si="107"/>
        <v>4382.3999999999996</v>
      </c>
      <c r="H918" s="21">
        <v>108111</v>
      </c>
      <c r="I918" s="21" t="s">
        <v>1546</v>
      </c>
      <c r="J918" s="21">
        <v>1</v>
      </c>
      <c r="K918" s="21">
        <v>1</v>
      </c>
      <c r="L918" s="21">
        <f t="shared" si="108"/>
        <v>0</v>
      </c>
      <c r="M918" s="21" t="s">
        <v>1160</v>
      </c>
      <c r="N918" s="30">
        <v>45850</v>
      </c>
      <c r="O918" s="48">
        <v>7096.5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09"/>
        <v>3</v>
      </c>
      <c r="Z918" s="21" t="str">
        <f t="shared" si="110"/>
        <v>Saturday</v>
      </c>
      <c r="AA918" s="21" t="str">
        <f t="shared" si="111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201</v>
      </c>
      <c r="F919" s="47">
        <f t="shared" si="106"/>
        <v>17688</v>
      </c>
      <c r="G919" s="48">
        <f t="shared" si="107"/>
        <v>17688</v>
      </c>
      <c r="H919" s="21">
        <v>113828</v>
      </c>
      <c r="I919" s="21" t="s">
        <v>1666</v>
      </c>
      <c r="J919" s="21">
        <v>1</v>
      </c>
      <c r="K919" s="21">
        <v>1</v>
      </c>
      <c r="L919" s="21">
        <f t="shared" si="108"/>
        <v>0</v>
      </c>
      <c r="M919" s="21" t="s">
        <v>967</v>
      </c>
      <c r="N919" s="30">
        <v>45847</v>
      </c>
      <c r="O919" s="48">
        <v>31155</v>
      </c>
      <c r="P919" s="21" t="s">
        <v>228</v>
      </c>
      <c r="Q919" s="21">
        <v>58152972625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Kolkata</v>
      </c>
      <c r="W919" s="38"/>
      <c r="X919" s="30">
        <v>45848</v>
      </c>
      <c r="Y919" s="21">
        <f t="shared" si="109"/>
        <v>1</v>
      </c>
      <c r="Z919" s="21" t="str">
        <f t="shared" si="110"/>
        <v>Wednesday</v>
      </c>
      <c r="AA919" s="21" t="str">
        <f t="shared" si="111"/>
        <v>Thursday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80.400000000000006</v>
      </c>
      <c r="F920" s="47">
        <f t="shared" si="106"/>
        <v>7075.2000000000007</v>
      </c>
      <c r="G920" s="48">
        <f t="shared" si="107"/>
        <v>7075.2000000000007</v>
      </c>
      <c r="H920" s="21">
        <v>115508</v>
      </c>
      <c r="I920" s="21" t="s">
        <v>1667</v>
      </c>
      <c r="J920" s="21">
        <v>1</v>
      </c>
      <c r="K920" s="21">
        <v>1</v>
      </c>
      <c r="L920" s="21">
        <f t="shared" si="108"/>
        <v>0</v>
      </c>
      <c r="M920" s="21" t="s">
        <v>1160</v>
      </c>
      <c r="N920" s="30">
        <v>45850</v>
      </c>
      <c r="O920" s="48">
        <v>11457</v>
      </c>
      <c r="P920" s="21" t="s">
        <v>617</v>
      </c>
      <c r="Q920" s="21">
        <v>58153121121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Bhuvneshwar</v>
      </c>
      <c r="W920" s="38"/>
      <c r="X920" s="30">
        <v>45853</v>
      </c>
      <c r="Y920" s="21">
        <f t="shared" si="109"/>
        <v>3</v>
      </c>
      <c r="Z920" s="21" t="str">
        <f t="shared" si="110"/>
        <v>Saturday</v>
      </c>
      <c r="AA920" s="21" t="str">
        <f t="shared" si="111"/>
        <v>Tuesday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56.4</v>
      </c>
      <c r="F921" s="47">
        <f t="shared" si="106"/>
        <v>4963.2</v>
      </c>
      <c r="G921" s="48">
        <f t="shared" si="107"/>
        <v>4963.2</v>
      </c>
      <c r="H921" s="21">
        <v>115526</v>
      </c>
      <c r="I921" s="21" t="s">
        <v>1668</v>
      </c>
      <c r="J921" s="21">
        <v>1</v>
      </c>
      <c r="K921" s="21">
        <v>1</v>
      </c>
      <c r="L921" s="21">
        <f t="shared" si="108"/>
        <v>0</v>
      </c>
      <c r="M921" s="21" t="s">
        <v>925</v>
      </c>
      <c r="N921" s="30">
        <v>45846</v>
      </c>
      <c r="O921" s="48">
        <v>8742</v>
      </c>
      <c r="P921" s="21" t="s">
        <v>224</v>
      </c>
      <c r="Q921" s="21" t="s">
        <v>1123</v>
      </c>
      <c r="R921" s="21" t="s">
        <v>40</v>
      </c>
      <c r="S921" s="3">
        <v>4</v>
      </c>
      <c r="T921" s="37" t="s">
        <v>1124</v>
      </c>
      <c r="U921" s="21" t="s">
        <v>18</v>
      </c>
      <c r="V921" s="21" t="str">
        <f>VLOOKUP(P921,'Customer List'!B:C,2,)</f>
        <v>Punjab</v>
      </c>
      <c r="W921" s="38"/>
      <c r="X921" s="30">
        <v>45848</v>
      </c>
      <c r="Y921" s="21">
        <f t="shared" si="109"/>
        <v>2</v>
      </c>
      <c r="Z921" s="21" t="str">
        <f t="shared" si="110"/>
        <v>Tuesday</v>
      </c>
      <c r="AA921" s="21" t="str">
        <f t="shared" si="111"/>
        <v>Thursday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88.2</v>
      </c>
      <c r="F922" s="47">
        <f t="shared" si="106"/>
        <v>7761.6</v>
      </c>
      <c r="G922" s="48">
        <f t="shared" si="107"/>
        <v>7761.6</v>
      </c>
      <c r="H922" s="21">
        <v>115923</v>
      </c>
      <c r="I922" s="21" t="s">
        <v>1669</v>
      </c>
      <c r="J922" s="21">
        <v>1</v>
      </c>
      <c r="K922" s="21">
        <v>1</v>
      </c>
      <c r="L922" s="21">
        <f t="shared" si="108"/>
        <v>0</v>
      </c>
      <c r="M922" s="21" t="s">
        <v>1160</v>
      </c>
      <c r="N922" s="30">
        <v>45850</v>
      </c>
      <c r="O922" s="48">
        <v>12568.5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9"/>
        <v>3</v>
      </c>
      <c r="Z922" s="21" t="str">
        <f t="shared" si="110"/>
        <v>Saturday</v>
      </c>
      <c r="AA922" s="21" t="str">
        <f t="shared" si="111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86.4</v>
      </c>
      <c r="F923" s="47">
        <f t="shared" si="106"/>
        <v>7603.2000000000007</v>
      </c>
      <c r="G923" s="48">
        <f t="shared" si="107"/>
        <v>7603.2000000000007</v>
      </c>
      <c r="H923" s="21">
        <v>118108</v>
      </c>
      <c r="I923" s="21" t="s">
        <v>1670</v>
      </c>
      <c r="J923" s="21">
        <v>1</v>
      </c>
      <c r="K923" s="21">
        <v>1</v>
      </c>
      <c r="L923" s="21">
        <f t="shared" si="108"/>
        <v>0</v>
      </c>
      <c r="M923" s="21" t="s">
        <v>1160</v>
      </c>
      <c r="N923" s="30">
        <v>45850</v>
      </c>
      <c r="O923" s="48">
        <v>12312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9"/>
        <v>3</v>
      </c>
      <c r="Z923" s="21" t="str">
        <f t="shared" si="110"/>
        <v>Saturday</v>
      </c>
      <c r="AA923" s="21" t="str">
        <f t="shared" si="111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201</v>
      </c>
      <c r="F924" s="47">
        <f t="shared" si="106"/>
        <v>17688</v>
      </c>
      <c r="G924" s="48">
        <f t="shared" si="107"/>
        <v>17688</v>
      </c>
      <c r="H924" s="21">
        <v>124210</v>
      </c>
      <c r="I924" s="21" t="s">
        <v>1671</v>
      </c>
      <c r="J924" s="21">
        <v>1</v>
      </c>
      <c r="K924" s="21">
        <v>1</v>
      </c>
      <c r="L924" s="21">
        <f t="shared" si="108"/>
        <v>0</v>
      </c>
      <c r="M924" s="21" t="s">
        <v>1160</v>
      </c>
      <c r="N924" s="30">
        <v>45850</v>
      </c>
      <c r="O924" s="48">
        <v>28642.5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9"/>
        <v>3</v>
      </c>
      <c r="Z924" s="21" t="str">
        <f t="shared" si="110"/>
        <v>Saturday</v>
      </c>
      <c r="AA924" s="21" t="str">
        <f t="shared" si="111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162</v>
      </c>
      <c r="F925" s="47">
        <f t="shared" si="106"/>
        <v>14256</v>
      </c>
      <c r="G925" s="48">
        <f t="shared" si="107"/>
        <v>14256</v>
      </c>
      <c r="H925" s="21">
        <v>124312</v>
      </c>
      <c r="I925" s="21" t="s">
        <v>1672</v>
      </c>
      <c r="J925" s="21">
        <v>1</v>
      </c>
      <c r="K925" s="21">
        <v>1</v>
      </c>
      <c r="L925" s="21">
        <f t="shared" si="108"/>
        <v>0</v>
      </c>
      <c r="M925" s="21" t="s">
        <v>1160</v>
      </c>
      <c r="N925" s="30">
        <v>45850</v>
      </c>
      <c r="O925" s="48">
        <v>23085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9"/>
        <v>3</v>
      </c>
      <c r="Z925" s="21" t="str">
        <f t="shared" si="110"/>
        <v>Saturday</v>
      </c>
      <c r="AA925" s="21" t="str">
        <f t="shared" si="111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141</v>
      </c>
      <c r="F926" s="47">
        <f t="shared" si="106"/>
        <v>12408</v>
      </c>
      <c r="G926" s="48">
        <f t="shared" si="107"/>
        <v>12408</v>
      </c>
      <c r="H926" s="21">
        <v>126606</v>
      </c>
      <c r="I926" s="21" t="s">
        <v>1673</v>
      </c>
      <c r="J926" s="21">
        <v>1</v>
      </c>
      <c r="K926" s="21">
        <v>1</v>
      </c>
      <c r="L926" s="21">
        <f t="shared" si="108"/>
        <v>0</v>
      </c>
      <c r="M926" s="21" t="s">
        <v>1160</v>
      </c>
      <c r="N926" s="30">
        <v>45850</v>
      </c>
      <c r="O926" s="48">
        <v>20092.5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09"/>
        <v>3</v>
      </c>
      <c r="Z926" s="21" t="str">
        <f t="shared" si="110"/>
        <v>Saturday</v>
      </c>
      <c r="AA926" s="21" t="str">
        <f t="shared" si="111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186.6</v>
      </c>
      <c r="F927" s="47">
        <f t="shared" si="106"/>
        <v>16420.8</v>
      </c>
      <c r="G927" s="48">
        <f t="shared" si="107"/>
        <v>16420.8</v>
      </c>
      <c r="H927" s="21">
        <v>126618</v>
      </c>
      <c r="I927" s="21" t="s">
        <v>1674</v>
      </c>
      <c r="J927" s="21">
        <v>1</v>
      </c>
      <c r="K927" s="21">
        <v>1</v>
      </c>
      <c r="L927" s="21">
        <f t="shared" si="108"/>
        <v>0</v>
      </c>
      <c r="M927" s="21" t="s">
        <v>967</v>
      </c>
      <c r="N927" s="30">
        <v>45847</v>
      </c>
      <c r="O927" s="48">
        <v>28923</v>
      </c>
      <c r="P927" s="21" t="s">
        <v>228</v>
      </c>
      <c r="Q927" s="21">
        <v>58152972625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Kolkata</v>
      </c>
      <c r="W927" s="38"/>
      <c r="X927" s="30">
        <v>45848</v>
      </c>
      <c r="Y927" s="21">
        <f t="shared" si="109"/>
        <v>1</v>
      </c>
      <c r="Z927" s="21" t="str">
        <f t="shared" si="110"/>
        <v>Wednesday</v>
      </c>
      <c r="AA927" s="21" t="str">
        <f t="shared" si="111"/>
        <v>Thursday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165.6</v>
      </c>
      <c r="F928" s="47">
        <f t="shared" si="106"/>
        <v>14572.8</v>
      </c>
      <c r="G928" s="48">
        <f t="shared" si="107"/>
        <v>14572.8</v>
      </c>
      <c r="H928" s="21">
        <v>128004</v>
      </c>
      <c r="I928" s="21" t="s">
        <v>1675</v>
      </c>
      <c r="J928" s="21">
        <v>1</v>
      </c>
      <c r="K928" s="21">
        <v>1</v>
      </c>
      <c r="L928" s="21">
        <f t="shared" si="108"/>
        <v>0</v>
      </c>
      <c r="M928" s="21" t="s">
        <v>1160</v>
      </c>
      <c r="N928" s="30">
        <v>45850</v>
      </c>
      <c r="O928" s="48">
        <v>23598</v>
      </c>
      <c r="P928" s="21" t="s">
        <v>617</v>
      </c>
      <c r="Q928" s="21">
        <v>58153121121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Bhuvneshwar</v>
      </c>
      <c r="W928" s="38"/>
      <c r="X928" s="30">
        <v>45853</v>
      </c>
      <c r="Y928" s="21">
        <f t="shared" si="109"/>
        <v>3</v>
      </c>
      <c r="Z928" s="21" t="str">
        <f t="shared" si="110"/>
        <v>Saturday</v>
      </c>
      <c r="AA928" s="21" t="str">
        <f t="shared" si="111"/>
        <v>Tuesday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327.60000000000002</v>
      </c>
      <c r="F929" s="47">
        <f t="shared" si="106"/>
        <v>28828.800000000003</v>
      </c>
      <c r="G929" s="48">
        <f t="shared" si="107"/>
        <v>28828.800000000003</v>
      </c>
      <c r="H929" s="21">
        <v>133310</v>
      </c>
      <c r="I929" s="21" t="s">
        <v>1676</v>
      </c>
      <c r="J929" s="21">
        <v>1</v>
      </c>
      <c r="K929" s="21">
        <v>1</v>
      </c>
      <c r="L929" s="21">
        <f t="shared" si="108"/>
        <v>0</v>
      </c>
      <c r="M929" s="21" t="s">
        <v>925</v>
      </c>
      <c r="N929" s="30">
        <v>45846</v>
      </c>
      <c r="O929" s="48">
        <v>50778</v>
      </c>
      <c r="P929" s="21" t="s">
        <v>224</v>
      </c>
      <c r="Q929" s="21" t="s">
        <v>1123</v>
      </c>
      <c r="R929" s="21" t="s">
        <v>40</v>
      </c>
      <c r="S929" s="3">
        <v>4</v>
      </c>
      <c r="T929" s="37" t="s">
        <v>1124</v>
      </c>
      <c r="U929" s="21" t="s">
        <v>18</v>
      </c>
      <c r="V929" s="21" t="str">
        <f>VLOOKUP(P929,'Customer List'!B:C,2,)</f>
        <v>Punjab</v>
      </c>
      <c r="W929" s="38"/>
      <c r="X929" s="30">
        <v>45848</v>
      </c>
      <c r="Y929" s="21">
        <f t="shared" si="109"/>
        <v>2</v>
      </c>
      <c r="Z929" s="21" t="str">
        <f t="shared" si="110"/>
        <v>Tuesday</v>
      </c>
      <c r="AA929" s="21" t="str">
        <f t="shared" si="111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219</v>
      </c>
      <c r="F930" s="47">
        <f t="shared" si="106"/>
        <v>19272</v>
      </c>
      <c r="G930" s="48">
        <f t="shared" si="107"/>
        <v>19272</v>
      </c>
      <c r="H930" s="21">
        <v>134019</v>
      </c>
      <c r="I930" s="21" t="s">
        <v>1677</v>
      </c>
      <c r="J930" s="21">
        <v>1</v>
      </c>
      <c r="K930" s="21">
        <v>1</v>
      </c>
      <c r="L930" s="21">
        <f t="shared" si="108"/>
        <v>0</v>
      </c>
      <c r="M930" s="21" t="s">
        <v>967</v>
      </c>
      <c r="N930" s="30">
        <v>45847</v>
      </c>
      <c r="O930" s="48">
        <v>27156</v>
      </c>
      <c r="P930" s="21" t="s">
        <v>228</v>
      </c>
      <c r="Q930" s="21">
        <v>58152972625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Kolkata</v>
      </c>
      <c r="W930" s="38"/>
      <c r="X930" s="30">
        <v>45848</v>
      </c>
      <c r="Y930" s="21">
        <f t="shared" si="109"/>
        <v>1</v>
      </c>
      <c r="Z930" s="21" t="str">
        <f t="shared" si="110"/>
        <v>Wednesday</v>
      </c>
      <c r="AA930" s="21" t="str">
        <f t="shared" si="111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227.25</v>
      </c>
      <c r="F931" s="47">
        <f t="shared" si="106"/>
        <v>19998</v>
      </c>
      <c r="G931" s="48">
        <f t="shared" si="107"/>
        <v>19998</v>
      </c>
      <c r="H931" s="21">
        <v>134021</v>
      </c>
      <c r="I931" s="21" t="s">
        <v>1678</v>
      </c>
      <c r="J931" s="21">
        <v>1</v>
      </c>
      <c r="K931" s="21">
        <v>1</v>
      </c>
      <c r="L931" s="21">
        <f t="shared" si="108"/>
        <v>0</v>
      </c>
      <c r="M931" s="21" t="s">
        <v>1160</v>
      </c>
      <c r="N931" s="30">
        <v>45850</v>
      </c>
      <c r="O931" s="48">
        <v>25906.5</v>
      </c>
      <c r="P931" s="21" t="s">
        <v>617</v>
      </c>
      <c r="Q931" s="21">
        <v>58153121121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Bhuvneshwar</v>
      </c>
      <c r="W931" s="38"/>
      <c r="X931" s="30">
        <v>45853</v>
      </c>
      <c r="Y931" s="21">
        <f t="shared" si="109"/>
        <v>3</v>
      </c>
      <c r="Z931" s="21" t="str">
        <f t="shared" si="110"/>
        <v>Saturday</v>
      </c>
      <c r="AA931" s="21" t="str">
        <f t="shared" si="111"/>
        <v>Tuesday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208.2</v>
      </c>
      <c r="F932" s="47">
        <f t="shared" si="106"/>
        <v>18321.599999999999</v>
      </c>
      <c r="G932" s="48">
        <f t="shared" si="107"/>
        <v>18321.599999999999</v>
      </c>
      <c r="H932" s="21">
        <v>135216</v>
      </c>
      <c r="I932" s="21" t="s">
        <v>1679</v>
      </c>
      <c r="J932" s="21">
        <v>1</v>
      </c>
      <c r="K932" s="21">
        <v>1</v>
      </c>
      <c r="L932" s="21">
        <f t="shared" si="108"/>
        <v>0</v>
      </c>
      <c r="M932" s="21" t="s">
        <v>967</v>
      </c>
      <c r="N932" s="30">
        <v>45847</v>
      </c>
      <c r="O932" s="48">
        <v>32271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9"/>
        <v>1</v>
      </c>
      <c r="Z932" s="21" t="str">
        <f t="shared" si="110"/>
        <v>Wednesday</v>
      </c>
      <c r="AA932" s="21" t="str">
        <f t="shared" si="111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160.80000000000001</v>
      </c>
      <c r="F933" s="47">
        <f t="shared" si="106"/>
        <v>14150.400000000001</v>
      </c>
      <c r="G933" s="48">
        <f t="shared" si="107"/>
        <v>14150.400000000001</v>
      </c>
      <c r="H933" s="21">
        <v>140704</v>
      </c>
      <c r="I933" s="21" t="s">
        <v>1680</v>
      </c>
      <c r="J933" s="21">
        <v>1</v>
      </c>
      <c r="K933" s="21">
        <v>1</v>
      </c>
      <c r="L933" s="21">
        <f t="shared" si="108"/>
        <v>0</v>
      </c>
      <c r="M933" s="21" t="s">
        <v>967</v>
      </c>
      <c r="N933" s="30">
        <v>45847</v>
      </c>
      <c r="O933" s="48">
        <v>24924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09"/>
        <v>1</v>
      </c>
      <c r="Z933" s="21" t="str">
        <f t="shared" si="110"/>
        <v>Wednesday</v>
      </c>
      <c r="AA933" s="21" t="str">
        <f t="shared" si="111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225.6</v>
      </c>
      <c r="F934" s="47">
        <f t="shared" si="106"/>
        <v>19852.8</v>
      </c>
      <c r="G934" s="48">
        <f t="shared" si="107"/>
        <v>19852.8</v>
      </c>
      <c r="H934" s="21">
        <v>142506</v>
      </c>
      <c r="I934" s="21" t="s">
        <v>1681</v>
      </c>
      <c r="J934" s="21">
        <v>1</v>
      </c>
      <c r="K934" s="21">
        <v>1</v>
      </c>
      <c r="L934" s="21">
        <f t="shared" si="108"/>
        <v>0</v>
      </c>
      <c r="M934" s="21" t="s">
        <v>1160</v>
      </c>
      <c r="N934" s="30">
        <v>45850</v>
      </c>
      <c r="O934" s="48">
        <v>32148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9"/>
        <v>3</v>
      </c>
      <c r="Z934" s="21" t="str">
        <f t="shared" si="110"/>
        <v>Saturday</v>
      </c>
      <c r="AA934" s="21" t="str">
        <f t="shared" si="111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196.5</v>
      </c>
      <c r="F935" s="47">
        <f t="shared" si="106"/>
        <v>17292</v>
      </c>
      <c r="G935" s="48">
        <f t="shared" si="107"/>
        <v>17292</v>
      </c>
      <c r="H935" s="21">
        <v>142521</v>
      </c>
      <c r="I935" s="21" t="s">
        <v>1682</v>
      </c>
      <c r="J935" s="21">
        <v>1</v>
      </c>
      <c r="K935" s="21">
        <v>1</v>
      </c>
      <c r="L935" s="21">
        <f t="shared" si="108"/>
        <v>0</v>
      </c>
      <c r="M935" s="21" t="s">
        <v>1160</v>
      </c>
      <c r="N935" s="30">
        <v>45850</v>
      </c>
      <c r="O935" s="48">
        <v>22401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9"/>
        <v>3</v>
      </c>
      <c r="Z935" s="21" t="str">
        <f t="shared" si="110"/>
        <v>Saturday</v>
      </c>
      <c r="AA935" s="21" t="str">
        <f t="shared" si="111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186.6</v>
      </c>
      <c r="F936" s="47">
        <f t="shared" si="106"/>
        <v>16420.8</v>
      </c>
      <c r="G936" s="48">
        <f t="shared" si="107"/>
        <v>16420.8</v>
      </c>
      <c r="H936" s="21">
        <v>150408</v>
      </c>
      <c r="I936" s="21" t="s">
        <v>1683</v>
      </c>
      <c r="J936" s="21">
        <v>1</v>
      </c>
      <c r="K936" s="21">
        <v>1</v>
      </c>
      <c r="L936" s="21">
        <f t="shared" si="108"/>
        <v>0</v>
      </c>
      <c r="M936" s="21" t="s">
        <v>1160</v>
      </c>
      <c r="N936" s="30">
        <v>45850</v>
      </c>
      <c r="O936" s="48">
        <v>26590.5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9"/>
        <v>3</v>
      </c>
      <c r="Z936" s="21" t="str">
        <f t="shared" si="110"/>
        <v>Saturday</v>
      </c>
      <c r="AA936" s="21" t="str">
        <f t="shared" si="111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56.4</v>
      </c>
      <c r="F937" s="47">
        <f t="shared" si="106"/>
        <v>4963.2</v>
      </c>
      <c r="G937" s="48">
        <f t="shared" si="107"/>
        <v>4963.2</v>
      </c>
      <c r="H937" s="21">
        <v>158015</v>
      </c>
      <c r="I937" s="21" t="s">
        <v>1684</v>
      </c>
      <c r="J937" s="21">
        <v>1</v>
      </c>
      <c r="K937" s="21">
        <v>1</v>
      </c>
      <c r="L937" s="21">
        <f t="shared" si="108"/>
        <v>0</v>
      </c>
      <c r="M937" s="21" t="s">
        <v>1160</v>
      </c>
      <c r="N937" s="30">
        <v>45850</v>
      </c>
      <c r="O937" s="48">
        <v>8037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09"/>
        <v>3</v>
      </c>
      <c r="Z937" s="21" t="str">
        <f t="shared" si="110"/>
        <v>Saturday</v>
      </c>
      <c r="AA937" s="21" t="str">
        <f t="shared" si="111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46.8</v>
      </c>
      <c r="F938" s="47">
        <f t="shared" si="106"/>
        <v>4118.3999999999996</v>
      </c>
      <c r="G938" s="48">
        <f t="shared" si="107"/>
        <v>4118.3999999999996</v>
      </c>
      <c r="H938" s="21">
        <v>160903</v>
      </c>
      <c r="I938" s="21" t="s">
        <v>1546</v>
      </c>
      <c r="J938" s="21">
        <v>1</v>
      </c>
      <c r="K938" s="21">
        <v>1</v>
      </c>
      <c r="L938" s="21">
        <f t="shared" si="108"/>
        <v>0</v>
      </c>
      <c r="M938" s="21" t="s">
        <v>925</v>
      </c>
      <c r="N938" s="30">
        <v>45846</v>
      </c>
      <c r="O938" s="48">
        <v>7254</v>
      </c>
      <c r="P938" s="21" t="s">
        <v>224</v>
      </c>
      <c r="Q938" s="21" t="s">
        <v>1123</v>
      </c>
      <c r="R938" s="21" t="s">
        <v>40</v>
      </c>
      <c r="S938" s="3">
        <v>4</v>
      </c>
      <c r="T938" s="37" t="s">
        <v>1124</v>
      </c>
      <c r="U938" s="21" t="s">
        <v>18</v>
      </c>
      <c r="V938" s="21" t="str">
        <f>VLOOKUP(P938,'Customer List'!B:C,2,)</f>
        <v>Punjab</v>
      </c>
      <c r="W938" s="38"/>
      <c r="X938" s="30">
        <v>45848</v>
      </c>
      <c r="Y938" s="21">
        <f t="shared" si="109"/>
        <v>2</v>
      </c>
      <c r="Z938" s="21" t="str">
        <f t="shared" si="110"/>
        <v>Tuesday</v>
      </c>
      <c r="AA938" s="21" t="str">
        <f t="shared" si="111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48</v>
      </c>
      <c r="F939" s="47">
        <f t="shared" si="106"/>
        <v>4224</v>
      </c>
      <c r="G939" s="48">
        <f t="shared" si="107"/>
        <v>4224</v>
      </c>
      <c r="H939" s="21">
        <v>166403</v>
      </c>
      <c r="I939" s="21" t="s">
        <v>1685</v>
      </c>
      <c r="J939" s="21">
        <v>1</v>
      </c>
      <c r="K939" s="21">
        <v>1</v>
      </c>
      <c r="L939" s="21">
        <f t="shared" si="108"/>
        <v>0</v>
      </c>
      <c r="M939" s="21" t="s">
        <v>967</v>
      </c>
      <c r="N939" s="30">
        <v>45847</v>
      </c>
      <c r="O939" s="48">
        <v>7440</v>
      </c>
      <c r="P939" s="21" t="s">
        <v>228</v>
      </c>
      <c r="Q939" s="21">
        <v>58152972625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Kolkata</v>
      </c>
      <c r="W939" s="38"/>
      <c r="X939" s="30">
        <v>45848</v>
      </c>
      <c r="Y939" s="21">
        <f t="shared" si="109"/>
        <v>1</v>
      </c>
      <c r="Z939" s="21" t="str">
        <f t="shared" si="110"/>
        <v>Wednesday</v>
      </c>
      <c r="AA939" s="21" t="str">
        <f t="shared" si="111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210</v>
      </c>
      <c r="F940" s="47">
        <f t="shared" si="106"/>
        <v>18480</v>
      </c>
      <c r="G940" s="48">
        <f t="shared" si="107"/>
        <v>18480</v>
      </c>
      <c r="H940" s="21">
        <v>300006</v>
      </c>
      <c r="I940" s="21" t="s">
        <v>1637</v>
      </c>
      <c r="J940" s="21">
        <v>1</v>
      </c>
      <c r="K940" s="21">
        <v>1</v>
      </c>
      <c r="L940" s="21">
        <f t="shared" si="108"/>
        <v>0</v>
      </c>
      <c r="M940" s="21" t="s">
        <v>980</v>
      </c>
      <c r="N940" s="30">
        <v>45847</v>
      </c>
      <c r="O940" s="48">
        <v>32550</v>
      </c>
      <c r="P940" s="21" t="s">
        <v>39</v>
      </c>
      <c r="Q940" s="21">
        <v>58152973196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Pune</v>
      </c>
      <c r="W940" s="38"/>
      <c r="X940" s="30">
        <v>45849</v>
      </c>
      <c r="Y940" s="21">
        <f t="shared" si="109"/>
        <v>2</v>
      </c>
      <c r="Z940" s="21" t="str">
        <f t="shared" si="110"/>
        <v>Wednesday</v>
      </c>
      <c r="AA940" s="21" t="str">
        <f t="shared" si="111"/>
        <v>Friday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36.6</v>
      </c>
      <c r="F941" s="47">
        <f t="shared" si="106"/>
        <v>3220.8</v>
      </c>
      <c r="G941" s="48">
        <f t="shared" si="107"/>
        <v>6441.6</v>
      </c>
      <c r="H941" s="21">
        <v>300308</v>
      </c>
      <c r="I941" s="21" t="s">
        <v>1466</v>
      </c>
      <c r="J941" s="21">
        <v>2</v>
      </c>
      <c r="K941" s="21">
        <v>2</v>
      </c>
      <c r="L941" s="21">
        <f t="shared" si="108"/>
        <v>0</v>
      </c>
      <c r="M941" s="21" t="s">
        <v>1149</v>
      </c>
      <c r="N941" s="30">
        <v>45850</v>
      </c>
      <c r="O941" s="48">
        <v>25779.599999999999</v>
      </c>
      <c r="P941" s="21" t="s">
        <v>885</v>
      </c>
      <c r="Q941" s="21">
        <v>58153114902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Coimbatore</v>
      </c>
      <c r="W941" s="38"/>
      <c r="X941" s="30">
        <v>45852</v>
      </c>
      <c r="Y941" s="21">
        <f t="shared" si="109"/>
        <v>2</v>
      </c>
      <c r="Z941" s="21" t="str">
        <f t="shared" si="110"/>
        <v>Saturday</v>
      </c>
      <c r="AA941" s="21" t="str">
        <f t="shared" si="111"/>
        <v>Monday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49.8</v>
      </c>
      <c r="F942" s="47">
        <f t="shared" si="106"/>
        <v>4382.3999999999996</v>
      </c>
      <c r="G942" s="48">
        <f t="shared" si="107"/>
        <v>21912</v>
      </c>
      <c r="H942" s="21">
        <v>300312</v>
      </c>
      <c r="I942" s="21" t="s">
        <v>217</v>
      </c>
      <c r="J942" s="21">
        <v>5</v>
      </c>
      <c r="K942" s="21">
        <v>5</v>
      </c>
      <c r="L942" s="21">
        <f t="shared" si="108"/>
        <v>0</v>
      </c>
      <c r="M942" s="21" t="s">
        <v>921</v>
      </c>
      <c r="N942" s="30">
        <v>45846</v>
      </c>
      <c r="O942" s="48">
        <v>45027.5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9"/>
        <v>2</v>
      </c>
      <c r="Z942" s="21" t="str">
        <f t="shared" si="110"/>
        <v>Tuesday</v>
      </c>
      <c r="AA942" s="21" t="str">
        <f t="shared" si="111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30</v>
      </c>
      <c r="F943" s="47">
        <f t="shared" si="106"/>
        <v>2640</v>
      </c>
      <c r="G943" s="48">
        <f t="shared" si="107"/>
        <v>10560</v>
      </c>
      <c r="H943" s="21">
        <v>300406</v>
      </c>
      <c r="I943" s="21" t="s">
        <v>216</v>
      </c>
      <c r="J943" s="21">
        <v>4</v>
      </c>
      <c r="K943" s="21">
        <v>4</v>
      </c>
      <c r="L943" s="21">
        <f t="shared" si="108"/>
        <v>0</v>
      </c>
      <c r="M943" s="21" t="s">
        <v>921</v>
      </c>
      <c r="N943" s="30">
        <v>45846</v>
      </c>
      <c r="O943" s="48">
        <v>21700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09"/>
        <v>2</v>
      </c>
      <c r="Z943" s="21" t="str">
        <f t="shared" si="110"/>
        <v>Tuesday</v>
      </c>
      <c r="AA943" s="21" t="str">
        <f t="shared" si="111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201</v>
      </c>
      <c r="F944" s="47">
        <f t="shared" si="106"/>
        <v>17688</v>
      </c>
      <c r="G944" s="48">
        <f t="shared" si="107"/>
        <v>17688</v>
      </c>
      <c r="H944" s="21">
        <v>300428</v>
      </c>
      <c r="I944" s="21" t="s">
        <v>1686</v>
      </c>
      <c r="J944" s="21">
        <v>1</v>
      </c>
      <c r="K944" s="21">
        <v>1</v>
      </c>
      <c r="L944" s="21">
        <f t="shared" si="108"/>
        <v>0</v>
      </c>
      <c r="M944" s="21" t="s">
        <v>1160</v>
      </c>
      <c r="N944" s="30">
        <v>45850</v>
      </c>
      <c r="O944" s="48">
        <v>28642.5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9"/>
        <v>3</v>
      </c>
      <c r="Z944" s="21" t="str">
        <f t="shared" si="110"/>
        <v>Saturday</v>
      </c>
      <c r="AA944" s="21" t="str">
        <f t="shared" si="111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114</v>
      </c>
      <c r="F945" s="47">
        <f t="shared" si="106"/>
        <v>10032</v>
      </c>
      <c r="G945" s="48">
        <f t="shared" si="107"/>
        <v>10032</v>
      </c>
      <c r="H945" s="21">
        <v>302077</v>
      </c>
      <c r="I945" s="21" t="s">
        <v>1687</v>
      </c>
      <c r="J945" s="21">
        <v>1</v>
      </c>
      <c r="K945" s="21">
        <v>1</v>
      </c>
      <c r="L945" s="21">
        <f t="shared" si="108"/>
        <v>0</v>
      </c>
      <c r="M945" s="21" t="s">
        <v>1160</v>
      </c>
      <c r="N945" s="30">
        <v>45850</v>
      </c>
      <c r="O945" s="48">
        <v>16245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09"/>
        <v>3</v>
      </c>
      <c r="Z945" s="21" t="str">
        <f t="shared" si="110"/>
        <v>Saturday</v>
      </c>
      <c r="AA945" s="21" t="str">
        <f t="shared" si="111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77.400000000000006</v>
      </c>
      <c r="F946" s="47">
        <f t="shared" si="106"/>
        <v>6811.2000000000007</v>
      </c>
      <c r="G946" s="48">
        <f t="shared" si="107"/>
        <v>13622.400000000001</v>
      </c>
      <c r="H946" s="21">
        <v>302109</v>
      </c>
      <c r="I946" s="21" t="s">
        <v>1688</v>
      </c>
      <c r="J946" s="21">
        <v>2</v>
      </c>
      <c r="K946" s="21">
        <v>2</v>
      </c>
      <c r="L946" s="21">
        <f t="shared" si="108"/>
        <v>0</v>
      </c>
      <c r="M946" s="21" t="s">
        <v>971</v>
      </c>
      <c r="N946" s="30">
        <v>45847</v>
      </c>
      <c r="O946" s="48">
        <v>22059</v>
      </c>
      <c r="P946" s="21" t="s">
        <v>242</v>
      </c>
      <c r="Q946" s="21">
        <v>58152972415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Mumbai</v>
      </c>
      <c r="W946" s="38"/>
      <c r="X946" s="30">
        <v>45848</v>
      </c>
      <c r="Y946" s="21">
        <f t="shared" si="109"/>
        <v>1</v>
      </c>
      <c r="Z946" s="21" t="str">
        <f t="shared" si="110"/>
        <v>Wednesday</v>
      </c>
      <c r="AA946" s="21" t="str">
        <f t="shared" si="111"/>
        <v>Thursday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285.75</v>
      </c>
      <c r="F947" s="47">
        <f t="shared" si="106"/>
        <v>25146</v>
      </c>
      <c r="G947" s="48">
        <f t="shared" si="107"/>
        <v>25146</v>
      </c>
      <c r="H947" s="21">
        <v>302630</v>
      </c>
      <c r="I947" s="21" t="s">
        <v>1689</v>
      </c>
      <c r="J947" s="21">
        <v>1</v>
      </c>
      <c r="K947" s="21">
        <v>1</v>
      </c>
      <c r="L947" s="21">
        <f t="shared" si="108"/>
        <v>0</v>
      </c>
      <c r="M947" s="21" t="s">
        <v>1160</v>
      </c>
      <c r="N947" s="30">
        <v>45850</v>
      </c>
      <c r="O947" s="48">
        <v>32575.5</v>
      </c>
      <c r="P947" s="21" t="s">
        <v>617</v>
      </c>
      <c r="Q947" s="21">
        <v>58153121121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Bhuvneshwar</v>
      </c>
      <c r="W947" s="38"/>
      <c r="X947" s="30">
        <v>45853</v>
      </c>
      <c r="Y947" s="21">
        <f t="shared" si="109"/>
        <v>3</v>
      </c>
      <c r="Z947" s="21" t="str">
        <f t="shared" si="110"/>
        <v>Saturday</v>
      </c>
      <c r="AA947" s="21" t="str">
        <f t="shared" si="111"/>
        <v>Tuesday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151.19999999999999</v>
      </c>
      <c r="F948" s="47">
        <f t="shared" si="106"/>
        <v>13305.599999999999</v>
      </c>
      <c r="G948" s="48">
        <f t="shared" si="107"/>
        <v>13305.599999999999</v>
      </c>
      <c r="H948" s="21">
        <v>303706</v>
      </c>
      <c r="I948" s="21" t="s">
        <v>1690</v>
      </c>
      <c r="J948" s="21">
        <v>1</v>
      </c>
      <c r="K948" s="21">
        <v>1</v>
      </c>
      <c r="L948" s="21">
        <f t="shared" si="108"/>
        <v>0</v>
      </c>
      <c r="M948" s="21" t="s">
        <v>4881</v>
      </c>
      <c r="N948" s="30">
        <v>45934</v>
      </c>
      <c r="O948" s="48">
        <v>23463</v>
      </c>
      <c r="P948" s="21" t="s">
        <v>894</v>
      </c>
      <c r="Q948" s="21">
        <v>58156477724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Mumbai</v>
      </c>
      <c r="W948" s="39"/>
      <c r="X948" s="30">
        <v>45936</v>
      </c>
      <c r="Y948" s="21">
        <f t="shared" si="109"/>
        <v>2</v>
      </c>
      <c r="Z948" s="21" t="str">
        <f t="shared" si="110"/>
        <v>Saturday</v>
      </c>
      <c r="AA948" s="21" t="str">
        <f t="shared" si="111"/>
        <v>Monday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159</v>
      </c>
      <c r="F949" s="47">
        <f t="shared" si="106"/>
        <v>13992</v>
      </c>
      <c r="G949" s="48">
        <f t="shared" si="107"/>
        <v>13992</v>
      </c>
      <c r="H949" s="21">
        <v>304024</v>
      </c>
      <c r="I949" s="21" t="s">
        <v>1691</v>
      </c>
      <c r="J949" s="21">
        <v>1</v>
      </c>
      <c r="K949" s="21">
        <v>1</v>
      </c>
      <c r="L949" s="21">
        <f t="shared" si="108"/>
        <v>0</v>
      </c>
      <c r="M949" s="21" t="s">
        <v>917</v>
      </c>
      <c r="N949" s="30">
        <v>45846</v>
      </c>
      <c r="O949" s="48">
        <v>24645</v>
      </c>
      <c r="P949" s="21" t="s">
        <v>895</v>
      </c>
      <c r="Q949" s="21">
        <v>58152921212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Banglore</v>
      </c>
      <c r="W949" s="38"/>
      <c r="X949" s="30">
        <v>45847</v>
      </c>
      <c r="Y949" s="21">
        <f t="shared" si="109"/>
        <v>1</v>
      </c>
      <c r="Z949" s="21" t="str">
        <f t="shared" si="110"/>
        <v>Tuesday</v>
      </c>
      <c r="AA949" s="21" t="str">
        <f t="shared" si="111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16.8</v>
      </c>
      <c r="F950" s="47">
        <f t="shared" si="106"/>
        <v>1478.4</v>
      </c>
      <c r="G950" s="48">
        <f t="shared" si="107"/>
        <v>1478.4</v>
      </c>
      <c r="H950" s="21">
        <v>304105</v>
      </c>
      <c r="I950" s="21" t="s">
        <v>1692</v>
      </c>
      <c r="J950" s="21">
        <v>1</v>
      </c>
      <c r="K950" s="21">
        <v>1</v>
      </c>
      <c r="L950" s="21">
        <f t="shared" si="108"/>
        <v>0</v>
      </c>
      <c r="M950" s="21" t="s">
        <v>927</v>
      </c>
      <c r="N950" s="30">
        <v>45846</v>
      </c>
      <c r="O950" s="48">
        <v>3038</v>
      </c>
      <c r="P950" s="21" t="s">
        <v>105</v>
      </c>
      <c r="Q950" s="21" t="s">
        <v>1122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Chandigarh</v>
      </c>
      <c r="W950" s="38"/>
      <c r="X950" s="30">
        <v>45847</v>
      </c>
      <c r="Y950" s="21">
        <f t="shared" si="109"/>
        <v>1</v>
      </c>
      <c r="Z950" s="21" t="str">
        <f t="shared" si="110"/>
        <v>Tuesday</v>
      </c>
      <c r="AA950" s="21" t="str">
        <f t="shared" si="111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186</v>
      </c>
      <c r="F951" s="47">
        <f t="shared" si="106"/>
        <v>16368</v>
      </c>
      <c r="G951" s="48">
        <f t="shared" si="107"/>
        <v>16368</v>
      </c>
      <c r="H951" s="21">
        <v>305227</v>
      </c>
      <c r="I951" s="21" t="s">
        <v>1693</v>
      </c>
      <c r="J951" s="21">
        <v>1</v>
      </c>
      <c r="K951" s="21">
        <v>1</v>
      </c>
      <c r="L951" s="21">
        <f t="shared" si="108"/>
        <v>0</v>
      </c>
      <c r="M951" s="21" t="s">
        <v>1160</v>
      </c>
      <c r="N951" s="30">
        <v>45850</v>
      </c>
      <c r="O951" s="48">
        <v>21204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9"/>
        <v>3</v>
      </c>
      <c r="Z951" s="21" t="str">
        <f t="shared" si="110"/>
        <v>Saturday</v>
      </c>
      <c r="AA951" s="21" t="str">
        <f t="shared" si="111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105.6</v>
      </c>
      <c r="F952" s="47">
        <f t="shared" si="106"/>
        <v>9292.7999999999993</v>
      </c>
      <c r="G952" s="48">
        <f t="shared" si="107"/>
        <v>9292.7999999999993</v>
      </c>
      <c r="H952" s="21">
        <v>305461</v>
      </c>
      <c r="I952" s="21" t="s">
        <v>1694</v>
      </c>
      <c r="J952" s="21">
        <v>1</v>
      </c>
      <c r="K952" s="21">
        <v>1</v>
      </c>
      <c r="L952" s="21">
        <f t="shared" si="108"/>
        <v>0</v>
      </c>
      <c r="M952" s="21" t="s">
        <v>1160</v>
      </c>
      <c r="N952" s="30">
        <v>45850</v>
      </c>
      <c r="O952" s="48">
        <v>15048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09"/>
        <v>3</v>
      </c>
      <c r="Z952" s="21" t="str">
        <f t="shared" si="110"/>
        <v>Saturday</v>
      </c>
      <c r="AA952" s="21" t="str">
        <f t="shared" si="111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77.400000000000006</v>
      </c>
      <c r="F953" s="47">
        <f t="shared" si="106"/>
        <v>6811.2000000000007</v>
      </c>
      <c r="G953" s="48">
        <f t="shared" si="107"/>
        <v>6811.2000000000007</v>
      </c>
      <c r="H953" s="21">
        <v>306505</v>
      </c>
      <c r="I953" s="21" t="s">
        <v>1695</v>
      </c>
      <c r="J953" s="21">
        <v>1</v>
      </c>
      <c r="K953" s="21">
        <v>1</v>
      </c>
      <c r="L953" s="21">
        <f t="shared" si="108"/>
        <v>0</v>
      </c>
      <c r="M953" s="21" t="s">
        <v>967</v>
      </c>
      <c r="N953" s="30">
        <v>45847</v>
      </c>
      <c r="O953" s="48">
        <v>11997</v>
      </c>
      <c r="P953" s="21" t="s">
        <v>228</v>
      </c>
      <c r="Q953" s="21">
        <v>58152972625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Kolkata</v>
      </c>
      <c r="W953" s="38"/>
      <c r="X953" s="30">
        <v>45848</v>
      </c>
      <c r="Y953" s="21">
        <f t="shared" si="109"/>
        <v>1</v>
      </c>
      <c r="Z953" s="21" t="str">
        <f t="shared" si="110"/>
        <v>Wednesday</v>
      </c>
      <c r="AA953" s="21" t="str">
        <f t="shared" si="111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159</v>
      </c>
      <c r="F954" s="47">
        <f t="shared" si="106"/>
        <v>13992</v>
      </c>
      <c r="G954" s="48">
        <f t="shared" si="107"/>
        <v>13992</v>
      </c>
      <c r="H954" s="21">
        <v>307626</v>
      </c>
      <c r="I954" s="21" t="s">
        <v>1696</v>
      </c>
      <c r="J954" s="21">
        <v>1</v>
      </c>
      <c r="K954" s="21">
        <v>1</v>
      </c>
      <c r="L954" s="21">
        <f t="shared" si="108"/>
        <v>0</v>
      </c>
      <c r="M954" s="21" t="s">
        <v>925</v>
      </c>
      <c r="N954" s="30">
        <v>45846</v>
      </c>
      <c r="O954" s="48">
        <v>24645</v>
      </c>
      <c r="P954" s="21" t="s">
        <v>224</v>
      </c>
      <c r="Q954" s="21" t="s">
        <v>1123</v>
      </c>
      <c r="R954" s="21" t="s">
        <v>40</v>
      </c>
      <c r="S954" s="3">
        <v>4</v>
      </c>
      <c r="T954" s="37" t="s">
        <v>1124</v>
      </c>
      <c r="U954" s="21" t="s">
        <v>18</v>
      </c>
      <c r="V954" s="21" t="str">
        <f>VLOOKUP(P954,'Customer List'!B:C,2,)</f>
        <v>Punjab</v>
      </c>
      <c r="W954" s="38"/>
      <c r="X954" s="30">
        <v>45848</v>
      </c>
      <c r="Y954" s="21">
        <f t="shared" si="109"/>
        <v>2</v>
      </c>
      <c r="Z954" s="21" t="str">
        <f t="shared" si="110"/>
        <v>Tuesday</v>
      </c>
      <c r="AA954" s="21" t="str">
        <f t="shared" si="111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105.6</v>
      </c>
      <c r="F955" s="47">
        <f t="shared" si="106"/>
        <v>9292.7999999999993</v>
      </c>
      <c r="G955" s="48">
        <f t="shared" si="107"/>
        <v>9292.7999999999993</v>
      </c>
      <c r="H955" s="21">
        <v>307673</v>
      </c>
      <c r="I955" s="21" t="s">
        <v>1697</v>
      </c>
      <c r="J955" s="21">
        <v>1</v>
      </c>
      <c r="K955" s="21">
        <v>1</v>
      </c>
      <c r="L955" s="21">
        <f t="shared" si="108"/>
        <v>0</v>
      </c>
      <c r="M955" s="21" t="s">
        <v>1160</v>
      </c>
      <c r="N955" s="30">
        <v>45850</v>
      </c>
      <c r="O955" s="48">
        <v>15048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9"/>
        <v>3</v>
      </c>
      <c r="Z955" s="21" t="str">
        <f t="shared" si="110"/>
        <v>Saturday</v>
      </c>
      <c r="AA955" s="21" t="str">
        <f t="shared" si="111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144.75</v>
      </c>
      <c r="F956" s="47">
        <f t="shared" si="106"/>
        <v>12738</v>
      </c>
      <c r="G956" s="48">
        <f t="shared" si="107"/>
        <v>12738</v>
      </c>
      <c r="H956" s="21">
        <v>308119</v>
      </c>
      <c r="I956" s="21" t="s">
        <v>1698</v>
      </c>
      <c r="J956" s="21">
        <v>1</v>
      </c>
      <c r="K956" s="21">
        <v>1</v>
      </c>
      <c r="L956" s="21">
        <f t="shared" si="108"/>
        <v>0</v>
      </c>
      <c r="M956" s="21" t="s">
        <v>1160</v>
      </c>
      <c r="N956" s="30">
        <v>45850</v>
      </c>
      <c r="O956" s="48">
        <v>16501.5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9"/>
        <v>3</v>
      </c>
      <c r="Z956" s="21" t="str">
        <f t="shared" si="110"/>
        <v>Saturday</v>
      </c>
      <c r="AA956" s="21" t="str">
        <f t="shared" si="111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159</v>
      </c>
      <c r="F957" s="47">
        <f t="shared" si="106"/>
        <v>13992</v>
      </c>
      <c r="G957" s="48">
        <f t="shared" si="107"/>
        <v>13992</v>
      </c>
      <c r="H957" s="21">
        <v>310918</v>
      </c>
      <c r="I957" s="21" t="s">
        <v>1699</v>
      </c>
      <c r="J957" s="21">
        <v>1</v>
      </c>
      <c r="K957" s="21">
        <v>1</v>
      </c>
      <c r="L957" s="21">
        <f t="shared" si="108"/>
        <v>0</v>
      </c>
      <c r="M957" s="21" t="s">
        <v>1160</v>
      </c>
      <c r="N957" s="30">
        <v>45850</v>
      </c>
      <c r="O957" s="48">
        <v>22657.5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9"/>
        <v>3</v>
      </c>
      <c r="Z957" s="21" t="str">
        <f t="shared" si="110"/>
        <v>Saturday</v>
      </c>
      <c r="AA957" s="21" t="str">
        <f t="shared" si="111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105.6</v>
      </c>
      <c r="F958" s="47">
        <f t="shared" si="106"/>
        <v>9292.7999999999993</v>
      </c>
      <c r="G958" s="48">
        <f t="shared" si="107"/>
        <v>9292.7999999999993</v>
      </c>
      <c r="H958" s="21">
        <v>311115</v>
      </c>
      <c r="I958" s="21" t="s">
        <v>1700</v>
      </c>
      <c r="J958" s="21">
        <v>1</v>
      </c>
      <c r="K958" s="21">
        <v>1</v>
      </c>
      <c r="L958" s="21">
        <f t="shared" si="108"/>
        <v>0</v>
      </c>
      <c r="M958" s="21" t="s">
        <v>1160</v>
      </c>
      <c r="N958" s="30">
        <v>45850</v>
      </c>
      <c r="O958" s="48">
        <v>15048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09"/>
        <v>3</v>
      </c>
      <c r="Z958" s="21" t="str">
        <f t="shared" si="110"/>
        <v>Saturday</v>
      </c>
      <c r="AA958" s="21" t="str">
        <f t="shared" si="111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172.8</v>
      </c>
      <c r="F959" s="47">
        <f t="shared" si="106"/>
        <v>15206.400000000001</v>
      </c>
      <c r="G959" s="48">
        <f t="shared" si="107"/>
        <v>15206.400000000001</v>
      </c>
      <c r="H959" s="21">
        <v>311430</v>
      </c>
      <c r="I959" s="21" t="s">
        <v>1701</v>
      </c>
      <c r="J959" s="21">
        <v>1</v>
      </c>
      <c r="K959" s="21">
        <v>1</v>
      </c>
      <c r="L959" s="21">
        <f t="shared" si="108"/>
        <v>0</v>
      </c>
      <c r="M959" s="21" t="s">
        <v>925</v>
      </c>
      <c r="N959" s="30">
        <v>45846</v>
      </c>
      <c r="O959" s="48">
        <v>26784</v>
      </c>
      <c r="P959" s="21" t="s">
        <v>224</v>
      </c>
      <c r="Q959" s="21" t="s">
        <v>1123</v>
      </c>
      <c r="R959" s="21" t="s">
        <v>40</v>
      </c>
      <c r="S959" s="3">
        <v>4</v>
      </c>
      <c r="T959" s="37" t="s">
        <v>1124</v>
      </c>
      <c r="U959" s="21" t="s">
        <v>18</v>
      </c>
      <c r="V959" s="21" t="str">
        <f>VLOOKUP(P959,'Customer List'!B:C,2,)</f>
        <v>Punjab</v>
      </c>
      <c r="W959" s="38"/>
      <c r="X959" s="30">
        <v>45848</v>
      </c>
      <c r="Y959" s="21">
        <f t="shared" si="109"/>
        <v>2</v>
      </c>
      <c r="Z959" s="21" t="str">
        <f t="shared" si="110"/>
        <v>Tuesday</v>
      </c>
      <c r="AA959" s="21" t="str">
        <f t="shared" si="111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168</v>
      </c>
      <c r="F960" s="47">
        <f t="shared" si="106"/>
        <v>14784</v>
      </c>
      <c r="G960" s="48">
        <f t="shared" si="107"/>
        <v>14784</v>
      </c>
      <c r="H960" s="21">
        <v>311504</v>
      </c>
      <c r="I960" s="21" t="s">
        <v>1354</v>
      </c>
      <c r="J960" s="21">
        <v>1</v>
      </c>
      <c r="K960" s="21">
        <v>1</v>
      </c>
      <c r="L960" s="21">
        <f t="shared" si="108"/>
        <v>0</v>
      </c>
      <c r="M960" s="21" t="s">
        <v>983</v>
      </c>
      <c r="N960" s="30">
        <v>45847</v>
      </c>
      <c r="O960" s="48">
        <v>26040</v>
      </c>
      <c r="P960" s="21" t="s">
        <v>896</v>
      </c>
      <c r="Q960" s="21">
        <v>58152970761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Tamilnadu</v>
      </c>
      <c r="W960" s="38"/>
      <c r="X960" s="30">
        <v>45848</v>
      </c>
      <c r="Y960" s="21">
        <f t="shared" si="109"/>
        <v>1</v>
      </c>
      <c r="Z960" s="21" t="str">
        <f t="shared" si="110"/>
        <v>Wednesday</v>
      </c>
      <c r="AA960" s="21" t="str">
        <f t="shared" si="111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208.2</v>
      </c>
      <c r="F961" s="47">
        <f t="shared" si="106"/>
        <v>18321.599999999999</v>
      </c>
      <c r="G961" s="48">
        <f t="shared" si="107"/>
        <v>18321.599999999999</v>
      </c>
      <c r="H961" s="21">
        <v>314520</v>
      </c>
      <c r="I961" s="21" t="s">
        <v>1702</v>
      </c>
      <c r="J961" s="21">
        <v>1</v>
      </c>
      <c r="K961" s="21">
        <v>1</v>
      </c>
      <c r="L961" s="21">
        <f t="shared" si="108"/>
        <v>0</v>
      </c>
      <c r="M961" s="21" t="s">
        <v>1160</v>
      </c>
      <c r="N961" s="30">
        <v>45850</v>
      </c>
      <c r="O961" s="48">
        <v>29668.5</v>
      </c>
      <c r="P961" s="21" t="s">
        <v>617</v>
      </c>
      <c r="Q961" s="21">
        <v>58153121121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Bhuvneshwar</v>
      </c>
      <c r="W961" s="38"/>
      <c r="X961" s="30">
        <v>45853</v>
      </c>
      <c r="Y961" s="21">
        <f t="shared" si="109"/>
        <v>3</v>
      </c>
      <c r="Z961" s="21" t="str">
        <f t="shared" si="110"/>
        <v>Saturday</v>
      </c>
      <c r="AA961" s="21" t="str">
        <f t="shared" si="111"/>
        <v>Tuesday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16.8</v>
      </c>
      <c r="F962" s="47">
        <f t="shared" si="106"/>
        <v>1478.4</v>
      </c>
      <c r="G962" s="48">
        <f t="shared" si="107"/>
        <v>2956.8</v>
      </c>
      <c r="H962" s="21">
        <v>317307</v>
      </c>
      <c r="I962" s="21" t="s">
        <v>1466</v>
      </c>
      <c r="J962" s="21">
        <v>2</v>
      </c>
      <c r="K962" s="21">
        <v>2</v>
      </c>
      <c r="L962" s="21">
        <f t="shared" si="108"/>
        <v>0</v>
      </c>
      <c r="M962" s="21" t="s">
        <v>967</v>
      </c>
      <c r="N962" s="30">
        <v>45847</v>
      </c>
      <c r="O962" s="48">
        <v>5208</v>
      </c>
      <c r="P962" s="21" t="s">
        <v>228</v>
      </c>
      <c r="Q962" s="21">
        <v>58152972625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Kolkata</v>
      </c>
      <c r="W962" s="38"/>
      <c r="X962" s="30">
        <v>45848</v>
      </c>
      <c r="Y962" s="21">
        <f t="shared" si="109"/>
        <v>1</v>
      </c>
      <c r="Z962" s="21" t="str">
        <f t="shared" si="110"/>
        <v>Wednesday</v>
      </c>
      <c r="AA962" s="21" t="str">
        <f t="shared" si="111"/>
        <v>Thursday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273.75</v>
      </c>
      <c r="F963" s="47">
        <f t="shared" ref="F963:F1026" si="112">IF(AB963="DOLLAR",E963*88,E963)</f>
        <v>24090</v>
      </c>
      <c r="G963" s="48">
        <f t="shared" ref="G963:G1026" si="113">F963*J963</f>
        <v>24090</v>
      </c>
      <c r="H963" s="21">
        <v>317332</v>
      </c>
      <c r="I963" s="21" t="s">
        <v>1484</v>
      </c>
      <c r="J963" s="21">
        <v>1</v>
      </c>
      <c r="K963" s="21">
        <v>1</v>
      </c>
      <c r="L963" s="21">
        <f t="shared" ref="L963:L1026" si="114">J963-K963</f>
        <v>0</v>
      </c>
      <c r="M963" s="21" t="s">
        <v>917</v>
      </c>
      <c r="N963" s="30">
        <v>45846</v>
      </c>
      <c r="O963" s="48">
        <v>33945</v>
      </c>
      <c r="P963" s="21" t="s">
        <v>895</v>
      </c>
      <c r="Q963" s="21">
        <v>58152921212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Banglore</v>
      </c>
      <c r="W963" s="38"/>
      <c r="X963" s="30">
        <v>45847</v>
      </c>
      <c r="Y963" s="21">
        <f t="shared" ref="Y963:Y1026" si="115">IF(X963="", "", X963-N963)</f>
        <v>1</v>
      </c>
      <c r="Z963" s="21" t="str">
        <f t="shared" ref="Z963:Z1026" si="116">IF(N963="", "", TEXT(N963, "dddd"))</f>
        <v>Tuesday</v>
      </c>
      <c r="AA963" s="21" t="str">
        <f t="shared" ref="AA963:AA1026" si="117">IF(X963="", "", TEXT(X963, "dddd"))</f>
        <v>Wednesday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16.8</v>
      </c>
      <c r="F964" s="47">
        <f t="shared" si="112"/>
        <v>1478.4</v>
      </c>
      <c r="G964" s="48">
        <f t="shared" si="113"/>
        <v>1478.4</v>
      </c>
      <c r="H964" s="21">
        <v>317409</v>
      </c>
      <c r="I964" s="21" t="s">
        <v>1703</v>
      </c>
      <c r="J964" s="21">
        <v>1</v>
      </c>
      <c r="K964" s="21">
        <v>1</v>
      </c>
      <c r="L964" s="21">
        <f t="shared" si="114"/>
        <v>0</v>
      </c>
      <c r="M964" s="21" t="s">
        <v>967</v>
      </c>
      <c r="N964" s="30">
        <v>45847</v>
      </c>
      <c r="O964" s="48">
        <v>2604</v>
      </c>
      <c r="P964" s="21" t="s">
        <v>228</v>
      </c>
      <c r="Q964" s="21">
        <v>58152972625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Kolkata</v>
      </c>
      <c r="W964" s="38"/>
      <c r="X964" s="30">
        <v>45848</v>
      </c>
      <c r="Y964" s="21">
        <f t="shared" si="115"/>
        <v>1</v>
      </c>
      <c r="Z964" s="21" t="str">
        <f t="shared" si="116"/>
        <v>Wednesday</v>
      </c>
      <c r="AA964" s="21" t="str">
        <f t="shared" si="117"/>
        <v>Thursday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318</v>
      </c>
      <c r="F965" s="47">
        <f t="shared" si="112"/>
        <v>27984</v>
      </c>
      <c r="G965" s="48">
        <f t="shared" si="113"/>
        <v>27984</v>
      </c>
      <c r="H965" s="21">
        <v>317438</v>
      </c>
      <c r="I965" s="21" t="s">
        <v>1704</v>
      </c>
      <c r="J965" s="21">
        <v>1</v>
      </c>
      <c r="K965" s="21">
        <v>1</v>
      </c>
      <c r="L965" s="21">
        <f t="shared" si="114"/>
        <v>0</v>
      </c>
      <c r="M965" s="21" t="s">
        <v>917</v>
      </c>
      <c r="N965" s="30">
        <v>45846</v>
      </c>
      <c r="O965" s="48">
        <v>39432</v>
      </c>
      <c r="P965" s="21" t="s">
        <v>895</v>
      </c>
      <c r="Q965" s="21">
        <v>58152921212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Banglore</v>
      </c>
      <c r="W965" s="38"/>
      <c r="X965" s="30">
        <v>45847</v>
      </c>
      <c r="Y965" s="21">
        <f t="shared" si="115"/>
        <v>1</v>
      </c>
      <c r="Z965" s="21" t="str">
        <f t="shared" si="116"/>
        <v>Tuesday</v>
      </c>
      <c r="AA965" s="21" t="str">
        <f t="shared" si="117"/>
        <v>Wednesday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160.80000000000001</v>
      </c>
      <c r="F966" s="47">
        <f t="shared" si="112"/>
        <v>14150.400000000001</v>
      </c>
      <c r="G966" s="48">
        <f t="shared" si="113"/>
        <v>14150.400000000001</v>
      </c>
      <c r="H966" s="21">
        <v>318306</v>
      </c>
      <c r="I966" s="21" t="s">
        <v>1497</v>
      </c>
      <c r="J966" s="21">
        <v>1</v>
      </c>
      <c r="K966" s="21">
        <v>1</v>
      </c>
      <c r="L966" s="21">
        <f t="shared" si="114"/>
        <v>0</v>
      </c>
      <c r="M966" s="21" t="s">
        <v>1160</v>
      </c>
      <c r="N966" s="30">
        <v>45850</v>
      </c>
      <c r="O966" s="48">
        <v>22914</v>
      </c>
      <c r="P966" s="21" t="s">
        <v>617</v>
      </c>
      <c r="Q966" s="21">
        <v>58153121121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Bhuvneshwar</v>
      </c>
      <c r="W966" s="38"/>
      <c r="X966" s="30">
        <v>45853</v>
      </c>
      <c r="Y966" s="21">
        <f t="shared" si="115"/>
        <v>3</v>
      </c>
      <c r="Z966" s="21" t="str">
        <f t="shared" si="116"/>
        <v>Saturday</v>
      </c>
      <c r="AA966" s="21" t="str">
        <f t="shared" si="117"/>
        <v>Tuesday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222</v>
      </c>
      <c r="F967" s="47">
        <f t="shared" si="112"/>
        <v>19536</v>
      </c>
      <c r="G967" s="48">
        <f t="shared" si="113"/>
        <v>19536</v>
      </c>
      <c r="H967" s="21">
        <v>320114</v>
      </c>
      <c r="I967" s="21" t="s">
        <v>1705</v>
      </c>
      <c r="J967" s="21">
        <v>1</v>
      </c>
      <c r="K967" s="21">
        <v>1</v>
      </c>
      <c r="L967" s="21">
        <f t="shared" si="114"/>
        <v>0</v>
      </c>
      <c r="M967" s="21" t="s">
        <v>923</v>
      </c>
      <c r="N967" s="30">
        <v>45846</v>
      </c>
      <c r="O967" s="48">
        <v>40145</v>
      </c>
      <c r="P967" s="21" t="s">
        <v>897</v>
      </c>
      <c r="Q967" s="21" t="s">
        <v>1125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Chandigarh</v>
      </c>
      <c r="W967" s="38"/>
      <c r="X967" s="30">
        <v>45847</v>
      </c>
      <c r="Y967" s="21">
        <f t="shared" si="115"/>
        <v>1</v>
      </c>
      <c r="Z967" s="21" t="str">
        <f t="shared" si="116"/>
        <v>Tuesday</v>
      </c>
      <c r="AA967" s="21" t="str">
        <f t="shared" si="117"/>
        <v>Wednesday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183</v>
      </c>
      <c r="F968" s="47">
        <f t="shared" si="112"/>
        <v>16104</v>
      </c>
      <c r="G968" s="48">
        <f t="shared" si="113"/>
        <v>16104</v>
      </c>
      <c r="H968" s="21">
        <v>321120</v>
      </c>
      <c r="I968" s="21" t="s">
        <v>1706</v>
      </c>
      <c r="J968" s="21">
        <v>1</v>
      </c>
      <c r="K968" s="21">
        <v>1</v>
      </c>
      <c r="L968" s="21">
        <f t="shared" si="114"/>
        <v>0</v>
      </c>
      <c r="M968" s="21" t="s">
        <v>1160</v>
      </c>
      <c r="N968" s="30">
        <v>45850</v>
      </c>
      <c r="O968" s="48">
        <v>26077.5</v>
      </c>
      <c r="P968" s="21" t="s">
        <v>617</v>
      </c>
      <c r="Q968" s="21">
        <v>58153121121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Bhuvneshwar</v>
      </c>
      <c r="W968" s="38"/>
      <c r="X968" s="30">
        <v>45853</v>
      </c>
      <c r="Y968" s="21">
        <f t="shared" si="115"/>
        <v>3</v>
      </c>
      <c r="Z968" s="21" t="str">
        <f t="shared" si="116"/>
        <v>Saturday</v>
      </c>
      <c r="AA968" s="21" t="str">
        <f t="shared" si="117"/>
        <v>Tuesday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229.2</v>
      </c>
      <c r="F969" s="47">
        <f t="shared" si="112"/>
        <v>20169.599999999999</v>
      </c>
      <c r="G969" s="48">
        <f t="shared" si="113"/>
        <v>20169.599999999999</v>
      </c>
      <c r="H969" s="21">
        <v>321122</v>
      </c>
      <c r="I969" s="21" t="s">
        <v>1707</v>
      </c>
      <c r="J969" s="21">
        <v>1</v>
      </c>
      <c r="K969" s="21">
        <v>1</v>
      </c>
      <c r="L969" s="21">
        <f t="shared" si="114"/>
        <v>0</v>
      </c>
      <c r="M969" s="21" t="s">
        <v>925</v>
      </c>
      <c r="N969" s="30">
        <v>45846</v>
      </c>
      <c r="O969" s="48">
        <v>35526</v>
      </c>
      <c r="P969" s="21" t="s">
        <v>224</v>
      </c>
      <c r="Q969" s="21" t="s">
        <v>1123</v>
      </c>
      <c r="R969" s="21" t="s">
        <v>40</v>
      </c>
      <c r="S969" s="3">
        <v>4</v>
      </c>
      <c r="T969" s="37" t="s">
        <v>1124</v>
      </c>
      <c r="U969" s="21" t="s">
        <v>18</v>
      </c>
      <c r="V969" s="21" t="str">
        <f>VLOOKUP(P969,'Customer List'!B:C,2,)</f>
        <v>Punjab</v>
      </c>
      <c r="W969" s="38"/>
      <c r="X969" s="30">
        <v>45848</v>
      </c>
      <c r="Y969" s="21">
        <f t="shared" si="115"/>
        <v>2</v>
      </c>
      <c r="Z969" s="21" t="str">
        <f t="shared" si="116"/>
        <v>Tuesday</v>
      </c>
      <c r="AA969" s="21" t="str">
        <f t="shared" si="117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88.2</v>
      </c>
      <c r="F970" s="47">
        <f t="shared" si="112"/>
        <v>7761.6</v>
      </c>
      <c r="G970" s="48">
        <f t="shared" si="113"/>
        <v>7761.6</v>
      </c>
      <c r="H970" s="21">
        <v>324217</v>
      </c>
      <c r="I970" s="21" t="s">
        <v>1708</v>
      </c>
      <c r="J970" s="21">
        <v>1</v>
      </c>
      <c r="K970" s="21">
        <v>1</v>
      </c>
      <c r="L970" s="21">
        <f t="shared" si="114"/>
        <v>0</v>
      </c>
      <c r="M970" s="21" t="s">
        <v>967</v>
      </c>
      <c r="N970" s="30">
        <v>45847</v>
      </c>
      <c r="O970" s="48">
        <v>13671</v>
      </c>
      <c r="P970" s="21" t="s">
        <v>228</v>
      </c>
      <c r="Q970" s="21">
        <v>58152972625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Kolkata</v>
      </c>
      <c r="W970" s="38"/>
      <c r="X970" s="30">
        <v>45848</v>
      </c>
      <c r="Y970" s="21">
        <f t="shared" si="115"/>
        <v>1</v>
      </c>
      <c r="Z970" s="21" t="str">
        <f t="shared" si="116"/>
        <v>Wednesday</v>
      </c>
      <c r="AA970" s="21" t="str">
        <f t="shared" si="117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173.25</v>
      </c>
      <c r="F971" s="47">
        <f t="shared" si="112"/>
        <v>15246</v>
      </c>
      <c r="G971" s="48">
        <f t="shared" si="113"/>
        <v>15246</v>
      </c>
      <c r="H971" s="21">
        <v>328239</v>
      </c>
      <c r="I971" s="21" t="s">
        <v>1709</v>
      </c>
      <c r="J971" s="21">
        <v>1</v>
      </c>
      <c r="K971" s="21">
        <v>1</v>
      </c>
      <c r="L971" s="21">
        <f t="shared" si="114"/>
        <v>0</v>
      </c>
      <c r="M971" s="21" t="s">
        <v>917</v>
      </c>
      <c r="N971" s="30">
        <v>45846</v>
      </c>
      <c r="O971" s="48">
        <v>21483</v>
      </c>
      <c r="P971" s="21" t="s">
        <v>895</v>
      </c>
      <c r="Q971" s="21">
        <v>58152921212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Banglore</v>
      </c>
      <c r="W971" s="38"/>
      <c r="X971" s="30">
        <v>45847</v>
      </c>
      <c r="Y971" s="21">
        <f t="shared" si="115"/>
        <v>1</v>
      </c>
      <c r="Z971" s="21" t="str">
        <f t="shared" si="116"/>
        <v>Tuesday</v>
      </c>
      <c r="AA971" s="21" t="str">
        <f t="shared" si="117"/>
        <v>Wednesday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95.4</v>
      </c>
      <c r="F972" s="47">
        <f t="shared" si="112"/>
        <v>8395.2000000000007</v>
      </c>
      <c r="G972" s="48">
        <f t="shared" si="113"/>
        <v>8395.2000000000007</v>
      </c>
      <c r="H972" s="21">
        <v>328629</v>
      </c>
      <c r="I972" s="21" t="s">
        <v>1585</v>
      </c>
      <c r="J972" s="21">
        <v>1</v>
      </c>
      <c r="K972" s="21">
        <v>1</v>
      </c>
      <c r="L972" s="21">
        <f t="shared" si="114"/>
        <v>0</v>
      </c>
      <c r="M972" s="21" t="s">
        <v>967</v>
      </c>
      <c r="N972" s="30">
        <v>45847</v>
      </c>
      <c r="O972" s="48">
        <v>14787</v>
      </c>
      <c r="P972" s="21" t="s">
        <v>228</v>
      </c>
      <c r="Q972" s="21">
        <v>58152972625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Kolkata</v>
      </c>
      <c r="W972" s="38"/>
      <c r="X972" s="30">
        <v>45848</v>
      </c>
      <c r="Y972" s="21">
        <f t="shared" si="115"/>
        <v>1</v>
      </c>
      <c r="Z972" s="21" t="str">
        <f t="shared" si="116"/>
        <v>Wednesday</v>
      </c>
      <c r="AA972" s="21" t="str">
        <f t="shared" si="117"/>
        <v>Thursday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318</v>
      </c>
      <c r="F973" s="47">
        <f t="shared" si="112"/>
        <v>27984</v>
      </c>
      <c r="G973" s="48">
        <f t="shared" si="113"/>
        <v>27984</v>
      </c>
      <c r="H973" s="21">
        <v>329740</v>
      </c>
      <c r="I973" s="21" t="s">
        <v>1710</v>
      </c>
      <c r="J973" s="21">
        <v>1</v>
      </c>
      <c r="K973" s="21">
        <v>1</v>
      </c>
      <c r="L973" s="21">
        <f t="shared" si="114"/>
        <v>0</v>
      </c>
      <c r="M973" s="21" t="s">
        <v>917</v>
      </c>
      <c r="N973" s="30">
        <v>45846</v>
      </c>
      <c r="O973" s="48">
        <v>39432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15"/>
        <v>1</v>
      </c>
      <c r="Z973" s="21" t="str">
        <f t="shared" si="116"/>
        <v>Tuesday</v>
      </c>
      <c r="AA973" s="21" t="str">
        <f t="shared" si="117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301.5</v>
      </c>
      <c r="F974" s="47">
        <f t="shared" si="112"/>
        <v>26532</v>
      </c>
      <c r="G974" s="48">
        <f t="shared" si="113"/>
        <v>26532</v>
      </c>
      <c r="H974" s="21">
        <v>329920</v>
      </c>
      <c r="I974" s="21" t="s">
        <v>1711</v>
      </c>
      <c r="J974" s="21">
        <v>1</v>
      </c>
      <c r="K974" s="21">
        <v>1</v>
      </c>
      <c r="L974" s="21">
        <f t="shared" si="114"/>
        <v>0</v>
      </c>
      <c r="M974" s="21" t="s">
        <v>917</v>
      </c>
      <c r="N974" s="30">
        <v>45846</v>
      </c>
      <c r="O974" s="48">
        <v>37386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15"/>
        <v>1</v>
      </c>
      <c r="Z974" s="21" t="str">
        <f t="shared" si="116"/>
        <v>Tuesday</v>
      </c>
      <c r="AA974" s="21" t="str">
        <f t="shared" si="117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229.2</v>
      </c>
      <c r="F975" s="47">
        <f t="shared" si="112"/>
        <v>20169.599999999999</v>
      </c>
      <c r="G975" s="48">
        <f t="shared" si="113"/>
        <v>20169.599999999999</v>
      </c>
      <c r="H975" s="21">
        <v>333614</v>
      </c>
      <c r="I975" s="21" t="s">
        <v>1712</v>
      </c>
      <c r="J975" s="21">
        <v>1</v>
      </c>
      <c r="K975" s="21">
        <v>1</v>
      </c>
      <c r="L975" s="21">
        <f t="shared" si="114"/>
        <v>0</v>
      </c>
      <c r="M975" s="21" t="s">
        <v>1160</v>
      </c>
      <c r="N975" s="30">
        <v>45850</v>
      </c>
      <c r="O975" s="48">
        <v>32661</v>
      </c>
      <c r="P975" s="21" t="s">
        <v>617</v>
      </c>
      <c r="Q975" s="21">
        <v>58153121121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Bhuvneshwar</v>
      </c>
      <c r="W975" s="38"/>
      <c r="X975" s="30">
        <v>45853</v>
      </c>
      <c r="Y975" s="21">
        <f t="shared" si="115"/>
        <v>3</v>
      </c>
      <c r="Z975" s="21" t="str">
        <f t="shared" si="116"/>
        <v>Saturday</v>
      </c>
      <c r="AA975" s="21" t="str">
        <f t="shared" si="117"/>
        <v>Tuesday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137.4</v>
      </c>
      <c r="F976" s="47">
        <f t="shared" si="112"/>
        <v>12091.2</v>
      </c>
      <c r="G976" s="48">
        <f t="shared" si="113"/>
        <v>12091.2</v>
      </c>
      <c r="H976" s="21">
        <v>334110</v>
      </c>
      <c r="I976" s="21" t="s">
        <v>1713</v>
      </c>
      <c r="J976" s="21">
        <v>1</v>
      </c>
      <c r="K976" s="21">
        <v>1</v>
      </c>
      <c r="L976" s="21">
        <f t="shared" si="114"/>
        <v>0</v>
      </c>
      <c r="M976" s="21" t="s">
        <v>967</v>
      </c>
      <c r="N976" s="30">
        <v>45847</v>
      </c>
      <c r="O976" s="48">
        <v>21297</v>
      </c>
      <c r="P976" s="21" t="s">
        <v>228</v>
      </c>
      <c r="Q976" s="21">
        <v>58152972625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Kolkata</v>
      </c>
      <c r="W976" s="38"/>
      <c r="X976" s="30">
        <v>45848</v>
      </c>
      <c r="Y976" s="21">
        <f t="shared" si="115"/>
        <v>1</v>
      </c>
      <c r="Z976" s="21" t="str">
        <f t="shared" si="116"/>
        <v>Wednesday</v>
      </c>
      <c r="AA976" s="21" t="str">
        <f t="shared" si="117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326.25</v>
      </c>
      <c r="F977" s="47">
        <f t="shared" si="112"/>
        <v>28710</v>
      </c>
      <c r="G977" s="48">
        <f t="shared" si="113"/>
        <v>28710</v>
      </c>
      <c r="H977" s="21">
        <v>334338</v>
      </c>
      <c r="I977" s="21" t="s">
        <v>1714</v>
      </c>
      <c r="J977" s="21">
        <v>1</v>
      </c>
      <c r="K977" s="21">
        <v>1</v>
      </c>
      <c r="L977" s="21">
        <f t="shared" si="114"/>
        <v>0</v>
      </c>
      <c r="M977" s="21" t="s">
        <v>925</v>
      </c>
      <c r="N977" s="30">
        <v>45846</v>
      </c>
      <c r="O977" s="48">
        <v>40455</v>
      </c>
      <c r="P977" s="21" t="s">
        <v>224</v>
      </c>
      <c r="Q977" s="21" t="s">
        <v>1123</v>
      </c>
      <c r="R977" s="21" t="s">
        <v>40</v>
      </c>
      <c r="S977" s="3">
        <v>4</v>
      </c>
      <c r="T977" s="37" t="s">
        <v>1124</v>
      </c>
      <c r="U977" s="21" t="s">
        <v>18</v>
      </c>
      <c r="V977" s="21" t="str">
        <f>VLOOKUP(P977,'Customer List'!B:C,2,)</f>
        <v>Punjab</v>
      </c>
      <c r="W977" s="38"/>
      <c r="X977" s="30">
        <v>45848</v>
      </c>
      <c r="Y977" s="21">
        <f t="shared" si="115"/>
        <v>2</v>
      </c>
      <c r="Z977" s="21" t="str">
        <f t="shared" si="116"/>
        <v>Tuesday</v>
      </c>
      <c r="AA977" s="21" t="str">
        <f t="shared" si="117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112.8</v>
      </c>
      <c r="F978" s="47">
        <f t="shared" si="112"/>
        <v>9926.4</v>
      </c>
      <c r="G978" s="48">
        <f t="shared" si="113"/>
        <v>9926.4</v>
      </c>
      <c r="H978" s="21">
        <v>344133</v>
      </c>
      <c r="I978" s="21" t="s">
        <v>1715</v>
      </c>
      <c r="J978" s="21">
        <v>1</v>
      </c>
      <c r="K978" s="21">
        <v>1</v>
      </c>
      <c r="L978" s="21">
        <f t="shared" si="114"/>
        <v>0</v>
      </c>
      <c r="M978" s="21" t="s">
        <v>1160</v>
      </c>
      <c r="N978" s="30">
        <v>45850</v>
      </c>
      <c r="O978" s="48">
        <v>16074</v>
      </c>
      <c r="P978" s="21" t="s">
        <v>617</v>
      </c>
      <c r="Q978" s="21">
        <v>58153121121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Bhuvneshwar</v>
      </c>
      <c r="W978" s="38"/>
      <c r="X978" s="30">
        <v>45853</v>
      </c>
      <c r="Y978" s="21">
        <f t="shared" si="115"/>
        <v>3</v>
      </c>
      <c r="Z978" s="21" t="str">
        <f t="shared" si="116"/>
        <v>Saturday</v>
      </c>
      <c r="AA978" s="21" t="str">
        <f t="shared" si="117"/>
        <v>Tuesday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142.19999999999999</v>
      </c>
      <c r="F979" s="47">
        <f t="shared" si="112"/>
        <v>12513.599999999999</v>
      </c>
      <c r="G979" s="48">
        <f t="shared" si="113"/>
        <v>12513.599999999999</v>
      </c>
      <c r="H979" s="21">
        <v>344622</v>
      </c>
      <c r="I979" s="21" t="s">
        <v>1716</v>
      </c>
      <c r="J979" s="21">
        <v>1</v>
      </c>
      <c r="K979" s="21">
        <v>1</v>
      </c>
      <c r="L979" s="21">
        <f t="shared" si="114"/>
        <v>0</v>
      </c>
      <c r="M979" s="21" t="s">
        <v>927</v>
      </c>
      <c r="N979" s="30">
        <v>45846</v>
      </c>
      <c r="O979" s="48">
        <v>25714</v>
      </c>
      <c r="P979" s="21" t="s">
        <v>105</v>
      </c>
      <c r="Q979" s="21" t="s">
        <v>1122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Chandigarh</v>
      </c>
      <c r="W979" s="38"/>
      <c r="X979" s="30">
        <v>45847</v>
      </c>
      <c r="Y979" s="21">
        <f t="shared" si="115"/>
        <v>1</v>
      </c>
      <c r="Z979" s="21" t="str">
        <f t="shared" si="116"/>
        <v>Tuesday</v>
      </c>
      <c r="AA979" s="21" t="str">
        <f t="shared" si="117"/>
        <v>Wednesday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144.75</v>
      </c>
      <c r="F980" s="47">
        <f t="shared" si="112"/>
        <v>12738</v>
      </c>
      <c r="G980" s="48">
        <f t="shared" si="113"/>
        <v>12738</v>
      </c>
      <c r="H980" s="21">
        <v>344747</v>
      </c>
      <c r="I980" s="21" t="s">
        <v>1717</v>
      </c>
      <c r="J980" s="21">
        <v>1</v>
      </c>
      <c r="K980" s="21">
        <v>1</v>
      </c>
      <c r="L980" s="21">
        <f t="shared" si="114"/>
        <v>0</v>
      </c>
      <c r="M980" s="21" t="s">
        <v>967</v>
      </c>
      <c r="N980" s="30">
        <v>45847</v>
      </c>
      <c r="O980" s="48">
        <v>17949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15"/>
        <v>1</v>
      </c>
      <c r="Z980" s="21" t="str">
        <f t="shared" si="116"/>
        <v>Wednesday</v>
      </c>
      <c r="AA980" s="21" t="str">
        <f t="shared" si="117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74.400000000000006</v>
      </c>
      <c r="F981" s="47">
        <f t="shared" si="112"/>
        <v>6547.2000000000007</v>
      </c>
      <c r="G981" s="48">
        <f t="shared" si="113"/>
        <v>6547.2000000000007</v>
      </c>
      <c r="H981" s="21">
        <v>344769</v>
      </c>
      <c r="I981" s="21" t="s">
        <v>1718</v>
      </c>
      <c r="J981" s="21">
        <v>1</v>
      </c>
      <c r="K981" s="21">
        <v>1</v>
      </c>
      <c r="L981" s="21">
        <f t="shared" si="114"/>
        <v>0</v>
      </c>
      <c r="M981" s="21" t="s">
        <v>967</v>
      </c>
      <c r="N981" s="30">
        <v>45847</v>
      </c>
      <c r="O981" s="48">
        <v>11532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15"/>
        <v>1</v>
      </c>
      <c r="Z981" s="21" t="str">
        <f t="shared" si="116"/>
        <v>Wednesday</v>
      </c>
      <c r="AA981" s="21" t="str">
        <f t="shared" si="117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334.5</v>
      </c>
      <c r="F982" s="47">
        <f t="shared" si="112"/>
        <v>29436</v>
      </c>
      <c r="G982" s="48">
        <f t="shared" si="113"/>
        <v>29436</v>
      </c>
      <c r="H982" s="21">
        <v>345024</v>
      </c>
      <c r="I982" s="21" t="s">
        <v>1719</v>
      </c>
      <c r="J982" s="21">
        <v>1</v>
      </c>
      <c r="K982" s="21">
        <v>1</v>
      </c>
      <c r="L982" s="21">
        <f t="shared" si="114"/>
        <v>0</v>
      </c>
      <c r="M982" s="21" t="s">
        <v>1160</v>
      </c>
      <c r="N982" s="30">
        <v>45850</v>
      </c>
      <c r="O982" s="48">
        <v>38133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15"/>
        <v>3</v>
      </c>
      <c r="Z982" s="21" t="str">
        <f t="shared" si="116"/>
        <v>Saturday</v>
      </c>
      <c r="AA982" s="21" t="str">
        <f t="shared" si="117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195.6</v>
      </c>
      <c r="F983" s="47">
        <f t="shared" si="112"/>
        <v>17212.8</v>
      </c>
      <c r="G983" s="48">
        <f t="shared" si="113"/>
        <v>17212.8</v>
      </c>
      <c r="H983" s="21">
        <v>345108</v>
      </c>
      <c r="I983" s="21" t="s">
        <v>1720</v>
      </c>
      <c r="J983" s="21">
        <v>1</v>
      </c>
      <c r="K983" s="21">
        <v>1</v>
      </c>
      <c r="L983" s="21">
        <f t="shared" si="114"/>
        <v>0</v>
      </c>
      <c r="M983" s="21" t="s">
        <v>1160</v>
      </c>
      <c r="N983" s="30">
        <v>45850</v>
      </c>
      <c r="O983" s="48">
        <v>27873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15"/>
        <v>3</v>
      </c>
      <c r="Z983" s="21" t="str">
        <f t="shared" si="116"/>
        <v>Saturday</v>
      </c>
      <c r="AA983" s="21" t="str">
        <f t="shared" si="117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88.2</v>
      </c>
      <c r="F984" s="47">
        <f t="shared" si="112"/>
        <v>7761.6</v>
      </c>
      <c r="G984" s="48">
        <f t="shared" si="113"/>
        <v>7761.6</v>
      </c>
      <c r="H984" s="21">
        <v>346109</v>
      </c>
      <c r="I984" s="21" t="s">
        <v>1721</v>
      </c>
      <c r="J984" s="21">
        <v>1</v>
      </c>
      <c r="K984" s="21">
        <v>1</v>
      </c>
      <c r="L984" s="21">
        <f t="shared" si="114"/>
        <v>0</v>
      </c>
      <c r="M984" s="21" t="s">
        <v>1160</v>
      </c>
      <c r="N984" s="30">
        <v>45850</v>
      </c>
      <c r="O984" s="48">
        <v>12568.5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15"/>
        <v>3</v>
      </c>
      <c r="Z984" s="21" t="str">
        <f t="shared" si="116"/>
        <v>Saturday</v>
      </c>
      <c r="AA984" s="21" t="str">
        <f t="shared" si="117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42.6</v>
      </c>
      <c r="F985" s="47">
        <f t="shared" si="112"/>
        <v>3748.8</v>
      </c>
      <c r="G985" s="48">
        <f t="shared" si="113"/>
        <v>3748.8</v>
      </c>
      <c r="H985" s="21">
        <v>348211</v>
      </c>
      <c r="I985" s="21" t="s">
        <v>1722</v>
      </c>
      <c r="J985" s="21">
        <v>1</v>
      </c>
      <c r="K985" s="21">
        <v>1</v>
      </c>
      <c r="L985" s="21">
        <f t="shared" si="114"/>
        <v>0</v>
      </c>
      <c r="M985" s="21" t="s">
        <v>923</v>
      </c>
      <c r="N985" s="30">
        <v>45846</v>
      </c>
      <c r="O985" s="48">
        <v>7703</v>
      </c>
      <c r="P985" s="21" t="s">
        <v>897</v>
      </c>
      <c r="Q985" s="21" t="s">
        <v>1125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Chandigarh</v>
      </c>
      <c r="W985" s="38"/>
      <c r="X985" s="30">
        <v>45847</v>
      </c>
      <c r="Y985" s="21">
        <f t="shared" si="115"/>
        <v>1</v>
      </c>
      <c r="Z985" s="21" t="str">
        <f t="shared" si="116"/>
        <v>Tuesday</v>
      </c>
      <c r="AA985" s="21" t="str">
        <f t="shared" si="117"/>
        <v>Wednesday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193.8</v>
      </c>
      <c r="F986" s="47">
        <f t="shared" si="112"/>
        <v>17054.400000000001</v>
      </c>
      <c r="G986" s="48">
        <f t="shared" si="113"/>
        <v>68217.600000000006</v>
      </c>
      <c r="H986" s="21">
        <v>353218</v>
      </c>
      <c r="I986" s="21" t="s">
        <v>1723</v>
      </c>
      <c r="J986" s="21">
        <v>4</v>
      </c>
      <c r="K986" s="21">
        <v>4</v>
      </c>
      <c r="L986" s="21">
        <f t="shared" si="114"/>
        <v>0</v>
      </c>
      <c r="M986" s="21" t="s">
        <v>921</v>
      </c>
      <c r="N986" s="30">
        <v>45846</v>
      </c>
      <c r="O986" s="48">
        <v>140182</v>
      </c>
      <c r="P986" s="21" t="s">
        <v>886</v>
      </c>
      <c r="Q986" s="21">
        <v>58152921794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Karnataka</v>
      </c>
      <c r="W986" s="38"/>
      <c r="X986" s="30">
        <v>45848</v>
      </c>
      <c r="Y986" s="21">
        <f t="shared" si="115"/>
        <v>2</v>
      </c>
      <c r="Z986" s="21" t="str">
        <f t="shared" si="116"/>
        <v>Tuesday</v>
      </c>
      <c r="AA986" s="21" t="str">
        <f t="shared" si="117"/>
        <v>Thursday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309.75</v>
      </c>
      <c r="F987" s="47">
        <f t="shared" si="112"/>
        <v>27258</v>
      </c>
      <c r="G987" s="48">
        <f t="shared" si="113"/>
        <v>27258</v>
      </c>
      <c r="H987" s="21">
        <v>356518</v>
      </c>
      <c r="I987" s="21" t="s">
        <v>1724</v>
      </c>
      <c r="J987" s="21">
        <v>1</v>
      </c>
      <c r="K987" s="21">
        <v>1</v>
      </c>
      <c r="L987" s="21">
        <f t="shared" si="114"/>
        <v>0</v>
      </c>
      <c r="M987" s="21" t="s">
        <v>1160</v>
      </c>
      <c r="N987" s="30">
        <v>45850</v>
      </c>
      <c r="O987" s="48">
        <v>35311.5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15"/>
        <v>3</v>
      </c>
      <c r="Z987" s="21" t="str">
        <f t="shared" si="116"/>
        <v>Saturday</v>
      </c>
      <c r="AA987" s="21" t="str">
        <f t="shared" si="117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326.25</v>
      </c>
      <c r="F988" s="47">
        <f t="shared" si="112"/>
        <v>28710</v>
      </c>
      <c r="G988" s="48">
        <f t="shared" si="113"/>
        <v>28710</v>
      </c>
      <c r="H988" s="21">
        <v>356930</v>
      </c>
      <c r="I988" s="21" t="s">
        <v>1725</v>
      </c>
      <c r="J988" s="21">
        <v>1</v>
      </c>
      <c r="K988" s="21">
        <v>1</v>
      </c>
      <c r="L988" s="21">
        <f t="shared" si="114"/>
        <v>0</v>
      </c>
      <c r="M988" s="21" t="s">
        <v>1160</v>
      </c>
      <c r="N988" s="30">
        <v>45850</v>
      </c>
      <c r="O988" s="48">
        <v>37192.5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15"/>
        <v>3</v>
      </c>
      <c r="Z988" s="21" t="str">
        <f t="shared" si="116"/>
        <v>Saturday</v>
      </c>
      <c r="AA988" s="21" t="str">
        <f t="shared" si="117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216</v>
      </c>
      <c r="F989" s="47">
        <f t="shared" si="112"/>
        <v>19008</v>
      </c>
      <c r="G989" s="48">
        <f t="shared" si="113"/>
        <v>38016</v>
      </c>
      <c r="H989" s="21">
        <v>357504</v>
      </c>
      <c r="I989" s="21" t="s">
        <v>1726</v>
      </c>
      <c r="J989" s="21">
        <v>2</v>
      </c>
      <c r="K989" s="21">
        <v>2</v>
      </c>
      <c r="L989" s="21">
        <f t="shared" si="114"/>
        <v>0</v>
      </c>
      <c r="M989" s="21" t="s">
        <v>970</v>
      </c>
      <c r="N989" s="30">
        <v>45847</v>
      </c>
      <c r="O989" s="48">
        <v>61560</v>
      </c>
      <c r="P989" s="21" t="s">
        <v>242</v>
      </c>
      <c r="Q989" s="21">
        <v>58152972415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Mumbai</v>
      </c>
      <c r="W989" s="38"/>
      <c r="X989" s="30">
        <v>45848</v>
      </c>
      <c r="Y989" s="21">
        <f t="shared" si="115"/>
        <v>1</v>
      </c>
      <c r="Z989" s="21" t="str">
        <f t="shared" si="116"/>
        <v>Wednesday</v>
      </c>
      <c r="AA989" s="21" t="str">
        <f t="shared" si="117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89.4</v>
      </c>
      <c r="F990" s="47">
        <f t="shared" si="112"/>
        <v>7867.2000000000007</v>
      </c>
      <c r="G990" s="48">
        <f t="shared" si="113"/>
        <v>7867.2000000000007</v>
      </c>
      <c r="H990" s="21">
        <v>357905</v>
      </c>
      <c r="I990" s="21" t="s">
        <v>1727</v>
      </c>
      <c r="J990" s="21">
        <v>1</v>
      </c>
      <c r="K990" s="21">
        <v>1</v>
      </c>
      <c r="L990" s="21">
        <f t="shared" si="114"/>
        <v>0</v>
      </c>
      <c r="M990" s="21" t="s">
        <v>967</v>
      </c>
      <c r="N990" s="30">
        <v>45847</v>
      </c>
      <c r="O990" s="48">
        <v>13857</v>
      </c>
      <c r="P990" s="21" t="s">
        <v>228</v>
      </c>
      <c r="Q990" s="21">
        <v>58152972625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Kolkata</v>
      </c>
      <c r="W990" s="38"/>
      <c r="X990" s="30">
        <v>45848</v>
      </c>
      <c r="Y990" s="21">
        <f t="shared" si="115"/>
        <v>1</v>
      </c>
      <c r="Z990" s="21" t="str">
        <f t="shared" si="116"/>
        <v>Wednesday</v>
      </c>
      <c r="AA990" s="21" t="str">
        <f t="shared" si="117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95.4</v>
      </c>
      <c r="F991" s="47">
        <f t="shared" si="112"/>
        <v>8395.2000000000007</v>
      </c>
      <c r="G991" s="48">
        <f t="shared" si="113"/>
        <v>8395.2000000000007</v>
      </c>
      <c r="H991" s="21">
        <v>360707</v>
      </c>
      <c r="I991" s="21" t="s">
        <v>1471</v>
      </c>
      <c r="J991" s="21">
        <v>1</v>
      </c>
      <c r="K991" s="21">
        <v>1</v>
      </c>
      <c r="L991" s="21">
        <f t="shared" si="114"/>
        <v>0</v>
      </c>
      <c r="M991" s="21" t="s">
        <v>1160</v>
      </c>
      <c r="N991" s="30">
        <v>45850</v>
      </c>
      <c r="O991" s="48">
        <v>13594.5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15"/>
        <v>3</v>
      </c>
      <c r="Z991" s="21" t="str">
        <f t="shared" si="116"/>
        <v>Saturday</v>
      </c>
      <c r="AA991" s="21" t="str">
        <f t="shared" si="117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229.2</v>
      </c>
      <c r="F992" s="47">
        <f t="shared" si="112"/>
        <v>20169.599999999999</v>
      </c>
      <c r="G992" s="48">
        <f t="shared" si="113"/>
        <v>20169.599999999999</v>
      </c>
      <c r="H992" s="21">
        <v>361710</v>
      </c>
      <c r="I992" s="21" t="s">
        <v>1728</v>
      </c>
      <c r="J992" s="21">
        <v>1</v>
      </c>
      <c r="K992" s="21">
        <v>1</v>
      </c>
      <c r="L992" s="21">
        <f t="shared" si="114"/>
        <v>0</v>
      </c>
      <c r="M992" s="21" t="s">
        <v>1160</v>
      </c>
      <c r="N992" s="30">
        <v>45850</v>
      </c>
      <c r="O992" s="48">
        <v>32661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15"/>
        <v>3</v>
      </c>
      <c r="Z992" s="21" t="str">
        <f t="shared" si="116"/>
        <v>Saturday</v>
      </c>
      <c r="AA992" s="21" t="str">
        <f t="shared" si="117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75</v>
      </c>
      <c r="F993" s="47">
        <f t="shared" si="112"/>
        <v>6600</v>
      </c>
      <c r="G993" s="48">
        <f t="shared" si="113"/>
        <v>6600</v>
      </c>
      <c r="H993" s="21">
        <v>362503</v>
      </c>
      <c r="I993" s="21" t="s">
        <v>1582</v>
      </c>
      <c r="J993" s="21">
        <v>1</v>
      </c>
      <c r="K993" s="21">
        <v>1</v>
      </c>
      <c r="L993" s="21">
        <f t="shared" si="114"/>
        <v>0</v>
      </c>
      <c r="M993" s="21" t="s">
        <v>967</v>
      </c>
      <c r="N993" s="30">
        <v>45847</v>
      </c>
      <c r="O993" s="48">
        <v>11625</v>
      </c>
      <c r="P993" s="21" t="s">
        <v>228</v>
      </c>
      <c r="Q993" s="21">
        <v>58152972625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Kolkata</v>
      </c>
      <c r="W993" s="38"/>
      <c r="X993" s="30">
        <v>45848</v>
      </c>
      <c r="Y993" s="21">
        <f t="shared" si="115"/>
        <v>1</v>
      </c>
      <c r="Z993" s="21" t="str">
        <f t="shared" si="116"/>
        <v>Wednesday</v>
      </c>
      <c r="AA993" s="21" t="str">
        <f t="shared" si="117"/>
        <v>Thursday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301.5</v>
      </c>
      <c r="F994" s="47">
        <f t="shared" si="112"/>
        <v>26532</v>
      </c>
      <c r="G994" s="48">
        <f t="shared" si="113"/>
        <v>26532</v>
      </c>
      <c r="H994" s="21">
        <v>369314</v>
      </c>
      <c r="I994" s="21" t="s">
        <v>1729</v>
      </c>
      <c r="J994" s="21">
        <v>1</v>
      </c>
      <c r="K994" s="21">
        <v>1</v>
      </c>
      <c r="L994" s="21">
        <f t="shared" si="114"/>
        <v>0</v>
      </c>
      <c r="M994" s="21" t="s">
        <v>1160</v>
      </c>
      <c r="N994" s="30">
        <v>45850</v>
      </c>
      <c r="O994" s="48">
        <v>34371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15"/>
        <v>3</v>
      </c>
      <c r="Z994" s="21" t="str">
        <f t="shared" si="116"/>
        <v>Saturday</v>
      </c>
      <c r="AA994" s="21" t="str">
        <f t="shared" si="117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172.2</v>
      </c>
      <c r="F995" s="47">
        <f t="shared" si="112"/>
        <v>15153.599999999999</v>
      </c>
      <c r="G995" s="48">
        <f t="shared" si="113"/>
        <v>15153.599999999999</v>
      </c>
      <c r="H995" s="21">
        <v>369604</v>
      </c>
      <c r="I995" s="21" t="s">
        <v>1730</v>
      </c>
      <c r="J995" s="21">
        <v>1</v>
      </c>
      <c r="K995" s="21">
        <v>1</v>
      </c>
      <c r="L995" s="21">
        <f t="shared" si="114"/>
        <v>0</v>
      </c>
      <c r="M995" s="21" t="s">
        <v>1160</v>
      </c>
      <c r="N995" s="30">
        <v>45850</v>
      </c>
      <c r="O995" s="48">
        <v>24538.5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15"/>
        <v>3</v>
      </c>
      <c r="Z995" s="21" t="str">
        <f t="shared" si="116"/>
        <v>Saturday</v>
      </c>
      <c r="AA995" s="21" t="str">
        <f t="shared" si="117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174.6</v>
      </c>
      <c r="F996" s="47">
        <f t="shared" si="112"/>
        <v>15364.8</v>
      </c>
      <c r="G996" s="48">
        <f t="shared" si="113"/>
        <v>15364.8</v>
      </c>
      <c r="H996" s="21">
        <v>374208</v>
      </c>
      <c r="I996" s="21" t="s">
        <v>1731</v>
      </c>
      <c r="J996" s="21">
        <v>1</v>
      </c>
      <c r="K996" s="21">
        <v>1</v>
      </c>
      <c r="L996" s="21">
        <f t="shared" si="114"/>
        <v>0</v>
      </c>
      <c r="M996" s="21" t="s">
        <v>925</v>
      </c>
      <c r="N996" s="30">
        <v>45846</v>
      </c>
      <c r="O996" s="48">
        <v>27063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15"/>
        <v>2</v>
      </c>
      <c r="Z996" s="21" t="str">
        <f t="shared" si="116"/>
        <v>Tuesday</v>
      </c>
      <c r="AA996" s="21" t="str">
        <f t="shared" si="117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109.8</v>
      </c>
      <c r="F997" s="47">
        <f t="shared" si="112"/>
        <v>9662.4</v>
      </c>
      <c r="G997" s="48">
        <f t="shared" si="113"/>
        <v>9662.4</v>
      </c>
      <c r="H997" s="21">
        <v>375406</v>
      </c>
      <c r="I997" s="21" t="s">
        <v>1732</v>
      </c>
      <c r="J997" s="21">
        <v>1</v>
      </c>
      <c r="K997" s="21">
        <v>1</v>
      </c>
      <c r="L997" s="21">
        <f t="shared" si="114"/>
        <v>0</v>
      </c>
      <c r="M997" s="21" t="s">
        <v>925</v>
      </c>
      <c r="N997" s="30">
        <v>45846</v>
      </c>
      <c r="O997" s="48">
        <v>17019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15"/>
        <v>2</v>
      </c>
      <c r="Z997" s="21" t="str">
        <f t="shared" si="116"/>
        <v>Tuesday</v>
      </c>
      <c r="AA997" s="21" t="str">
        <f t="shared" si="117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154.80000000000001</v>
      </c>
      <c r="F998" s="47">
        <f t="shared" si="112"/>
        <v>13622.400000000001</v>
      </c>
      <c r="G998" s="48">
        <f t="shared" si="113"/>
        <v>13622.400000000001</v>
      </c>
      <c r="H998" s="21">
        <v>379206</v>
      </c>
      <c r="I998" s="21" t="s">
        <v>1326</v>
      </c>
      <c r="J998" s="21">
        <v>1</v>
      </c>
      <c r="K998" s="21">
        <v>1</v>
      </c>
      <c r="L998" s="21">
        <f t="shared" si="114"/>
        <v>0</v>
      </c>
      <c r="M998" s="21" t="s">
        <v>1160</v>
      </c>
      <c r="N998" s="30">
        <v>45850</v>
      </c>
      <c r="O998" s="48">
        <v>22059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15"/>
        <v>3</v>
      </c>
      <c r="Z998" s="21" t="str">
        <f t="shared" si="116"/>
        <v>Saturday</v>
      </c>
      <c r="AA998" s="21" t="str">
        <f t="shared" si="117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221.4</v>
      </c>
      <c r="F999" s="47">
        <f t="shared" si="112"/>
        <v>19483.2</v>
      </c>
      <c r="G999" s="48">
        <f t="shared" si="113"/>
        <v>19483.2</v>
      </c>
      <c r="H999" s="21">
        <v>381504</v>
      </c>
      <c r="I999" s="21" t="s">
        <v>1733</v>
      </c>
      <c r="J999" s="21">
        <v>1</v>
      </c>
      <c r="K999" s="21">
        <v>1</v>
      </c>
      <c r="L999" s="21">
        <f t="shared" si="114"/>
        <v>0</v>
      </c>
      <c r="M999" s="21" t="s">
        <v>1160</v>
      </c>
      <c r="N999" s="30">
        <v>45850</v>
      </c>
      <c r="O999" s="48">
        <v>31549.5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15"/>
        <v>3</v>
      </c>
      <c r="Z999" s="21" t="str">
        <f t="shared" si="116"/>
        <v>Saturday</v>
      </c>
      <c r="AA999" s="21" t="str">
        <f t="shared" si="117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229.2</v>
      </c>
      <c r="F1000" s="47">
        <f t="shared" si="112"/>
        <v>20169.599999999999</v>
      </c>
      <c r="G1000" s="48">
        <f t="shared" si="113"/>
        <v>20169.599999999999</v>
      </c>
      <c r="H1000" s="21">
        <v>389212</v>
      </c>
      <c r="I1000" s="21" t="s">
        <v>1734</v>
      </c>
      <c r="J1000" s="21">
        <v>1</v>
      </c>
      <c r="K1000" s="21">
        <v>1</v>
      </c>
      <c r="L1000" s="21">
        <f t="shared" si="114"/>
        <v>0</v>
      </c>
      <c r="M1000" s="21" t="s">
        <v>983</v>
      </c>
      <c r="N1000" s="30">
        <v>45847</v>
      </c>
      <c r="O1000" s="48">
        <v>35526</v>
      </c>
      <c r="P1000" s="21" t="s">
        <v>896</v>
      </c>
      <c r="Q1000" s="21">
        <v>58152970761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Tamilnadu</v>
      </c>
      <c r="W1000" s="38"/>
      <c r="X1000" s="30">
        <v>45848</v>
      </c>
      <c r="Y1000" s="21">
        <f t="shared" si="115"/>
        <v>1</v>
      </c>
      <c r="Z1000" s="21" t="str">
        <f t="shared" si="116"/>
        <v>Wednesday</v>
      </c>
      <c r="AA1000" s="21" t="str">
        <f t="shared" si="117"/>
        <v>Thursday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120</v>
      </c>
      <c r="F1001" s="47">
        <f t="shared" si="112"/>
        <v>10560</v>
      </c>
      <c r="G1001" s="48">
        <f t="shared" si="113"/>
        <v>10560</v>
      </c>
      <c r="H1001" s="21">
        <v>398315</v>
      </c>
      <c r="I1001" s="21" t="s">
        <v>1735</v>
      </c>
      <c r="J1001" s="21">
        <v>1</v>
      </c>
      <c r="K1001" s="21">
        <v>1</v>
      </c>
      <c r="L1001" s="21">
        <f t="shared" si="114"/>
        <v>0</v>
      </c>
      <c r="M1001" s="21" t="s">
        <v>1160</v>
      </c>
      <c r="N1001" s="30">
        <v>45850</v>
      </c>
      <c r="O1001" s="48">
        <v>17100</v>
      </c>
      <c r="P1001" s="21" t="s">
        <v>617</v>
      </c>
      <c r="Q1001" s="21">
        <v>58153121121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Bhuvneshwar</v>
      </c>
      <c r="W1001" s="38"/>
      <c r="X1001" s="30">
        <v>45853</v>
      </c>
      <c r="Y1001" s="21">
        <f t="shared" si="115"/>
        <v>3</v>
      </c>
      <c r="Z1001" s="21" t="str">
        <f t="shared" si="116"/>
        <v>Saturday</v>
      </c>
      <c r="AA1001" s="21" t="str">
        <f t="shared" si="117"/>
        <v>Tuesday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18</v>
      </c>
      <c r="F1002" s="47">
        <f t="shared" si="112"/>
        <v>1584</v>
      </c>
      <c r="G1002" s="48">
        <f t="shared" si="113"/>
        <v>1584</v>
      </c>
      <c r="H1002" s="21">
        <v>400107</v>
      </c>
      <c r="I1002" s="21" t="s">
        <v>1339</v>
      </c>
      <c r="J1002" s="21">
        <v>1</v>
      </c>
      <c r="K1002" s="21">
        <v>1</v>
      </c>
      <c r="L1002" s="21">
        <f t="shared" si="114"/>
        <v>0</v>
      </c>
      <c r="M1002" s="21" t="s">
        <v>925</v>
      </c>
      <c r="N1002" s="30">
        <v>45846</v>
      </c>
      <c r="O1002" s="48">
        <v>2790</v>
      </c>
      <c r="P1002" s="21" t="s">
        <v>224</v>
      </c>
      <c r="Q1002" s="21" t="s">
        <v>1123</v>
      </c>
      <c r="R1002" s="21" t="s">
        <v>40</v>
      </c>
      <c r="S1002" s="3">
        <v>4</v>
      </c>
      <c r="T1002" s="37" t="s">
        <v>1124</v>
      </c>
      <c r="U1002" s="21" t="s">
        <v>18</v>
      </c>
      <c r="V1002" s="21" t="str">
        <f>VLOOKUP(P1002,'Customer List'!B:C,2,)</f>
        <v>Punjab</v>
      </c>
      <c r="W1002" s="38"/>
      <c r="X1002" s="30">
        <v>45848</v>
      </c>
      <c r="Y1002" s="21">
        <f t="shared" si="115"/>
        <v>2</v>
      </c>
      <c r="Z1002" s="21" t="str">
        <f t="shared" si="116"/>
        <v>Tuesday</v>
      </c>
      <c r="AA1002" s="21" t="str">
        <f t="shared" si="117"/>
        <v>Thursday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77.400000000000006</v>
      </c>
      <c r="F1003" s="47">
        <f t="shared" si="112"/>
        <v>6811.2000000000007</v>
      </c>
      <c r="G1003" s="48">
        <f t="shared" si="113"/>
        <v>6811.2000000000007</v>
      </c>
      <c r="H1003" s="21">
        <v>400114</v>
      </c>
      <c r="I1003" s="21" t="s">
        <v>1736</v>
      </c>
      <c r="J1003" s="21">
        <v>1</v>
      </c>
      <c r="K1003" s="21">
        <v>1</v>
      </c>
      <c r="L1003" s="21">
        <f t="shared" si="114"/>
        <v>0</v>
      </c>
      <c r="M1003" s="21" t="s">
        <v>1160</v>
      </c>
      <c r="N1003" s="30">
        <v>45850</v>
      </c>
      <c r="O1003" s="48">
        <v>11029.5</v>
      </c>
      <c r="P1003" s="21" t="s">
        <v>617</v>
      </c>
      <c r="Q1003" s="21">
        <v>58153121121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Bhuvneshwar</v>
      </c>
      <c r="W1003" s="38"/>
      <c r="X1003" s="30">
        <v>45853</v>
      </c>
      <c r="Y1003" s="21">
        <f t="shared" si="115"/>
        <v>3</v>
      </c>
      <c r="Z1003" s="21" t="str">
        <f t="shared" si="116"/>
        <v>Saturday</v>
      </c>
      <c r="AA1003" s="21" t="str">
        <f t="shared" si="117"/>
        <v>Tuesday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52.8</v>
      </c>
      <c r="F1004" s="47">
        <f t="shared" si="112"/>
        <v>4646.3999999999996</v>
      </c>
      <c r="G1004" s="48">
        <f t="shared" si="113"/>
        <v>9292.7999999999993</v>
      </c>
      <c r="H1004" s="21">
        <v>400120</v>
      </c>
      <c r="I1004" s="21" t="s">
        <v>1737</v>
      </c>
      <c r="J1004" s="21">
        <v>2</v>
      </c>
      <c r="K1004" s="21">
        <v>2</v>
      </c>
      <c r="L1004" s="21">
        <f t="shared" si="114"/>
        <v>0</v>
      </c>
      <c r="M1004" s="21" t="s">
        <v>921</v>
      </c>
      <c r="N1004" s="30">
        <v>45846</v>
      </c>
      <c r="O1004" s="48">
        <v>19096</v>
      </c>
      <c r="P1004" s="21" t="s">
        <v>886</v>
      </c>
      <c r="Q1004" s="21">
        <v>58152921794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Karnataka</v>
      </c>
      <c r="W1004" s="38"/>
      <c r="X1004" s="30">
        <v>45848</v>
      </c>
      <c r="Y1004" s="21">
        <f t="shared" si="115"/>
        <v>2</v>
      </c>
      <c r="Z1004" s="21" t="str">
        <f t="shared" si="116"/>
        <v>Tuesday</v>
      </c>
      <c r="AA1004" s="21" t="str">
        <f t="shared" si="117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64.2</v>
      </c>
      <c r="F1005" s="47">
        <f t="shared" si="112"/>
        <v>5649.6</v>
      </c>
      <c r="G1005" s="48">
        <f t="shared" si="113"/>
        <v>5649.6</v>
      </c>
      <c r="H1005" s="21">
        <v>400121</v>
      </c>
      <c r="I1005" s="21" t="s">
        <v>1737</v>
      </c>
      <c r="J1005" s="21">
        <v>1</v>
      </c>
      <c r="K1005" s="21">
        <v>1</v>
      </c>
      <c r="L1005" s="21">
        <f t="shared" si="114"/>
        <v>0</v>
      </c>
      <c r="M1005" s="21" t="s">
        <v>925</v>
      </c>
      <c r="N1005" s="30">
        <v>45846</v>
      </c>
      <c r="O1005" s="48">
        <v>9951</v>
      </c>
      <c r="P1005" s="21" t="s">
        <v>224</v>
      </c>
      <c r="Q1005" s="21" t="s">
        <v>1123</v>
      </c>
      <c r="R1005" s="21" t="s">
        <v>40</v>
      </c>
      <c r="S1005" s="3">
        <v>4</v>
      </c>
      <c r="T1005" s="37" t="s">
        <v>1124</v>
      </c>
      <c r="U1005" s="21" t="s">
        <v>18</v>
      </c>
      <c r="V1005" s="21" t="str">
        <f>VLOOKUP(P1005,'Customer List'!B:C,2,)</f>
        <v>Punjab</v>
      </c>
      <c r="W1005" s="38"/>
      <c r="X1005" s="30">
        <v>45848</v>
      </c>
      <c r="Y1005" s="21">
        <f t="shared" si="115"/>
        <v>2</v>
      </c>
      <c r="Z1005" s="21" t="str">
        <f t="shared" si="116"/>
        <v>Tuesday</v>
      </c>
      <c r="AA1005" s="21" t="str">
        <f t="shared" si="117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49.8</v>
      </c>
      <c r="F1006" s="47">
        <f t="shared" si="112"/>
        <v>4382.3999999999996</v>
      </c>
      <c r="G1006" s="48">
        <f t="shared" si="113"/>
        <v>4382.3999999999996</v>
      </c>
      <c r="H1006" s="21">
        <v>400143</v>
      </c>
      <c r="I1006" s="21" t="s">
        <v>1603</v>
      </c>
      <c r="J1006" s="21">
        <v>1</v>
      </c>
      <c r="K1006" s="21">
        <v>1</v>
      </c>
      <c r="L1006" s="21">
        <f t="shared" si="114"/>
        <v>0</v>
      </c>
      <c r="M1006" s="21" t="s">
        <v>1160</v>
      </c>
      <c r="N1006" s="30">
        <v>45850</v>
      </c>
      <c r="O1006" s="48">
        <v>7096.5</v>
      </c>
      <c r="P1006" s="21" t="s">
        <v>617</v>
      </c>
      <c r="Q1006" s="21">
        <v>58153121121</v>
      </c>
      <c r="R1006" s="21" t="s">
        <v>40</v>
      </c>
      <c r="S1006" s="3">
        <v>4</v>
      </c>
      <c r="T1006" s="37"/>
      <c r="U1006" s="21" t="s">
        <v>18</v>
      </c>
      <c r="V1006" s="21" t="str">
        <f>VLOOKUP(P1006,'Customer List'!B:C,2,)</f>
        <v>Bhuvneshwar</v>
      </c>
      <c r="W1006" s="38"/>
      <c r="X1006" s="30">
        <v>45853</v>
      </c>
      <c r="Y1006" s="21">
        <f t="shared" si="115"/>
        <v>3</v>
      </c>
      <c r="Z1006" s="21" t="str">
        <f t="shared" si="116"/>
        <v>Saturday</v>
      </c>
      <c r="AA1006" s="21" t="str">
        <f t="shared" si="117"/>
        <v>Tuesday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144.6</v>
      </c>
      <c r="F1007" s="47">
        <f t="shared" si="112"/>
        <v>12724.8</v>
      </c>
      <c r="G1007" s="48">
        <f t="shared" si="113"/>
        <v>12724.8</v>
      </c>
      <c r="H1007" s="21">
        <v>400150</v>
      </c>
      <c r="I1007" s="21" t="s">
        <v>1738</v>
      </c>
      <c r="J1007" s="21">
        <v>1</v>
      </c>
      <c r="K1007" s="21">
        <v>1</v>
      </c>
      <c r="L1007" s="21">
        <f t="shared" si="114"/>
        <v>0</v>
      </c>
      <c r="M1007" s="21" t="s">
        <v>925</v>
      </c>
      <c r="N1007" s="30">
        <v>45846</v>
      </c>
      <c r="O1007" s="48">
        <v>22413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15"/>
        <v>2</v>
      </c>
      <c r="Z1007" s="21" t="str">
        <f t="shared" si="116"/>
        <v>Tuesday</v>
      </c>
      <c r="AA1007" s="21" t="str">
        <f t="shared" si="117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153</v>
      </c>
      <c r="F1008" s="47">
        <f t="shared" si="112"/>
        <v>13464</v>
      </c>
      <c r="G1008" s="48">
        <f t="shared" si="113"/>
        <v>13464</v>
      </c>
      <c r="H1008" s="21">
        <v>400163</v>
      </c>
      <c r="I1008" s="21" t="s">
        <v>1739</v>
      </c>
      <c r="J1008" s="21">
        <v>1</v>
      </c>
      <c r="K1008" s="21">
        <v>1</v>
      </c>
      <c r="L1008" s="21">
        <f t="shared" si="114"/>
        <v>0</v>
      </c>
      <c r="M1008" s="21" t="s">
        <v>925</v>
      </c>
      <c r="N1008" s="30">
        <v>45846</v>
      </c>
      <c r="O1008" s="48">
        <v>18972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15"/>
        <v>2</v>
      </c>
      <c r="Z1008" s="21" t="str">
        <f t="shared" si="116"/>
        <v>Tuesday</v>
      </c>
      <c r="AA1008" s="21" t="str">
        <f t="shared" si="117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22.2</v>
      </c>
      <c r="F1009" s="47">
        <f t="shared" si="112"/>
        <v>1953.6</v>
      </c>
      <c r="G1009" s="48">
        <f t="shared" si="113"/>
        <v>1953.6</v>
      </c>
      <c r="H1009" s="21">
        <v>400211</v>
      </c>
      <c r="I1009" s="21" t="s">
        <v>1740</v>
      </c>
      <c r="J1009" s="21">
        <v>1</v>
      </c>
      <c r="K1009" s="21">
        <v>1</v>
      </c>
      <c r="L1009" s="21">
        <f t="shared" si="114"/>
        <v>0</v>
      </c>
      <c r="M1009" s="21" t="s">
        <v>967</v>
      </c>
      <c r="N1009" s="30">
        <v>45847</v>
      </c>
      <c r="O1009" s="48">
        <v>3441</v>
      </c>
      <c r="P1009" s="21" t="s">
        <v>228</v>
      </c>
      <c r="Q1009" s="21">
        <v>58152972625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Kolkata</v>
      </c>
      <c r="W1009" s="38"/>
      <c r="X1009" s="30">
        <v>45848</v>
      </c>
      <c r="Y1009" s="21">
        <f t="shared" si="115"/>
        <v>1</v>
      </c>
      <c r="Z1009" s="21" t="str">
        <f t="shared" si="116"/>
        <v>Wednesday</v>
      </c>
      <c r="AA1009" s="21" t="str">
        <f t="shared" si="117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57</v>
      </c>
      <c r="F1010" s="47">
        <f t="shared" si="112"/>
        <v>5016</v>
      </c>
      <c r="G1010" s="48">
        <f t="shared" si="113"/>
        <v>15048</v>
      </c>
      <c r="H1010" s="21">
        <v>400220</v>
      </c>
      <c r="I1010" s="21" t="s">
        <v>1741</v>
      </c>
      <c r="J1010" s="21">
        <v>3</v>
      </c>
      <c r="K1010" s="21">
        <v>3</v>
      </c>
      <c r="L1010" s="21">
        <f t="shared" si="114"/>
        <v>0</v>
      </c>
      <c r="M1010" s="21" t="s">
        <v>921</v>
      </c>
      <c r="N1010" s="30">
        <v>45846</v>
      </c>
      <c r="O1010" s="48">
        <v>30922.5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15"/>
        <v>2</v>
      </c>
      <c r="Z1010" s="21" t="str">
        <f t="shared" si="116"/>
        <v>Tuesday</v>
      </c>
      <c r="AA1010" s="21" t="str">
        <f t="shared" si="117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123.6</v>
      </c>
      <c r="F1011" s="47">
        <f t="shared" si="112"/>
        <v>10876.8</v>
      </c>
      <c r="G1011" s="48">
        <f t="shared" si="113"/>
        <v>21753.599999999999</v>
      </c>
      <c r="H1011" s="21">
        <v>400234</v>
      </c>
      <c r="I1011" s="21" t="s">
        <v>1742</v>
      </c>
      <c r="J1011" s="21">
        <v>2</v>
      </c>
      <c r="K1011" s="21">
        <v>2</v>
      </c>
      <c r="L1011" s="21">
        <f t="shared" si="114"/>
        <v>0</v>
      </c>
      <c r="M1011" s="21" t="s">
        <v>921</v>
      </c>
      <c r="N1011" s="30">
        <v>45846</v>
      </c>
      <c r="O1011" s="48">
        <v>44702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15"/>
        <v>2</v>
      </c>
      <c r="Z1011" s="21" t="str">
        <f t="shared" si="116"/>
        <v>Tuesday</v>
      </c>
      <c r="AA1011" s="21" t="str">
        <f t="shared" si="117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63.6</v>
      </c>
      <c r="F1012" s="47">
        <f t="shared" si="112"/>
        <v>5596.8</v>
      </c>
      <c r="G1012" s="48">
        <f t="shared" si="113"/>
        <v>5596.8</v>
      </c>
      <c r="H1012" s="21">
        <v>400253</v>
      </c>
      <c r="I1012" s="21" t="s">
        <v>1743</v>
      </c>
      <c r="J1012" s="21">
        <v>1</v>
      </c>
      <c r="K1012" s="21">
        <v>1</v>
      </c>
      <c r="L1012" s="21">
        <f t="shared" si="114"/>
        <v>0</v>
      </c>
      <c r="M1012" s="21" t="s">
        <v>925</v>
      </c>
      <c r="N1012" s="30">
        <v>45846</v>
      </c>
      <c r="O1012" s="48">
        <v>9858</v>
      </c>
      <c r="P1012" s="21" t="s">
        <v>224</v>
      </c>
      <c r="Q1012" s="21" t="s">
        <v>1123</v>
      </c>
      <c r="R1012" s="21" t="s">
        <v>40</v>
      </c>
      <c r="S1012" s="3">
        <v>4</v>
      </c>
      <c r="T1012" s="37" t="s">
        <v>1124</v>
      </c>
      <c r="U1012" s="21" t="s">
        <v>18</v>
      </c>
      <c r="V1012" s="21" t="str">
        <f>VLOOKUP(P1012,'Customer List'!B:C,2,)</f>
        <v>Punjab</v>
      </c>
      <c r="W1012" s="38"/>
      <c r="X1012" s="30">
        <v>45848</v>
      </c>
      <c r="Y1012" s="21">
        <f t="shared" si="115"/>
        <v>2</v>
      </c>
      <c r="Z1012" s="21" t="str">
        <f t="shared" si="116"/>
        <v>Tuesday</v>
      </c>
      <c r="AA1012" s="21" t="str">
        <f t="shared" si="117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301.5</v>
      </c>
      <c r="F1013" s="47">
        <f t="shared" si="112"/>
        <v>26532</v>
      </c>
      <c r="G1013" s="48">
        <f t="shared" si="113"/>
        <v>53064</v>
      </c>
      <c r="H1013" s="21">
        <v>400268</v>
      </c>
      <c r="I1013" s="21" t="s">
        <v>1744</v>
      </c>
      <c r="J1013" s="21">
        <v>2</v>
      </c>
      <c r="K1013" s="21">
        <v>2</v>
      </c>
      <c r="L1013" s="21">
        <f t="shared" si="114"/>
        <v>0</v>
      </c>
      <c r="M1013" s="21" t="s">
        <v>921</v>
      </c>
      <c r="N1013" s="30">
        <v>45846</v>
      </c>
      <c r="O1013" s="48">
        <v>87234</v>
      </c>
      <c r="P1013" s="21" t="s">
        <v>886</v>
      </c>
      <c r="Q1013" s="21">
        <v>58152921794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Karnataka</v>
      </c>
      <c r="W1013" s="38"/>
      <c r="X1013" s="30">
        <v>45848</v>
      </c>
      <c r="Y1013" s="21">
        <f t="shared" si="115"/>
        <v>2</v>
      </c>
      <c r="Z1013" s="21" t="str">
        <f t="shared" si="116"/>
        <v>Tuesday</v>
      </c>
      <c r="AA1013" s="21" t="str">
        <f t="shared" si="117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54</v>
      </c>
      <c r="F1014" s="47">
        <f t="shared" si="112"/>
        <v>4752</v>
      </c>
      <c r="G1014" s="48">
        <f t="shared" si="113"/>
        <v>4752</v>
      </c>
      <c r="H1014" s="21">
        <v>400322</v>
      </c>
      <c r="I1014" s="21" t="s">
        <v>1745</v>
      </c>
      <c r="J1014" s="21">
        <v>1</v>
      </c>
      <c r="K1014" s="21">
        <v>1</v>
      </c>
      <c r="L1014" s="21">
        <f t="shared" si="114"/>
        <v>0</v>
      </c>
      <c r="M1014" s="21" t="s">
        <v>1160</v>
      </c>
      <c r="N1014" s="30">
        <v>45850</v>
      </c>
      <c r="O1014" s="48">
        <v>7695</v>
      </c>
      <c r="P1014" s="21" t="s">
        <v>617</v>
      </c>
      <c r="Q1014" s="21">
        <v>58153121121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Bhuvneshwar</v>
      </c>
      <c r="W1014" s="38"/>
      <c r="X1014" s="30">
        <v>45853</v>
      </c>
      <c r="Y1014" s="21">
        <f t="shared" si="115"/>
        <v>3</v>
      </c>
      <c r="Z1014" s="21" t="str">
        <f t="shared" si="116"/>
        <v>Saturday</v>
      </c>
      <c r="AA1014" s="21" t="str">
        <f t="shared" si="117"/>
        <v>Tuesday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32.4</v>
      </c>
      <c r="F1015" s="47">
        <f t="shared" si="112"/>
        <v>2851.2</v>
      </c>
      <c r="G1015" s="48">
        <f t="shared" si="113"/>
        <v>2851.2</v>
      </c>
      <c r="H1015" s="21">
        <v>400511</v>
      </c>
      <c r="I1015" s="21" t="s">
        <v>1746</v>
      </c>
      <c r="J1015" s="21">
        <v>1</v>
      </c>
      <c r="K1015" s="21">
        <v>1</v>
      </c>
      <c r="L1015" s="21">
        <f t="shared" si="114"/>
        <v>0</v>
      </c>
      <c r="M1015" s="21" t="s">
        <v>925</v>
      </c>
      <c r="N1015" s="30">
        <v>45846</v>
      </c>
      <c r="O1015" s="48">
        <v>5022</v>
      </c>
      <c r="P1015" s="21" t="s">
        <v>224</v>
      </c>
      <c r="Q1015" s="21" t="s">
        <v>1123</v>
      </c>
      <c r="R1015" s="21" t="s">
        <v>40</v>
      </c>
      <c r="S1015" s="3">
        <v>4</v>
      </c>
      <c r="T1015" s="37" t="s">
        <v>1124</v>
      </c>
      <c r="U1015" s="21" t="s">
        <v>18</v>
      </c>
      <c r="V1015" s="21" t="str">
        <f>VLOOKUP(P1015,'Customer List'!B:C,2,)</f>
        <v>Punjab</v>
      </c>
      <c r="W1015" s="38"/>
      <c r="X1015" s="30">
        <v>45848</v>
      </c>
      <c r="Y1015" s="21">
        <f t="shared" si="115"/>
        <v>2</v>
      </c>
      <c r="Z1015" s="21" t="str">
        <f t="shared" si="116"/>
        <v>Tuesday</v>
      </c>
      <c r="AA1015" s="21" t="str">
        <f t="shared" si="117"/>
        <v>Thursday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64.2</v>
      </c>
      <c r="F1016" s="47">
        <f t="shared" si="112"/>
        <v>5649.6</v>
      </c>
      <c r="G1016" s="48">
        <f t="shared" si="113"/>
        <v>5649.6</v>
      </c>
      <c r="H1016" s="21">
        <v>400512</v>
      </c>
      <c r="I1016" s="21" t="s">
        <v>1746</v>
      </c>
      <c r="J1016" s="21">
        <v>1</v>
      </c>
      <c r="K1016" s="21">
        <v>1</v>
      </c>
      <c r="L1016" s="21">
        <f t="shared" si="114"/>
        <v>0</v>
      </c>
      <c r="M1016" s="21" t="s">
        <v>1002</v>
      </c>
      <c r="N1016" s="30">
        <v>45847</v>
      </c>
      <c r="O1016" s="48">
        <v>0</v>
      </c>
      <c r="P1016" s="21" t="s">
        <v>49</v>
      </c>
      <c r="Q1016" s="21" t="s">
        <v>636</v>
      </c>
      <c r="R1016" s="21" t="s">
        <v>637</v>
      </c>
      <c r="S1016" s="3">
        <v>4</v>
      </c>
      <c r="T1016" s="37" t="s">
        <v>609</v>
      </c>
      <c r="U1016" s="21" t="s">
        <v>18</v>
      </c>
      <c r="V1016" s="21" t="str">
        <f>VLOOKUP(P1016,'Customer List'!B:C,2,)</f>
        <v>Delhi</v>
      </c>
      <c r="W1016" s="38"/>
      <c r="X1016" s="30">
        <v>45847</v>
      </c>
      <c r="Y1016" s="21">
        <f t="shared" si="115"/>
        <v>0</v>
      </c>
      <c r="Z1016" s="21" t="str">
        <f t="shared" si="116"/>
        <v>Wednesday</v>
      </c>
      <c r="AA1016" s="21" t="str">
        <f t="shared" si="117"/>
        <v>Wednesday</v>
      </c>
      <c r="AB1016" s="21" t="str">
        <f>VLOOKUP(U1016,'Currency Sheet'!A:C,3,)</f>
        <v>DOLLAR</v>
      </c>
      <c r="AC1016" s="42" t="str">
        <f>VLOOKUP(P1016,'Customer List'!B:D,3,)</f>
        <v>Local</v>
      </c>
    </row>
    <row r="1017" spans="1:29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123.6</v>
      </c>
      <c r="F1017" s="47">
        <f t="shared" si="112"/>
        <v>10876.8</v>
      </c>
      <c r="G1017" s="48">
        <f t="shared" si="113"/>
        <v>10876.8</v>
      </c>
      <c r="H1017" s="21">
        <v>400527</v>
      </c>
      <c r="I1017" s="21" t="s">
        <v>1747</v>
      </c>
      <c r="J1017" s="21">
        <v>1</v>
      </c>
      <c r="K1017" s="21">
        <v>1</v>
      </c>
      <c r="L1017" s="21">
        <f t="shared" si="114"/>
        <v>0</v>
      </c>
      <c r="M1017" s="21" t="s">
        <v>925</v>
      </c>
      <c r="N1017" s="30">
        <v>45846</v>
      </c>
      <c r="O1017" s="48">
        <v>19158</v>
      </c>
      <c r="P1017" s="21" t="s">
        <v>224</v>
      </c>
      <c r="Q1017" s="21" t="s">
        <v>1123</v>
      </c>
      <c r="R1017" s="21" t="s">
        <v>40</v>
      </c>
      <c r="S1017" s="3">
        <v>4</v>
      </c>
      <c r="T1017" s="37" t="s">
        <v>1124</v>
      </c>
      <c r="U1017" s="21" t="s">
        <v>18</v>
      </c>
      <c r="V1017" s="21" t="str">
        <f>VLOOKUP(P1017,'Customer List'!B:C,2,)</f>
        <v>Punjab</v>
      </c>
      <c r="W1017" s="38"/>
      <c r="X1017" s="30">
        <v>45848</v>
      </c>
      <c r="Y1017" s="21">
        <f t="shared" si="115"/>
        <v>2</v>
      </c>
      <c r="Z1017" s="21" t="str">
        <f t="shared" si="116"/>
        <v>Tuesday</v>
      </c>
      <c r="AA1017" s="21" t="str">
        <f t="shared" si="117"/>
        <v>Thursday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67.2</v>
      </c>
      <c r="F1018" s="47">
        <f t="shared" si="112"/>
        <v>5913.6</v>
      </c>
      <c r="G1018" s="48">
        <f t="shared" si="113"/>
        <v>5913.6</v>
      </c>
      <c r="H1018" s="21">
        <v>400557</v>
      </c>
      <c r="I1018" s="21" t="s">
        <v>1748</v>
      </c>
      <c r="J1018" s="21">
        <v>1</v>
      </c>
      <c r="K1018" s="21">
        <v>1</v>
      </c>
      <c r="L1018" s="21">
        <f t="shared" si="114"/>
        <v>0</v>
      </c>
      <c r="M1018" s="21" t="s">
        <v>1160</v>
      </c>
      <c r="N1018" s="30">
        <v>45850</v>
      </c>
      <c r="O1018" s="48">
        <v>9576</v>
      </c>
      <c r="P1018" s="21" t="s">
        <v>617</v>
      </c>
      <c r="Q1018" s="21">
        <v>58153121121</v>
      </c>
      <c r="R1018" s="21" t="s">
        <v>40</v>
      </c>
      <c r="S1018" s="3">
        <v>4</v>
      </c>
      <c r="T1018" s="37"/>
      <c r="U1018" s="21" t="s">
        <v>18</v>
      </c>
      <c r="V1018" s="21" t="str">
        <f>VLOOKUP(P1018,'Customer List'!B:C,2,)</f>
        <v>Bhuvneshwar</v>
      </c>
      <c r="W1018" s="38"/>
      <c r="X1018" s="30">
        <v>45853</v>
      </c>
      <c r="Y1018" s="21">
        <f t="shared" si="115"/>
        <v>3</v>
      </c>
      <c r="Z1018" s="21" t="str">
        <f t="shared" si="116"/>
        <v>Saturday</v>
      </c>
      <c r="AA1018" s="21" t="str">
        <f t="shared" si="117"/>
        <v>Tuesday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105.6</v>
      </c>
      <c r="F1019" s="47">
        <f t="shared" si="112"/>
        <v>9292.7999999999993</v>
      </c>
      <c r="G1019" s="48">
        <f t="shared" si="113"/>
        <v>9292.7999999999993</v>
      </c>
      <c r="H1019" s="21">
        <v>400625</v>
      </c>
      <c r="I1019" s="21" t="s">
        <v>1749</v>
      </c>
      <c r="J1019" s="21">
        <v>1</v>
      </c>
      <c r="K1019" s="21">
        <v>1</v>
      </c>
      <c r="L1019" s="21">
        <f t="shared" si="114"/>
        <v>0</v>
      </c>
      <c r="M1019" s="21" t="s">
        <v>1001</v>
      </c>
      <c r="N1019" s="30">
        <v>45847</v>
      </c>
      <c r="O1019" s="48">
        <v>0</v>
      </c>
      <c r="P1019" s="21" t="s">
        <v>49</v>
      </c>
      <c r="Q1019" s="21" t="s">
        <v>636</v>
      </c>
      <c r="R1019" s="21" t="s">
        <v>637</v>
      </c>
      <c r="S1019" s="3">
        <v>4</v>
      </c>
      <c r="T1019" s="37" t="s">
        <v>609</v>
      </c>
      <c r="U1019" s="21" t="s">
        <v>18</v>
      </c>
      <c r="V1019" s="21" t="str">
        <f>VLOOKUP(P1019,'Customer List'!B:C,2,)</f>
        <v>Delhi</v>
      </c>
      <c r="W1019" s="38"/>
      <c r="X1019" s="30">
        <v>45847</v>
      </c>
      <c r="Y1019" s="21">
        <f t="shared" si="115"/>
        <v>0</v>
      </c>
      <c r="Z1019" s="21" t="str">
        <f t="shared" si="116"/>
        <v>Wednesday</v>
      </c>
      <c r="AA1019" s="21" t="str">
        <f t="shared" si="117"/>
        <v>Wednesday</v>
      </c>
      <c r="AB1019" s="21" t="str">
        <f>VLOOKUP(U1019,'Currency Sheet'!A:C,3,)</f>
        <v>DOLLAR</v>
      </c>
      <c r="AC1019" s="42" t="str">
        <f>VLOOKUP(P1019,'Customer List'!B:D,3,)</f>
        <v>Local</v>
      </c>
    </row>
    <row r="1020" spans="1:29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21.6</v>
      </c>
      <c r="F1020" s="47">
        <f t="shared" si="112"/>
        <v>1900.8000000000002</v>
      </c>
      <c r="G1020" s="48">
        <f t="shared" si="113"/>
        <v>1900.8000000000002</v>
      </c>
      <c r="H1020" s="21">
        <v>400633</v>
      </c>
      <c r="I1020" s="21" t="s">
        <v>1750</v>
      </c>
      <c r="J1020" s="21">
        <v>1</v>
      </c>
      <c r="K1020" s="21">
        <v>1</v>
      </c>
      <c r="L1020" s="21">
        <f t="shared" si="114"/>
        <v>0</v>
      </c>
      <c r="M1020" s="21" t="s">
        <v>1160</v>
      </c>
      <c r="N1020" s="30">
        <v>45850</v>
      </c>
      <c r="O1020" s="48">
        <v>3078</v>
      </c>
      <c r="P1020" s="21" t="s">
        <v>617</v>
      </c>
      <c r="Q1020" s="21">
        <v>58153121121</v>
      </c>
      <c r="R1020" s="21" t="s">
        <v>40</v>
      </c>
      <c r="S1020" s="3">
        <v>4</v>
      </c>
      <c r="T1020" s="37"/>
      <c r="U1020" s="21" t="s">
        <v>18</v>
      </c>
      <c r="V1020" s="21" t="str">
        <f>VLOOKUP(P1020,'Customer List'!B:C,2,)</f>
        <v>Bhuvneshwar</v>
      </c>
      <c r="W1020" s="38"/>
      <c r="X1020" s="30">
        <v>45853</v>
      </c>
      <c r="Y1020" s="21">
        <f t="shared" si="115"/>
        <v>3</v>
      </c>
      <c r="Z1020" s="21" t="str">
        <f t="shared" si="116"/>
        <v>Saturday</v>
      </c>
      <c r="AA1020" s="21" t="str">
        <f t="shared" si="117"/>
        <v>Tuesday</v>
      </c>
      <c r="AB1020" s="21" t="str">
        <f>VLOOKUP(U1020,'Currency Sheet'!A:C,3,)</f>
        <v>DOLLAR</v>
      </c>
      <c r="AC1020" s="42" t="str">
        <f>VLOOKUP(P1020,'Customer List'!B:D,3,)</f>
        <v>OutStation</v>
      </c>
    </row>
    <row r="1021" spans="1:29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58.8</v>
      </c>
      <c r="F1021" s="47">
        <f t="shared" si="112"/>
        <v>5174.3999999999996</v>
      </c>
      <c r="G1021" s="48">
        <f t="shared" si="113"/>
        <v>5174.3999999999996</v>
      </c>
      <c r="H1021" s="21">
        <v>400636</v>
      </c>
      <c r="I1021" s="21" t="s">
        <v>1751</v>
      </c>
      <c r="J1021" s="21">
        <v>1</v>
      </c>
      <c r="K1021" s="21">
        <v>1</v>
      </c>
      <c r="L1021" s="21">
        <f t="shared" si="114"/>
        <v>0</v>
      </c>
      <c r="M1021" s="21" t="s">
        <v>1001</v>
      </c>
      <c r="N1021" s="30">
        <v>45847</v>
      </c>
      <c r="O1021" s="48">
        <v>0</v>
      </c>
      <c r="P1021" s="21" t="s">
        <v>49</v>
      </c>
      <c r="Q1021" s="21" t="s">
        <v>636</v>
      </c>
      <c r="R1021" s="21" t="s">
        <v>637</v>
      </c>
      <c r="S1021" s="3">
        <v>4</v>
      </c>
      <c r="T1021" s="37" t="s">
        <v>609</v>
      </c>
      <c r="U1021" s="21" t="s">
        <v>18</v>
      </c>
      <c r="V1021" s="21" t="str">
        <f>VLOOKUP(P1021,'Customer List'!B:C,2,)</f>
        <v>Delhi</v>
      </c>
      <c r="W1021" s="38"/>
      <c r="X1021" s="30">
        <v>45847</v>
      </c>
      <c r="Y1021" s="21">
        <f t="shared" si="115"/>
        <v>0</v>
      </c>
      <c r="Z1021" s="21" t="str">
        <f t="shared" si="116"/>
        <v>Wednesday</v>
      </c>
      <c r="AA1021" s="21" t="str">
        <f t="shared" si="117"/>
        <v>Wednesday</v>
      </c>
      <c r="AB1021" s="21" t="str">
        <f>VLOOKUP(U1021,'Currency Sheet'!A:C,3,)</f>
        <v>DOLLAR</v>
      </c>
      <c r="AC1021" s="42" t="str">
        <f>VLOOKUP(P1021,'Customer List'!B:D,3,)</f>
        <v>Local</v>
      </c>
    </row>
    <row r="1022" spans="1:29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42.6</v>
      </c>
      <c r="F1022" s="47">
        <f t="shared" si="112"/>
        <v>3748.8</v>
      </c>
      <c r="G1022" s="48">
        <f t="shared" si="113"/>
        <v>3748.8</v>
      </c>
      <c r="H1022" s="21">
        <v>400703</v>
      </c>
      <c r="I1022" s="21" t="s">
        <v>1752</v>
      </c>
      <c r="J1022" s="21">
        <v>1</v>
      </c>
      <c r="K1022" s="21">
        <v>1</v>
      </c>
      <c r="L1022" s="21">
        <f t="shared" si="114"/>
        <v>0</v>
      </c>
      <c r="M1022" s="21" t="s">
        <v>1160</v>
      </c>
      <c r="N1022" s="30">
        <v>45850</v>
      </c>
      <c r="O1022" s="48">
        <v>6070.5</v>
      </c>
      <c r="P1022" s="21" t="s">
        <v>617</v>
      </c>
      <c r="Q1022" s="21">
        <v>58153121121</v>
      </c>
      <c r="R1022" s="21" t="s">
        <v>40</v>
      </c>
      <c r="S1022" s="3">
        <v>4</v>
      </c>
      <c r="T1022" s="37"/>
      <c r="U1022" s="21" t="s">
        <v>18</v>
      </c>
      <c r="V1022" s="21" t="str">
        <f>VLOOKUP(P1022,'Customer List'!B:C,2,)</f>
        <v>Bhuvneshwar</v>
      </c>
      <c r="W1022" s="38"/>
      <c r="X1022" s="30">
        <v>45853</v>
      </c>
      <c r="Y1022" s="21">
        <f t="shared" si="115"/>
        <v>3</v>
      </c>
      <c r="Z1022" s="21" t="str">
        <f t="shared" si="116"/>
        <v>Saturday</v>
      </c>
      <c r="AA1022" s="21" t="str">
        <f t="shared" si="117"/>
        <v>Tuesday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5</v>
      </c>
      <c r="F1023" s="47">
        <f t="shared" si="112"/>
        <v>440</v>
      </c>
      <c r="G1023" s="48">
        <f t="shared" si="113"/>
        <v>440</v>
      </c>
      <c r="H1023" s="21">
        <v>405103</v>
      </c>
      <c r="I1023" s="21" t="s">
        <v>1753</v>
      </c>
      <c r="J1023" s="21">
        <v>1</v>
      </c>
      <c r="K1023" s="21">
        <v>1</v>
      </c>
      <c r="L1023" s="21">
        <f t="shared" si="114"/>
        <v>0</v>
      </c>
      <c r="M1023" s="21" t="s">
        <v>1171</v>
      </c>
      <c r="N1023" s="30">
        <v>45850</v>
      </c>
      <c r="O1023" s="48">
        <v>0</v>
      </c>
      <c r="P1023" s="21" t="s">
        <v>1121</v>
      </c>
      <c r="Q1023" s="21">
        <v>58153113653</v>
      </c>
      <c r="R1023" s="21" t="s">
        <v>40</v>
      </c>
      <c r="S1023" s="3">
        <v>4</v>
      </c>
      <c r="T1023" s="37" t="s">
        <v>609</v>
      </c>
      <c r="U1023" s="21" t="s">
        <v>18</v>
      </c>
      <c r="V1023" s="21" t="str">
        <f>VLOOKUP(P1023,'Customer List'!B:C,2,)</f>
        <v>Jammu</v>
      </c>
      <c r="W1023" s="38"/>
      <c r="X1023" s="30">
        <v>45852</v>
      </c>
      <c r="Y1023" s="21">
        <f t="shared" si="115"/>
        <v>2</v>
      </c>
      <c r="Z1023" s="21" t="str">
        <f t="shared" si="116"/>
        <v>Saturday</v>
      </c>
      <c r="AA1023" s="21" t="str">
        <f t="shared" si="117"/>
        <v>Monday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33.6</v>
      </c>
      <c r="F1024" s="47">
        <f t="shared" si="112"/>
        <v>2956.8</v>
      </c>
      <c r="G1024" s="48">
        <f t="shared" si="113"/>
        <v>2956.8</v>
      </c>
      <c r="H1024" s="21">
        <v>405203</v>
      </c>
      <c r="I1024" s="21" t="s">
        <v>1754</v>
      </c>
      <c r="J1024" s="21">
        <v>1</v>
      </c>
      <c r="K1024" s="21">
        <v>1</v>
      </c>
      <c r="L1024" s="21">
        <f t="shared" si="114"/>
        <v>0</v>
      </c>
      <c r="M1024" s="21" t="s">
        <v>923</v>
      </c>
      <c r="N1024" s="30">
        <v>45846</v>
      </c>
      <c r="O1024" s="48">
        <v>6076</v>
      </c>
      <c r="P1024" s="21" t="s">
        <v>897</v>
      </c>
      <c r="Q1024" s="21" t="s">
        <v>1125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Chandigarh</v>
      </c>
      <c r="W1024" s="38"/>
      <c r="X1024" s="30">
        <v>45847</v>
      </c>
      <c r="Y1024" s="21">
        <f t="shared" si="115"/>
        <v>1</v>
      </c>
      <c r="Z1024" s="21" t="str">
        <f t="shared" si="116"/>
        <v>Tuesday</v>
      </c>
      <c r="AA1024" s="21" t="str">
        <f t="shared" si="117"/>
        <v>Wednesday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2"/>
        <v>13992</v>
      </c>
      <c r="G1025" s="48">
        <f t="shared" si="113"/>
        <v>13992</v>
      </c>
      <c r="H1025" s="21">
        <v>405334</v>
      </c>
      <c r="I1025" s="21" t="s">
        <v>1755</v>
      </c>
      <c r="J1025" s="21">
        <v>1</v>
      </c>
      <c r="K1025" s="21">
        <v>1</v>
      </c>
      <c r="L1025" s="21">
        <f t="shared" si="114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15"/>
        <v>3</v>
      </c>
      <c r="Z1025" s="21" t="str">
        <f t="shared" si="116"/>
        <v>Saturday</v>
      </c>
      <c r="AA1025" s="21" t="str">
        <f t="shared" si="117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2"/>
        <v>13992</v>
      </c>
      <c r="G1026" s="48">
        <f t="shared" si="113"/>
        <v>13992</v>
      </c>
      <c r="H1026" s="21">
        <v>406516</v>
      </c>
      <c r="I1026" s="21" t="s">
        <v>1756</v>
      </c>
      <c r="J1026" s="21">
        <v>1</v>
      </c>
      <c r="K1026" s="21">
        <v>1</v>
      </c>
      <c r="L1026" s="21">
        <f t="shared" si="114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15"/>
        <v>3</v>
      </c>
      <c r="Z1026" s="21" t="str">
        <f t="shared" si="116"/>
        <v>Saturday</v>
      </c>
      <c r="AA1026" s="21" t="str">
        <f t="shared" si="117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49.8</v>
      </c>
      <c r="F1027" s="47">
        <f t="shared" ref="F1027:F1090" si="118">IF(AB1027="DOLLAR",E1027*88,E1027)</f>
        <v>4382.3999999999996</v>
      </c>
      <c r="G1027" s="48">
        <f t="shared" ref="G1027:G1090" si="119">F1027*J1027</f>
        <v>4382.3999999999996</v>
      </c>
      <c r="H1027" s="21">
        <v>407105</v>
      </c>
      <c r="I1027" s="21" t="s">
        <v>1757</v>
      </c>
      <c r="J1027" s="21">
        <v>1</v>
      </c>
      <c r="K1027" s="21">
        <v>1</v>
      </c>
      <c r="L1027" s="21">
        <f t="shared" ref="L1027:L1090" si="120">J1027-K1027</f>
        <v>0</v>
      </c>
      <c r="M1027" s="21" t="s">
        <v>967</v>
      </c>
      <c r="N1027" s="30">
        <v>45847</v>
      </c>
      <c r="O1027" s="48">
        <v>7719</v>
      </c>
      <c r="P1027" s="21" t="s">
        <v>228</v>
      </c>
      <c r="Q1027" s="21">
        <v>58152972625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Kolkata</v>
      </c>
      <c r="W1027" s="38"/>
      <c r="X1027" s="30">
        <v>45848</v>
      </c>
      <c r="Y1027" s="21">
        <f t="shared" ref="Y1027:Y1090" si="121">IF(X1027="", "", X1027-N1027)</f>
        <v>1</v>
      </c>
      <c r="Z1027" s="21" t="str">
        <f t="shared" ref="Z1027:Z1090" si="122">IF(N1027="", "", TEXT(N1027, "dddd"))</f>
        <v>Wednesday</v>
      </c>
      <c r="AA1027" s="21" t="str">
        <f t="shared" ref="AA1027:AA1090" si="123">IF(X1027="", "", TEXT(X1027, "dddd"))</f>
        <v>Thursday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193.8</v>
      </c>
      <c r="F1028" s="47">
        <f t="shared" si="118"/>
        <v>17054.400000000001</v>
      </c>
      <c r="G1028" s="48">
        <f t="shared" si="119"/>
        <v>17054.400000000001</v>
      </c>
      <c r="H1028" s="21">
        <v>410708</v>
      </c>
      <c r="I1028" s="21" t="s">
        <v>1758</v>
      </c>
      <c r="J1028" s="21">
        <v>1</v>
      </c>
      <c r="K1028" s="21">
        <v>1</v>
      </c>
      <c r="L1028" s="21">
        <f t="shared" si="120"/>
        <v>0</v>
      </c>
      <c r="M1028" s="21" t="s">
        <v>1160</v>
      </c>
      <c r="N1028" s="30">
        <v>45850</v>
      </c>
      <c r="O1028" s="48">
        <v>27616.5</v>
      </c>
      <c r="P1028" s="21" t="s">
        <v>617</v>
      </c>
      <c r="Q1028" s="21">
        <v>58153121121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Bhuvneshwar</v>
      </c>
      <c r="W1028" s="38"/>
      <c r="X1028" s="30">
        <v>45853</v>
      </c>
      <c r="Y1028" s="21">
        <f t="shared" si="121"/>
        <v>3</v>
      </c>
      <c r="Z1028" s="21" t="str">
        <f t="shared" si="122"/>
        <v>Saturday</v>
      </c>
      <c r="AA1028" s="21" t="str">
        <f t="shared" si="123"/>
        <v>Tuesday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53.4</v>
      </c>
      <c r="F1029" s="47">
        <f t="shared" si="118"/>
        <v>4699.2</v>
      </c>
      <c r="G1029" s="48">
        <f t="shared" si="119"/>
        <v>4699.2</v>
      </c>
      <c r="H1029" s="21">
        <v>420201</v>
      </c>
      <c r="I1029" s="21" t="s">
        <v>1605</v>
      </c>
      <c r="J1029" s="21">
        <v>1</v>
      </c>
      <c r="K1029" s="21">
        <v>1</v>
      </c>
      <c r="L1029" s="21">
        <f t="shared" si="120"/>
        <v>0</v>
      </c>
      <c r="M1029" s="21" t="s">
        <v>1149</v>
      </c>
      <c r="N1029" s="30">
        <v>45850</v>
      </c>
      <c r="O1029" s="48">
        <v>11587.52</v>
      </c>
      <c r="P1029" s="21" t="s">
        <v>885</v>
      </c>
      <c r="Q1029" s="21">
        <v>58153114902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Coimbatore</v>
      </c>
      <c r="W1029" s="38"/>
      <c r="X1029" s="30">
        <v>45852</v>
      </c>
      <c r="Y1029" s="21">
        <f t="shared" si="121"/>
        <v>2</v>
      </c>
      <c r="Z1029" s="21" t="str">
        <f t="shared" si="122"/>
        <v>Saturday</v>
      </c>
      <c r="AA1029" s="21" t="str">
        <f t="shared" si="123"/>
        <v>Monday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32.4</v>
      </c>
      <c r="F1030" s="47">
        <f t="shared" si="118"/>
        <v>2851.2</v>
      </c>
      <c r="G1030" s="48">
        <f t="shared" si="119"/>
        <v>2851.2</v>
      </c>
      <c r="H1030" s="21">
        <v>420701</v>
      </c>
      <c r="I1030" s="21" t="s">
        <v>1251</v>
      </c>
      <c r="J1030" s="21">
        <v>1</v>
      </c>
      <c r="K1030" s="21">
        <v>1</v>
      </c>
      <c r="L1030" s="21">
        <f t="shared" si="120"/>
        <v>0</v>
      </c>
      <c r="M1030" s="21" t="s">
        <v>1160</v>
      </c>
      <c r="N1030" s="30">
        <v>45850</v>
      </c>
      <c r="O1030" s="48">
        <v>4617</v>
      </c>
      <c r="P1030" s="21" t="s">
        <v>617</v>
      </c>
      <c r="Q1030" s="21">
        <v>58153121121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Bhuvneshwar</v>
      </c>
      <c r="W1030" s="38"/>
      <c r="X1030" s="30">
        <v>45853</v>
      </c>
      <c r="Y1030" s="21">
        <f t="shared" si="121"/>
        <v>3</v>
      </c>
      <c r="Z1030" s="21" t="str">
        <f t="shared" si="122"/>
        <v>Saturday</v>
      </c>
      <c r="AA1030" s="21" t="str">
        <f t="shared" si="123"/>
        <v>Tuesday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8"/>
        <v>12091.2</v>
      </c>
      <c r="G1031" s="48">
        <f t="shared" si="119"/>
        <v>12091.2</v>
      </c>
      <c r="H1031" s="21">
        <v>422302</v>
      </c>
      <c r="I1031" s="21" t="s">
        <v>1340</v>
      </c>
      <c r="J1031" s="21">
        <v>1</v>
      </c>
      <c r="K1031" s="21">
        <v>1</v>
      </c>
      <c r="L1031" s="21">
        <f t="shared" si="120"/>
        <v>0</v>
      </c>
      <c r="M1031" s="21" t="s">
        <v>983</v>
      </c>
      <c r="N1031" s="30">
        <v>45847</v>
      </c>
      <c r="O1031" s="48">
        <v>21297</v>
      </c>
      <c r="P1031" s="21" t="s">
        <v>896</v>
      </c>
      <c r="Q1031" s="21">
        <v>58152970761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Tamilnadu</v>
      </c>
      <c r="W1031" s="38"/>
      <c r="X1031" s="30">
        <v>45848</v>
      </c>
      <c r="Y1031" s="21">
        <f t="shared" si="121"/>
        <v>1</v>
      </c>
      <c r="Z1031" s="21" t="str">
        <f t="shared" si="122"/>
        <v>Wednesday</v>
      </c>
      <c r="AA1031" s="21" t="str">
        <f t="shared" si="123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18"/>
        <v>12091.2</v>
      </c>
      <c r="G1032" s="48">
        <f t="shared" si="119"/>
        <v>12091.2</v>
      </c>
      <c r="H1032" s="21">
        <v>422302</v>
      </c>
      <c r="I1032" s="21" t="s">
        <v>2793</v>
      </c>
      <c r="J1032" s="21">
        <v>1</v>
      </c>
      <c r="K1032" s="21">
        <v>1</v>
      </c>
      <c r="L1032" s="21">
        <f t="shared" si="120"/>
        <v>0</v>
      </c>
      <c r="M1032" s="21" t="s">
        <v>925</v>
      </c>
      <c r="N1032" s="30">
        <v>45846</v>
      </c>
      <c r="O1032" s="48">
        <v>21297</v>
      </c>
      <c r="P1032" s="21" t="s">
        <v>224</v>
      </c>
      <c r="Q1032" s="21" t="s">
        <v>1123</v>
      </c>
      <c r="R1032" s="21" t="s">
        <v>40</v>
      </c>
      <c r="S1032" s="3">
        <v>4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1"/>
        <v>2</v>
      </c>
      <c r="Z1032" s="21" t="str">
        <f t="shared" si="122"/>
        <v>Tuesday</v>
      </c>
      <c r="AA1032" s="21" t="str">
        <f t="shared" si="123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53.4</v>
      </c>
      <c r="F1033" s="47">
        <f t="shared" si="118"/>
        <v>4699.2</v>
      </c>
      <c r="G1033" s="48">
        <f t="shared" si="119"/>
        <v>4699.2</v>
      </c>
      <c r="H1033" s="21">
        <v>423101</v>
      </c>
      <c r="I1033" s="21" t="s">
        <v>1265</v>
      </c>
      <c r="J1033" s="21">
        <v>1</v>
      </c>
      <c r="K1033" s="21">
        <v>1</v>
      </c>
      <c r="L1033" s="21">
        <f t="shared" si="120"/>
        <v>0</v>
      </c>
      <c r="M1033" s="21" t="s">
        <v>925</v>
      </c>
      <c r="N1033" s="30">
        <v>45846</v>
      </c>
      <c r="O1033" s="48">
        <v>8277</v>
      </c>
      <c r="P1033" s="21" t="s">
        <v>224</v>
      </c>
      <c r="Q1033" s="21" t="s">
        <v>1123</v>
      </c>
      <c r="R1033" s="21" t="s">
        <v>40</v>
      </c>
      <c r="S1033" s="3">
        <v>-20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1"/>
        <v>2</v>
      </c>
      <c r="Z1033" s="21" t="str">
        <f t="shared" si="122"/>
        <v>Tuesday</v>
      </c>
      <c r="AA1033" s="21" t="str">
        <f t="shared" si="123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49.8</v>
      </c>
      <c r="F1034" s="47">
        <f t="shared" si="118"/>
        <v>4382.3999999999996</v>
      </c>
      <c r="G1034" s="48">
        <f t="shared" si="119"/>
        <v>4382.3999999999996</v>
      </c>
      <c r="H1034" s="21">
        <v>423113</v>
      </c>
      <c r="I1034" s="21" t="s">
        <v>1504</v>
      </c>
      <c r="J1034" s="21">
        <v>1</v>
      </c>
      <c r="K1034" s="21">
        <v>1</v>
      </c>
      <c r="L1034" s="21">
        <f t="shared" si="120"/>
        <v>0</v>
      </c>
      <c r="M1034" s="21" t="s">
        <v>1160</v>
      </c>
      <c r="N1034" s="30">
        <v>45850</v>
      </c>
      <c r="O1034" s="48">
        <v>7096.5</v>
      </c>
      <c r="P1034" s="21" t="s">
        <v>617</v>
      </c>
      <c r="Q1034" s="21">
        <v>58153121121</v>
      </c>
      <c r="R1034" s="21" t="s">
        <v>40</v>
      </c>
      <c r="S1034" s="3">
        <v>-20</v>
      </c>
      <c r="T1034" s="37"/>
      <c r="U1034" s="21" t="s">
        <v>18</v>
      </c>
      <c r="V1034" s="21" t="str">
        <f>VLOOKUP(P1034,'Customer List'!B:C,2,)</f>
        <v>Bhuvneshwar</v>
      </c>
      <c r="W1034" s="38"/>
      <c r="X1034" s="30">
        <v>45853</v>
      </c>
      <c r="Y1034" s="21">
        <f t="shared" si="121"/>
        <v>3</v>
      </c>
      <c r="Z1034" s="21" t="str">
        <f t="shared" si="122"/>
        <v>Saturday</v>
      </c>
      <c r="AA1034" s="21" t="str">
        <f t="shared" si="123"/>
        <v>Tuesday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75</v>
      </c>
      <c r="F1035" s="47">
        <f t="shared" si="118"/>
        <v>6600</v>
      </c>
      <c r="G1035" s="48">
        <f t="shared" si="119"/>
        <v>6600</v>
      </c>
      <c r="H1035" s="21">
        <v>426105</v>
      </c>
      <c r="I1035" s="21" t="s">
        <v>1759</v>
      </c>
      <c r="J1035" s="21">
        <v>1</v>
      </c>
      <c r="K1035" s="21">
        <v>1</v>
      </c>
      <c r="L1035" s="21">
        <f t="shared" si="120"/>
        <v>0</v>
      </c>
      <c r="M1035" s="21" t="s">
        <v>904</v>
      </c>
      <c r="N1035" s="30">
        <v>45846</v>
      </c>
      <c r="O1035" s="48">
        <v>0</v>
      </c>
      <c r="P1035" s="21" t="s">
        <v>905</v>
      </c>
      <c r="Q1035" s="21" t="s">
        <v>636</v>
      </c>
      <c r="R1035" s="21" t="s">
        <v>723</v>
      </c>
      <c r="S1035" s="3">
        <v>4</v>
      </c>
      <c r="T1035" s="37" t="s">
        <v>609</v>
      </c>
      <c r="U1035" s="21" t="s">
        <v>18</v>
      </c>
      <c r="V1035" s="21" t="str">
        <f>VLOOKUP(P1035,'Customer List'!B:C,2,)</f>
        <v>Delhi</v>
      </c>
      <c r="W1035" s="38"/>
      <c r="X1035" s="30">
        <v>45846</v>
      </c>
      <c r="Y1035" s="21">
        <f t="shared" si="121"/>
        <v>0</v>
      </c>
      <c r="Z1035" s="21" t="str">
        <f t="shared" si="122"/>
        <v>Tuesday</v>
      </c>
      <c r="AA1035" s="21" t="str">
        <f t="shared" si="123"/>
        <v>Tuesday</v>
      </c>
      <c r="AB1035" s="21" t="str">
        <f>VLOOKUP(U1035,'Currency Sheet'!A:C,3,)</f>
        <v>DOLLAR</v>
      </c>
      <c r="AC1035" s="42" t="str">
        <f>VLOOKUP(P1035,'Customer List'!B:D,3,)</f>
        <v>Local</v>
      </c>
    </row>
    <row r="1036" spans="1:29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53.4</v>
      </c>
      <c r="F1036" s="47">
        <f t="shared" si="118"/>
        <v>4699.2</v>
      </c>
      <c r="G1036" s="48">
        <f t="shared" si="119"/>
        <v>4699.2</v>
      </c>
      <c r="H1036" s="21">
        <v>426201</v>
      </c>
      <c r="I1036" s="21" t="s">
        <v>1760</v>
      </c>
      <c r="J1036" s="21">
        <v>1</v>
      </c>
      <c r="K1036" s="21">
        <v>1</v>
      </c>
      <c r="L1036" s="21">
        <f t="shared" si="120"/>
        <v>0</v>
      </c>
      <c r="M1036" s="21" t="s">
        <v>1172</v>
      </c>
      <c r="N1036" s="30">
        <v>45850</v>
      </c>
      <c r="O1036" s="48">
        <v>0</v>
      </c>
      <c r="P1036" s="21" t="s">
        <v>276</v>
      </c>
      <c r="Q1036" s="21">
        <v>58153113745</v>
      </c>
      <c r="R1036" s="21" t="s">
        <v>40</v>
      </c>
      <c r="S1036" s="3" t="s">
        <v>299</v>
      </c>
      <c r="T1036" s="37" t="s">
        <v>609</v>
      </c>
      <c r="U1036" s="21" t="s">
        <v>18</v>
      </c>
      <c r="V1036" s="21" t="str">
        <f>VLOOKUP(P1036,'Customer List'!B:C,2,)</f>
        <v>Pune</v>
      </c>
      <c r="W1036" s="38"/>
      <c r="X1036" s="30">
        <v>45852</v>
      </c>
      <c r="Y1036" s="21">
        <f t="shared" si="121"/>
        <v>2</v>
      </c>
      <c r="Z1036" s="21" t="str">
        <f t="shared" si="122"/>
        <v>Saturday</v>
      </c>
      <c r="AA1036" s="21" t="str">
        <f t="shared" si="123"/>
        <v>Monday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8"/>
        <v>13992</v>
      </c>
      <c r="G1037" s="48">
        <f t="shared" si="119"/>
        <v>13992</v>
      </c>
      <c r="H1037" s="21">
        <v>430101</v>
      </c>
      <c r="I1037" s="21" t="s">
        <v>1761</v>
      </c>
      <c r="J1037" s="21">
        <v>1</v>
      </c>
      <c r="K1037" s="21">
        <v>1</v>
      </c>
      <c r="L1037" s="21">
        <f t="shared" si="120"/>
        <v>0</v>
      </c>
      <c r="M1037" s="21" t="s">
        <v>1160</v>
      </c>
      <c r="N1037" s="30">
        <v>45850</v>
      </c>
      <c r="O1037" s="48">
        <v>22657.5</v>
      </c>
      <c r="P1037" s="21" t="s">
        <v>617</v>
      </c>
      <c r="Q1037" s="21">
        <v>58153121121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Bhuvneshwar</v>
      </c>
      <c r="W1037" s="38"/>
      <c r="X1037" s="30">
        <v>45853</v>
      </c>
      <c r="Y1037" s="21">
        <f t="shared" si="121"/>
        <v>3</v>
      </c>
      <c r="Z1037" s="21" t="str">
        <f t="shared" si="122"/>
        <v>Saturday</v>
      </c>
      <c r="AA1037" s="21" t="str">
        <f t="shared" si="123"/>
        <v>Tuesday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8"/>
        <v>13992</v>
      </c>
      <c r="G1038" s="48">
        <f t="shared" si="119"/>
        <v>41976</v>
      </c>
      <c r="H1038" s="21">
        <v>430501</v>
      </c>
      <c r="I1038" s="21" t="s">
        <v>2791</v>
      </c>
      <c r="J1038" s="21">
        <v>3</v>
      </c>
      <c r="K1038" s="21">
        <v>3</v>
      </c>
      <c r="L1038" s="21">
        <f t="shared" si="120"/>
        <v>0</v>
      </c>
      <c r="M1038" s="21" t="s">
        <v>922</v>
      </c>
      <c r="N1038" s="30">
        <v>45846</v>
      </c>
      <c r="O1038" s="48">
        <v>83793</v>
      </c>
      <c r="P1038" s="21" t="s">
        <v>898</v>
      </c>
      <c r="Q1038" s="21">
        <v>58152920136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Mumbai</v>
      </c>
      <c r="W1038" s="38"/>
      <c r="X1038" s="30">
        <v>45847</v>
      </c>
      <c r="Y1038" s="21">
        <f t="shared" si="121"/>
        <v>1</v>
      </c>
      <c r="Z1038" s="21" t="str">
        <f t="shared" si="122"/>
        <v>Tuesday</v>
      </c>
      <c r="AA1038" s="21" t="str">
        <f t="shared" si="123"/>
        <v>Wednesday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8"/>
        <v>13992</v>
      </c>
      <c r="G1039" s="48">
        <f t="shared" si="119"/>
        <v>13992</v>
      </c>
      <c r="H1039" s="21">
        <v>430601</v>
      </c>
      <c r="I1039" s="21" t="s">
        <v>1762</v>
      </c>
      <c r="J1039" s="21">
        <v>1</v>
      </c>
      <c r="K1039" s="21">
        <v>1</v>
      </c>
      <c r="L1039" s="21">
        <f t="shared" si="120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1"/>
        <v>3</v>
      </c>
      <c r="Z1039" s="21" t="str">
        <f t="shared" si="122"/>
        <v>Saturday</v>
      </c>
      <c r="AA1039" s="21" t="str">
        <f t="shared" si="123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18"/>
        <v>13992</v>
      </c>
      <c r="G1040" s="48">
        <f t="shared" si="119"/>
        <v>13992</v>
      </c>
      <c r="H1040" s="21">
        <v>430801</v>
      </c>
      <c r="I1040" s="21" t="s">
        <v>1763</v>
      </c>
      <c r="J1040" s="21">
        <v>1</v>
      </c>
      <c r="K1040" s="21">
        <v>1</v>
      </c>
      <c r="L1040" s="21">
        <f t="shared" si="120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1"/>
        <v>3</v>
      </c>
      <c r="Z1040" s="21" t="str">
        <f t="shared" si="122"/>
        <v>Saturday</v>
      </c>
      <c r="AA1040" s="21" t="str">
        <f t="shared" si="123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183</v>
      </c>
      <c r="F1041" s="47">
        <f t="shared" si="118"/>
        <v>16104</v>
      </c>
      <c r="G1041" s="48">
        <f t="shared" si="119"/>
        <v>16104</v>
      </c>
      <c r="H1041" s="21">
        <v>431104</v>
      </c>
      <c r="I1041" s="21" t="s">
        <v>1764</v>
      </c>
      <c r="J1041" s="21">
        <v>1</v>
      </c>
      <c r="K1041" s="21">
        <v>1</v>
      </c>
      <c r="L1041" s="21">
        <f t="shared" si="120"/>
        <v>0</v>
      </c>
      <c r="M1041" s="21" t="s">
        <v>1177</v>
      </c>
      <c r="N1041" s="30">
        <v>45850</v>
      </c>
      <c r="O1041" s="48">
        <v>0</v>
      </c>
      <c r="P1041" s="21" t="s">
        <v>839</v>
      </c>
      <c r="Q1041" s="21">
        <v>58153113550</v>
      </c>
      <c r="R1041" s="21" t="s">
        <v>40</v>
      </c>
      <c r="S1041" s="3">
        <v>4</v>
      </c>
      <c r="T1041" s="37" t="s">
        <v>609</v>
      </c>
      <c r="U1041" s="21" t="s">
        <v>18</v>
      </c>
      <c r="V1041" s="21" t="str">
        <f>VLOOKUP(P1041,'Customer List'!B:C,2,)</f>
        <v>Hyderabad</v>
      </c>
      <c r="W1041" s="38"/>
      <c r="X1041" s="30">
        <v>45853</v>
      </c>
      <c r="Y1041" s="21">
        <f t="shared" si="121"/>
        <v>3</v>
      </c>
      <c r="Z1041" s="21" t="str">
        <f t="shared" si="122"/>
        <v>Saturday</v>
      </c>
      <c r="AA1041" s="21" t="str">
        <f t="shared" si="123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159</v>
      </c>
      <c r="F1042" s="47">
        <f t="shared" si="118"/>
        <v>13992</v>
      </c>
      <c r="G1042" s="48">
        <f t="shared" si="119"/>
        <v>13992</v>
      </c>
      <c r="H1042" s="21">
        <v>431411</v>
      </c>
      <c r="I1042" s="21" t="s">
        <v>1765</v>
      </c>
      <c r="J1042" s="21">
        <v>1</v>
      </c>
      <c r="K1042" s="21">
        <v>1</v>
      </c>
      <c r="L1042" s="21">
        <f t="shared" si="120"/>
        <v>0</v>
      </c>
      <c r="M1042" s="21" t="s">
        <v>1160</v>
      </c>
      <c r="N1042" s="30">
        <v>45850</v>
      </c>
      <c r="O1042" s="48">
        <v>22657.5</v>
      </c>
      <c r="P1042" s="21" t="s">
        <v>617</v>
      </c>
      <c r="Q1042" s="21">
        <v>58153121121</v>
      </c>
      <c r="R1042" s="21" t="s">
        <v>40</v>
      </c>
      <c r="S1042" s="3">
        <v>4</v>
      </c>
      <c r="T1042" s="37"/>
      <c r="U1042" s="21" t="s">
        <v>18</v>
      </c>
      <c r="V1042" s="21" t="str">
        <f>VLOOKUP(P1042,'Customer List'!B:C,2,)</f>
        <v>Bhuvneshwar</v>
      </c>
      <c r="W1042" s="38"/>
      <c r="X1042" s="30">
        <v>45853</v>
      </c>
      <c r="Y1042" s="21">
        <f t="shared" si="121"/>
        <v>3</v>
      </c>
      <c r="Z1042" s="21" t="str">
        <f t="shared" si="122"/>
        <v>Saturday</v>
      </c>
      <c r="AA1042" s="21" t="str">
        <f t="shared" si="123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339.5</v>
      </c>
      <c r="F1043" s="47">
        <f t="shared" si="118"/>
        <v>29876</v>
      </c>
      <c r="G1043" s="48">
        <f t="shared" si="119"/>
        <v>29876</v>
      </c>
      <c r="H1043" s="21">
        <v>439707</v>
      </c>
      <c r="I1043" s="21" t="s">
        <v>1611</v>
      </c>
      <c r="J1043" s="21">
        <v>1</v>
      </c>
      <c r="K1043" s="21">
        <v>1</v>
      </c>
      <c r="L1043" s="21">
        <f t="shared" si="120"/>
        <v>0</v>
      </c>
      <c r="M1043" s="21" t="s">
        <v>1175</v>
      </c>
      <c r="N1043" s="30">
        <v>45850</v>
      </c>
      <c r="O1043" s="48">
        <v>0</v>
      </c>
      <c r="P1043" s="21" t="s">
        <v>278</v>
      </c>
      <c r="Q1043" s="21">
        <v>58153114084</v>
      </c>
      <c r="R1043" s="21" t="s">
        <v>40</v>
      </c>
      <c r="S1043" s="3">
        <v>4</v>
      </c>
      <c r="T1043" s="37" t="s">
        <v>1176</v>
      </c>
      <c r="U1043" s="21" t="s">
        <v>18</v>
      </c>
      <c r="V1043" s="21" t="str">
        <f>VLOOKUP(P1043,'Customer List'!B:C,2,)</f>
        <v>Lucknow</v>
      </c>
      <c r="W1043" s="38"/>
      <c r="X1043" s="30">
        <v>45852</v>
      </c>
      <c r="Y1043" s="21">
        <f t="shared" si="121"/>
        <v>2</v>
      </c>
      <c r="Z1043" s="21" t="str">
        <f t="shared" si="122"/>
        <v>Saturday</v>
      </c>
      <c r="AA1043" s="21" t="str">
        <f t="shared" si="123"/>
        <v>Monday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99</v>
      </c>
      <c r="F1044" s="47">
        <f t="shared" si="118"/>
        <v>8712</v>
      </c>
      <c r="G1044" s="48">
        <f t="shared" si="119"/>
        <v>8712</v>
      </c>
      <c r="H1044" s="21">
        <v>502317</v>
      </c>
      <c r="I1044" s="21" t="s">
        <v>1766</v>
      </c>
      <c r="J1044" s="21">
        <v>1</v>
      </c>
      <c r="K1044" s="21">
        <v>1</v>
      </c>
      <c r="L1044" s="21">
        <f t="shared" si="120"/>
        <v>0</v>
      </c>
      <c r="M1044" s="21" t="s">
        <v>1160</v>
      </c>
      <c r="N1044" s="30">
        <v>45850</v>
      </c>
      <c r="O1044" s="48">
        <v>14107.5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1"/>
        <v>3</v>
      </c>
      <c r="Z1044" s="21" t="str">
        <f t="shared" si="122"/>
        <v>Saturday</v>
      </c>
      <c r="AA1044" s="21" t="str">
        <f t="shared" si="123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142.5</v>
      </c>
      <c r="F1045" s="47">
        <f t="shared" si="118"/>
        <v>12540</v>
      </c>
      <c r="G1045" s="48">
        <f t="shared" si="119"/>
        <v>12540</v>
      </c>
      <c r="H1045" s="21">
        <v>502323</v>
      </c>
      <c r="I1045" s="21" t="s">
        <v>1767</v>
      </c>
      <c r="J1045" s="21">
        <v>1</v>
      </c>
      <c r="K1045" s="21">
        <v>1</v>
      </c>
      <c r="L1045" s="21">
        <f t="shared" si="120"/>
        <v>0</v>
      </c>
      <c r="M1045" s="21" t="s">
        <v>1160</v>
      </c>
      <c r="N1045" s="30">
        <v>45850</v>
      </c>
      <c r="O1045" s="48">
        <v>16245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1"/>
        <v>3</v>
      </c>
      <c r="Z1045" s="21" t="str">
        <f t="shared" si="122"/>
        <v>Saturday</v>
      </c>
      <c r="AA1045" s="21" t="str">
        <f t="shared" si="123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8"/>
        <v>13992</v>
      </c>
      <c r="G1046" s="48">
        <f t="shared" si="119"/>
        <v>13992</v>
      </c>
      <c r="H1046" s="21">
        <v>502515</v>
      </c>
      <c r="I1046" s="21" t="s">
        <v>1768</v>
      </c>
      <c r="J1046" s="21">
        <v>1</v>
      </c>
      <c r="K1046" s="21">
        <v>1</v>
      </c>
      <c r="L1046" s="21">
        <f t="shared" si="120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1"/>
        <v>3</v>
      </c>
      <c r="Z1046" s="21" t="str">
        <f t="shared" si="122"/>
        <v>Saturday</v>
      </c>
      <c r="AA1046" s="21" t="str">
        <f t="shared" si="123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18"/>
        <v>13992</v>
      </c>
      <c r="G1047" s="48">
        <f t="shared" si="119"/>
        <v>13992</v>
      </c>
      <c r="H1047" s="21">
        <v>502516</v>
      </c>
      <c r="I1047" s="21" t="s">
        <v>1769</v>
      </c>
      <c r="J1047" s="21">
        <v>1</v>
      </c>
      <c r="K1047" s="21">
        <v>1</v>
      </c>
      <c r="L1047" s="21">
        <f t="shared" si="120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1"/>
        <v>3</v>
      </c>
      <c r="Z1047" s="21" t="str">
        <f t="shared" si="122"/>
        <v>Saturday</v>
      </c>
      <c r="AA1047" s="21" t="str">
        <f t="shared" si="123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229.2</v>
      </c>
      <c r="F1048" s="47">
        <f t="shared" si="118"/>
        <v>20169.599999999999</v>
      </c>
      <c r="G1048" s="48">
        <f t="shared" si="119"/>
        <v>20169.599999999999</v>
      </c>
      <c r="H1048" s="21">
        <v>502926</v>
      </c>
      <c r="I1048" s="21" t="s">
        <v>1770</v>
      </c>
      <c r="J1048" s="21">
        <v>1</v>
      </c>
      <c r="K1048" s="21">
        <v>1</v>
      </c>
      <c r="L1048" s="21">
        <f t="shared" si="120"/>
        <v>0</v>
      </c>
      <c r="M1048" s="21" t="s">
        <v>967</v>
      </c>
      <c r="N1048" s="30">
        <v>45847</v>
      </c>
      <c r="O1048" s="48">
        <v>35526</v>
      </c>
      <c r="P1048" s="21" t="s">
        <v>228</v>
      </c>
      <c r="Q1048" s="21">
        <v>58152972625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Kolkata</v>
      </c>
      <c r="W1048" s="38"/>
      <c r="X1048" s="30">
        <v>45848</v>
      </c>
      <c r="Y1048" s="21">
        <f t="shared" si="121"/>
        <v>1</v>
      </c>
      <c r="Z1048" s="21" t="str">
        <f t="shared" si="122"/>
        <v>Wednesday</v>
      </c>
      <c r="AA1048" s="21" t="str">
        <f t="shared" si="123"/>
        <v>Thursday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81.599999999999994</v>
      </c>
      <c r="F1049" s="47">
        <f t="shared" si="118"/>
        <v>7180.7999999999993</v>
      </c>
      <c r="G1049" s="48">
        <f t="shared" si="119"/>
        <v>7180.7999999999993</v>
      </c>
      <c r="H1049" s="21">
        <v>502927</v>
      </c>
      <c r="I1049" s="21" t="s">
        <v>1771</v>
      </c>
      <c r="J1049" s="21">
        <v>1</v>
      </c>
      <c r="K1049" s="21">
        <v>1</v>
      </c>
      <c r="L1049" s="21">
        <f t="shared" si="120"/>
        <v>0</v>
      </c>
      <c r="M1049" s="21" t="s">
        <v>1160</v>
      </c>
      <c r="N1049" s="30">
        <v>45850</v>
      </c>
      <c r="O1049" s="48">
        <v>11628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1"/>
        <v>3</v>
      </c>
      <c r="Z1049" s="21" t="str">
        <f t="shared" si="122"/>
        <v>Saturday</v>
      </c>
      <c r="AA1049" s="21" t="str">
        <f t="shared" si="123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172.8</v>
      </c>
      <c r="F1050" s="47">
        <f t="shared" si="118"/>
        <v>15206.400000000001</v>
      </c>
      <c r="G1050" s="48">
        <f t="shared" si="119"/>
        <v>15206.400000000001</v>
      </c>
      <c r="H1050" s="21">
        <v>502928</v>
      </c>
      <c r="I1050" s="21" t="s">
        <v>1771</v>
      </c>
      <c r="J1050" s="21">
        <v>1</v>
      </c>
      <c r="K1050" s="21">
        <v>1</v>
      </c>
      <c r="L1050" s="21">
        <f t="shared" si="120"/>
        <v>0</v>
      </c>
      <c r="M1050" s="21" t="s">
        <v>1160</v>
      </c>
      <c r="N1050" s="30">
        <v>45850</v>
      </c>
      <c r="O1050" s="48">
        <v>24624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1"/>
        <v>3</v>
      </c>
      <c r="Z1050" s="21" t="str">
        <f t="shared" si="122"/>
        <v>Saturday</v>
      </c>
      <c r="AA1050" s="21" t="str">
        <f t="shared" si="123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206.25</v>
      </c>
      <c r="F1051" s="47">
        <f t="shared" si="118"/>
        <v>18150</v>
      </c>
      <c r="G1051" s="48">
        <f t="shared" si="119"/>
        <v>18150</v>
      </c>
      <c r="H1051" s="21">
        <v>505039</v>
      </c>
      <c r="I1051" s="21" t="s">
        <v>139</v>
      </c>
      <c r="J1051" s="21">
        <v>1</v>
      </c>
      <c r="K1051" s="21">
        <v>1</v>
      </c>
      <c r="L1051" s="21">
        <f t="shared" si="120"/>
        <v>0</v>
      </c>
      <c r="M1051" s="21" t="s">
        <v>1160</v>
      </c>
      <c r="N1051" s="30">
        <v>45850</v>
      </c>
      <c r="O1051" s="48">
        <v>23512.5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1"/>
        <v>3</v>
      </c>
      <c r="Z1051" s="21" t="str">
        <f t="shared" si="122"/>
        <v>Saturday</v>
      </c>
      <c r="AA1051" s="21" t="str">
        <f t="shared" si="123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151.19999999999999</v>
      </c>
      <c r="F1052" s="47">
        <f t="shared" si="118"/>
        <v>13305.599999999999</v>
      </c>
      <c r="G1052" s="48">
        <f t="shared" si="119"/>
        <v>13305.599999999999</v>
      </c>
      <c r="H1052" s="21">
        <v>505813</v>
      </c>
      <c r="I1052" s="21" t="s">
        <v>1772</v>
      </c>
      <c r="J1052" s="21">
        <v>1</v>
      </c>
      <c r="K1052" s="21">
        <v>1</v>
      </c>
      <c r="L1052" s="21">
        <f t="shared" si="120"/>
        <v>0</v>
      </c>
      <c r="M1052" s="21" t="s">
        <v>1160</v>
      </c>
      <c r="N1052" s="30">
        <v>45850</v>
      </c>
      <c r="O1052" s="48">
        <v>21546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1"/>
        <v>3</v>
      </c>
      <c r="Z1052" s="21" t="str">
        <f t="shared" si="122"/>
        <v>Saturday</v>
      </c>
      <c r="AA1052" s="21" t="str">
        <f t="shared" si="123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190.2</v>
      </c>
      <c r="F1053" s="47">
        <f t="shared" si="118"/>
        <v>16737.599999999999</v>
      </c>
      <c r="G1053" s="48">
        <f t="shared" si="119"/>
        <v>16737.599999999999</v>
      </c>
      <c r="H1053" s="21">
        <v>512306</v>
      </c>
      <c r="I1053" s="21" t="s">
        <v>1773</v>
      </c>
      <c r="J1053" s="21">
        <v>1</v>
      </c>
      <c r="K1053" s="21">
        <v>1</v>
      </c>
      <c r="L1053" s="21">
        <f t="shared" si="120"/>
        <v>0</v>
      </c>
      <c r="M1053" s="21" t="s">
        <v>1160</v>
      </c>
      <c r="N1053" s="30">
        <v>45850</v>
      </c>
      <c r="O1053" s="48">
        <v>27103.5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1"/>
        <v>3</v>
      </c>
      <c r="Z1053" s="21" t="str">
        <f t="shared" si="122"/>
        <v>Saturday</v>
      </c>
      <c r="AA1053" s="21" t="str">
        <f t="shared" si="123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151.80000000000001</v>
      </c>
      <c r="F1054" s="47">
        <f t="shared" si="118"/>
        <v>13358.400000000001</v>
      </c>
      <c r="G1054" s="48">
        <f t="shared" si="119"/>
        <v>13358.400000000001</v>
      </c>
      <c r="H1054" s="21">
        <v>576304</v>
      </c>
      <c r="I1054" s="21" t="s">
        <v>1348</v>
      </c>
      <c r="J1054" s="21">
        <v>1</v>
      </c>
      <c r="K1054" s="21">
        <v>1</v>
      </c>
      <c r="L1054" s="21">
        <f t="shared" si="120"/>
        <v>0</v>
      </c>
      <c r="M1054" s="21" t="s">
        <v>1160</v>
      </c>
      <c r="N1054" s="30">
        <v>45850</v>
      </c>
      <c r="O1054" s="48">
        <v>21631.5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1"/>
        <v>3</v>
      </c>
      <c r="Z1054" s="21" t="str">
        <f t="shared" si="122"/>
        <v>Saturday</v>
      </c>
      <c r="AA1054" s="21" t="str">
        <f t="shared" si="123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60.6</v>
      </c>
      <c r="F1055" s="47">
        <f t="shared" si="118"/>
        <v>5332.8</v>
      </c>
      <c r="G1055" s="48">
        <f t="shared" si="119"/>
        <v>5332.8</v>
      </c>
      <c r="H1055" s="21">
        <v>576402</v>
      </c>
      <c r="I1055" s="21" t="s">
        <v>1366</v>
      </c>
      <c r="J1055" s="21">
        <v>1</v>
      </c>
      <c r="K1055" s="21">
        <v>1</v>
      </c>
      <c r="L1055" s="21">
        <f t="shared" si="120"/>
        <v>0</v>
      </c>
      <c r="M1055" s="21" t="s">
        <v>1160</v>
      </c>
      <c r="N1055" s="30">
        <v>45850</v>
      </c>
      <c r="O1055" s="48">
        <v>8635.5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1"/>
        <v>3</v>
      </c>
      <c r="Z1055" s="21" t="str">
        <f t="shared" si="122"/>
        <v>Saturday</v>
      </c>
      <c r="AA1055" s="21" t="str">
        <f t="shared" si="123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421.8</v>
      </c>
      <c r="F1056" s="47">
        <f t="shared" si="118"/>
        <v>37118.400000000001</v>
      </c>
      <c r="G1056" s="48">
        <f t="shared" si="119"/>
        <v>37118.400000000001</v>
      </c>
      <c r="H1056" s="21">
        <v>587306</v>
      </c>
      <c r="I1056" s="21" t="s">
        <v>1774</v>
      </c>
      <c r="J1056" s="21">
        <v>1</v>
      </c>
      <c r="K1056" s="21">
        <v>1</v>
      </c>
      <c r="L1056" s="21">
        <f t="shared" si="120"/>
        <v>0</v>
      </c>
      <c r="M1056" s="21" t="s">
        <v>1163</v>
      </c>
      <c r="N1056" s="30">
        <v>45852</v>
      </c>
      <c r="O1056" s="48">
        <v>65379</v>
      </c>
      <c r="P1056" s="21" t="s">
        <v>26</v>
      </c>
      <c r="Q1056" s="21" t="s">
        <v>1193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Chandigarh</v>
      </c>
      <c r="W1056" s="38"/>
      <c r="X1056" s="30">
        <v>45853</v>
      </c>
      <c r="Y1056" s="21">
        <f t="shared" si="121"/>
        <v>1</v>
      </c>
      <c r="Z1056" s="21" t="str">
        <f t="shared" si="122"/>
        <v>Monday</v>
      </c>
      <c r="AA1056" s="21" t="str">
        <f t="shared" si="123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99</v>
      </c>
      <c r="F1057" s="47">
        <f t="shared" si="118"/>
        <v>8712</v>
      </c>
      <c r="G1057" s="48">
        <f t="shared" si="119"/>
        <v>8712</v>
      </c>
      <c r="H1057" s="21">
        <v>648003</v>
      </c>
      <c r="I1057" s="21" t="s">
        <v>1775</v>
      </c>
      <c r="J1057" s="21">
        <v>1</v>
      </c>
      <c r="K1057" s="21">
        <v>1</v>
      </c>
      <c r="L1057" s="21">
        <f t="shared" si="120"/>
        <v>0</v>
      </c>
      <c r="M1057" s="21" t="s">
        <v>967</v>
      </c>
      <c r="N1057" s="30">
        <v>45847</v>
      </c>
      <c r="O1057" s="48">
        <v>15345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1"/>
        <v>1</v>
      </c>
      <c r="Z1057" s="21" t="str">
        <f t="shared" si="122"/>
        <v>Wednesday</v>
      </c>
      <c r="AA1057" s="21" t="str">
        <f t="shared" si="123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8"/>
        <v>7444.7999999999993</v>
      </c>
      <c r="G1058" s="48">
        <f t="shared" si="119"/>
        <v>7444.7999999999993</v>
      </c>
      <c r="H1058" s="21">
        <v>651403</v>
      </c>
      <c r="I1058" s="21" t="s">
        <v>1776</v>
      </c>
      <c r="J1058" s="21">
        <v>1</v>
      </c>
      <c r="K1058" s="21">
        <v>1</v>
      </c>
      <c r="L1058" s="21">
        <f t="shared" si="120"/>
        <v>0</v>
      </c>
      <c r="M1058" s="21" t="s">
        <v>967</v>
      </c>
      <c r="N1058" s="30">
        <v>45847</v>
      </c>
      <c r="O1058" s="48">
        <v>13113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1"/>
        <v>1</v>
      </c>
      <c r="Z1058" s="21" t="str">
        <f t="shared" si="122"/>
        <v>Wednesday</v>
      </c>
      <c r="AA1058" s="21" t="str">
        <f t="shared" si="123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18"/>
        <v>7444.7999999999993</v>
      </c>
      <c r="G1059" s="48">
        <f t="shared" si="119"/>
        <v>7444.7999999999993</v>
      </c>
      <c r="H1059" s="21">
        <v>655207</v>
      </c>
      <c r="I1059" s="21" t="s">
        <v>1777</v>
      </c>
      <c r="J1059" s="21">
        <v>1</v>
      </c>
      <c r="K1059" s="21">
        <v>1</v>
      </c>
      <c r="L1059" s="21">
        <f t="shared" si="120"/>
        <v>0</v>
      </c>
      <c r="M1059" s="21" t="s">
        <v>918</v>
      </c>
      <c r="N1059" s="30">
        <v>45846</v>
      </c>
      <c r="O1059" s="48">
        <v>0</v>
      </c>
      <c r="P1059" s="21" t="s">
        <v>288</v>
      </c>
      <c r="Q1059" s="21">
        <v>58152921212</v>
      </c>
      <c r="R1059" s="21" t="s">
        <v>40</v>
      </c>
      <c r="S1059" s="3">
        <v>4</v>
      </c>
      <c r="T1059" s="37" t="s">
        <v>609</v>
      </c>
      <c r="U1059" s="21" t="s">
        <v>18</v>
      </c>
      <c r="V1059" s="21" t="str">
        <f>VLOOKUP(P1059,'Customer List'!B:C,2,)</f>
        <v>Banglore</v>
      </c>
      <c r="W1059" s="38"/>
      <c r="X1059" s="30">
        <v>45847</v>
      </c>
      <c r="Y1059" s="21">
        <f t="shared" si="121"/>
        <v>1</v>
      </c>
      <c r="Z1059" s="21" t="str">
        <f t="shared" si="122"/>
        <v>Tuesday</v>
      </c>
      <c r="AA1059" s="21" t="str">
        <f t="shared" si="123"/>
        <v>Wednesday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159</v>
      </c>
      <c r="F1060" s="47">
        <f t="shared" si="118"/>
        <v>13992</v>
      </c>
      <c r="G1060" s="48">
        <f t="shared" si="119"/>
        <v>13992</v>
      </c>
      <c r="H1060" s="21">
        <v>659702</v>
      </c>
      <c r="I1060" s="21" t="s">
        <v>1778</v>
      </c>
      <c r="J1060" s="21">
        <v>1</v>
      </c>
      <c r="K1060" s="21">
        <v>1</v>
      </c>
      <c r="L1060" s="21">
        <f t="shared" si="120"/>
        <v>0</v>
      </c>
      <c r="M1060" s="21" t="s">
        <v>1129</v>
      </c>
      <c r="N1060" s="30">
        <v>45849</v>
      </c>
      <c r="O1060" s="48">
        <v>24645</v>
      </c>
      <c r="P1060" s="21" t="s">
        <v>899</v>
      </c>
      <c r="Q1060" s="21" t="s">
        <v>636</v>
      </c>
      <c r="R1060" s="21" t="s">
        <v>723</v>
      </c>
      <c r="S1060" s="3">
        <v>4</v>
      </c>
      <c r="T1060" s="37"/>
      <c r="U1060" s="21" t="s">
        <v>18</v>
      </c>
      <c r="V1060" s="21" t="str">
        <f>VLOOKUP(P1060,'Customer List'!B:C,2,)</f>
        <v>Delhi</v>
      </c>
      <c r="W1060" s="38"/>
      <c r="X1060" s="30">
        <v>45849</v>
      </c>
      <c r="Y1060" s="21">
        <f t="shared" si="121"/>
        <v>0</v>
      </c>
      <c r="Z1060" s="21" t="str">
        <f t="shared" si="122"/>
        <v>Friday</v>
      </c>
      <c r="AA1060" s="21" t="str">
        <f t="shared" si="123"/>
        <v>Friday</v>
      </c>
      <c r="AB1060" s="21" t="str">
        <f>VLOOKUP(U1060,'Currency Sheet'!A:C,3,)</f>
        <v>DOLLAR</v>
      </c>
      <c r="AC1060" s="42" t="str">
        <f>VLOOKUP(P1060,'Customer List'!B:D,3,)</f>
        <v>Local</v>
      </c>
    </row>
    <row r="1061" spans="1:29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208.2</v>
      </c>
      <c r="F1061" s="47">
        <f t="shared" si="118"/>
        <v>18321.599999999999</v>
      </c>
      <c r="G1061" s="48">
        <f t="shared" si="119"/>
        <v>18321.599999999999</v>
      </c>
      <c r="H1061" s="21">
        <v>666404</v>
      </c>
      <c r="I1061" s="21" t="s">
        <v>1779</v>
      </c>
      <c r="J1061" s="21">
        <v>1</v>
      </c>
      <c r="K1061" s="21">
        <v>1</v>
      </c>
      <c r="L1061" s="21">
        <f t="shared" si="120"/>
        <v>0</v>
      </c>
      <c r="M1061" s="21" t="s">
        <v>923</v>
      </c>
      <c r="N1061" s="30">
        <v>45846</v>
      </c>
      <c r="O1061" s="48">
        <v>37649</v>
      </c>
      <c r="P1061" s="21" t="s">
        <v>897</v>
      </c>
      <c r="Q1061" s="21" t="s">
        <v>1125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Chandigarh</v>
      </c>
      <c r="W1061" s="38"/>
      <c r="X1061" s="30">
        <v>45847</v>
      </c>
      <c r="Y1061" s="21">
        <f t="shared" si="121"/>
        <v>1</v>
      </c>
      <c r="Z1061" s="21" t="str">
        <f t="shared" si="122"/>
        <v>Tuesday</v>
      </c>
      <c r="AA1061" s="21" t="str">
        <f t="shared" si="123"/>
        <v>Wednesday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153</v>
      </c>
      <c r="F1062" s="47">
        <f t="shared" si="118"/>
        <v>13464</v>
      </c>
      <c r="G1062" s="48">
        <f t="shared" si="119"/>
        <v>13464</v>
      </c>
      <c r="H1062" s="21">
        <v>686019</v>
      </c>
      <c r="I1062" s="21" t="s">
        <v>1780</v>
      </c>
      <c r="J1062" s="21">
        <v>1</v>
      </c>
      <c r="K1062" s="21">
        <v>1</v>
      </c>
      <c r="L1062" s="21">
        <f t="shared" si="120"/>
        <v>0</v>
      </c>
      <c r="M1062" s="21" t="s">
        <v>1160</v>
      </c>
      <c r="N1062" s="30">
        <v>45850</v>
      </c>
      <c r="O1062" s="48">
        <v>17442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1"/>
        <v>3</v>
      </c>
      <c r="Z1062" s="21" t="str">
        <f t="shared" si="122"/>
        <v>Saturday</v>
      </c>
      <c r="AA1062" s="21" t="str">
        <f t="shared" si="123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84.6</v>
      </c>
      <c r="F1063" s="47">
        <f t="shared" si="118"/>
        <v>7444.7999999999993</v>
      </c>
      <c r="G1063" s="48">
        <f t="shared" si="119"/>
        <v>7444.7999999999993</v>
      </c>
      <c r="H1063" s="21">
        <v>686411</v>
      </c>
      <c r="I1063" s="21" t="s">
        <v>1781</v>
      </c>
      <c r="J1063" s="21">
        <v>1</v>
      </c>
      <c r="K1063" s="21">
        <v>1</v>
      </c>
      <c r="L1063" s="21">
        <f t="shared" si="120"/>
        <v>0</v>
      </c>
      <c r="M1063" s="21" t="s">
        <v>1160</v>
      </c>
      <c r="N1063" s="30">
        <v>45850</v>
      </c>
      <c r="O1063" s="48">
        <v>12055.5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1"/>
        <v>3</v>
      </c>
      <c r="Z1063" s="21" t="str">
        <f t="shared" si="122"/>
        <v>Saturday</v>
      </c>
      <c r="AA1063" s="21" t="str">
        <f t="shared" si="123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91.8</v>
      </c>
      <c r="F1064" s="47">
        <f t="shared" si="118"/>
        <v>8078.4</v>
      </c>
      <c r="G1064" s="48">
        <f t="shared" si="119"/>
        <v>8078.4</v>
      </c>
      <c r="H1064" s="21">
        <v>698905</v>
      </c>
      <c r="I1064" s="21" t="s">
        <v>1782</v>
      </c>
      <c r="J1064" s="21">
        <v>1</v>
      </c>
      <c r="K1064" s="21">
        <v>1</v>
      </c>
      <c r="L1064" s="21">
        <f t="shared" si="120"/>
        <v>0</v>
      </c>
      <c r="M1064" s="21" t="s">
        <v>1160</v>
      </c>
      <c r="N1064" s="30">
        <v>45850</v>
      </c>
      <c r="O1064" s="48">
        <v>13081.5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1"/>
        <v>3</v>
      </c>
      <c r="Z1064" s="21" t="str">
        <f t="shared" si="122"/>
        <v>Saturday</v>
      </c>
      <c r="AA1064" s="21" t="str">
        <f t="shared" si="123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4.2</v>
      </c>
      <c r="F1065" s="47">
        <f t="shared" si="118"/>
        <v>369.6</v>
      </c>
      <c r="G1065" s="48">
        <f t="shared" si="119"/>
        <v>369.6</v>
      </c>
      <c r="H1065" s="21">
        <v>740379</v>
      </c>
      <c r="I1065" s="21" t="s">
        <v>243</v>
      </c>
      <c r="J1065" s="21">
        <v>1</v>
      </c>
      <c r="K1065" s="21">
        <v>1</v>
      </c>
      <c r="L1065" s="21">
        <f t="shared" si="120"/>
        <v>0</v>
      </c>
      <c r="M1065" s="21" t="s">
        <v>1005</v>
      </c>
      <c r="N1065" s="30">
        <v>45848</v>
      </c>
      <c r="O1065" s="48">
        <v>565.25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1"/>
        <v>0</v>
      </c>
      <c r="Z1065" s="21" t="str">
        <f t="shared" si="122"/>
        <v>Thursday</v>
      </c>
      <c r="AA1065" s="21" t="str">
        <f t="shared" si="123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176.4</v>
      </c>
      <c r="F1066" s="47">
        <f t="shared" si="118"/>
        <v>15523.2</v>
      </c>
      <c r="G1066" s="48">
        <f t="shared" si="119"/>
        <v>15523.2</v>
      </c>
      <c r="H1066" s="21">
        <v>740851</v>
      </c>
      <c r="I1066" s="21" t="s">
        <v>2794</v>
      </c>
      <c r="J1066" s="21">
        <v>1</v>
      </c>
      <c r="K1066" s="21">
        <v>1</v>
      </c>
      <c r="L1066" s="21">
        <f t="shared" si="120"/>
        <v>0</v>
      </c>
      <c r="M1066" s="21" t="s">
        <v>1005</v>
      </c>
      <c r="N1066" s="30">
        <v>45848</v>
      </c>
      <c r="O1066" s="48">
        <v>23740.5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1"/>
        <v>0</v>
      </c>
      <c r="Z1066" s="21" t="str">
        <f t="shared" si="122"/>
        <v>Thursday</v>
      </c>
      <c r="AA1066" s="21" t="str">
        <f t="shared" si="123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35.4</v>
      </c>
      <c r="F1067" s="47">
        <f t="shared" si="118"/>
        <v>3115.2</v>
      </c>
      <c r="G1067" s="48">
        <f t="shared" si="119"/>
        <v>3115.2</v>
      </c>
      <c r="H1067" s="21">
        <v>740852</v>
      </c>
      <c r="I1067" s="21" t="s">
        <v>1783</v>
      </c>
      <c r="J1067" s="21">
        <v>1</v>
      </c>
      <c r="K1067" s="21">
        <v>1</v>
      </c>
      <c r="L1067" s="21">
        <f t="shared" si="120"/>
        <v>0</v>
      </c>
      <c r="M1067" s="21" t="s">
        <v>1005</v>
      </c>
      <c r="N1067" s="30">
        <v>45848</v>
      </c>
      <c r="O1067" s="48">
        <v>4764.25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1"/>
        <v>0</v>
      </c>
      <c r="Z1067" s="21" t="str">
        <f t="shared" si="122"/>
        <v>Thursday</v>
      </c>
      <c r="AA1067" s="21" t="str">
        <f t="shared" si="123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8"/>
        <v>6230.4</v>
      </c>
      <c r="G1068" s="48">
        <f t="shared" si="119"/>
        <v>6230.4</v>
      </c>
      <c r="H1068" s="21">
        <v>740854</v>
      </c>
      <c r="I1068" s="21" t="s">
        <v>2795</v>
      </c>
      <c r="J1068" s="21">
        <v>1</v>
      </c>
      <c r="K1068" s="21">
        <v>1</v>
      </c>
      <c r="L1068" s="21">
        <f t="shared" si="120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1"/>
        <v>0</v>
      </c>
      <c r="Z1068" s="21" t="str">
        <f t="shared" si="122"/>
        <v>Thursday</v>
      </c>
      <c r="AA1068" s="21" t="str">
        <f t="shared" si="123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8"/>
        <v>6230.4</v>
      </c>
      <c r="G1069" s="48">
        <f t="shared" si="119"/>
        <v>6230.4</v>
      </c>
      <c r="H1069" s="21">
        <v>740856</v>
      </c>
      <c r="I1069" s="21" t="s">
        <v>2796</v>
      </c>
      <c r="J1069" s="21">
        <v>1</v>
      </c>
      <c r="K1069" s="21">
        <v>1</v>
      </c>
      <c r="L1069" s="21">
        <f t="shared" si="120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1"/>
        <v>0</v>
      </c>
      <c r="Z1069" s="21" t="str">
        <f t="shared" si="122"/>
        <v>Thursday</v>
      </c>
      <c r="AA1069" s="21" t="str">
        <f t="shared" si="123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8"/>
        <v>6230.4</v>
      </c>
      <c r="G1070" s="48">
        <f t="shared" si="119"/>
        <v>6230.4</v>
      </c>
      <c r="H1070" s="21">
        <v>740858</v>
      </c>
      <c r="I1070" s="21" t="s">
        <v>2797</v>
      </c>
      <c r="J1070" s="21">
        <v>1</v>
      </c>
      <c r="K1070" s="21">
        <v>1</v>
      </c>
      <c r="L1070" s="21">
        <f t="shared" si="120"/>
        <v>0</v>
      </c>
      <c r="M1070" s="21" t="s">
        <v>1005</v>
      </c>
      <c r="N1070" s="30">
        <v>45848</v>
      </c>
      <c r="O1070" s="48">
        <v>9528.6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1"/>
        <v>0</v>
      </c>
      <c r="Z1070" s="21" t="str">
        <f t="shared" si="122"/>
        <v>Thursday</v>
      </c>
      <c r="AA1070" s="21" t="str">
        <f t="shared" si="123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8"/>
        <v>6230.4</v>
      </c>
      <c r="G1071" s="48">
        <f t="shared" si="119"/>
        <v>6230.4</v>
      </c>
      <c r="H1071" s="21">
        <v>740860</v>
      </c>
      <c r="I1071" s="21" t="s">
        <v>2798</v>
      </c>
      <c r="J1071" s="21">
        <v>1</v>
      </c>
      <c r="K1071" s="21">
        <v>1</v>
      </c>
      <c r="L1071" s="21">
        <f t="shared" si="120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1"/>
        <v>0</v>
      </c>
      <c r="Z1071" s="21" t="str">
        <f t="shared" si="122"/>
        <v>Thursday</v>
      </c>
      <c r="AA1071" s="21" t="str">
        <f t="shared" si="123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8"/>
        <v>6230.4</v>
      </c>
      <c r="G1072" s="48">
        <f t="shared" si="119"/>
        <v>6230.4</v>
      </c>
      <c r="H1072" s="21">
        <v>740861</v>
      </c>
      <c r="I1072" s="21" t="s">
        <v>2799</v>
      </c>
      <c r="J1072" s="21">
        <v>1</v>
      </c>
      <c r="K1072" s="21">
        <v>1</v>
      </c>
      <c r="L1072" s="21">
        <f t="shared" si="120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1"/>
        <v>0</v>
      </c>
      <c r="Z1072" s="21" t="str">
        <f t="shared" si="122"/>
        <v>Thursday</v>
      </c>
      <c r="AA1072" s="21" t="str">
        <f t="shared" si="123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18"/>
        <v>6230.4</v>
      </c>
      <c r="G1073" s="48">
        <f t="shared" si="119"/>
        <v>6230.4</v>
      </c>
      <c r="H1073" s="21">
        <v>740865</v>
      </c>
      <c r="I1073" s="21" t="s">
        <v>2800</v>
      </c>
      <c r="J1073" s="21">
        <v>1</v>
      </c>
      <c r="K1073" s="21">
        <v>1</v>
      </c>
      <c r="L1073" s="21">
        <f t="shared" si="120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1"/>
        <v>0</v>
      </c>
      <c r="Z1073" s="21" t="str">
        <f t="shared" si="122"/>
        <v>Thursday</v>
      </c>
      <c r="AA1073" s="21" t="str">
        <f t="shared" si="123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1056.6000000000001</v>
      </c>
      <c r="F1074" s="47">
        <f t="shared" si="118"/>
        <v>92980.800000000017</v>
      </c>
      <c r="G1074" s="48">
        <f t="shared" si="119"/>
        <v>557884.80000000005</v>
      </c>
      <c r="H1074" s="21">
        <v>740929</v>
      </c>
      <c r="I1074" s="21" t="s">
        <v>1784</v>
      </c>
      <c r="J1074" s="21">
        <v>6</v>
      </c>
      <c r="K1074" s="21">
        <v>6</v>
      </c>
      <c r="L1074" s="21">
        <f t="shared" si="120"/>
        <v>0</v>
      </c>
      <c r="M1074" s="21" t="s">
        <v>903</v>
      </c>
      <c r="N1074" s="30">
        <v>45846</v>
      </c>
      <c r="O1074" s="48">
        <v>982638</v>
      </c>
      <c r="P1074" s="21" t="s">
        <v>900</v>
      </c>
      <c r="Q1074" s="21">
        <v>58152921024</v>
      </c>
      <c r="R1074" s="21" t="s">
        <v>40</v>
      </c>
      <c r="S1074" s="3">
        <v>4</v>
      </c>
      <c r="T1074" s="37"/>
      <c r="U1074" s="21" t="s">
        <v>18</v>
      </c>
      <c r="V1074" s="21" t="str">
        <f>VLOOKUP(P1074,'Customer List'!B:C,2,)</f>
        <v>Banglore</v>
      </c>
      <c r="W1074" s="38"/>
      <c r="X1074" s="30">
        <v>45847</v>
      </c>
      <c r="Y1074" s="21">
        <f t="shared" si="121"/>
        <v>1</v>
      </c>
      <c r="Z1074" s="21" t="str">
        <f t="shared" si="122"/>
        <v>Tuesday</v>
      </c>
      <c r="AA1074" s="21" t="str">
        <f t="shared" si="123"/>
        <v>Wednesday</v>
      </c>
      <c r="AB1074" s="21" t="str">
        <f>VLOOKUP(U1074,'Currency Sheet'!A:C,3,)</f>
        <v>DOLLAR</v>
      </c>
      <c r="AC1074" s="42" t="str">
        <f>VLOOKUP(P1074,'Customer List'!B:D,3,)</f>
        <v>OutStation</v>
      </c>
    </row>
    <row r="1075" spans="1:29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986.4</v>
      </c>
      <c r="F1075" s="47">
        <f t="shared" si="118"/>
        <v>86803.199999999997</v>
      </c>
      <c r="G1075" s="48">
        <f t="shared" si="119"/>
        <v>86803.199999999997</v>
      </c>
      <c r="H1075" s="21">
        <v>741044</v>
      </c>
      <c r="I1075" s="21" t="s">
        <v>1785</v>
      </c>
      <c r="J1075" s="21">
        <v>1</v>
      </c>
      <c r="K1075" s="21">
        <v>1</v>
      </c>
      <c r="L1075" s="21">
        <f t="shared" si="120"/>
        <v>0</v>
      </c>
      <c r="M1075" s="21" t="s">
        <v>811</v>
      </c>
      <c r="N1075" s="30">
        <v>45916</v>
      </c>
      <c r="O1075" s="48">
        <v>0</v>
      </c>
      <c r="P1075" s="21" t="s">
        <v>1144</v>
      </c>
      <c r="Q1075" s="21" t="s">
        <v>1127</v>
      </c>
      <c r="R1075" s="21" t="s">
        <v>637</v>
      </c>
      <c r="S1075" s="3">
        <v>4</v>
      </c>
      <c r="T1075" s="37" t="s">
        <v>3612</v>
      </c>
      <c r="U1075" s="21" t="s">
        <v>18</v>
      </c>
      <c r="V1075" s="21" t="str">
        <f>VLOOKUP(P1075,'Customer List'!B:C,2,)</f>
        <v>DELHI</v>
      </c>
      <c r="W1075" s="38"/>
      <c r="X1075" s="30">
        <f>IF(OR(R1075 = "PRIYANKA MADAM", R1075 = "DEEPAK", R1075 = "PORTER"),N1075,"")</f>
        <v>45916</v>
      </c>
      <c r="Y1075" s="21">
        <f t="shared" si="121"/>
        <v>0</v>
      </c>
      <c r="Z1075" s="21" t="str">
        <f t="shared" si="122"/>
        <v>Tuesday</v>
      </c>
      <c r="AA1075" s="21" t="str">
        <f t="shared" si="123"/>
        <v>Tuesday</v>
      </c>
      <c r="AB1075" s="21" t="str">
        <f>VLOOKUP(U1075,'Currency Sheet'!A:C,3,)</f>
        <v>DOLLAR</v>
      </c>
      <c r="AC1075" s="42" t="str">
        <f>VLOOKUP(P1075,'Customer List'!B:D,3,)</f>
        <v>Local</v>
      </c>
    </row>
    <row r="1076" spans="1:29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534.30000000000007</v>
      </c>
      <c r="F1076" s="47">
        <f t="shared" si="118"/>
        <v>47018.400000000009</v>
      </c>
      <c r="G1076" s="48">
        <f t="shared" si="119"/>
        <v>282110.40000000002</v>
      </c>
      <c r="H1076" s="21">
        <v>741271</v>
      </c>
      <c r="I1076" s="21" t="s">
        <v>1786</v>
      </c>
      <c r="J1076" s="21">
        <v>6</v>
      </c>
      <c r="K1076" s="21">
        <v>6</v>
      </c>
      <c r="L1076" s="21">
        <f t="shared" si="120"/>
        <v>0</v>
      </c>
      <c r="M1076" s="21" t="s">
        <v>903</v>
      </c>
      <c r="N1076" s="30">
        <v>45846</v>
      </c>
      <c r="O1076" s="48">
        <v>458676</v>
      </c>
      <c r="P1076" s="21" t="s">
        <v>900</v>
      </c>
      <c r="Q1076" s="21">
        <v>58152921024</v>
      </c>
      <c r="R1076" s="21" t="s">
        <v>40</v>
      </c>
      <c r="S1076" s="3">
        <v>4</v>
      </c>
      <c r="T1076" s="37"/>
      <c r="U1076" s="21" t="s">
        <v>18</v>
      </c>
      <c r="V1076" s="21" t="str">
        <f>VLOOKUP(P1076,'Customer List'!B:C,2,)</f>
        <v>Banglore</v>
      </c>
      <c r="W1076" s="38"/>
      <c r="X1076" s="30">
        <v>45847</v>
      </c>
      <c r="Y1076" s="21">
        <f t="shared" si="121"/>
        <v>1</v>
      </c>
      <c r="Z1076" s="21" t="str">
        <f t="shared" si="122"/>
        <v>Tuesday</v>
      </c>
      <c r="AA1076" s="21" t="str">
        <f t="shared" si="123"/>
        <v>Wednesday</v>
      </c>
      <c r="AB1076" s="21" t="str">
        <f>VLOOKUP(U1076,'Currency Sheet'!A:C,3,)</f>
        <v>DOLLAR</v>
      </c>
      <c r="AC1076" s="42" t="str">
        <f>VLOOKUP(P1076,'Customer List'!B:D,3,)</f>
        <v>OutStation</v>
      </c>
    </row>
    <row r="1077" spans="1:29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70.8</v>
      </c>
      <c r="F1077" s="47">
        <f t="shared" si="118"/>
        <v>6230.4</v>
      </c>
      <c r="G1077" s="48">
        <f t="shared" si="119"/>
        <v>6230.4</v>
      </c>
      <c r="H1077" s="21">
        <v>741446</v>
      </c>
      <c r="I1077" s="21" t="s">
        <v>1787</v>
      </c>
      <c r="J1077" s="21">
        <v>1</v>
      </c>
      <c r="K1077" s="21">
        <v>1</v>
      </c>
      <c r="L1077" s="21">
        <f t="shared" si="120"/>
        <v>0</v>
      </c>
      <c r="M1077" s="21" t="s">
        <v>1005</v>
      </c>
      <c r="N1077" s="30">
        <v>45848</v>
      </c>
      <c r="O1077" s="48">
        <v>9528.5</v>
      </c>
      <c r="P1077" s="21" t="s">
        <v>16</v>
      </c>
      <c r="Q1077" s="21" t="s">
        <v>636</v>
      </c>
      <c r="R1077" s="21" t="s">
        <v>637</v>
      </c>
      <c r="S1077" s="3">
        <v>4</v>
      </c>
      <c r="T1077" s="37"/>
      <c r="U1077" s="21" t="s">
        <v>18</v>
      </c>
      <c r="V1077" s="21" t="str">
        <f>VLOOKUP(P1077,'Customer List'!B:C,2,)</f>
        <v>Delhi</v>
      </c>
      <c r="W1077" s="38"/>
      <c r="X1077" s="30">
        <v>45848</v>
      </c>
      <c r="Y1077" s="21">
        <f t="shared" si="121"/>
        <v>0</v>
      </c>
      <c r="Z1077" s="21" t="str">
        <f t="shared" si="122"/>
        <v>Thursday</v>
      </c>
      <c r="AA1077" s="21" t="str">
        <f t="shared" si="123"/>
        <v>Thursday</v>
      </c>
      <c r="AB1077" s="21" t="str">
        <f>VLOOKUP(U1077,'Currency Sheet'!A:C,3,)</f>
        <v>DOLLAR</v>
      </c>
      <c r="AC1077" s="42" t="str">
        <f>VLOOKUP(P1077,'Customer List'!B:D,3,)</f>
        <v>Local</v>
      </c>
    </row>
    <row r="1078" spans="1:29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133.80000000000001</v>
      </c>
      <c r="F1078" s="47">
        <f t="shared" si="118"/>
        <v>11774.400000000001</v>
      </c>
      <c r="G1078" s="48">
        <f t="shared" si="119"/>
        <v>11774.400000000001</v>
      </c>
      <c r="H1078" s="21">
        <v>764202</v>
      </c>
      <c r="I1078" s="21" t="s">
        <v>1788</v>
      </c>
      <c r="J1078" s="21">
        <v>1</v>
      </c>
      <c r="K1078" s="21">
        <v>1</v>
      </c>
      <c r="L1078" s="21">
        <f t="shared" si="120"/>
        <v>0</v>
      </c>
      <c r="M1078" s="21" t="s">
        <v>967</v>
      </c>
      <c r="N1078" s="30">
        <v>45847</v>
      </c>
      <c r="O1078" s="48">
        <v>20739</v>
      </c>
      <c r="P1078" s="21" t="s">
        <v>228</v>
      </c>
      <c r="Q1078" s="21">
        <v>58152972625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Kolkata</v>
      </c>
      <c r="W1078" s="38"/>
      <c r="X1078" s="30">
        <v>45848</v>
      </c>
      <c r="Y1078" s="21">
        <f t="shared" si="121"/>
        <v>1</v>
      </c>
      <c r="Z1078" s="21" t="str">
        <f t="shared" si="122"/>
        <v>Wednesday</v>
      </c>
      <c r="AA1078" s="21" t="str">
        <f t="shared" si="123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264</v>
      </c>
      <c r="F1079" s="47">
        <f t="shared" si="118"/>
        <v>23232</v>
      </c>
      <c r="G1079" s="48">
        <f t="shared" si="119"/>
        <v>23232</v>
      </c>
      <c r="H1079" s="21">
        <v>781804</v>
      </c>
      <c r="I1079" s="21" t="s">
        <v>1789</v>
      </c>
      <c r="J1079" s="21">
        <v>1</v>
      </c>
      <c r="K1079" s="21">
        <v>1</v>
      </c>
      <c r="L1079" s="21">
        <f t="shared" si="120"/>
        <v>0</v>
      </c>
      <c r="M1079" s="21" t="s">
        <v>979</v>
      </c>
      <c r="N1079" s="30">
        <v>45847</v>
      </c>
      <c r="O1079" s="48">
        <v>40920</v>
      </c>
      <c r="P1079" s="21" t="s">
        <v>621</v>
      </c>
      <c r="Q1079" s="21">
        <v>58152972161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Hyderabad</v>
      </c>
      <c r="W1079" s="38"/>
      <c r="X1079" s="30">
        <v>45848</v>
      </c>
      <c r="Y1079" s="21">
        <f t="shared" si="121"/>
        <v>1</v>
      </c>
      <c r="Z1079" s="21" t="str">
        <f t="shared" si="122"/>
        <v>Wednesday</v>
      </c>
      <c r="AA1079" s="21" t="str">
        <f t="shared" si="123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x14ac:dyDescent="0.25">
      <c r="A1080" s="21">
        <v>1079</v>
      </c>
      <c r="B1080" s="21" t="s">
        <v>887</v>
      </c>
      <c r="C1080" s="30">
        <v>45838</v>
      </c>
      <c r="D1080" s="30">
        <v>45845</v>
      </c>
      <c r="E1080" s="47">
        <v>37.799999999999997</v>
      </c>
      <c r="F1080" s="47">
        <f t="shared" si="118"/>
        <v>3326.3999999999996</v>
      </c>
      <c r="G1080" s="48">
        <f t="shared" si="119"/>
        <v>3326.3999999999996</v>
      </c>
      <c r="H1080" s="21">
        <v>100339</v>
      </c>
      <c r="I1080" s="21" t="s">
        <v>1532</v>
      </c>
      <c r="J1080" s="21">
        <v>1</v>
      </c>
      <c r="K1080" s="21">
        <v>1</v>
      </c>
      <c r="L1080" s="21">
        <f t="shared" si="120"/>
        <v>0</v>
      </c>
      <c r="M1080" s="21" t="s">
        <v>2039</v>
      </c>
      <c r="N1080" s="30">
        <v>45863</v>
      </c>
      <c r="O1080" s="48">
        <v>0</v>
      </c>
      <c r="P1080" s="21" t="s">
        <v>153</v>
      </c>
      <c r="Q1080" s="21" t="s">
        <v>1127</v>
      </c>
      <c r="R1080" s="21" t="s">
        <v>2037</v>
      </c>
      <c r="S1080" s="3">
        <v>4</v>
      </c>
      <c r="T1080" s="37" t="s">
        <v>2038</v>
      </c>
      <c r="U1080" s="21" t="s">
        <v>18</v>
      </c>
      <c r="V1080" s="21" t="str">
        <f>VLOOKUP(P1080,'Customer List'!B:C,2,)</f>
        <v>Noida</v>
      </c>
      <c r="W1080" s="38"/>
      <c r="X1080" s="30">
        <f>IF(OR(R1080 = "PRIYANKA MADAM", R1080 = "DEEPAK", R1080 = "PORTER"),N1080,"")</f>
        <v>45863</v>
      </c>
      <c r="Y1080" s="21">
        <f t="shared" si="121"/>
        <v>0</v>
      </c>
      <c r="Z1080" s="21" t="str">
        <f t="shared" si="122"/>
        <v>Friday</v>
      </c>
      <c r="AA1080" s="21" t="str">
        <f t="shared" si="123"/>
        <v>Friday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54</v>
      </c>
      <c r="F1081" s="47">
        <f t="shared" si="118"/>
        <v>4752</v>
      </c>
      <c r="G1081" s="48">
        <f t="shared" si="119"/>
        <v>4752</v>
      </c>
      <c r="H1081" s="21">
        <v>101227</v>
      </c>
      <c r="I1081" s="21" t="s">
        <v>1790</v>
      </c>
      <c r="J1081" s="21">
        <v>1</v>
      </c>
      <c r="K1081" s="21">
        <v>1</v>
      </c>
      <c r="L1081" s="21">
        <f t="shared" si="120"/>
        <v>0</v>
      </c>
      <c r="M1081" s="21" t="s">
        <v>1225</v>
      </c>
      <c r="N1081" s="30">
        <v>45854</v>
      </c>
      <c r="O1081" s="48">
        <v>9765</v>
      </c>
      <c r="P1081" s="21" t="s">
        <v>905</v>
      </c>
      <c r="Q1081" s="21" t="s">
        <v>636</v>
      </c>
      <c r="R1081" s="21" t="s">
        <v>637</v>
      </c>
      <c r="S1081" s="3">
        <v>4</v>
      </c>
      <c r="T1081" s="37" t="s">
        <v>888</v>
      </c>
      <c r="U1081" s="21" t="s">
        <v>18</v>
      </c>
      <c r="V1081" s="21" t="str">
        <f>VLOOKUP(P1081,'Customer List'!B:C,2,)</f>
        <v>Delhi</v>
      </c>
      <c r="W1081" s="38"/>
      <c r="X1081" s="30">
        <v>45854</v>
      </c>
      <c r="Y1081" s="21">
        <f t="shared" si="121"/>
        <v>0</v>
      </c>
      <c r="Z1081" s="21" t="str">
        <f t="shared" si="122"/>
        <v>Wednesday</v>
      </c>
      <c r="AA1081" s="21" t="str">
        <f t="shared" si="123"/>
        <v>Wednesday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66</v>
      </c>
      <c r="F1082" s="47">
        <f t="shared" si="118"/>
        <v>5808</v>
      </c>
      <c r="G1082" s="48">
        <f t="shared" si="119"/>
        <v>5808</v>
      </c>
      <c r="H1082" s="21">
        <v>102115</v>
      </c>
      <c r="I1082" s="21" t="s">
        <v>1659</v>
      </c>
      <c r="J1082" s="21">
        <v>1</v>
      </c>
      <c r="K1082" s="21">
        <v>1</v>
      </c>
      <c r="L1082" s="21">
        <f t="shared" si="120"/>
        <v>0</v>
      </c>
      <c r="M1082" s="21" t="s">
        <v>2039</v>
      </c>
      <c r="N1082" s="30">
        <v>45863</v>
      </c>
      <c r="O1082" s="48">
        <v>0</v>
      </c>
      <c r="P1082" s="21" t="s">
        <v>153</v>
      </c>
      <c r="Q1082" s="21" t="s">
        <v>1127</v>
      </c>
      <c r="R1082" s="21" t="s">
        <v>2037</v>
      </c>
      <c r="S1082" s="3">
        <v>4</v>
      </c>
      <c r="T1082" s="37" t="s">
        <v>2038</v>
      </c>
      <c r="U1082" s="21" t="s">
        <v>18</v>
      </c>
      <c r="V1082" s="21" t="str">
        <f>VLOOKUP(P1082,'Customer List'!B:C,2,)</f>
        <v>Noida</v>
      </c>
      <c r="W1082" s="38"/>
      <c r="X1082" s="30">
        <f>IF(OR(R1082 = "PRIYANKA MADAM", R1082 = "DEEPAK", R1082 = "PORTER"),N1082,"")</f>
        <v>45863</v>
      </c>
      <c r="Y1082" s="21">
        <f t="shared" si="121"/>
        <v>0</v>
      </c>
      <c r="Z1082" s="21" t="str">
        <f t="shared" si="122"/>
        <v>Friday</v>
      </c>
      <c r="AA1082" s="21" t="str">
        <f t="shared" si="123"/>
        <v>Friday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151.80000000000001</v>
      </c>
      <c r="F1083" s="47">
        <f t="shared" si="118"/>
        <v>13358.400000000001</v>
      </c>
      <c r="G1083" s="48">
        <f t="shared" si="119"/>
        <v>13358.400000000001</v>
      </c>
      <c r="H1083" s="21">
        <v>103144</v>
      </c>
      <c r="I1083" s="21" t="s">
        <v>1791</v>
      </c>
      <c r="J1083" s="21">
        <v>1</v>
      </c>
      <c r="K1083" s="21">
        <v>1</v>
      </c>
      <c r="L1083" s="21">
        <f t="shared" si="120"/>
        <v>0</v>
      </c>
      <c r="M1083" s="21" t="s">
        <v>986</v>
      </c>
      <c r="N1083" s="30">
        <v>45847</v>
      </c>
      <c r="O1083" s="48">
        <v>22744.7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1"/>
        <v>2</v>
      </c>
      <c r="Z1083" s="21" t="str">
        <f t="shared" si="122"/>
        <v>Wednesday</v>
      </c>
      <c r="AA1083" s="21" t="str">
        <f t="shared" si="123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63</v>
      </c>
      <c r="F1084" s="47">
        <f t="shared" si="118"/>
        <v>5544</v>
      </c>
      <c r="G1084" s="48">
        <f t="shared" si="119"/>
        <v>5544</v>
      </c>
      <c r="H1084" s="21">
        <v>103206</v>
      </c>
      <c r="I1084" s="21" t="s">
        <v>1792</v>
      </c>
      <c r="J1084" s="21">
        <v>1</v>
      </c>
      <c r="K1084" s="21">
        <v>1</v>
      </c>
      <c r="L1084" s="21">
        <f t="shared" si="120"/>
        <v>0</v>
      </c>
      <c r="M1084" s="21" t="s">
        <v>986</v>
      </c>
      <c r="N1084" s="30">
        <v>45847</v>
      </c>
      <c r="O1084" s="48">
        <v>9439.5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1"/>
        <v>2</v>
      </c>
      <c r="Z1084" s="21" t="str">
        <f t="shared" si="122"/>
        <v>Wednesday</v>
      </c>
      <c r="AA1084" s="21" t="str">
        <f t="shared" si="123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147</v>
      </c>
      <c r="F1085" s="47">
        <f t="shared" si="118"/>
        <v>12936</v>
      </c>
      <c r="G1085" s="48">
        <f t="shared" si="119"/>
        <v>12936</v>
      </c>
      <c r="H1085" s="21">
        <v>103236</v>
      </c>
      <c r="I1085" s="21" t="s">
        <v>1793</v>
      </c>
      <c r="J1085" s="21">
        <v>1</v>
      </c>
      <c r="K1085" s="21">
        <v>1</v>
      </c>
      <c r="L1085" s="21">
        <f t="shared" si="120"/>
        <v>0</v>
      </c>
      <c r="M1085" s="21" t="s">
        <v>986</v>
      </c>
      <c r="N1085" s="30">
        <v>45847</v>
      </c>
      <c r="O1085" s="48">
        <v>22025.5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1"/>
        <v>2</v>
      </c>
      <c r="Z1085" s="21" t="str">
        <f t="shared" si="122"/>
        <v>Wednesday</v>
      </c>
      <c r="AA1085" s="21" t="str">
        <f t="shared" si="123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258.75</v>
      </c>
      <c r="F1086" s="47">
        <f t="shared" si="118"/>
        <v>22770</v>
      </c>
      <c r="G1086" s="48">
        <f t="shared" si="119"/>
        <v>22770</v>
      </c>
      <c r="H1086" s="21">
        <v>104743</v>
      </c>
      <c r="I1086" s="21" t="s">
        <v>1794</v>
      </c>
      <c r="J1086" s="21">
        <v>1</v>
      </c>
      <c r="K1086" s="21">
        <v>1</v>
      </c>
      <c r="L1086" s="21">
        <f t="shared" si="120"/>
        <v>0</v>
      </c>
      <c r="M1086" s="21" t="s">
        <v>919</v>
      </c>
      <c r="N1086" s="30">
        <v>45846</v>
      </c>
      <c r="O1086" s="48">
        <v>32085</v>
      </c>
      <c r="P1086" s="21" t="s">
        <v>630</v>
      </c>
      <c r="Q1086" s="21">
        <v>58152920302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Telangana</v>
      </c>
      <c r="W1086" s="38"/>
      <c r="X1086" s="30">
        <v>45847</v>
      </c>
      <c r="Y1086" s="21">
        <f t="shared" si="121"/>
        <v>1</v>
      </c>
      <c r="Z1086" s="21" t="str">
        <f t="shared" si="122"/>
        <v>Tuesday</v>
      </c>
      <c r="AA1086" s="21" t="str">
        <f t="shared" si="123"/>
        <v>Wednesday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181.5</v>
      </c>
      <c r="F1087" s="47">
        <f t="shared" si="118"/>
        <v>15972</v>
      </c>
      <c r="G1087" s="48">
        <f t="shared" si="119"/>
        <v>15972</v>
      </c>
      <c r="H1087" s="21">
        <v>105032</v>
      </c>
      <c r="I1087" s="21" t="s">
        <v>1795</v>
      </c>
      <c r="J1087" s="21">
        <v>1</v>
      </c>
      <c r="K1087" s="21">
        <v>1</v>
      </c>
      <c r="L1087" s="21">
        <f t="shared" si="120"/>
        <v>0</v>
      </c>
      <c r="M1087" s="21" t="s">
        <v>986</v>
      </c>
      <c r="N1087" s="30">
        <v>45847</v>
      </c>
      <c r="O1087" s="48">
        <v>21755.8</v>
      </c>
      <c r="P1087" s="21" t="s">
        <v>889</v>
      </c>
      <c r="Q1087" s="21">
        <v>58152973480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Bhopal</v>
      </c>
      <c r="W1087" s="38"/>
      <c r="X1087" s="30">
        <v>45849</v>
      </c>
      <c r="Y1087" s="21">
        <f t="shared" si="121"/>
        <v>2</v>
      </c>
      <c r="Z1087" s="21" t="str">
        <f t="shared" si="122"/>
        <v>Wednesday</v>
      </c>
      <c r="AA1087" s="21" t="str">
        <f t="shared" si="123"/>
        <v>Friday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182.4</v>
      </c>
      <c r="F1088" s="47">
        <f t="shared" si="118"/>
        <v>16051.2</v>
      </c>
      <c r="G1088" s="48">
        <f t="shared" si="119"/>
        <v>32102.400000000001</v>
      </c>
      <c r="H1088" s="21">
        <v>107210</v>
      </c>
      <c r="I1088" s="21" t="s">
        <v>1796</v>
      </c>
      <c r="J1088" s="21">
        <v>2</v>
      </c>
      <c r="K1088" s="21">
        <v>2</v>
      </c>
      <c r="L1088" s="21">
        <f t="shared" si="120"/>
        <v>0</v>
      </c>
      <c r="M1088" s="21" t="s">
        <v>919</v>
      </c>
      <c r="N1088" s="30">
        <v>45846</v>
      </c>
      <c r="O1088" s="48">
        <v>56544</v>
      </c>
      <c r="P1088" s="21" t="s">
        <v>630</v>
      </c>
      <c r="Q1088" s="21">
        <v>58152920302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Telangana</v>
      </c>
      <c r="W1088" s="38"/>
      <c r="X1088" s="30">
        <v>45847</v>
      </c>
      <c r="Y1088" s="21">
        <f t="shared" si="121"/>
        <v>1</v>
      </c>
      <c r="Z1088" s="21" t="str">
        <f t="shared" si="122"/>
        <v>Tuesday</v>
      </c>
      <c r="AA1088" s="21" t="str">
        <f t="shared" si="123"/>
        <v>Wednesday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222</v>
      </c>
      <c r="F1089" s="47">
        <f t="shared" si="118"/>
        <v>19536</v>
      </c>
      <c r="G1089" s="48">
        <f t="shared" si="119"/>
        <v>19536</v>
      </c>
      <c r="H1089" s="21">
        <v>126408</v>
      </c>
      <c r="I1089" s="21" t="s">
        <v>1455</v>
      </c>
      <c r="J1089" s="21">
        <v>1</v>
      </c>
      <c r="K1089" s="21">
        <v>1</v>
      </c>
      <c r="L1089" s="21">
        <f t="shared" si="120"/>
        <v>0</v>
      </c>
      <c r="M1089" s="21" t="s">
        <v>2039</v>
      </c>
      <c r="N1089" s="30">
        <v>45863</v>
      </c>
      <c r="O1089" s="48">
        <v>0</v>
      </c>
      <c r="P1089" s="21" t="s">
        <v>153</v>
      </c>
      <c r="Q1089" s="21" t="s">
        <v>1127</v>
      </c>
      <c r="R1089" s="21" t="s">
        <v>2037</v>
      </c>
      <c r="S1089" s="3">
        <v>4</v>
      </c>
      <c r="T1089" s="37" t="s">
        <v>2038</v>
      </c>
      <c r="U1089" s="21" t="s">
        <v>18</v>
      </c>
      <c r="V1089" s="21" t="str">
        <f>VLOOKUP(P1089,'Customer List'!B:C,2,)</f>
        <v>Noida</v>
      </c>
      <c r="W1089" s="38"/>
      <c r="X1089" s="30">
        <f>IF(OR(R1089 = "PRIYANKA MADAM", R1089 = "DEEPAK", R1089 = "PORTER"),N1089,"")</f>
        <v>45863</v>
      </c>
      <c r="Y1089" s="21">
        <f t="shared" si="121"/>
        <v>0</v>
      </c>
      <c r="Z1089" s="21" t="str">
        <f t="shared" si="122"/>
        <v>Friday</v>
      </c>
      <c r="AA1089" s="21" t="str">
        <f t="shared" si="123"/>
        <v>Friday</v>
      </c>
      <c r="AB1089" s="21" t="str">
        <f>VLOOKUP(U1089,'Currency Sheet'!A:C,3,)</f>
        <v>DOLLAR</v>
      </c>
      <c r="AC1089" s="42" t="str">
        <f>VLOOKUP(P1089,'Customer List'!B:D,3,)</f>
        <v>Local</v>
      </c>
    </row>
    <row r="1090" spans="1:29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175.8</v>
      </c>
      <c r="F1090" s="47">
        <f t="shared" si="118"/>
        <v>15470.400000000001</v>
      </c>
      <c r="G1090" s="48">
        <f t="shared" si="119"/>
        <v>15470.400000000001</v>
      </c>
      <c r="H1090" s="21">
        <v>141710</v>
      </c>
      <c r="I1090" s="21" t="s">
        <v>1797</v>
      </c>
      <c r="J1090" s="21">
        <v>1</v>
      </c>
      <c r="K1090" s="21">
        <v>1</v>
      </c>
      <c r="L1090" s="21">
        <f t="shared" si="120"/>
        <v>0</v>
      </c>
      <c r="M1090" s="21" t="s">
        <v>986</v>
      </c>
      <c r="N1090" s="30">
        <v>45847</v>
      </c>
      <c r="O1090" s="48">
        <v>26340.7</v>
      </c>
      <c r="P1090" s="21" t="s">
        <v>890</v>
      </c>
      <c r="Q1090" s="21">
        <v>58152973480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Bhopal</v>
      </c>
      <c r="W1090" s="38"/>
      <c r="X1090" s="30">
        <v>45849</v>
      </c>
      <c r="Y1090" s="21">
        <f t="shared" si="121"/>
        <v>2</v>
      </c>
      <c r="Z1090" s="21" t="str">
        <f t="shared" si="122"/>
        <v>Wednesday</v>
      </c>
      <c r="AA1090" s="21" t="str">
        <f t="shared" si="123"/>
        <v>Friday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231.75</v>
      </c>
      <c r="F1091" s="47">
        <f t="shared" ref="F1091:F1154" si="124">IF(AB1091="DOLLAR",E1091*88,E1091)</f>
        <v>20394</v>
      </c>
      <c r="G1091" s="48">
        <f t="shared" ref="G1091:G1154" si="125">F1091*J1091</f>
        <v>20394</v>
      </c>
      <c r="H1091" s="21">
        <v>142534</v>
      </c>
      <c r="I1091" s="21" t="s">
        <v>1798</v>
      </c>
      <c r="J1091" s="21">
        <v>1</v>
      </c>
      <c r="K1091" s="21">
        <v>1</v>
      </c>
      <c r="L1091" s="21">
        <f t="shared" ref="L1091:L1154" si="126">J1091-K1091</f>
        <v>0</v>
      </c>
      <c r="M1091" s="21" t="s">
        <v>919</v>
      </c>
      <c r="N1091" s="30">
        <v>45846</v>
      </c>
      <c r="O1091" s="48">
        <v>28737</v>
      </c>
      <c r="P1091" s="21" t="s">
        <v>630</v>
      </c>
      <c r="Q1091" s="21">
        <v>58152920302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Telangana</v>
      </c>
      <c r="W1091" s="38"/>
      <c r="X1091" s="30">
        <v>45847</v>
      </c>
      <c r="Y1091" s="21">
        <f t="shared" ref="Y1091:Y1154" si="127">IF(X1091="", "", X1091-N1091)</f>
        <v>1</v>
      </c>
      <c r="Z1091" s="21" t="str">
        <f t="shared" ref="Z1091:Z1154" si="128">IF(N1091="", "", TEXT(N1091, "dddd"))</f>
        <v>Tuesday</v>
      </c>
      <c r="AA1091" s="21" t="str">
        <f t="shared" ref="AA1091:AA1154" si="129"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149.80000000000001</v>
      </c>
      <c r="F1092" s="47">
        <f t="shared" si="124"/>
        <v>13182.400000000001</v>
      </c>
      <c r="G1092" s="48">
        <f t="shared" si="125"/>
        <v>13182.400000000001</v>
      </c>
      <c r="H1092" s="21">
        <v>162703</v>
      </c>
      <c r="I1092" s="21" t="s">
        <v>1799</v>
      </c>
      <c r="J1092" s="21">
        <v>1</v>
      </c>
      <c r="K1092" s="21">
        <v>1</v>
      </c>
      <c r="L1092" s="21">
        <f t="shared" si="126"/>
        <v>0</v>
      </c>
      <c r="M1092" s="21" t="s">
        <v>906</v>
      </c>
      <c r="N1092" s="30">
        <v>45846</v>
      </c>
      <c r="O1092" s="48">
        <v>22470</v>
      </c>
      <c r="P1092" s="21" t="s">
        <v>172</v>
      </c>
      <c r="Q1092" s="21">
        <v>58152921433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Kolkata</v>
      </c>
      <c r="W1092" s="38"/>
      <c r="X1092" s="30">
        <v>45847</v>
      </c>
      <c r="Y1092" s="21">
        <f t="shared" si="127"/>
        <v>1</v>
      </c>
      <c r="Z1092" s="21" t="str">
        <f t="shared" si="128"/>
        <v>Tuesday</v>
      </c>
      <c r="AA1092" s="21" t="str">
        <f t="shared" si="129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122.4</v>
      </c>
      <c r="F1093" s="47">
        <f t="shared" si="124"/>
        <v>10771.2</v>
      </c>
      <c r="G1093" s="48">
        <f t="shared" si="125"/>
        <v>10771.2</v>
      </c>
      <c r="H1093" s="21">
        <v>300440</v>
      </c>
      <c r="I1093" s="21" t="s">
        <v>216</v>
      </c>
      <c r="J1093" s="21">
        <v>1</v>
      </c>
      <c r="K1093" s="21">
        <v>1</v>
      </c>
      <c r="L1093" s="21">
        <f t="shared" si="126"/>
        <v>0</v>
      </c>
      <c r="M1093" s="21" t="s">
        <v>920</v>
      </c>
      <c r="N1093" s="30">
        <v>45846</v>
      </c>
      <c r="O1093" s="48">
        <v>18972</v>
      </c>
      <c r="P1093" s="21" t="s">
        <v>626</v>
      </c>
      <c r="Q1093" s="21">
        <v>58152921083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Hyderabad</v>
      </c>
      <c r="W1093" s="38"/>
      <c r="X1093" s="30">
        <v>45847</v>
      </c>
      <c r="Y1093" s="21">
        <f t="shared" si="127"/>
        <v>1</v>
      </c>
      <c r="Z1093" s="21" t="str">
        <f t="shared" si="128"/>
        <v>Tuesday</v>
      </c>
      <c r="AA1093" s="21" t="str">
        <f t="shared" si="129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43.2</v>
      </c>
      <c r="F1094" s="47">
        <f t="shared" si="124"/>
        <v>3801.6000000000004</v>
      </c>
      <c r="G1094" s="48">
        <f t="shared" si="125"/>
        <v>3801.6000000000004</v>
      </c>
      <c r="H1094" s="21">
        <v>300908</v>
      </c>
      <c r="I1094" s="21" t="s">
        <v>1800</v>
      </c>
      <c r="J1094" s="21">
        <v>1</v>
      </c>
      <c r="K1094" s="21">
        <v>1</v>
      </c>
      <c r="L1094" s="21">
        <f t="shared" si="126"/>
        <v>0</v>
      </c>
      <c r="M1094" s="21" t="s">
        <v>999</v>
      </c>
      <c r="N1094" s="30">
        <v>45847</v>
      </c>
      <c r="O1094" s="48">
        <v>6912</v>
      </c>
      <c r="P1094" s="21" t="s">
        <v>208</v>
      </c>
      <c r="Q1094" s="21" t="s">
        <v>1127</v>
      </c>
      <c r="R1094" s="21" t="s">
        <v>1127</v>
      </c>
      <c r="S1094" s="3">
        <v>4</v>
      </c>
      <c r="T1094" s="37"/>
      <c r="U1094" s="21" t="s">
        <v>18</v>
      </c>
      <c r="V1094" s="21" t="str">
        <f>VLOOKUP(P1094,'Customer List'!B:C,2,)</f>
        <v>Delhi</v>
      </c>
      <c r="W1094" s="38"/>
      <c r="X1094" s="30">
        <f>IF(OR(R1094 = "PRIYANKA MADAM", R1094 = "DEEPAK", R1094 = "PORTER"),N1094,"")</f>
        <v>45847</v>
      </c>
      <c r="Y1094" s="21">
        <f t="shared" si="127"/>
        <v>0</v>
      </c>
      <c r="Z1094" s="21" t="str">
        <f t="shared" si="128"/>
        <v>Wednesday</v>
      </c>
      <c r="AA1094" s="21" t="str">
        <f t="shared" si="129"/>
        <v>Wednesday</v>
      </c>
      <c r="AB1094" s="21" t="str">
        <f>VLOOKUP(U1094,'Currency Sheet'!A:C,3,)</f>
        <v>DOLLAR</v>
      </c>
      <c r="AC1094" s="42" t="str">
        <f>VLOOKUP(P1094,'Customer List'!B:D,3,)</f>
        <v>Local</v>
      </c>
    </row>
    <row r="1095" spans="1:29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318</v>
      </c>
      <c r="F1095" s="47">
        <f t="shared" si="124"/>
        <v>27984</v>
      </c>
      <c r="G1095" s="48">
        <f t="shared" si="125"/>
        <v>27984</v>
      </c>
      <c r="H1095" s="21">
        <v>302828</v>
      </c>
      <c r="I1095" s="21" t="s">
        <v>1801</v>
      </c>
      <c r="J1095" s="21">
        <v>1</v>
      </c>
      <c r="K1095" s="21">
        <v>1</v>
      </c>
      <c r="L1095" s="21">
        <f t="shared" si="126"/>
        <v>0</v>
      </c>
      <c r="M1095" s="21" t="s">
        <v>973</v>
      </c>
      <c r="N1095" s="30">
        <v>45847</v>
      </c>
      <c r="O1095" s="48">
        <v>39432</v>
      </c>
      <c r="P1095" s="21" t="s">
        <v>1894</v>
      </c>
      <c r="Q1095" s="21">
        <v>58152973045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Banglore</v>
      </c>
      <c r="W1095" s="38"/>
      <c r="X1095" s="30">
        <v>45848</v>
      </c>
      <c r="Y1095" s="21">
        <f t="shared" si="127"/>
        <v>1</v>
      </c>
      <c r="Z1095" s="21" t="str">
        <f t="shared" si="128"/>
        <v>Wednesday</v>
      </c>
      <c r="AA1095" s="21" t="str">
        <f t="shared" si="129"/>
        <v>Thursday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138.6</v>
      </c>
      <c r="F1096" s="47">
        <f t="shared" si="124"/>
        <v>12196.8</v>
      </c>
      <c r="G1096" s="48">
        <f t="shared" si="125"/>
        <v>24393.599999999999</v>
      </c>
      <c r="H1096" s="21">
        <v>302940</v>
      </c>
      <c r="I1096" s="21" t="s">
        <v>1802</v>
      </c>
      <c r="J1096" s="21">
        <v>2</v>
      </c>
      <c r="K1096" s="21">
        <v>2</v>
      </c>
      <c r="L1096" s="21">
        <f t="shared" si="126"/>
        <v>0</v>
      </c>
      <c r="M1096" s="21" t="s">
        <v>920</v>
      </c>
      <c r="N1096" s="30">
        <v>45846</v>
      </c>
      <c r="O1096" s="48">
        <v>42966</v>
      </c>
      <c r="P1096" s="21" t="s">
        <v>626</v>
      </c>
      <c r="Q1096" s="21">
        <v>58152921083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Hyderabad</v>
      </c>
      <c r="W1096" s="38"/>
      <c r="X1096" s="30">
        <v>45847</v>
      </c>
      <c r="Y1096" s="21">
        <f t="shared" si="127"/>
        <v>1</v>
      </c>
      <c r="Z1096" s="21" t="str">
        <f t="shared" si="128"/>
        <v>Tuesday</v>
      </c>
      <c r="AA1096" s="21" t="str">
        <f t="shared" si="129"/>
        <v>Wednesday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43.2</v>
      </c>
      <c r="F1097" s="47">
        <f t="shared" si="124"/>
        <v>3801.6000000000004</v>
      </c>
      <c r="G1097" s="48">
        <f t="shared" si="125"/>
        <v>3801.6000000000004</v>
      </c>
      <c r="H1097" s="21">
        <v>304006</v>
      </c>
      <c r="I1097" s="21" t="s">
        <v>195</v>
      </c>
      <c r="J1097" s="21">
        <v>1</v>
      </c>
      <c r="K1097" s="21">
        <v>1</v>
      </c>
      <c r="L1097" s="21">
        <f t="shared" si="126"/>
        <v>0</v>
      </c>
      <c r="M1097" s="21" t="s">
        <v>986</v>
      </c>
      <c r="N1097" s="30">
        <v>45847</v>
      </c>
      <c r="O1097" s="48">
        <v>6472.8</v>
      </c>
      <c r="P1097" s="21" t="s">
        <v>890</v>
      </c>
      <c r="Q1097" s="21">
        <v>58152973480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Bhopal</v>
      </c>
      <c r="W1097" s="38"/>
      <c r="X1097" s="30">
        <v>45849</v>
      </c>
      <c r="Y1097" s="21">
        <f t="shared" si="127"/>
        <v>2</v>
      </c>
      <c r="Z1097" s="21" t="str">
        <f t="shared" si="128"/>
        <v>Wednesday</v>
      </c>
      <c r="AA1097" s="21" t="str">
        <f t="shared" si="129"/>
        <v>Friday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79.2</v>
      </c>
      <c r="F1098" s="47">
        <f t="shared" si="124"/>
        <v>6969.6</v>
      </c>
      <c r="G1098" s="48">
        <f t="shared" si="125"/>
        <v>20908.800000000003</v>
      </c>
      <c r="H1098" s="21">
        <v>304112</v>
      </c>
      <c r="I1098" s="21" t="s">
        <v>1576</v>
      </c>
      <c r="J1098" s="21">
        <v>3</v>
      </c>
      <c r="K1098" s="21">
        <v>3</v>
      </c>
      <c r="L1098" s="21">
        <f t="shared" si="126"/>
        <v>0</v>
      </c>
      <c r="M1098" s="21" t="s">
        <v>920</v>
      </c>
      <c r="N1098" s="30">
        <v>45846</v>
      </c>
      <c r="O1098" s="48">
        <v>36828</v>
      </c>
      <c r="P1098" s="21" t="s">
        <v>626</v>
      </c>
      <c r="Q1098" s="21">
        <v>58152921083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Hyderabad</v>
      </c>
      <c r="W1098" s="38"/>
      <c r="X1098" s="30">
        <v>45847</v>
      </c>
      <c r="Y1098" s="21">
        <f t="shared" si="127"/>
        <v>1</v>
      </c>
      <c r="Z1098" s="21" t="str">
        <f t="shared" si="128"/>
        <v>Tuesday</v>
      </c>
      <c r="AA1098" s="21" t="str">
        <f t="shared" si="129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326.25</v>
      </c>
      <c r="F1099" s="47">
        <f t="shared" si="124"/>
        <v>28710</v>
      </c>
      <c r="G1099" s="48">
        <f t="shared" si="125"/>
        <v>28710</v>
      </c>
      <c r="H1099" s="21">
        <v>304140</v>
      </c>
      <c r="I1099" s="21" t="s">
        <v>1803</v>
      </c>
      <c r="J1099" s="21">
        <v>1</v>
      </c>
      <c r="K1099" s="21">
        <v>1</v>
      </c>
      <c r="L1099" s="21">
        <f t="shared" si="126"/>
        <v>0</v>
      </c>
      <c r="M1099" s="21" t="s">
        <v>914</v>
      </c>
      <c r="N1099" s="30">
        <v>45846</v>
      </c>
      <c r="O1099" s="48">
        <v>40455</v>
      </c>
      <c r="P1099" s="21" t="s">
        <v>891</v>
      </c>
      <c r="Q1099" s="21">
        <v>58152921293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Banglore</v>
      </c>
      <c r="W1099" s="38"/>
      <c r="X1099" s="30">
        <v>45847</v>
      </c>
      <c r="Y1099" s="21">
        <f t="shared" si="127"/>
        <v>1</v>
      </c>
      <c r="Z1099" s="21" t="str">
        <f t="shared" si="128"/>
        <v>Tuesday</v>
      </c>
      <c r="AA1099" s="21" t="str">
        <f t="shared" si="129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189.6</v>
      </c>
      <c r="F1100" s="47">
        <f t="shared" si="124"/>
        <v>16684.8</v>
      </c>
      <c r="G1100" s="48">
        <f t="shared" si="125"/>
        <v>50054.399999999994</v>
      </c>
      <c r="H1100" s="21">
        <v>304810</v>
      </c>
      <c r="I1100" s="21" t="s">
        <v>1804</v>
      </c>
      <c r="J1100" s="21">
        <v>3</v>
      </c>
      <c r="K1100" s="21">
        <v>3</v>
      </c>
      <c r="L1100" s="21">
        <f t="shared" si="126"/>
        <v>0</v>
      </c>
      <c r="M1100" s="21" t="s">
        <v>920</v>
      </c>
      <c r="N1100" s="30">
        <v>45846</v>
      </c>
      <c r="O1100" s="48">
        <v>88164</v>
      </c>
      <c r="P1100" s="21" t="s">
        <v>626</v>
      </c>
      <c r="Q1100" s="21">
        <v>58152921083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45847</v>
      </c>
      <c r="Y1100" s="21">
        <f t="shared" si="127"/>
        <v>1</v>
      </c>
      <c r="Z1100" s="21" t="str">
        <f t="shared" si="128"/>
        <v>Tuesday</v>
      </c>
      <c r="AA1100" s="21" t="str">
        <f t="shared" si="129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214.8</v>
      </c>
      <c r="F1101" s="47">
        <f t="shared" si="124"/>
        <v>18902.400000000001</v>
      </c>
      <c r="G1101" s="48">
        <f t="shared" si="125"/>
        <v>18902.400000000001</v>
      </c>
      <c r="H1101" s="21">
        <v>305026</v>
      </c>
      <c r="I1101" s="21" t="s">
        <v>1805</v>
      </c>
      <c r="J1101" s="21">
        <v>1</v>
      </c>
      <c r="K1101" s="21">
        <v>1</v>
      </c>
      <c r="L1101" s="21">
        <f t="shared" si="126"/>
        <v>0</v>
      </c>
      <c r="M1101" s="21" t="s">
        <v>977</v>
      </c>
      <c r="N1101" s="30">
        <v>45847</v>
      </c>
      <c r="O1101" s="48">
        <v>33294</v>
      </c>
      <c r="P1101" s="21" t="s">
        <v>621</v>
      </c>
      <c r="Q1101" s="21">
        <v>58152972161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45848</v>
      </c>
      <c r="Y1101" s="21">
        <f t="shared" si="127"/>
        <v>1</v>
      </c>
      <c r="Z1101" s="21" t="str">
        <f t="shared" si="128"/>
        <v>Wednesday</v>
      </c>
      <c r="AA1101" s="21" t="str">
        <f t="shared" si="129"/>
        <v>Thursday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63.6</v>
      </c>
      <c r="F1102" s="47">
        <f t="shared" si="124"/>
        <v>5596.8</v>
      </c>
      <c r="G1102" s="48">
        <f t="shared" si="125"/>
        <v>5596.8</v>
      </c>
      <c r="H1102" s="21">
        <v>307807</v>
      </c>
      <c r="I1102" s="21" t="s">
        <v>220</v>
      </c>
      <c r="J1102" s="21">
        <v>1</v>
      </c>
      <c r="K1102" s="21">
        <v>1</v>
      </c>
      <c r="L1102" s="21">
        <f t="shared" si="126"/>
        <v>0</v>
      </c>
      <c r="M1102" s="21" t="s">
        <v>986</v>
      </c>
      <c r="N1102" s="30">
        <v>45847</v>
      </c>
      <c r="O1102" s="48">
        <v>9529.4</v>
      </c>
      <c r="P1102" s="21" t="s">
        <v>889</v>
      </c>
      <c r="Q1102" s="21">
        <v>58152973480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Bhopal</v>
      </c>
      <c r="W1102" s="38"/>
      <c r="X1102" s="30">
        <v>45849</v>
      </c>
      <c r="Y1102" s="21">
        <f t="shared" si="127"/>
        <v>2</v>
      </c>
      <c r="Z1102" s="21" t="str">
        <f t="shared" si="128"/>
        <v>Wednesday</v>
      </c>
      <c r="AA1102" s="21" t="str">
        <f t="shared" si="129"/>
        <v>Friday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318</v>
      </c>
      <c r="F1103" s="47">
        <f t="shared" si="124"/>
        <v>27984</v>
      </c>
      <c r="G1103" s="48">
        <f t="shared" si="125"/>
        <v>27984</v>
      </c>
      <c r="H1103" s="21">
        <v>308120</v>
      </c>
      <c r="I1103" s="21" t="s">
        <v>1698</v>
      </c>
      <c r="J1103" s="21">
        <v>1</v>
      </c>
      <c r="K1103" s="21">
        <v>1</v>
      </c>
      <c r="L1103" s="21">
        <f t="shared" si="126"/>
        <v>0</v>
      </c>
      <c r="M1103" s="21" t="s">
        <v>994</v>
      </c>
      <c r="N1103" s="30">
        <v>45847</v>
      </c>
      <c r="O1103" s="48">
        <v>59148</v>
      </c>
      <c r="P1103" s="21" t="s">
        <v>625</v>
      </c>
      <c r="Q1103" s="21" t="s">
        <v>636</v>
      </c>
      <c r="R1103" s="21" t="s">
        <v>637</v>
      </c>
      <c r="S1103" s="3">
        <v>4</v>
      </c>
      <c r="T1103" s="37"/>
      <c r="U1103" s="21" t="s">
        <v>18</v>
      </c>
      <c r="V1103" s="21" t="str">
        <f>VLOOKUP(P1103,'Customer List'!B:C,2,)</f>
        <v>Delhi</v>
      </c>
      <c r="W1103" s="38"/>
      <c r="X1103" s="30">
        <v>45847</v>
      </c>
      <c r="Y1103" s="21">
        <f t="shared" si="127"/>
        <v>0</v>
      </c>
      <c r="Z1103" s="21" t="str">
        <f t="shared" si="128"/>
        <v>Wednesday</v>
      </c>
      <c r="AA1103" s="21" t="str">
        <f t="shared" si="129"/>
        <v>Wednesday</v>
      </c>
      <c r="AB1103" s="21" t="str">
        <f>VLOOKUP(U1103,'Currency Sheet'!A:C,3,)</f>
        <v>DOLLAR</v>
      </c>
      <c r="AC1103" s="42" t="str">
        <f>VLOOKUP(P1103,'Customer List'!B:D,3,)</f>
        <v>Local</v>
      </c>
    </row>
    <row r="1104" spans="1:29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175.2</v>
      </c>
      <c r="F1104" s="47">
        <f t="shared" si="124"/>
        <v>15417.599999999999</v>
      </c>
      <c r="G1104" s="48">
        <f t="shared" si="125"/>
        <v>15417.599999999999</v>
      </c>
      <c r="H1104" s="21">
        <v>310912</v>
      </c>
      <c r="I1104" s="21" t="s">
        <v>1806</v>
      </c>
      <c r="J1104" s="21">
        <v>1</v>
      </c>
      <c r="K1104" s="21">
        <v>1</v>
      </c>
      <c r="L1104" s="21">
        <f t="shared" si="126"/>
        <v>0</v>
      </c>
      <c r="M1104" s="21" t="s">
        <v>914</v>
      </c>
      <c r="N1104" s="30">
        <v>45846</v>
      </c>
      <c r="O1104" s="48">
        <v>27156</v>
      </c>
      <c r="P1104" s="21" t="s">
        <v>891</v>
      </c>
      <c r="Q1104" s="21">
        <v>58152921293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Banglore</v>
      </c>
      <c r="W1104" s="38"/>
      <c r="X1104" s="30">
        <v>45847</v>
      </c>
      <c r="Y1104" s="21">
        <f t="shared" si="127"/>
        <v>1</v>
      </c>
      <c r="Z1104" s="21" t="str">
        <f t="shared" si="128"/>
        <v>Tuesday</v>
      </c>
      <c r="AA1104" s="21" t="str">
        <f t="shared" si="129"/>
        <v>Wednesday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189.6</v>
      </c>
      <c r="F1105" s="47">
        <f t="shared" si="124"/>
        <v>16684.8</v>
      </c>
      <c r="G1105" s="48">
        <f t="shared" si="125"/>
        <v>16684.8</v>
      </c>
      <c r="H1105" s="21">
        <v>310914</v>
      </c>
      <c r="I1105" s="21" t="s">
        <v>1807</v>
      </c>
      <c r="J1105" s="21">
        <v>1</v>
      </c>
      <c r="K1105" s="21">
        <v>1</v>
      </c>
      <c r="L1105" s="21">
        <f t="shared" si="126"/>
        <v>0</v>
      </c>
      <c r="M1105" s="21" t="s">
        <v>977</v>
      </c>
      <c r="N1105" s="30">
        <v>45847</v>
      </c>
      <c r="O1105" s="48">
        <v>29388</v>
      </c>
      <c r="P1105" s="21" t="s">
        <v>621</v>
      </c>
      <c r="Q1105" s="21">
        <v>58152972161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Hyderabad</v>
      </c>
      <c r="W1105" s="38"/>
      <c r="X1105" s="30">
        <v>45848</v>
      </c>
      <c r="Y1105" s="21">
        <f t="shared" si="127"/>
        <v>1</v>
      </c>
      <c r="Z1105" s="21" t="str">
        <f t="shared" si="128"/>
        <v>Wednesday</v>
      </c>
      <c r="AA1105" s="21" t="str">
        <f t="shared" si="129"/>
        <v>Thursday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66</v>
      </c>
      <c r="F1106" s="47">
        <f t="shared" si="124"/>
        <v>5808</v>
      </c>
      <c r="G1106" s="48">
        <f t="shared" si="125"/>
        <v>5808</v>
      </c>
      <c r="H1106" s="21">
        <v>314507</v>
      </c>
      <c r="I1106" s="21" t="s">
        <v>1808</v>
      </c>
      <c r="J1106" s="21">
        <v>1</v>
      </c>
      <c r="K1106" s="21">
        <v>1</v>
      </c>
      <c r="L1106" s="21">
        <f t="shared" si="126"/>
        <v>0</v>
      </c>
      <c r="M1106" s="21" t="s">
        <v>986</v>
      </c>
      <c r="N1106" s="30">
        <v>45847</v>
      </c>
      <c r="O1106" s="48">
        <v>9889</v>
      </c>
      <c r="P1106" s="21" t="s">
        <v>889</v>
      </c>
      <c r="Q1106" s="21">
        <v>58152973480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Bhopal</v>
      </c>
      <c r="W1106" s="38"/>
      <c r="X1106" s="30">
        <v>45849</v>
      </c>
      <c r="Y1106" s="21">
        <f t="shared" si="127"/>
        <v>2</v>
      </c>
      <c r="Z1106" s="21" t="str">
        <f t="shared" si="128"/>
        <v>Wednesday</v>
      </c>
      <c r="AA1106" s="21" t="str">
        <f t="shared" si="129"/>
        <v>Friday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229.2</v>
      </c>
      <c r="F1107" s="47">
        <f t="shared" si="124"/>
        <v>20169.599999999999</v>
      </c>
      <c r="G1107" s="48">
        <f t="shared" si="125"/>
        <v>20169.599999999999</v>
      </c>
      <c r="H1107" s="21">
        <v>314512</v>
      </c>
      <c r="I1107" s="21" t="s">
        <v>1809</v>
      </c>
      <c r="J1107" s="21">
        <v>1</v>
      </c>
      <c r="K1107" s="21">
        <v>1</v>
      </c>
      <c r="L1107" s="21">
        <f t="shared" si="126"/>
        <v>0</v>
      </c>
      <c r="M1107" s="21" t="s">
        <v>997</v>
      </c>
      <c r="N1107" s="30">
        <v>45847</v>
      </c>
      <c r="O1107" s="48">
        <v>36290</v>
      </c>
      <c r="P1107" s="21" t="s">
        <v>213</v>
      </c>
      <c r="Q1107" s="21" t="s">
        <v>1127</v>
      </c>
      <c r="R1107" s="21" t="s">
        <v>1127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f>IF(OR(R1107 = "PRIYANKA MADAM", R1107 = "DEEPAK", R1107 = "PORTER"),N1107,"")</f>
        <v>45847</v>
      </c>
      <c r="Y1107" s="21">
        <f t="shared" si="127"/>
        <v>0</v>
      </c>
      <c r="Z1107" s="21" t="str">
        <f t="shared" si="128"/>
        <v>Wednesday</v>
      </c>
      <c r="AA1107" s="21" t="str">
        <f t="shared" si="129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208.2</v>
      </c>
      <c r="F1108" s="47">
        <f t="shared" si="124"/>
        <v>18321.599999999999</v>
      </c>
      <c r="G1108" s="48">
        <f t="shared" si="125"/>
        <v>18321.599999999999</v>
      </c>
      <c r="H1108" s="21">
        <v>320828</v>
      </c>
      <c r="I1108" s="21" t="s">
        <v>1810</v>
      </c>
      <c r="J1108" s="21">
        <v>1</v>
      </c>
      <c r="K1108" s="21">
        <v>1</v>
      </c>
      <c r="L1108" s="21">
        <f t="shared" si="126"/>
        <v>0</v>
      </c>
      <c r="M1108" s="21" t="s">
        <v>994</v>
      </c>
      <c r="N1108" s="30">
        <v>45847</v>
      </c>
      <c r="O1108" s="48">
        <v>48406.5</v>
      </c>
      <c r="P1108" s="21" t="s">
        <v>625</v>
      </c>
      <c r="Q1108" s="21" t="s">
        <v>636</v>
      </c>
      <c r="R1108" s="21" t="s">
        <v>637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v>45847</v>
      </c>
      <c r="Y1108" s="21">
        <f t="shared" si="127"/>
        <v>0</v>
      </c>
      <c r="Z1108" s="21" t="str">
        <f t="shared" si="128"/>
        <v>Wednesday</v>
      </c>
      <c r="AA1108" s="21" t="str">
        <f t="shared" si="129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313.5</v>
      </c>
      <c r="F1109" s="47">
        <f t="shared" si="124"/>
        <v>27588</v>
      </c>
      <c r="G1109" s="48">
        <f t="shared" si="125"/>
        <v>27588</v>
      </c>
      <c r="H1109" s="21">
        <v>323050</v>
      </c>
      <c r="I1109" s="21" t="s">
        <v>1811</v>
      </c>
      <c r="J1109" s="21">
        <v>1</v>
      </c>
      <c r="K1109" s="21">
        <v>1</v>
      </c>
      <c r="L1109" s="21">
        <f t="shared" si="126"/>
        <v>0</v>
      </c>
      <c r="M1109" s="21" t="s">
        <v>916</v>
      </c>
      <c r="N1109" s="30">
        <v>45846</v>
      </c>
      <c r="O1109" s="48">
        <v>42113</v>
      </c>
      <c r="P1109" s="21" t="s">
        <v>288</v>
      </c>
      <c r="Q1109" s="21">
        <v>58152921212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Banglore</v>
      </c>
      <c r="W1109" s="38"/>
      <c r="X1109" s="30">
        <v>45847</v>
      </c>
      <c r="Y1109" s="21">
        <f t="shared" si="127"/>
        <v>1</v>
      </c>
      <c r="Z1109" s="21" t="str">
        <f t="shared" si="128"/>
        <v>Tuesday</v>
      </c>
      <c r="AA1109" s="21" t="str">
        <f t="shared" si="129"/>
        <v>Wednesday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58.8</v>
      </c>
      <c r="F1110" s="47">
        <f t="shared" si="124"/>
        <v>5174.3999999999996</v>
      </c>
      <c r="G1110" s="48">
        <f t="shared" si="125"/>
        <v>5174.3999999999996</v>
      </c>
      <c r="H1110" s="21">
        <v>328605</v>
      </c>
      <c r="I1110" s="21" t="s">
        <v>1812</v>
      </c>
      <c r="J1110" s="21">
        <v>1</v>
      </c>
      <c r="K1110" s="21">
        <v>1</v>
      </c>
      <c r="L1110" s="21">
        <f t="shared" si="126"/>
        <v>0</v>
      </c>
      <c r="M1110" s="21" t="s">
        <v>986</v>
      </c>
      <c r="N1110" s="30">
        <v>45847</v>
      </c>
      <c r="O1110" s="48">
        <v>8810.2000000000007</v>
      </c>
      <c r="P1110" s="21" t="s">
        <v>889</v>
      </c>
      <c r="Q1110" s="21">
        <v>58152973480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Bhopal</v>
      </c>
      <c r="W1110" s="38"/>
      <c r="X1110" s="30">
        <v>45849</v>
      </c>
      <c r="Y1110" s="21">
        <f t="shared" si="127"/>
        <v>2</v>
      </c>
      <c r="Z1110" s="21" t="str">
        <f t="shared" si="128"/>
        <v>Wednesday</v>
      </c>
      <c r="AA1110" s="21" t="str">
        <f t="shared" si="129"/>
        <v>Friday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175.8</v>
      </c>
      <c r="F1111" s="47">
        <f t="shared" si="124"/>
        <v>15470.400000000001</v>
      </c>
      <c r="G1111" s="48">
        <f t="shared" si="125"/>
        <v>15470.400000000001</v>
      </c>
      <c r="H1111" s="21">
        <v>328624</v>
      </c>
      <c r="I1111" s="21" t="s">
        <v>1813</v>
      </c>
      <c r="J1111" s="21">
        <v>1</v>
      </c>
      <c r="K1111" s="21">
        <v>1</v>
      </c>
      <c r="L1111" s="21">
        <f t="shared" si="126"/>
        <v>0</v>
      </c>
      <c r="M1111" s="21" t="s">
        <v>994</v>
      </c>
      <c r="N1111" s="30">
        <v>45847</v>
      </c>
      <c r="O1111" s="48">
        <v>40873.5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7"/>
        <v>0</v>
      </c>
      <c r="Z1111" s="21" t="str">
        <f t="shared" si="128"/>
        <v>Wednesday</v>
      </c>
      <c r="AA1111" s="21" t="str">
        <f t="shared" si="129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188.4</v>
      </c>
      <c r="F1112" s="47">
        <f t="shared" si="124"/>
        <v>16579.2</v>
      </c>
      <c r="G1112" s="48">
        <f t="shared" si="125"/>
        <v>16579.2</v>
      </c>
      <c r="H1112" s="21">
        <v>329908</v>
      </c>
      <c r="I1112" s="21" t="s">
        <v>1403</v>
      </c>
      <c r="J1112" s="21">
        <v>1</v>
      </c>
      <c r="K1112" s="21">
        <v>1</v>
      </c>
      <c r="L1112" s="21">
        <f t="shared" si="126"/>
        <v>0</v>
      </c>
      <c r="M1112" s="21" t="s">
        <v>995</v>
      </c>
      <c r="N1112" s="30">
        <v>45847</v>
      </c>
      <c r="O1112" s="48">
        <v>43803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27"/>
        <v>0</v>
      </c>
      <c r="Z1112" s="21" t="str">
        <f t="shared" si="128"/>
        <v>Wednesday</v>
      </c>
      <c r="AA1112" s="21" t="str">
        <f t="shared" si="129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229.2</v>
      </c>
      <c r="F1113" s="47">
        <f t="shared" si="124"/>
        <v>20169.599999999999</v>
      </c>
      <c r="G1113" s="48">
        <f t="shared" si="125"/>
        <v>20169.599999999999</v>
      </c>
      <c r="H1113" s="21">
        <v>329918</v>
      </c>
      <c r="I1113" s="21" t="s">
        <v>1595</v>
      </c>
      <c r="J1113" s="21">
        <v>1</v>
      </c>
      <c r="K1113" s="21">
        <v>1</v>
      </c>
      <c r="L1113" s="21">
        <f t="shared" si="126"/>
        <v>0</v>
      </c>
      <c r="M1113" s="21" t="s">
        <v>914</v>
      </c>
      <c r="N1113" s="30">
        <v>45846</v>
      </c>
      <c r="O1113" s="48">
        <v>35526</v>
      </c>
      <c r="P1113" s="21" t="s">
        <v>891</v>
      </c>
      <c r="Q1113" s="21">
        <v>58152921293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Banglore</v>
      </c>
      <c r="W1113" s="38"/>
      <c r="X1113" s="30">
        <v>45847</v>
      </c>
      <c r="Y1113" s="21">
        <f t="shared" si="127"/>
        <v>1</v>
      </c>
      <c r="Z1113" s="21" t="str">
        <f t="shared" si="128"/>
        <v>Tuesday</v>
      </c>
      <c r="AA1113" s="21" t="str">
        <f t="shared" si="129"/>
        <v>Wednesday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77.400000000000006</v>
      </c>
      <c r="F1114" s="47">
        <f t="shared" si="124"/>
        <v>6811.2000000000007</v>
      </c>
      <c r="G1114" s="48">
        <f t="shared" si="125"/>
        <v>6811.2000000000007</v>
      </c>
      <c r="H1114" s="21">
        <v>334607</v>
      </c>
      <c r="I1114" s="21" t="s">
        <v>1814</v>
      </c>
      <c r="J1114" s="21">
        <v>1</v>
      </c>
      <c r="K1114" s="21">
        <v>1</v>
      </c>
      <c r="L1114" s="21">
        <f t="shared" si="126"/>
        <v>0</v>
      </c>
      <c r="M1114" s="21" t="s">
        <v>989</v>
      </c>
      <c r="N1114" s="30">
        <v>45847</v>
      </c>
      <c r="O1114" s="48">
        <v>13996.5</v>
      </c>
      <c r="P1114" s="21" t="s">
        <v>892</v>
      </c>
      <c r="Q1114" s="21">
        <v>58152971881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Pune</v>
      </c>
      <c r="W1114" s="38"/>
      <c r="X1114" s="30">
        <v>45849</v>
      </c>
      <c r="Y1114" s="21">
        <f t="shared" si="127"/>
        <v>2</v>
      </c>
      <c r="Z1114" s="21" t="str">
        <f t="shared" si="128"/>
        <v>Wednesday</v>
      </c>
      <c r="AA1114" s="21" t="str">
        <f t="shared" si="129"/>
        <v>Friday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199.2</v>
      </c>
      <c r="F1115" s="47">
        <f t="shared" si="124"/>
        <v>17529.599999999999</v>
      </c>
      <c r="G1115" s="48">
        <f t="shared" si="125"/>
        <v>17529.599999999999</v>
      </c>
      <c r="H1115" s="21">
        <v>338608</v>
      </c>
      <c r="I1115" s="21" t="s">
        <v>1815</v>
      </c>
      <c r="J1115" s="21">
        <v>1</v>
      </c>
      <c r="K1115" s="21">
        <v>1</v>
      </c>
      <c r="L1115" s="21">
        <f t="shared" si="126"/>
        <v>0</v>
      </c>
      <c r="M1115" s="21" t="s">
        <v>920</v>
      </c>
      <c r="N1115" s="30">
        <v>45846</v>
      </c>
      <c r="O1115" s="48">
        <v>30876</v>
      </c>
      <c r="P1115" s="21" t="s">
        <v>626</v>
      </c>
      <c r="Q1115" s="21">
        <v>58152921083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Hyderabad</v>
      </c>
      <c r="W1115" s="38"/>
      <c r="X1115" s="30">
        <v>45847</v>
      </c>
      <c r="Y1115" s="21">
        <f t="shared" si="127"/>
        <v>1</v>
      </c>
      <c r="Z1115" s="21" t="str">
        <f t="shared" si="128"/>
        <v>Tuesday</v>
      </c>
      <c r="AA1115" s="21" t="str">
        <f t="shared" si="129"/>
        <v>Wednesday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92.4</v>
      </c>
      <c r="F1116" s="47">
        <f t="shared" si="124"/>
        <v>8131.2000000000007</v>
      </c>
      <c r="G1116" s="48">
        <f t="shared" si="125"/>
        <v>8131.2000000000007</v>
      </c>
      <c r="H1116" s="21">
        <v>344611</v>
      </c>
      <c r="I1116" s="21" t="s">
        <v>1816</v>
      </c>
      <c r="J1116" s="21">
        <v>1</v>
      </c>
      <c r="K1116" s="21">
        <v>1</v>
      </c>
      <c r="L1116" s="21">
        <f t="shared" si="126"/>
        <v>0</v>
      </c>
      <c r="M1116" s="21" t="s">
        <v>986</v>
      </c>
      <c r="N1116" s="30">
        <v>45847</v>
      </c>
      <c r="O1116" s="48">
        <v>13844.6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7"/>
        <v>2</v>
      </c>
      <c r="Z1116" s="21" t="str">
        <f t="shared" si="128"/>
        <v>Wednesday</v>
      </c>
      <c r="AA1116" s="21" t="str">
        <f t="shared" si="129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89.4</v>
      </c>
      <c r="F1117" s="47">
        <f t="shared" si="124"/>
        <v>7867.2000000000007</v>
      </c>
      <c r="G1117" s="48">
        <f t="shared" si="125"/>
        <v>7867.2000000000007</v>
      </c>
      <c r="H1117" s="21">
        <v>344707</v>
      </c>
      <c r="I1117" s="21" t="s">
        <v>1817</v>
      </c>
      <c r="J1117" s="21">
        <v>1</v>
      </c>
      <c r="K1117" s="21">
        <v>1</v>
      </c>
      <c r="L1117" s="21">
        <f t="shared" si="126"/>
        <v>0</v>
      </c>
      <c r="M1117" s="21" t="s">
        <v>986</v>
      </c>
      <c r="N1117" s="30">
        <v>45847</v>
      </c>
      <c r="O1117" s="48">
        <v>13395.1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27"/>
        <v>2</v>
      </c>
      <c r="Z1117" s="21" t="str">
        <f t="shared" si="128"/>
        <v>Wednesday</v>
      </c>
      <c r="AA1117" s="21" t="str">
        <f t="shared" si="129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165.6</v>
      </c>
      <c r="F1118" s="47">
        <f t="shared" si="124"/>
        <v>14572.8</v>
      </c>
      <c r="G1118" s="48">
        <f t="shared" si="125"/>
        <v>14572.8</v>
      </c>
      <c r="H1118" s="21">
        <v>344724</v>
      </c>
      <c r="I1118" s="21" t="s">
        <v>1818</v>
      </c>
      <c r="J1118" s="21">
        <v>1</v>
      </c>
      <c r="K1118" s="21">
        <v>1</v>
      </c>
      <c r="L1118" s="21">
        <f t="shared" si="126"/>
        <v>0</v>
      </c>
      <c r="M1118" s="21" t="s">
        <v>914</v>
      </c>
      <c r="N1118" s="30">
        <v>45846</v>
      </c>
      <c r="O1118" s="48">
        <v>25668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7"/>
        <v>1</v>
      </c>
      <c r="Z1118" s="21" t="str">
        <f t="shared" si="128"/>
        <v>Tuesday</v>
      </c>
      <c r="AA1118" s="21" t="str">
        <f t="shared" si="129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304.5</v>
      </c>
      <c r="F1119" s="47">
        <f t="shared" si="124"/>
        <v>26796</v>
      </c>
      <c r="G1119" s="48">
        <f t="shared" si="125"/>
        <v>26796</v>
      </c>
      <c r="H1119" s="21">
        <v>344836</v>
      </c>
      <c r="I1119" s="21" t="s">
        <v>1819</v>
      </c>
      <c r="J1119" s="21">
        <v>1</v>
      </c>
      <c r="K1119" s="21">
        <v>1</v>
      </c>
      <c r="L1119" s="21">
        <f t="shared" si="126"/>
        <v>0</v>
      </c>
      <c r="M1119" s="21" t="s">
        <v>914</v>
      </c>
      <c r="N1119" s="30">
        <v>45846</v>
      </c>
      <c r="O1119" s="48">
        <v>37758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27"/>
        <v>1</v>
      </c>
      <c r="Z1119" s="21" t="str">
        <f t="shared" si="128"/>
        <v>Tuesday</v>
      </c>
      <c r="AA1119" s="21" t="str">
        <f t="shared" si="129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136.5</v>
      </c>
      <c r="F1120" s="47">
        <f t="shared" si="124"/>
        <v>12012</v>
      </c>
      <c r="G1120" s="48">
        <f t="shared" si="125"/>
        <v>12012</v>
      </c>
      <c r="H1120" s="21">
        <v>347317</v>
      </c>
      <c r="I1120" s="21" t="s">
        <v>1820</v>
      </c>
      <c r="J1120" s="21">
        <v>1</v>
      </c>
      <c r="K1120" s="21">
        <v>1</v>
      </c>
      <c r="L1120" s="21">
        <f t="shared" si="126"/>
        <v>0</v>
      </c>
      <c r="M1120" s="21" t="s">
        <v>1160</v>
      </c>
      <c r="N1120" s="30">
        <v>45850</v>
      </c>
      <c r="O1120" s="48">
        <v>15561</v>
      </c>
      <c r="P1120" s="21" t="s">
        <v>617</v>
      </c>
      <c r="Q1120" s="21">
        <v>58153121121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Bhuvneshwar</v>
      </c>
      <c r="W1120" s="38"/>
      <c r="X1120" s="30">
        <v>45853</v>
      </c>
      <c r="Y1120" s="21">
        <f t="shared" si="127"/>
        <v>3</v>
      </c>
      <c r="Z1120" s="21" t="str">
        <f t="shared" si="128"/>
        <v>Saturday</v>
      </c>
      <c r="AA1120" s="21" t="str">
        <f t="shared" si="129"/>
        <v>Tuesday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179.4</v>
      </c>
      <c r="F1121" s="47">
        <f t="shared" si="124"/>
        <v>15787.2</v>
      </c>
      <c r="G1121" s="48">
        <f t="shared" si="125"/>
        <v>15787.2</v>
      </c>
      <c r="H1121" s="21">
        <v>351304</v>
      </c>
      <c r="I1121" s="21" t="s">
        <v>1821</v>
      </c>
      <c r="J1121" s="21">
        <v>1</v>
      </c>
      <c r="K1121" s="21">
        <v>1</v>
      </c>
      <c r="L1121" s="21">
        <f t="shared" si="126"/>
        <v>0</v>
      </c>
      <c r="M1121" s="21" t="s">
        <v>920</v>
      </c>
      <c r="N1121" s="30">
        <v>45846</v>
      </c>
      <c r="O1121" s="48">
        <v>27807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7"/>
        <v>1</v>
      </c>
      <c r="Z1121" s="21" t="str">
        <f t="shared" si="128"/>
        <v>Tuesday</v>
      </c>
      <c r="AA1121" s="21" t="str">
        <f t="shared" si="129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172.2</v>
      </c>
      <c r="F1122" s="47">
        <f t="shared" si="124"/>
        <v>15153.599999999999</v>
      </c>
      <c r="G1122" s="48">
        <f t="shared" si="125"/>
        <v>60614.399999999994</v>
      </c>
      <c r="H1122" s="21">
        <v>353204</v>
      </c>
      <c r="I1122" s="21" t="s">
        <v>1822</v>
      </c>
      <c r="J1122" s="21">
        <v>4</v>
      </c>
      <c r="K1122" s="21">
        <v>4</v>
      </c>
      <c r="L1122" s="21">
        <f t="shared" si="126"/>
        <v>0</v>
      </c>
      <c r="M1122" s="21" t="s">
        <v>920</v>
      </c>
      <c r="N1122" s="30">
        <v>45846</v>
      </c>
      <c r="O1122" s="48">
        <v>106764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27"/>
        <v>1</v>
      </c>
      <c r="Z1122" s="21" t="str">
        <f t="shared" si="128"/>
        <v>Tuesday</v>
      </c>
      <c r="AA1122" s="21" t="str">
        <f t="shared" si="129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229.2</v>
      </c>
      <c r="F1123" s="47">
        <f t="shared" si="124"/>
        <v>20169.599999999999</v>
      </c>
      <c r="G1123" s="48">
        <f t="shared" si="125"/>
        <v>20169.599999999999</v>
      </c>
      <c r="H1123" s="21">
        <v>353212</v>
      </c>
      <c r="I1123" s="21" t="s">
        <v>1823</v>
      </c>
      <c r="J1123" s="21">
        <v>1</v>
      </c>
      <c r="K1123" s="21">
        <v>1</v>
      </c>
      <c r="L1123" s="21">
        <f t="shared" si="126"/>
        <v>0</v>
      </c>
      <c r="M1123" s="21" t="s">
        <v>914</v>
      </c>
      <c r="N1123" s="30">
        <v>45846</v>
      </c>
      <c r="O1123" s="48">
        <v>35526</v>
      </c>
      <c r="P1123" s="21" t="s">
        <v>891</v>
      </c>
      <c r="Q1123" s="21">
        <v>58152921293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Banglore</v>
      </c>
      <c r="W1123" s="38"/>
      <c r="X1123" s="30">
        <v>45847</v>
      </c>
      <c r="Y1123" s="21">
        <f t="shared" si="127"/>
        <v>1</v>
      </c>
      <c r="Z1123" s="21" t="str">
        <f t="shared" si="128"/>
        <v>Tuesday</v>
      </c>
      <c r="AA1123" s="21" t="str">
        <f t="shared" si="129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95.4</v>
      </c>
      <c r="F1124" s="47">
        <f t="shared" si="124"/>
        <v>8395.2000000000007</v>
      </c>
      <c r="G1124" s="48">
        <f t="shared" si="125"/>
        <v>8395.2000000000007</v>
      </c>
      <c r="H1124" s="21">
        <v>353709</v>
      </c>
      <c r="I1124" s="21" t="s">
        <v>1824</v>
      </c>
      <c r="J1124" s="21">
        <v>1</v>
      </c>
      <c r="K1124" s="21">
        <v>1</v>
      </c>
      <c r="L1124" s="21">
        <f t="shared" si="126"/>
        <v>0</v>
      </c>
      <c r="M1124" s="21" t="s">
        <v>1160</v>
      </c>
      <c r="N1124" s="30">
        <v>45850</v>
      </c>
      <c r="O1124" s="48">
        <v>13594.5</v>
      </c>
      <c r="P1124" s="21" t="s">
        <v>617</v>
      </c>
      <c r="Q1124" s="21">
        <v>58153121121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Bhuvneshwar</v>
      </c>
      <c r="W1124" s="38"/>
      <c r="X1124" s="30">
        <v>45853</v>
      </c>
      <c r="Y1124" s="21">
        <f t="shared" si="127"/>
        <v>3</v>
      </c>
      <c r="Z1124" s="21" t="str">
        <f t="shared" si="128"/>
        <v>Saturday</v>
      </c>
      <c r="AA1124" s="21" t="str">
        <f t="shared" si="129"/>
        <v>Tuesday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74.400000000000006</v>
      </c>
      <c r="F1125" s="47">
        <f t="shared" si="124"/>
        <v>6547.2000000000007</v>
      </c>
      <c r="G1125" s="48">
        <f t="shared" si="125"/>
        <v>6547.2000000000007</v>
      </c>
      <c r="H1125" s="21">
        <v>357415</v>
      </c>
      <c r="I1125" s="21" t="s">
        <v>1825</v>
      </c>
      <c r="J1125" s="21">
        <v>1</v>
      </c>
      <c r="K1125" s="21">
        <v>1</v>
      </c>
      <c r="L1125" s="21">
        <f t="shared" si="126"/>
        <v>0</v>
      </c>
      <c r="M1125" s="21" t="s">
        <v>967</v>
      </c>
      <c r="N1125" s="30">
        <v>45847</v>
      </c>
      <c r="O1125" s="48">
        <v>11532</v>
      </c>
      <c r="P1125" s="21" t="s">
        <v>228</v>
      </c>
      <c r="Q1125" s="21">
        <v>58152972625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Kolkata</v>
      </c>
      <c r="W1125" s="38"/>
      <c r="X1125" s="30">
        <v>45848</v>
      </c>
      <c r="Y1125" s="21">
        <f t="shared" si="127"/>
        <v>1</v>
      </c>
      <c r="Z1125" s="21" t="str">
        <f t="shared" si="128"/>
        <v>Wednesday</v>
      </c>
      <c r="AA1125" s="21" t="str">
        <f t="shared" si="129"/>
        <v>Thursday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154.80000000000001</v>
      </c>
      <c r="F1126" s="47">
        <f t="shared" si="124"/>
        <v>13622.400000000001</v>
      </c>
      <c r="G1126" s="48">
        <f t="shared" si="125"/>
        <v>13622.400000000001</v>
      </c>
      <c r="H1126" s="21">
        <v>362526</v>
      </c>
      <c r="I1126" s="21" t="s">
        <v>1593</v>
      </c>
      <c r="J1126" s="21">
        <v>1</v>
      </c>
      <c r="K1126" s="21">
        <v>1</v>
      </c>
      <c r="L1126" s="21">
        <f t="shared" si="126"/>
        <v>0</v>
      </c>
      <c r="M1126" s="21" t="s">
        <v>994</v>
      </c>
      <c r="N1126" s="30">
        <v>45847</v>
      </c>
      <c r="O1126" s="48">
        <v>35991</v>
      </c>
      <c r="P1126" s="21" t="s">
        <v>625</v>
      </c>
      <c r="Q1126" s="21" t="s">
        <v>636</v>
      </c>
      <c r="R1126" s="21" t="s">
        <v>637</v>
      </c>
      <c r="S1126" s="3">
        <v>4</v>
      </c>
      <c r="T1126" s="37"/>
      <c r="U1126" s="21" t="s">
        <v>18</v>
      </c>
      <c r="V1126" s="21" t="str">
        <f>VLOOKUP(P1126,'Customer List'!B:C,2,)</f>
        <v>Delhi</v>
      </c>
      <c r="W1126" s="38"/>
      <c r="X1126" s="30">
        <v>45847</v>
      </c>
      <c r="Y1126" s="21">
        <f t="shared" si="127"/>
        <v>0</v>
      </c>
      <c r="Z1126" s="21" t="str">
        <f t="shared" si="128"/>
        <v>Wednesday</v>
      </c>
      <c r="AA1126" s="21" t="str">
        <f t="shared" si="129"/>
        <v>Wednesday</v>
      </c>
      <c r="AB1126" s="21" t="str">
        <f>VLOOKUP(U1126,'Currency Sheet'!A:C,3,)</f>
        <v>DOLLAR</v>
      </c>
      <c r="AC1126" s="42" t="str">
        <f>VLOOKUP(P1126,'Customer List'!B:D,3,)</f>
        <v>Local</v>
      </c>
    </row>
    <row r="1127" spans="1:29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67.2</v>
      </c>
      <c r="F1127" s="47">
        <f t="shared" si="124"/>
        <v>5913.6</v>
      </c>
      <c r="G1127" s="48">
        <f t="shared" si="125"/>
        <v>5913.6</v>
      </c>
      <c r="H1127" s="21">
        <v>367402</v>
      </c>
      <c r="I1127" s="21" t="s">
        <v>1826</v>
      </c>
      <c r="J1127" s="21">
        <v>1</v>
      </c>
      <c r="K1127" s="21">
        <v>1</v>
      </c>
      <c r="L1127" s="21">
        <f t="shared" si="126"/>
        <v>0</v>
      </c>
      <c r="M1127" s="21" t="s">
        <v>986</v>
      </c>
      <c r="N1127" s="30">
        <v>45847</v>
      </c>
      <c r="O1127" s="48">
        <v>10068.799999999999</v>
      </c>
      <c r="P1127" s="21" t="s">
        <v>889</v>
      </c>
      <c r="Q1127" s="21">
        <v>58152973480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Bhopal</v>
      </c>
      <c r="W1127" s="38"/>
      <c r="X1127" s="30">
        <v>45849</v>
      </c>
      <c r="Y1127" s="21">
        <f t="shared" si="127"/>
        <v>2</v>
      </c>
      <c r="Z1127" s="21" t="str">
        <f t="shared" si="128"/>
        <v>Wednesday</v>
      </c>
      <c r="AA1127" s="21" t="str">
        <f t="shared" si="129"/>
        <v>Friday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222</v>
      </c>
      <c r="F1128" s="47">
        <f t="shared" si="124"/>
        <v>19536</v>
      </c>
      <c r="G1128" s="48">
        <f t="shared" si="125"/>
        <v>19536</v>
      </c>
      <c r="H1128" s="21">
        <v>369616</v>
      </c>
      <c r="I1128" s="21" t="s">
        <v>1827</v>
      </c>
      <c r="J1128" s="21">
        <v>1</v>
      </c>
      <c r="K1128" s="21">
        <v>1</v>
      </c>
      <c r="L1128" s="21">
        <f t="shared" si="126"/>
        <v>0</v>
      </c>
      <c r="M1128" s="21" t="s">
        <v>914</v>
      </c>
      <c r="N1128" s="30">
        <v>45846</v>
      </c>
      <c r="O1128" s="48">
        <v>34410</v>
      </c>
      <c r="P1128" s="21" t="s">
        <v>891</v>
      </c>
      <c r="Q1128" s="21">
        <v>58152921293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Banglore</v>
      </c>
      <c r="W1128" s="38"/>
      <c r="X1128" s="30">
        <v>45847</v>
      </c>
      <c r="Y1128" s="21">
        <f t="shared" si="127"/>
        <v>1</v>
      </c>
      <c r="Z1128" s="21" t="str">
        <f t="shared" si="128"/>
        <v>Tuesday</v>
      </c>
      <c r="AA1128" s="21" t="str">
        <f t="shared" si="129"/>
        <v>Wednesday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257.39999999999998</v>
      </c>
      <c r="F1129" s="47">
        <f t="shared" si="124"/>
        <v>22651.199999999997</v>
      </c>
      <c r="G1129" s="48">
        <f t="shared" si="125"/>
        <v>22651.199999999997</v>
      </c>
      <c r="H1129" s="21">
        <v>372714</v>
      </c>
      <c r="I1129" s="21" t="s">
        <v>1338</v>
      </c>
      <c r="J1129" s="21">
        <v>1</v>
      </c>
      <c r="K1129" s="21">
        <v>1</v>
      </c>
      <c r="L1129" s="21">
        <f t="shared" si="126"/>
        <v>0</v>
      </c>
      <c r="M1129" s="21" t="s">
        <v>994</v>
      </c>
      <c r="N1129" s="30">
        <v>45847</v>
      </c>
      <c r="O1129" s="48">
        <v>59845.5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7"/>
        <v>0</v>
      </c>
      <c r="Z1129" s="21" t="str">
        <f t="shared" si="128"/>
        <v>Wednesday</v>
      </c>
      <c r="AA1129" s="21" t="str">
        <f t="shared" si="129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182.4</v>
      </c>
      <c r="F1130" s="47">
        <f t="shared" si="124"/>
        <v>16051.2</v>
      </c>
      <c r="G1130" s="48">
        <f t="shared" si="125"/>
        <v>16051.2</v>
      </c>
      <c r="H1130" s="21">
        <v>374904</v>
      </c>
      <c r="I1130" s="21" t="s">
        <v>1828</v>
      </c>
      <c r="J1130" s="21">
        <v>1</v>
      </c>
      <c r="K1130" s="21">
        <v>1</v>
      </c>
      <c r="L1130" s="21">
        <f t="shared" si="126"/>
        <v>0</v>
      </c>
      <c r="M1130" s="21" t="s">
        <v>995</v>
      </c>
      <c r="N1130" s="30">
        <v>45847</v>
      </c>
      <c r="O1130" s="48">
        <v>42408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27"/>
        <v>0</v>
      </c>
      <c r="Z1130" s="21" t="str">
        <f t="shared" si="128"/>
        <v>Wednesday</v>
      </c>
      <c r="AA1130" s="21" t="str">
        <f t="shared" si="129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64.2</v>
      </c>
      <c r="F1131" s="47">
        <f t="shared" si="124"/>
        <v>5649.6</v>
      </c>
      <c r="G1131" s="48">
        <f t="shared" si="125"/>
        <v>5649.6</v>
      </c>
      <c r="H1131" s="21">
        <v>385202</v>
      </c>
      <c r="I1131" s="21" t="s">
        <v>1829</v>
      </c>
      <c r="J1131" s="21">
        <v>1</v>
      </c>
      <c r="K1131" s="21">
        <v>1</v>
      </c>
      <c r="L1131" s="21">
        <f t="shared" si="126"/>
        <v>0</v>
      </c>
      <c r="M1131" s="21" t="s">
        <v>986</v>
      </c>
      <c r="N1131" s="30">
        <v>45847</v>
      </c>
      <c r="O1131" s="48">
        <v>9619.2999999999993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7"/>
        <v>2</v>
      </c>
      <c r="Z1131" s="21" t="str">
        <f t="shared" si="128"/>
        <v>Wednesday</v>
      </c>
      <c r="AA1131" s="21" t="str">
        <f t="shared" si="129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33</v>
      </c>
      <c r="F1132" s="47">
        <f t="shared" si="124"/>
        <v>2904</v>
      </c>
      <c r="G1132" s="48">
        <f t="shared" si="125"/>
        <v>2904</v>
      </c>
      <c r="H1132" s="21">
        <v>388602</v>
      </c>
      <c r="I1132" s="21" t="s">
        <v>1830</v>
      </c>
      <c r="J1132" s="21">
        <v>1</v>
      </c>
      <c r="K1132" s="21">
        <v>1</v>
      </c>
      <c r="L1132" s="21">
        <f t="shared" si="126"/>
        <v>0</v>
      </c>
      <c r="M1132" s="21" t="s">
        <v>986</v>
      </c>
      <c r="N1132" s="30">
        <v>45847</v>
      </c>
      <c r="O1132" s="48">
        <v>4944.5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27"/>
        <v>2</v>
      </c>
      <c r="Z1132" s="21" t="str">
        <f t="shared" si="128"/>
        <v>Wednesday</v>
      </c>
      <c r="AA1132" s="21" t="str">
        <f t="shared" si="129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326.25</v>
      </c>
      <c r="F1133" s="47">
        <f t="shared" si="124"/>
        <v>28710</v>
      </c>
      <c r="G1133" s="48">
        <f t="shared" si="125"/>
        <v>28710</v>
      </c>
      <c r="H1133" s="21">
        <v>396434</v>
      </c>
      <c r="I1133" s="21" t="s">
        <v>32</v>
      </c>
      <c r="J1133" s="21">
        <v>1</v>
      </c>
      <c r="K1133" s="21">
        <v>1</v>
      </c>
      <c r="L1133" s="21">
        <f t="shared" si="126"/>
        <v>0</v>
      </c>
      <c r="M1133" s="21" t="s">
        <v>994</v>
      </c>
      <c r="N1133" s="30">
        <v>45847</v>
      </c>
      <c r="O1133" s="48">
        <v>60682.5</v>
      </c>
      <c r="P1133" s="21" t="s">
        <v>625</v>
      </c>
      <c r="Q1133" s="21" t="s">
        <v>636</v>
      </c>
      <c r="R1133" s="21" t="s">
        <v>637</v>
      </c>
      <c r="S1133" s="3">
        <v>4</v>
      </c>
      <c r="T1133" s="37"/>
      <c r="U1133" s="21" t="s">
        <v>18</v>
      </c>
      <c r="V1133" s="21" t="str">
        <f>VLOOKUP(P1133,'Customer List'!B:C,2,)</f>
        <v>Delhi</v>
      </c>
      <c r="W1133" s="38"/>
      <c r="X1133" s="30">
        <v>45847</v>
      </c>
      <c r="Y1133" s="21">
        <f t="shared" si="127"/>
        <v>0</v>
      </c>
      <c r="Z1133" s="21" t="str">
        <f t="shared" si="128"/>
        <v>Wednesday</v>
      </c>
      <c r="AA1133" s="21" t="str">
        <f t="shared" si="129"/>
        <v>Wednesday</v>
      </c>
      <c r="AB1133" s="21" t="str">
        <f>VLOOKUP(U1133,'Currency Sheet'!A:C,3,)</f>
        <v>DOLLAR</v>
      </c>
      <c r="AC1133" s="42" t="str">
        <f>VLOOKUP(P1133,'Customer List'!B:D,3,)</f>
        <v>Local</v>
      </c>
    </row>
    <row r="1134" spans="1:29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49.8</v>
      </c>
      <c r="F1134" s="47">
        <f t="shared" si="124"/>
        <v>4382.3999999999996</v>
      </c>
      <c r="G1134" s="48">
        <f t="shared" si="125"/>
        <v>4382.3999999999996</v>
      </c>
      <c r="H1134" s="21">
        <v>400247</v>
      </c>
      <c r="I1134" s="21" t="s">
        <v>1831</v>
      </c>
      <c r="J1134" s="21">
        <v>1</v>
      </c>
      <c r="K1134" s="21">
        <v>1</v>
      </c>
      <c r="L1134" s="21">
        <f t="shared" si="126"/>
        <v>0</v>
      </c>
      <c r="M1134" s="21" t="s">
        <v>925</v>
      </c>
      <c r="N1134" s="30">
        <v>45846</v>
      </c>
      <c r="O1134" s="48">
        <v>7719</v>
      </c>
      <c r="P1134" s="21" t="s">
        <v>224</v>
      </c>
      <c r="Q1134" s="21" t="s">
        <v>1123</v>
      </c>
      <c r="R1134" s="21" t="s">
        <v>40</v>
      </c>
      <c r="S1134" s="3">
        <v>4</v>
      </c>
      <c r="T1134" s="37" t="s">
        <v>1124</v>
      </c>
      <c r="U1134" s="21" t="s">
        <v>18</v>
      </c>
      <c r="V1134" s="21" t="str">
        <f>VLOOKUP(P1134,'Customer List'!B:C,2,)</f>
        <v>Punjab</v>
      </c>
      <c r="W1134" s="38"/>
      <c r="X1134" s="30">
        <v>45848</v>
      </c>
      <c r="Y1134" s="21">
        <f t="shared" si="127"/>
        <v>2</v>
      </c>
      <c r="Z1134" s="21" t="str">
        <f t="shared" si="128"/>
        <v>Tuesday</v>
      </c>
      <c r="AA1134" s="21" t="str">
        <f t="shared" si="129"/>
        <v>Thursday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69.599999999999994</v>
      </c>
      <c r="F1135" s="47">
        <f t="shared" si="124"/>
        <v>6124.7999999999993</v>
      </c>
      <c r="G1135" s="48">
        <f t="shared" si="125"/>
        <v>6124.7999999999993</v>
      </c>
      <c r="H1135" s="21">
        <v>406001</v>
      </c>
      <c r="I1135" s="21" t="s">
        <v>1832</v>
      </c>
      <c r="J1135" s="21">
        <v>1</v>
      </c>
      <c r="K1135" s="21">
        <v>1</v>
      </c>
      <c r="L1135" s="21">
        <f t="shared" si="126"/>
        <v>0</v>
      </c>
      <c r="M1135" s="21" t="s">
        <v>986</v>
      </c>
      <c r="N1135" s="30">
        <v>45847</v>
      </c>
      <c r="O1135" s="48">
        <v>10428.4</v>
      </c>
      <c r="P1135" s="21" t="s">
        <v>889</v>
      </c>
      <c r="Q1135" s="21">
        <v>58152973480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Bhopal</v>
      </c>
      <c r="W1135" s="38"/>
      <c r="X1135" s="30">
        <v>45849</v>
      </c>
      <c r="Y1135" s="21">
        <f t="shared" si="127"/>
        <v>2</v>
      </c>
      <c r="Z1135" s="21" t="str">
        <f t="shared" si="128"/>
        <v>Wednesday</v>
      </c>
      <c r="AA1135" s="21" t="str">
        <f t="shared" si="129"/>
        <v>Friday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137.4</v>
      </c>
      <c r="F1136" s="47">
        <f t="shared" si="124"/>
        <v>12091.2</v>
      </c>
      <c r="G1136" s="48">
        <f t="shared" si="125"/>
        <v>24182.400000000001</v>
      </c>
      <c r="H1136" s="21">
        <v>406514</v>
      </c>
      <c r="I1136" s="21" t="s">
        <v>1833</v>
      </c>
      <c r="J1136" s="21">
        <v>2</v>
      </c>
      <c r="K1136" s="21">
        <v>2</v>
      </c>
      <c r="L1136" s="21">
        <f t="shared" si="126"/>
        <v>0</v>
      </c>
      <c r="M1136" s="21" t="s">
        <v>919</v>
      </c>
      <c r="N1136" s="30">
        <v>45846</v>
      </c>
      <c r="O1136" s="48">
        <v>42594</v>
      </c>
      <c r="P1136" s="21" t="s">
        <v>630</v>
      </c>
      <c r="Q1136" s="21">
        <v>58152920302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Telangana</v>
      </c>
      <c r="W1136" s="38"/>
      <c r="X1136" s="30">
        <v>45847</v>
      </c>
      <c r="Y1136" s="21">
        <f t="shared" si="127"/>
        <v>1</v>
      </c>
      <c r="Z1136" s="21" t="str">
        <f t="shared" si="128"/>
        <v>Tuesday</v>
      </c>
      <c r="AA1136" s="21" t="str">
        <f t="shared" si="129"/>
        <v>Wednesday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193.8</v>
      </c>
      <c r="F1137" s="47">
        <f t="shared" si="124"/>
        <v>17054.400000000001</v>
      </c>
      <c r="G1137" s="48">
        <f t="shared" si="125"/>
        <v>17054.400000000001</v>
      </c>
      <c r="H1137" s="21">
        <v>406608</v>
      </c>
      <c r="I1137" s="21" t="s">
        <v>1834</v>
      </c>
      <c r="J1137" s="21">
        <v>1</v>
      </c>
      <c r="K1137" s="21">
        <v>1</v>
      </c>
      <c r="L1137" s="21">
        <f t="shared" si="126"/>
        <v>0</v>
      </c>
      <c r="M1137" s="21" t="s">
        <v>986</v>
      </c>
      <c r="N1137" s="30">
        <v>45847</v>
      </c>
      <c r="O1137" s="48">
        <v>29037.7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7"/>
        <v>2</v>
      </c>
      <c r="Z1137" s="21" t="str">
        <f t="shared" si="128"/>
        <v>Wednesday</v>
      </c>
      <c r="AA1137" s="21" t="str">
        <f t="shared" si="129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24"/>
        <v>9345.6</v>
      </c>
      <c r="G1138" s="48">
        <f t="shared" si="125"/>
        <v>9345.6</v>
      </c>
      <c r="H1138" s="21">
        <v>406708</v>
      </c>
      <c r="I1138" s="21" t="s">
        <v>1835</v>
      </c>
      <c r="J1138" s="21">
        <v>1</v>
      </c>
      <c r="K1138" s="21">
        <v>1</v>
      </c>
      <c r="L1138" s="21">
        <f t="shared" si="126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7"/>
        <v>2</v>
      </c>
      <c r="Z1138" s="21" t="str">
        <f t="shared" si="128"/>
        <v>Wednesday</v>
      </c>
      <c r="AA1138" s="21" t="str">
        <f t="shared" si="129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24"/>
        <v>9345.6</v>
      </c>
      <c r="G1139" s="48">
        <f t="shared" si="125"/>
        <v>9345.6</v>
      </c>
      <c r="H1139" s="21">
        <v>407108</v>
      </c>
      <c r="I1139" s="21" t="s">
        <v>1244</v>
      </c>
      <c r="J1139" s="21">
        <v>1</v>
      </c>
      <c r="K1139" s="21">
        <v>1</v>
      </c>
      <c r="L1139" s="21">
        <f t="shared" si="126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7"/>
        <v>2</v>
      </c>
      <c r="Z1139" s="21" t="str">
        <f t="shared" si="128"/>
        <v>Wednesday</v>
      </c>
      <c r="AA1139" s="21" t="str">
        <f t="shared" si="129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74.400000000000006</v>
      </c>
      <c r="F1140" s="47">
        <f t="shared" si="124"/>
        <v>6547.2000000000007</v>
      </c>
      <c r="G1140" s="48">
        <f t="shared" si="125"/>
        <v>6547.2000000000007</v>
      </c>
      <c r="H1140" s="21">
        <v>410719</v>
      </c>
      <c r="I1140" s="21" t="s">
        <v>1836</v>
      </c>
      <c r="J1140" s="21">
        <v>1</v>
      </c>
      <c r="K1140" s="21">
        <v>1</v>
      </c>
      <c r="L1140" s="21">
        <f t="shared" si="126"/>
        <v>0</v>
      </c>
      <c r="M1140" s="21" t="s">
        <v>986</v>
      </c>
      <c r="N1140" s="30">
        <v>45847</v>
      </c>
      <c r="O1140" s="48">
        <v>11147.6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27"/>
        <v>2</v>
      </c>
      <c r="Z1140" s="21" t="str">
        <f t="shared" si="128"/>
        <v>Wednesday</v>
      </c>
      <c r="AA1140" s="21" t="str">
        <f t="shared" si="129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35.4</v>
      </c>
      <c r="F1141" s="47">
        <f t="shared" si="124"/>
        <v>3115.2</v>
      </c>
      <c r="G1141" s="48">
        <f t="shared" si="125"/>
        <v>3115.2</v>
      </c>
      <c r="H1141" s="21">
        <v>420404</v>
      </c>
      <c r="I1141" s="21" t="s">
        <v>14</v>
      </c>
      <c r="J1141" s="21">
        <v>1</v>
      </c>
      <c r="K1141" s="21">
        <v>1</v>
      </c>
      <c r="L1141" s="21">
        <f t="shared" si="126"/>
        <v>0</v>
      </c>
      <c r="M1141" s="21" t="s">
        <v>915</v>
      </c>
      <c r="N1141" s="30">
        <v>45846</v>
      </c>
      <c r="O1141" s="48">
        <v>6401.5</v>
      </c>
      <c r="P1141" s="21" t="s">
        <v>891</v>
      </c>
      <c r="Q1141" s="21">
        <v>58152921293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Banglore</v>
      </c>
      <c r="W1141" s="38"/>
      <c r="X1141" s="30">
        <v>45847</v>
      </c>
      <c r="Y1141" s="21">
        <f t="shared" si="127"/>
        <v>1</v>
      </c>
      <c r="Z1141" s="21" t="str">
        <f t="shared" si="128"/>
        <v>Tuesday</v>
      </c>
      <c r="AA1141" s="21" t="str">
        <f t="shared" si="129"/>
        <v>Wednesday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99</v>
      </c>
      <c r="F1142" s="47">
        <f t="shared" si="124"/>
        <v>8712</v>
      </c>
      <c r="G1142" s="48">
        <f t="shared" si="125"/>
        <v>8712</v>
      </c>
      <c r="H1142" s="21">
        <v>424401</v>
      </c>
      <c r="I1142" s="21" t="s">
        <v>1342</v>
      </c>
      <c r="J1142" s="21">
        <v>1</v>
      </c>
      <c r="K1142" s="21">
        <v>1</v>
      </c>
      <c r="L1142" s="21">
        <f t="shared" si="126"/>
        <v>0</v>
      </c>
      <c r="M1142" s="21" t="s">
        <v>1006</v>
      </c>
      <c r="N1142" s="30">
        <v>45848</v>
      </c>
      <c r="O1142" s="48">
        <v>0</v>
      </c>
      <c r="P1142" s="21" t="s">
        <v>901</v>
      </c>
      <c r="Q1142" s="21" t="s">
        <v>636</v>
      </c>
      <c r="R1142" s="21" t="s">
        <v>723</v>
      </c>
      <c r="S1142" s="3">
        <v>4</v>
      </c>
      <c r="T1142" s="37" t="s">
        <v>609</v>
      </c>
      <c r="U1142" s="21" t="s">
        <v>18</v>
      </c>
      <c r="V1142" s="21" t="str">
        <f>VLOOKUP(P1142,'Customer List'!B:C,2,)</f>
        <v>Delhi</v>
      </c>
      <c r="W1142" s="38"/>
      <c r="X1142" s="30">
        <v>45848</v>
      </c>
      <c r="Y1142" s="21">
        <f t="shared" si="127"/>
        <v>0</v>
      </c>
      <c r="Z1142" s="21" t="str">
        <f t="shared" si="128"/>
        <v>Thursday</v>
      </c>
      <c r="AA1142" s="21" t="str">
        <f t="shared" si="129"/>
        <v>Thursday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183.75</v>
      </c>
      <c r="F1143" s="47">
        <f t="shared" si="124"/>
        <v>16170</v>
      </c>
      <c r="G1143" s="48">
        <f t="shared" si="125"/>
        <v>16170</v>
      </c>
      <c r="H1143" s="21">
        <v>480043</v>
      </c>
      <c r="I1143" s="21" t="s">
        <v>1837</v>
      </c>
      <c r="J1143" s="21">
        <v>1</v>
      </c>
      <c r="K1143" s="21">
        <v>1</v>
      </c>
      <c r="L1143" s="21">
        <f t="shared" si="126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7"/>
        <v>0</v>
      </c>
      <c r="Z1143" s="21" t="str">
        <f t="shared" si="128"/>
        <v>Friday</v>
      </c>
      <c r="AA1143" s="21" t="str">
        <f t="shared" si="129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585.75</v>
      </c>
      <c r="F1144" s="47">
        <f t="shared" si="124"/>
        <v>51546</v>
      </c>
      <c r="G1144" s="48">
        <f t="shared" si="125"/>
        <v>51546</v>
      </c>
      <c r="H1144" s="21">
        <v>480137</v>
      </c>
      <c r="I1144" s="21" t="s">
        <v>1838</v>
      </c>
      <c r="J1144" s="21">
        <v>1</v>
      </c>
      <c r="K1144" s="21">
        <v>1</v>
      </c>
      <c r="L1144" s="21">
        <f t="shared" si="126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27"/>
        <v>0</v>
      </c>
      <c r="Z1144" s="21" t="str">
        <f t="shared" si="128"/>
        <v>Friday</v>
      </c>
      <c r="AA1144" s="21" t="str">
        <f t="shared" si="129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169.5</v>
      </c>
      <c r="F1145" s="47">
        <f t="shared" si="124"/>
        <v>14916</v>
      </c>
      <c r="G1145" s="48">
        <f t="shared" si="125"/>
        <v>14916</v>
      </c>
      <c r="H1145" s="21">
        <v>500827</v>
      </c>
      <c r="I1145" s="21" t="s">
        <v>1839</v>
      </c>
      <c r="J1145" s="21">
        <v>1</v>
      </c>
      <c r="K1145" s="21">
        <v>1</v>
      </c>
      <c r="L1145" s="21">
        <f t="shared" si="126"/>
        <v>0</v>
      </c>
      <c r="M1145" s="21" t="s">
        <v>1160</v>
      </c>
      <c r="N1145" s="30">
        <v>45850</v>
      </c>
      <c r="O1145" s="48">
        <v>19323</v>
      </c>
      <c r="P1145" s="21" t="s">
        <v>617</v>
      </c>
      <c r="Q1145" s="21">
        <v>58153121121</v>
      </c>
      <c r="R1145" s="21" t="s">
        <v>40</v>
      </c>
      <c r="S1145" s="3">
        <v>4</v>
      </c>
      <c r="T1145" s="37"/>
      <c r="U1145" s="21" t="s">
        <v>18</v>
      </c>
      <c r="V1145" s="21" t="str">
        <f>VLOOKUP(P1145,'Customer List'!B:C,2,)</f>
        <v>Bhuvneshwar</v>
      </c>
      <c r="W1145" s="38"/>
      <c r="X1145" s="30">
        <v>45853</v>
      </c>
      <c r="Y1145" s="21">
        <f t="shared" si="127"/>
        <v>3</v>
      </c>
      <c r="Z1145" s="21" t="str">
        <f t="shared" si="128"/>
        <v>Saturday</v>
      </c>
      <c r="AA1145" s="21" t="str">
        <f t="shared" si="129"/>
        <v>Tuesday</v>
      </c>
      <c r="AB1145" s="21" t="str">
        <f>VLOOKUP(U1145,'Currency Sheet'!A:C,3,)</f>
        <v>DOLLAR</v>
      </c>
      <c r="AC1145" s="42" t="str">
        <f>VLOOKUP(P1145,'Customer List'!B:D,3,)</f>
        <v>OutStation</v>
      </c>
    </row>
    <row r="1146" spans="1:29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334.5</v>
      </c>
      <c r="F1146" s="47">
        <f t="shared" si="124"/>
        <v>29436</v>
      </c>
      <c r="G1146" s="48">
        <f t="shared" si="125"/>
        <v>29436</v>
      </c>
      <c r="H1146" s="21">
        <v>502540</v>
      </c>
      <c r="I1146" s="21" t="s">
        <v>1840</v>
      </c>
      <c r="J1146" s="21">
        <v>1</v>
      </c>
      <c r="K1146" s="21">
        <v>1</v>
      </c>
      <c r="L1146" s="21">
        <f t="shared" si="126"/>
        <v>0</v>
      </c>
      <c r="M1146" s="21" t="s">
        <v>994</v>
      </c>
      <c r="N1146" s="30">
        <v>45847</v>
      </c>
      <c r="O1146" s="48">
        <v>62217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7"/>
        <v>0</v>
      </c>
      <c r="Z1146" s="21" t="str">
        <f t="shared" si="128"/>
        <v>Wednesday</v>
      </c>
      <c r="AA1146" s="21" t="str">
        <f t="shared" si="129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321.75</v>
      </c>
      <c r="F1147" s="47">
        <f t="shared" si="124"/>
        <v>28314</v>
      </c>
      <c r="G1147" s="48">
        <f t="shared" si="125"/>
        <v>28314</v>
      </c>
      <c r="H1147" s="21">
        <v>502948</v>
      </c>
      <c r="I1147" s="21" t="s">
        <v>1841</v>
      </c>
      <c r="J1147" s="21">
        <v>1</v>
      </c>
      <c r="K1147" s="21">
        <v>1</v>
      </c>
      <c r="L1147" s="21">
        <f t="shared" si="126"/>
        <v>0</v>
      </c>
      <c r="M1147" s="21" t="s">
        <v>994</v>
      </c>
      <c r="N1147" s="30">
        <v>45847</v>
      </c>
      <c r="O1147" s="48">
        <v>59845.5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27"/>
        <v>0</v>
      </c>
      <c r="Z1147" s="21" t="str">
        <f t="shared" si="128"/>
        <v>Wednesday</v>
      </c>
      <c r="AA1147" s="21" t="str">
        <f t="shared" si="129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160.80000000000001</v>
      </c>
      <c r="F1148" s="47">
        <f t="shared" si="124"/>
        <v>14150.400000000001</v>
      </c>
      <c r="G1148" s="48">
        <f t="shared" si="125"/>
        <v>14150.400000000001</v>
      </c>
      <c r="H1148" s="21">
        <v>506313</v>
      </c>
      <c r="I1148" s="21" t="s">
        <v>1842</v>
      </c>
      <c r="J1148" s="21">
        <v>1</v>
      </c>
      <c r="K1148" s="21">
        <v>1</v>
      </c>
      <c r="L1148" s="21">
        <f t="shared" si="126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4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7"/>
        <v>0</v>
      </c>
      <c r="Z1148" s="21" t="str">
        <f t="shared" si="128"/>
        <v>Friday</v>
      </c>
      <c r="AA1148" s="21" t="str">
        <f t="shared" si="129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56.4</v>
      </c>
      <c r="F1149" s="47">
        <f t="shared" si="124"/>
        <v>4963.2</v>
      </c>
      <c r="G1149" s="48">
        <f t="shared" si="125"/>
        <v>4963.2</v>
      </c>
      <c r="H1149" s="21">
        <v>575402</v>
      </c>
      <c r="I1149" s="21" t="s">
        <v>1616</v>
      </c>
      <c r="J1149" s="21">
        <v>1</v>
      </c>
      <c r="K1149" s="21">
        <v>1</v>
      </c>
      <c r="L1149" s="21">
        <f t="shared" si="126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-20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27"/>
        <v>0</v>
      </c>
      <c r="Z1149" s="21" t="str">
        <f t="shared" si="128"/>
        <v>Friday</v>
      </c>
      <c r="AA1149" s="21" t="str">
        <f t="shared" si="129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88.2</v>
      </c>
      <c r="F1150" s="47">
        <f t="shared" si="124"/>
        <v>7761.6</v>
      </c>
      <c r="G1150" s="48">
        <f t="shared" si="125"/>
        <v>23284.800000000003</v>
      </c>
      <c r="H1150" s="21">
        <v>591704</v>
      </c>
      <c r="I1150" s="21" t="s">
        <v>1655</v>
      </c>
      <c r="J1150" s="21">
        <v>3</v>
      </c>
      <c r="K1150" s="21">
        <v>3</v>
      </c>
      <c r="L1150" s="21">
        <f t="shared" si="126"/>
        <v>0</v>
      </c>
      <c r="M1150" s="21" t="s">
        <v>982</v>
      </c>
      <c r="N1150" s="30">
        <v>45847</v>
      </c>
      <c r="O1150" s="48">
        <v>41013</v>
      </c>
      <c r="P1150" s="21" t="s">
        <v>298</v>
      </c>
      <c r="Q1150" s="21">
        <v>58152971612</v>
      </c>
      <c r="R1150" s="21" t="s">
        <v>40</v>
      </c>
      <c r="S1150" s="3">
        <v>-20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7"/>
        <v>1</v>
      </c>
      <c r="Z1150" s="21" t="str">
        <f t="shared" si="128"/>
        <v>Wednesday</v>
      </c>
      <c r="AA1150" s="21" t="str">
        <f t="shared" si="129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222</v>
      </c>
      <c r="F1151" s="47">
        <f t="shared" si="124"/>
        <v>19536</v>
      </c>
      <c r="G1151" s="48">
        <f t="shared" si="125"/>
        <v>195360</v>
      </c>
      <c r="H1151" s="21">
        <v>626812</v>
      </c>
      <c r="I1151" s="21" t="s">
        <v>1254</v>
      </c>
      <c r="J1151" s="21">
        <v>10</v>
      </c>
      <c r="K1151" s="21">
        <v>10</v>
      </c>
      <c r="L1151" s="21">
        <f t="shared" si="126"/>
        <v>0</v>
      </c>
      <c r="M1151" s="21" t="s">
        <v>974</v>
      </c>
      <c r="N1151" s="30">
        <v>45847</v>
      </c>
      <c r="O1151" s="48">
        <v>344100</v>
      </c>
      <c r="P1151" s="21" t="s">
        <v>1894</v>
      </c>
      <c r="Q1151" s="21">
        <v>58152973045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27"/>
        <v>1</v>
      </c>
      <c r="Z1151" s="21" t="str">
        <f t="shared" si="128"/>
        <v>Wednesday</v>
      </c>
      <c r="AA1151" s="21" t="str">
        <f t="shared" si="129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193.8</v>
      </c>
      <c r="F1152" s="47">
        <f t="shared" si="124"/>
        <v>17054.400000000001</v>
      </c>
      <c r="G1152" s="48">
        <f t="shared" si="125"/>
        <v>17054.400000000001</v>
      </c>
      <c r="H1152" s="21">
        <v>646408</v>
      </c>
      <c r="I1152" s="21" t="s">
        <v>1843</v>
      </c>
      <c r="J1152" s="21">
        <v>1</v>
      </c>
      <c r="K1152" s="21">
        <v>1</v>
      </c>
      <c r="L1152" s="21">
        <f t="shared" si="126"/>
        <v>0</v>
      </c>
      <c r="M1152" s="21" t="s">
        <v>986</v>
      </c>
      <c r="N1152" s="30">
        <v>45847</v>
      </c>
      <c r="O1152" s="48">
        <v>29037.7</v>
      </c>
      <c r="P1152" s="21" t="s">
        <v>889</v>
      </c>
      <c r="Q1152" s="21">
        <v>58152973480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Bhopal</v>
      </c>
      <c r="W1152" s="38"/>
      <c r="X1152" s="30">
        <v>45849</v>
      </c>
      <c r="Y1152" s="21">
        <f t="shared" si="127"/>
        <v>2</v>
      </c>
      <c r="Z1152" s="21" t="str">
        <f t="shared" si="128"/>
        <v>Wednesday</v>
      </c>
      <c r="AA1152" s="21" t="str">
        <f t="shared" si="129"/>
        <v>Friday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67.2</v>
      </c>
      <c r="F1153" s="47">
        <f t="shared" si="124"/>
        <v>5913.6</v>
      </c>
      <c r="G1153" s="48">
        <f t="shared" si="125"/>
        <v>5913.6</v>
      </c>
      <c r="H1153" s="21">
        <v>652503</v>
      </c>
      <c r="I1153" s="21" t="s">
        <v>1844</v>
      </c>
      <c r="J1153" s="21">
        <v>1</v>
      </c>
      <c r="K1153" s="21">
        <v>1</v>
      </c>
      <c r="L1153" s="21">
        <f t="shared" si="126"/>
        <v>0</v>
      </c>
      <c r="M1153" s="21" t="s">
        <v>914</v>
      </c>
      <c r="N1153" s="30">
        <v>45846</v>
      </c>
      <c r="O1153" s="48">
        <v>10416</v>
      </c>
      <c r="P1153" s="21" t="s">
        <v>891</v>
      </c>
      <c r="Q1153" s="21">
        <v>58152921293</v>
      </c>
      <c r="R1153" s="21" t="s">
        <v>40</v>
      </c>
      <c r="S1153" s="3">
        <v>-20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7"/>
        <v>1</v>
      </c>
      <c r="Z1153" s="21" t="str">
        <f t="shared" si="128"/>
        <v>Tuesday</v>
      </c>
      <c r="AA1153" s="21" t="str">
        <f t="shared" si="129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24"/>
        <v>43401.599999999999</v>
      </c>
      <c r="G1154" s="48">
        <f t="shared" si="125"/>
        <v>173606.39999999999</v>
      </c>
      <c r="H1154" s="21">
        <v>741271</v>
      </c>
      <c r="I1154" s="21" t="s">
        <v>1786</v>
      </c>
      <c r="J1154" s="21">
        <v>4</v>
      </c>
      <c r="K1154" s="21">
        <v>4</v>
      </c>
      <c r="L1154" s="21">
        <f t="shared" si="126"/>
        <v>0</v>
      </c>
      <c r="M1154" s="21" t="s">
        <v>929</v>
      </c>
      <c r="N1154" s="30">
        <v>45846</v>
      </c>
      <c r="O1154" s="48">
        <v>372037.2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27"/>
        <v>1</v>
      </c>
      <c r="Z1154" s="21" t="str">
        <f t="shared" si="128"/>
        <v>Tuesday</v>
      </c>
      <c r="AA1154" s="21" t="str">
        <f t="shared" si="129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ref="F1155:F1218" si="130">IF(AB1155="DOLLAR",E1155*88,E1155)</f>
        <v>43401.599999999999</v>
      </c>
      <c r="G1155" s="48">
        <f t="shared" ref="G1155:G1218" si="131">F1155*J1155</f>
        <v>86803.199999999997</v>
      </c>
      <c r="H1155" s="21">
        <v>741271</v>
      </c>
      <c r="I1155" s="21" t="s">
        <v>1786</v>
      </c>
      <c r="J1155" s="21">
        <v>2</v>
      </c>
      <c r="K1155" s="21">
        <v>2</v>
      </c>
      <c r="L1155" s="21">
        <f t="shared" ref="L1155:L1218" si="132">J1155-K1155</f>
        <v>0</v>
      </c>
      <c r="M1155" s="21" t="s">
        <v>930</v>
      </c>
      <c r="N1155" s="30">
        <v>45846</v>
      </c>
      <c r="O1155" s="48">
        <v>403973.4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ref="Y1155:Y1218" si="133">IF(X1155="", "", X1155-N1155)</f>
        <v>1</v>
      </c>
      <c r="Z1155" s="21" t="str">
        <f t="shared" ref="Z1155:Z1218" si="134">IF(N1155="", "", TEXT(N1155, "dddd"))</f>
        <v>Tuesday</v>
      </c>
      <c r="AA1155" s="21" t="str">
        <f t="shared" ref="AA1155:AA1218" si="135">IF(X1155="", "", TEXT(X1155, "dddd"))</f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133.80000000000001</v>
      </c>
      <c r="F1156" s="47">
        <f t="shared" si="130"/>
        <v>11774.400000000001</v>
      </c>
      <c r="G1156" s="48">
        <f t="shared" si="131"/>
        <v>11774.400000000001</v>
      </c>
      <c r="H1156" s="21">
        <v>781802</v>
      </c>
      <c r="I1156" s="21" t="s">
        <v>1789</v>
      </c>
      <c r="J1156" s="21">
        <v>1</v>
      </c>
      <c r="K1156" s="21">
        <v>1</v>
      </c>
      <c r="L1156" s="21">
        <f t="shared" si="132"/>
        <v>0</v>
      </c>
      <c r="M1156" s="21" t="s">
        <v>2039</v>
      </c>
      <c r="N1156" s="30">
        <v>45863</v>
      </c>
      <c r="O1156" s="48">
        <v>0</v>
      </c>
      <c r="P1156" s="21" t="s">
        <v>153</v>
      </c>
      <c r="Q1156" s="21" t="s">
        <v>1127</v>
      </c>
      <c r="R1156" s="21" t="s">
        <v>2037</v>
      </c>
      <c r="S1156" s="3">
        <v>-20</v>
      </c>
      <c r="T1156" s="37" t="s">
        <v>2038</v>
      </c>
      <c r="U1156" s="21" t="s">
        <v>18</v>
      </c>
      <c r="V1156" s="21" t="str">
        <f>VLOOKUP(P1156,'Customer List'!B:C,2,)</f>
        <v>Noida</v>
      </c>
      <c r="W1156" s="38"/>
      <c r="X1156" s="30">
        <f>IF(OR(R1156 = "PRIYANKA MADAM", R1156 = "DEEPAK", R1156 = "PORTER"),N1156,"")</f>
        <v>45863</v>
      </c>
      <c r="Y1156" s="21">
        <f t="shared" si="133"/>
        <v>0</v>
      </c>
      <c r="Z1156" s="21" t="str">
        <f t="shared" si="134"/>
        <v>Friday</v>
      </c>
      <c r="AA1156" s="21" t="str">
        <f t="shared" si="135"/>
        <v>Friday</v>
      </c>
      <c r="AB1156" s="21" t="str">
        <f>VLOOKUP(U1156,'Currency Sheet'!A:C,3,)</f>
        <v>DOLLAR</v>
      </c>
      <c r="AC1156" s="42" t="str">
        <f>VLOOKUP(P1156,'Customer List'!B:D,3,)</f>
        <v>Local</v>
      </c>
    </row>
    <row r="1157" spans="1:29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91.8</v>
      </c>
      <c r="F1157" s="47">
        <f t="shared" si="130"/>
        <v>8078.4</v>
      </c>
      <c r="G1157" s="48">
        <f t="shared" si="131"/>
        <v>8078.4</v>
      </c>
      <c r="H1157" s="21">
        <v>908303</v>
      </c>
      <c r="I1157" s="21" t="s">
        <v>1845</v>
      </c>
      <c r="J1157" s="21">
        <v>1</v>
      </c>
      <c r="K1157" s="21">
        <v>1</v>
      </c>
      <c r="L1157" s="21">
        <f t="shared" si="132"/>
        <v>0</v>
      </c>
      <c r="M1157" s="21" t="s">
        <v>986</v>
      </c>
      <c r="N1157" s="30">
        <v>45847</v>
      </c>
      <c r="O1157" s="48">
        <v>13754.7</v>
      </c>
      <c r="P1157" s="21" t="s">
        <v>889</v>
      </c>
      <c r="Q1157" s="21">
        <v>58152973480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Bhopal</v>
      </c>
      <c r="W1157" s="38"/>
      <c r="X1157" s="30">
        <v>45849</v>
      </c>
      <c r="Y1157" s="21">
        <f t="shared" si="133"/>
        <v>2</v>
      </c>
      <c r="Z1157" s="21" t="str">
        <f t="shared" si="134"/>
        <v>Wednesday</v>
      </c>
      <c r="AA1157" s="21" t="str">
        <f t="shared" si="135"/>
        <v>Friday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1157</v>
      </c>
      <c r="B1158" s="21" t="s">
        <v>902</v>
      </c>
      <c r="C1158" s="30">
        <v>45835</v>
      </c>
      <c r="D1158" s="30">
        <v>45845</v>
      </c>
      <c r="E1158" s="47">
        <v>165</v>
      </c>
      <c r="F1158" s="47">
        <f t="shared" si="130"/>
        <v>14520</v>
      </c>
      <c r="G1158" s="48">
        <f t="shared" si="131"/>
        <v>14520</v>
      </c>
      <c r="H1158" s="21">
        <v>100229</v>
      </c>
      <c r="I1158" s="21" t="s">
        <v>1268</v>
      </c>
      <c r="J1158" s="21">
        <v>1</v>
      </c>
      <c r="K1158" s="21">
        <v>1</v>
      </c>
      <c r="L1158" s="21">
        <f t="shared" si="132"/>
        <v>0</v>
      </c>
      <c r="M1158" s="21" t="s">
        <v>976</v>
      </c>
      <c r="N1158" s="30">
        <v>45847</v>
      </c>
      <c r="O1158" s="48">
        <v>19800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3"/>
        <v>1</v>
      </c>
      <c r="Z1158" s="21" t="str">
        <f t="shared" si="134"/>
        <v>Wednesday</v>
      </c>
      <c r="AA1158" s="21" t="str">
        <f t="shared" si="135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231.75</v>
      </c>
      <c r="F1159" s="47">
        <f t="shared" si="130"/>
        <v>20394</v>
      </c>
      <c r="G1159" s="48">
        <f t="shared" si="131"/>
        <v>20394</v>
      </c>
      <c r="H1159" s="21">
        <v>100451</v>
      </c>
      <c r="I1159" s="21" t="s">
        <v>1846</v>
      </c>
      <c r="J1159" s="21">
        <v>1</v>
      </c>
      <c r="K1159" s="21">
        <v>1</v>
      </c>
      <c r="L1159" s="21">
        <f t="shared" si="132"/>
        <v>0</v>
      </c>
      <c r="M1159" s="21" t="s">
        <v>976</v>
      </c>
      <c r="N1159" s="30">
        <v>45847</v>
      </c>
      <c r="O1159" s="48">
        <v>27810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3"/>
        <v>1</v>
      </c>
      <c r="Z1159" s="21" t="str">
        <f t="shared" si="134"/>
        <v>Wednesday</v>
      </c>
      <c r="AA1159" s="21" t="str">
        <f t="shared" si="135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52.2</v>
      </c>
      <c r="F1160" s="47">
        <f t="shared" si="130"/>
        <v>4593.6000000000004</v>
      </c>
      <c r="G1160" s="48">
        <f t="shared" si="131"/>
        <v>4593.6000000000004</v>
      </c>
      <c r="H1160" s="21">
        <v>100733</v>
      </c>
      <c r="I1160" s="21" t="s">
        <v>1847</v>
      </c>
      <c r="J1160" s="21">
        <v>1</v>
      </c>
      <c r="K1160" s="21">
        <v>1</v>
      </c>
      <c r="L1160" s="21">
        <f t="shared" si="132"/>
        <v>0</v>
      </c>
      <c r="M1160" s="21" t="s">
        <v>976</v>
      </c>
      <c r="N1160" s="30">
        <v>45847</v>
      </c>
      <c r="O1160" s="48">
        <v>7830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3"/>
        <v>1</v>
      </c>
      <c r="Z1160" s="21" t="str">
        <f t="shared" si="134"/>
        <v>Wednesday</v>
      </c>
      <c r="AA1160" s="21" t="str">
        <f t="shared" si="135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208.2</v>
      </c>
      <c r="F1161" s="47">
        <f t="shared" si="130"/>
        <v>18321.599999999999</v>
      </c>
      <c r="G1161" s="48">
        <f t="shared" si="131"/>
        <v>18321.599999999999</v>
      </c>
      <c r="H1161" s="21">
        <v>102054</v>
      </c>
      <c r="I1161" s="21" t="s">
        <v>1848</v>
      </c>
      <c r="J1161" s="21">
        <v>1</v>
      </c>
      <c r="K1161" s="21">
        <v>1</v>
      </c>
      <c r="L1161" s="21">
        <f t="shared" si="132"/>
        <v>0</v>
      </c>
      <c r="M1161" s="21" t="s">
        <v>976</v>
      </c>
      <c r="N1161" s="30">
        <v>45847</v>
      </c>
      <c r="O1161" s="48">
        <v>31230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3"/>
        <v>1</v>
      </c>
      <c r="Z1161" s="21" t="str">
        <f t="shared" si="134"/>
        <v>Wednesday</v>
      </c>
      <c r="AA1161" s="21" t="str">
        <f t="shared" si="135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63</v>
      </c>
      <c r="F1162" s="47">
        <f t="shared" si="130"/>
        <v>5544</v>
      </c>
      <c r="G1162" s="48">
        <f t="shared" si="131"/>
        <v>5544</v>
      </c>
      <c r="H1162" s="21">
        <v>103012</v>
      </c>
      <c r="I1162" s="21" t="s">
        <v>1849</v>
      </c>
      <c r="J1162" s="21">
        <v>1</v>
      </c>
      <c r="K1162" s="21">
        <v>1</v>
      </c>
      <c r="L1162" s="21">
        <f t="shared" si="132"/>
        <v>0</v>
      </c>
      <c r="M1162" s="21" t="s">
        <v>976</v>
      </c>
      <c r="N1162" s="30">
        <v>45847</v>
      </c>
      <c r="O1162" s="48">
        <v>9450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3"/>
        <v>1</v>
      </c>
      <c r="Z1162" s="21" t="str">
        <f t="shared" si="134"/>
        <v>Wednesday</v>
      </c>
      <c r="AA1162" s="21" t="str">
        <f t="shared" si="135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181.5</v>
      </c>
      <c r="F1163" s="47">
        <f t="shared" si="130"/>
        <v>15972</v>
      </c>
      <c r="G1163" s="48">
        <f t="shared" si="131"/>
        <v>15972</v>
      </c>
      <c r="H1163" s="21">
        <v>103138</v>
      </c>
      <c r="I1163" s="21" t="s">
        <v>1850</v>
      </c>
      <c r="J1163" s="21">
        <v>1</v>
      </c>
      <c r="K1163" s="21">
        <v>1</v>
      </c>
      <c r="L1163" s="21">
        <f t="shared" si="132"/>
        <v>0</v>
      </c>
      <c r="M1163" s="21" t="s">
        <v>976</v>
      </c>
      <c r="N1163" s="30">
        <v>45847</v>
      </c>
      <c r="O1163" s="48">
        <v>21780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3"/>
        <v>1</v>
      </c>
      <c r="Z1163" s="21" t="str">
        <f t="shared" si="134"/>
        <v>Wednesday</v>
      </c>
      <c r="AA1163" s="21" t="str">
        <f t="shared" si="135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67.2</v>
      </c>
      <c r="F1164" s="47">
        <f t="shared" si="130"/>
        <v>5913.6</v>
      </c>
      <c r="G1164" s="48">
        <f t="shared" si="131"/>
        <v>5913.6</v>
      </c>
      <c r="H1164" s="21">
        <v>103259</v>
      </c>
      <c r="I1164" s="21" t="s">
        <v>1851</v>
      </c>
      <c r="J1164" s="21">
        <v>1</v>
      </c>
      <c r="K1164" s="21">
        <v>1</v>
      </c>
      <c r="L1164" s="21">
        <f t="shared" si="132"/>
        <v>0</v>
      </c>
      <c r="M1164" s="21" t="s">
        <v>976</v>
      </c>
      <c r="N1164" s="30">
        <v>45847</v>
      </c>
      <c r="O1164" s="48">
        <v>10080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3"/>
        <v>1</v>
      </c>
      <c r="Z1164" s="21" t="str">
        <f t="shared" si="134"/>
        <v>Wednesday</v>
      </c>
      <c r="AA1164" s="21" t="str">
        <f t="shared" si="135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137.4</v>
      </c>
      <c r="F1165" s="47">
        <f t="shared" si="130"/>
        <v>12091.2</v>
      </c>
      <c r="G1165" s="48">
        <f t="shared" si="131"/>
        <v>12091.2</v>
      </c>
      <c r="H1165" s="21">
        <v>103260</v>
      </c>
      <c r="I1165" s="21" t="s">
        <v>1851</v>
      </c>
      <c r="J1165" s="21">
        <v>1</v>
      </c>
      <c r="K1165" s="21">
        <v>1</v>
      </c>
      <c r="L1165" s="21">
        <f t="shared" si="132"/>
        <v>0</v>
      </c>
      <c r="M1165" s="21" t="s">
        <v>976</v>
      </c>
      <c r="N1165" s="30">
        <v>45847</v>
      </c>
      <c r="O1165" s="48">
        <v>20610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3"/>
        <v>1</v>
      </c>
      <c r="Z1165" s="21" t="str">
        <f t="shared" si="134"/>
        <v>Wednesday</v>
      </c>
      <c r="AA1165" s="21" t="str">
        <f t="shared" si="135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129</v>
      </c>
      <c r="F1166" s="47">
        <f t="shared" si="130"/>
        <v>11352</v>
      </c>
      <c r="G1166" s="48">
        <f t="shared" si="131"/>
        <v>11352</v>
      </c>
      <c r="H1166" s="21">
        <v>104418</v>
      </c>
      <c r="I1166" s="21" t="s">
        <v>1380</v>
      </c>
      <c r="J1166" s="21">
        <v>1</v>
      </c>
      <c r="K1166" s="21">
        <v>1</v>
      </c>
      <c r="L1166" s="21">
        <f t="shared" si="132"/>
        <v>0</v>
      </c>
      <c r="M1166" s="21" t="s">
        <v>976</v>
      </c>
      <c r="N1166" s="30">
        <v>45847</v>
      </c>
      <c r="O1166" s="48">
        <v>7920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3"/>
        <v>1</v>
      </c>
      <c r="Z1166" s="21" t="str">
        <f t="shared" si="134"/>
        <v>Wednesday</v>
      </c>
      <c r="AA1166" s="21" t="str">
        <f t="shared" si="135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42.6</v>
      </c>
      <c r="F1167" s="47">
        <f t="shared" si="130"/>
        <v>3748.8</v>
      </c>
      <c r="G1167" s="48">
        <f t="shared" si="131"/>
        <v>3748.8</v>
      </c>
      <c r="H1167" s="21">
        <v>104705</v>
      </c>
      <c r="I1167" s="21" t="s">
        <v>1542</v>
      </c>
      <c r="J1167" s="21">
        <v>1</v>
      </c>
      <c r="K1167" s="21">
        <v>1</v>
      </c>
      <c r="L1167" s="21">
        <f t="shared" si="132"/>
        <v>0</v>
      </c>
      <c r="M1167" s="21" t="s">
        <v>976</v>
      </c>
      <c r="N1167" s="30">
        <v>45847</v>
      </c>
      <c r="O1167" s="48">
        <v>6390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3"/>
        <v>1</v>
      </c>
      <c r="Z1167" s="21" t="str">
        <f t="shared" si="134"/>
        <v>Wednesday</v>
      </c>
      <c r="AA1167" s="21" t="str">
        <f t="shared" si="135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81.599999999999994</v>
      </c>
      <c r="F1168" s="47">
        <f t="shared" si="130"/>
        <v>7180.7999999999993</v>
      </c>
      <c r="G1168" s="48">
        <f t="shared" si="131"/>
        <v>7180.7999999999993</v>
      </c>
      <c r="H1168" s="21">
        <v>107215</v>
      </c>
      <c r="I1168" s="21" t="s">
        <v>1852</v>
      </c>
      <c r="J1168" s="21">
        <v>1</v>
      </c>
      <c r="K1168" s="21">
        <v>1</v>
      </c>
      <c r="L1168" s="21">
        <f t="shared" si="132"/>
        <v>0</v>
      </c>
      <c r="M1168" s="21" t="s">
        <v>976</v>
      </c>
      <c r="N1168" s="30">
        <v>45847</v>
      </c>
      <c r="O1168" s="48">
        <v>12240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3"/>
        <v>1</v>
      </c>
      <c r="Z1168" s="21" t="str">
        <f t="shared" si="134"/>
        <v>Wednesday</v>
      </c>
      <c r="AA1168" s="21" t="str">
        <f t="shared" si="135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204.75</v>
      </c>
      <c r="F1169" s="47">
        <f t="shared" si="130"/>
        <v>18018</v>
      </c>
      <c r="G1169" s="48">
        <f t="shared" si="131"/>
        <v>18018</v>
      </c>
      <c r="H1169" s="21">
        <v>107641</v>
      </c>
      <c r="I1169" s="21" t="s">
        <v>1853</v>
      </c>
      <c r="J1169" s="21">
        <v>1</v>
      </c>
      <c r="K1169" s="21">
        <v>1</v>
      </c>
      <c r="L1169" s="21">
        <f t="shared" si="132"/>
        <v>0</v>
      </c>
      <c r="M1169" s="21" t="s">
        <v>976</v>
      </c>
      <c r="N1169" s="30">
        <v>45847</v>
      </c>
      <c r="O1169" s="48">
        <v>24570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3"/>
        <v>1</v>
      </c>
      <c r="Z1169" s="21" t="str">
        <f t="shared" si="134"/>
        <v>Wednesday</v>
      </c>
      <c r="AA1169" s="21" t="str">
        <f t="shared" si="135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123.75</v>
      </c>
      <c r="F1170" s="47">
        <f t="shared" si="130"/>
        <v>10890</v>
      </c>
      <c r="G1170" s="48">
        <f t="shared" si="131"/>
        <v>10890</v>
      </c>
      <c r="H1170" s="21">
        <v>115537</v>
      </c>
      <c r="I1170" s="21" t="s">
        <v>1565</v>
      </c>
      <c r="J1170" s="21">
        <v>1</v>
      </c>
      <c r="K1170" s="21">
        <v>1</v>
      </c>
      <c r="L1170" s="21">
        <f t="shared" si="132"/>
        <v>0</v>
      </c>
      <c r="M1170" s="21" t="s">
        <v>976</v>
      </c>
      <c r="N1170" s="30">
        <v>45847</v>
      </c>
      <c r="O1170" s="48">
        <v>14850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3"/>
        <v>1</v>
      </c>
      <c r="Z1170" s="21" t="str">
        <f t="shared" si="134"/>
        <v>Wednesday</v>
      </c>
      <c r="AA1170" s="21" t="str">
        <f t="shared" si="135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280.5</v>
      </c>
      <c r="F1171" s="47">
        <f t="shared" si="130"/>
        <v>24684</v>
      </c>
      <c r="G1171" s="48">
        <f t="shared" si="131"/>
        <v>24684</v>
      </c>
      <c r="H1171" s="21">
        <v>115538</v>
      </c>
      <c r="I1171" s="21" t="s">
        <v>1565</v>
      </c>
      <c r="J1171" s="21">
        <v>1</v>
      </c>
      <c r="K1171" s="21">
        <v>1</v>
      </c>
      <c r="L1171" s="21">
        <f t="shared" si="132"/>
        <v>0</v>
      </c>
      <c r="M1171" s="21" t="s">
        <v>976</v>
      </c>
      <c r="N1171" s="30">
        <v>45847</v>
      </c>
      <c r="O1171" s="48">
        <v>33660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3"/>
        <v>1</v>
      </c>
      <c r="Z1171" s="21" t="str">
        <f t="shared" si="134"/>
        <v>Wednesday</v>
      </c>
      <c r="AA1171" s="21" t="str">
        <f t="shared" si="135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187.5</v>
      </c>
      <c r="F1172" s="47">
        <f t="shared" si="130"/>
        <v>16500</v>
      </c>
      <c r="G1172" s="48">
        <f t="shared" si="131"/>
        <v>16500</v>
      </c>
      <c r="H1172" s="21">
        <v>117429</v>
      </c>
      <c r="I1172" s="21" t="s">
        <v>1854</v>
      </c>
      <c r="J1172" s="21">
        <v>1</v>
      </c>
      <c r="K1172" s="21">
        <v>1</v>
      </c>
      <c r="L1172" s="21">
        <f t="shared" si="132"/>
        <v>0</v>
      </c>
      <c r="M1172" s="21" t="s">
        <v>976</v>
      </c>
      <c r="N1172" s="30">
        <v>45847</v>
      </c>
      <c r="O1172" s="48">
        <v>22500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3"/>
        <v>1</v>
      </c>
      <c r="Z1172" s="21" t="str">
        <f t="shared" si="134"/>
        <v>Wednesday</v>
      </c>
      <c r="AA1172" s="21" t="str">
        <f t="shared" si="135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66</v>
      </c>
      <c r="F1173" s="47">
        <f t="shared" si="130"/>
        <v>5808</v>
      </c>
      <c r="G1173" s="48">
        <f t="shared" si="131"/>
        <v>5808</v>
      </c>
      <c r="H1173" s="21">
        <v>135259</v>
      </c>
      <c r="I1173" s="21" t="s">
        <v>1855</v>
      </c>
      <c r="J1173" s="21">
        <v>1</v>
      </c>
      <c r="K1173" s="21">
        <v>1</v>
      </c>
      <c r="L1173" s="21">
        <f t="shared" si="132"/>
        <v>0</v>
      </c>
      <c r="M1173" s="21" t="s">
        <v>976</v>
      </c>
      <c r="N1173" s="30">
        <v>45847</v>
      </c>
      <c r="O1173" s="48">
        <v>9900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3"/>
        <v>1</v>
      </c>
      <c r="Z1173" s="21" t="str">
        <f t="shared" si="134"/>
        <v>Wednesday</v>
      </c>
      <c r="AA1173" s="21" t="str">
        <f t="shared" si="135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88.2</v>
      </c>
      <c r="F1174" s="47">
        <f t="shared" si="130"/>
        <v>7761.6</v>
      </c>
      <c r="G1174" s="48">
        <f t="shared" si="131"/>
        <v>7761.6</v>
      </c>
      <c r="H1174" s="21">
        <v>145521</v>
      </c>
      <c r="I1174" s="21" t="s">
        <v>1303</v>
      </c>
      <c r="J1174" s="21">
        <v>1</v>
      </c>
      <c r="K1174" s="21">
        <v>1</v>
      </c>
      <c r="L1174" s="21">
        <f t="shared" si="132"/>
        <v>0</v>
      </c>
      <c r="M1174" s="21" t="s">
        <v>976</v>
      </c>
      <c r="N1174" s="30">
        <v>45847</v>
      </c>
      <c r="O1174" s="48">
        <v>13230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3"/>
        <v>1</v>
      </c>
      <c r="Z1174" s="21" t="str">
        <f t="shared" si="134"/>
        <v>Wednesday</v>
      </c>
      <c r="AA1174" s="21" t="str">
        <f t="shared" si="135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288</v>
      </c>
      <c r="F1175" s="47">
        <f t="shared" si="130"/>
        <v>25344</v>
      </c>
      <c r="G1175" s="48">
        <f t="shared" si="131"/>
        <v>25344</v>
      </c>
      <c r="H1175" s="21">
        <v>285205</v>
      </c>
      <c r="I1175" s="21" t="s">
        <v>1856</v>
      </c>
      <c r="J1175" s="21">
        <v>1</v>
      </c>
      <c r="K1175" s="21">
        <v>1</v>
      </c>
      <c r="L1175" s="21">
        <f t="shared" si="132"/>
        <v>0</v>
      </c>
      <c r="M1175" s="21" t="s">
        <v>976</v>
      </c>
      <c r="N1175" s="30">
        <v>45847</v>
      </c>
      <c r="O1175" s="48">
        <v>25920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3"/>
        <v>1</v>
      </c>
      <c r="Z1175" s="21" t="str">
        <f t="shared" si="134"/>
        <v>Wednesday</v>
      </c>
      <c r="AA1175" s="21" t="str">
        <f t="shared" si="135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112.8</v>
      </c>
      <c r="F1176" s="47">
        <f t="shared" si="130"/>
        <v>9926.4</v>
      </c>
      <c r="G1176" s="48">
        <f t="shared" si="131"/>
        <v>9926.4</v>
      </c>
      <c r="H1176" s="21">
        <v>320011</v>
      </c>
      <c r="I1176" s="21" t="s">
        <v>1857</v>
      </c>
      <c r="J1176" s="21">
        <v>1</v>
      </c>
      <c r="K1176" s="21">
        <v>1</v>
      </c>
      <c r="L1176" s="21">
        <f t="shared" si="132"/>
        <v>0</v>
      </c>
      <c r="M1176" s="21" t="s">
        <v>976</v>
      </c>
      <c r="N1176" s="30">
        <v>45847</v>
      </c>
      <c r="O1176" s="48">
        <v>16920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3"/>
        <v>1</v>
      </c>
      <c r="Z1176" s="21" t="str">
        <f t="shared" si="134"/>
        <v>Wednesday</v>
      </c>
      <c r="AA1176" s="21" t="str">
        <f t="shared" si="135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222</v>
      </c>
      <c r="F1177" s="47">
        <f t="shared" si="130"/>
        <v>19536</v>
      </c>
      <c r="G1177" s="48">
        <f t="shared" si="131"/>
        <v>19536</v>
      </c>
      <c r="H1177" s="21">
        <v>320012</v>
      </c>
      <c r="I1177" s="21" t="s">
        <v>1857</v>
      </c>
      <c r="J1177" s="21">
        <v>1</v>
      </c>
      <c r="K1177" s="21">
        <v>1</v>
      </c>
      <c r="L1177" s="21">
        <f t="shared" si="132"/>
        <v>0</v>
      </c>
      <c r="M1177" s="21" t="s">
        <v>976</v>
      </c>
      <c r="N1177" s="30">
        <v>45847</v>
      </c>
      <c r="O1177" s="48">
        <v>33300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3"/>
        <v>1</v>
      </c>
      <c r="Z1177" s="21" t="str">
        <f t="shared" si="134"/>
        <v>Wednesday</v>
      </c>
      <c r="AA1177" s="21" t="str">
        <f t="shared" si="135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77.400000000000006</v>
      </c>
      <c r="F1178" s="47">
        <f t="shared" si="130"/>
        <v>6811.2000000000007</v>
      </c>
      <c r="G1178" s="48">
        <f t="shared" si="131"/>
        <v>6811.2000000000007</v>
      </c>
      <c r="H1178" s="21">
        <v>405719</v>
      </c>
      <c r="I1178" s="21" t="s">
        <v>1412</v>
      </c>
      <c r="J1178" s="21">
        <v>1</v>
      </c>
      <c r="K1178" s="21">
        <v>1</v>
      </c>
      <c r="L1178" s="21">
        <f t="shared" si="132"/>
        <v>0</v>
      </c>
      <c r="M1178" s="21" t="s">
        <v>976</v>
      </c>
      <c r="N1178" s="30">
        <v>45847</v>
      </c>
      <c r="O1178" s="48">
        <v>11610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3"/>
        <v>1</v>
      </c>
      <c r="Z1178" s="21" t="str">
        <f t="shared" si="134"/>
        <v>Wednesday</v>
      </c>
      <c r="AA1178" s="21" t="str">
        <f t="shared" si="135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204</v>
      </c>
      <c r="F1179" s="47">
        <f t="shared" si="130"/>
        <v>17952</v>
      </c>
      <c r="G1179" s="48">
        <f t="shared" si="131"/>
        <v>17952</v>
      </c>
      <c r="H1179" s="21">
        <v>405720</v>
      </c>
      <c r="I1179" s="21" t="s">
        <v>1412</v>
      </c>
      <c r="J1179" s="21">
        <v>1</v>
      </c>
      <c r="K1179" s="21">
        <v>1</v>
      </c>
      <c r="L1179" s="21">
        <f t="shared" si="132"/>
        <v>0</v>
      </c>
      <c r="M1179" s="21" t="s">
        <v>976</v>
      </c>
      <c r="N1179" s="30">
        <v>45847</v>
      </c>
      <c r="O1179" s="48">
        <v>30600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3"/>
        <v>1</v>
      </c>
      <c r="Z1179" s="21" t="str">
        <f t="shared" si="134"/>
        <v>Wednesday</v>
      </c>
      <c r="AA1179" s="21" t="str">
        <f t="shared" si="135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177.6</v>
      </c>
      <c r="F1180" s="47">
        <f t="shared" si="130"/>
        <v>15628.8</v>
      </c>
      <c r="G1180" s="48">
        <f t="shared" si="131"/>
        <v>15628.8</v>
      </c>
      <c r="H1180" s="21">
        <v>406509</v>
      </c>
      <c r="I1180" s="21" t="s">
        <v>1858</v>
      </c>
      <c r="J1180" s="21">
        <v>1</v>
      </c>
      <c r="K1180" s="21">
        <v>1</v>
      </c>
      <c r="L1180" s="21">
        <f t="shared" si="132"/>
        <v>0</v>
      </c>
      <c r="M1180" s="21" t="s">
        <v>976</v>
      </c>
      <c r="N1180" s="30">
        <v>45847</v>
      </c>
      <c r="O1180" s="48">
        <v>26640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33"/>
        <v>1</v>
      </c>
      <c r="Z1180" s="21" t="str">
        <f t="shared" si="134"/>
        <v>Wednesday</v>
      </c>
      <c r="AA1180" s="21" t="str">
        <f t="shared" si="135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x14ac:dyDescent="0.25">
      <c r="A1181" s="21">
        <v>1180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0"/>
        <v>64402.8</v>
      </c>
      <c r="G1181" s="48">
        <f t="shared" si="131"/>
        <v>64402.8</v>
      </c>
      <c r="H1181" s="21" t="s">
        <v>862</v>
      </c>
      <c r="I1181" s="21" t="s">
        <v>4369</v>
      </c>
      <c r="J1181" s="21">
        <v>1</v>
      </c>
      <c r="K1181" s="21">
        <v>1</v>
      </c>
      <c r="L1181" s="21">
        <f t="shared" si="132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3"/>
        <v>0</v>
      </c>
      <c r="Z1181" s="21" t="str">
        <f t="shared" si="134"/>
        <v>Thursday</v>
      </c>
      <c r="AA1181" s="21" t="str">
        <f t="shared" si="135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0"/>
        <v>64402.8</v>
      </c>
      <c r="G1182" s="48">
        <f t="shared" si="131"/>
        <v>64402.8</v>
      </c>
      <c r="H1182" s="21" t="s">
        <v>863</v>
      </c>
      <c r="I1182" s="21" t="s">
        <v>4370</v>
      </c>
      <c r="J1182" s="21">
        <v>1</v>
      </c>
      <c r="K1182" s="21">
        <v>1</v>
      </c>
      <c r="L1182" s="21">
        <f t="shared" si="132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3"/>
        <v>0</v>
      </c>
      <c r="Z1182" s="21" t="str">
        <f t="shared" si="134"/>
        <v>Thursday</v>
      </c>
      <c r="AA1182" s="21" t="str">
        <f t="shared" si="135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0"/>
        <v>64402.8</v>
      </c>
      <c r="G1183" s="48">
        <f t="shared" si="131"/>
        <v>64402.8</v>
      </c>
      <c r="H1183" s="21" t="s">
        <v>864</v>
      </c>
      <c r="I1183" s="21" t="s">
        <v>4371</v>
      </c>
      <c r="J1183" s="21">
        <v>1</v>
      </c>
      <c r="K1183" s="21">
        <v>1</v>
      </c>
      <c r="L1183" s="21">
        <f t="shared" si="132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33"/>
        <v>0</v>
      </c>
      <c r="Z1183" s="21" t="str">
        <f t="shared" si="134"/>
        <v>Thursday</v>
      </c>
      <c r="AA1183" s="21" t="str">
        <f t="shared" si="135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403</v>
      </c>
      <c r="F1184" s="47">
        <f t="shared" si="130"/>
        <v>35464</v>
      </c>
      <c r="G1184" s="48">
        <f t="shared" si="131"/>
        <v>35464</v>
      </c>
      <c r="H1184" s="21" t="s">
        <v>2731</v>
      </c>
      <c r="I1184" s="21" t="s">
        <v>4657</v>
      </c>
      <c r="J1184" s="21">
        <v>1</v>
      </c>
      <c r="K1184" s="21">
        <v>1</v>
      </c>
      <c r="L1184" s="21">
        <f t="shared" si="132"/>
        <v>0</v>
      </c>
      <c r="M1184" s="21" t="s">
        <v>1000</v>
      </c>
      <c r="N1184" s="30">
        <v>45847</v>
      </c>
      <c r="O1184" s="48">
        <v>0</v>
      </c>
      <c r="P1184" s="21" t="s">
        <v>621</v>
      </c>
      <c r="Q1184" s="21">
        <v>58152972161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Hyderabad</v>
      </c>
      <c r="W1184" s="38"/>
      <c r="X1184" s="30">
        <v>45848</v>
      </c>
      <c r="Y1184" s="21">
        <f t="shared" si="133"/>
        <v>1</v>
      </c>
      <c r="Z1184" s="21" t="str">
        <f t="shared" si="134"/>
        <v>Wednesday</v>
      </c>
      <c r="AA1184" s="21" t="str">
        <f t="shared" si="135"/>
        <v>Thursday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0"/>
        <v>25608</v>
      </c>
      <c r="G1185" s="48">
        <f t="shared" si="131"/>
        <v>25608</v>
      </c>
      <c r="H1185" s="21" t="s">
        <v>1158</v>
      </c>
      <c r="I1185" s="21" t="s">
        <v>4658</v>
      </c>
      <c r="J1185" s="21">
        <v>1</v>
      </c>
      <c r="K1185" s="21">
        <v>1</v>
      </c>
      <c r="L1185" s="21">
        <f t="shared" si="132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3"/>
        <v>3</v>
      </c>
      <c r="Z1185" s="21" t="str">
        <f t="shared" si="134"/>
        <v>Saturday</v>
      </c>
      <c r="AA1185" s="21" t="str">
        <f t="shared" si="135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0"/>
        <v>25608</v>
      </c>
      <c r="G1186" s="48">
        <f t="shared" si="131"/>
        <v>25608</v>
      </c>
      <c r="H1186" s="21" t="s">
        <v>865</v>
      </c>
      <c r="I1186" s="21" t="s">
        <v>4372</v>
      </c>
      <c r="J1186" s="21">
        <v>1</v>
      </c>
      <c r="K1186" s="21">
        <v>1</v>
      </c>
      <c r="L1186" s="21">
        <f t="shared" si="132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3"/>
        <v>3</v>
      </c>
      <c r="Z1186" s="21" t="str">
        <f t="shared" si="134"/>
        <v>Saturday</v>
      </c>
      <c r="AA1186" s="21" t="str">
        <f t="shared" si="135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0"/>
        <v>25608</v>
      </c>
      <c r="G1187" s="48">
        <f t="shared" si="131"/>
        <v>25608</v>
      </c>
      <c r="H1187" s="21" t="s">
        <v>866</v>
      </c>
      <c r="I1187" s="21" t="s">
        <v>4373</v>
      </c>
      <c r="J1187" s="21">
        <v>1</v>
      </c>
      <c r="K1187" s="21">
        <v>1</v>
      </c>
      <c r="L1187" s="21">
        <f t="shared" si="132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3"/>
        <v>3</v>
      </c>
      <c r="Z1187" s="21" t="str">
        <f t="shared" si="134"/>
        <v>Saturday</v>
      </c>
      <c r="AA1187" s="21" t="str">
        <f t="shared" si="135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0"/>
        <v>25608</v>
      </c>
      <c r="G1188" s="48">
        <f t="shared" si="131"/>
        <v>25608</v>
      </c>
      <c r="H1188" s="21" t="s">
        <v>867</v>
      </c>
      <c r="I1188" s="21" t="s">
        <v>4374</v>
      </c>
      <c r="J1188" s="21">
        <v>1</v>
      </c>
      <c r="K1188" s="21">
        <v>1</v>
      </c>
      <c r="L1188" s="21">
        <f t="shared" si="132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3"/>
        <v>3</v>
      </c>
      <c r="Z1188" s="21" t="str">
        <f t="shared" si="134"/>
        <v>Saturday</v>
      </c>
      <c r="AA1188" s="21" t="str">
        <f t="shared" si="135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0"/>
        <v>25608</v>
      </c>
      <c r="G1189" s="48">
        <f t="shared" si="131"/>
        <v>25608</v>
      </c>
      <c r="H1189" s="21" t="s">
        <v>868</v>
      </c>
      <c r="I1189" s="21" t="s">
        <v>4375</v>
      </c>
      <c r="J1189" s="21">
        <v>1</v>
      </c>
      <c r="K1189" s="21">
        <v>1</v>
      </c>
      <c r="L1189" s="21">
        <f t="shared" si="132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3"/>
        <v>3</v>
      </c>
      <c r="Z1189" s="21" t="str">
        <f t="shared" si="134"/>
        <v>Saturday</v>
      </c>
      <c r="AA1189" s="21" t="str">
        <f t="shared" si="135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0"/>
        <v>25608</v>
      </c>
      <c r="G1190" s="48">
        <f t="shared" si="131"/>
        <v>25608</v>
      </c>
      <c r="H1190" s="21" t="s">
        <v>869</v>
      </c>
      <c r="I1190" s="21" t="s">
        <v>4376</v>
      </c>
      <c r="J1190" s="21">
        <v>1</v>
      </c>
      <c r="K1190" s="21">
        <v>1</v>
      </c>
      <c r="L1190" s="21">
        <f t="shared" si="132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3"/>
        <v>3</v>
      </c>
      <c r="Z1190" s="21" t="str">
        <f t="shared" si="134"/>
        <v>Saturday</v>
      </c>
      <c r="AA1190" s="21" t="str">
        <f t="shared" si="135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0"/>
        <v>25608</v>
      </c>
      <c r="G1191" s="48">
        <f t="shared" si="131"/>
        <v>25608</v>
      </c>
      <c r="H1191" s="21" t="s">
        <v>870</v>
      </c>
      <c r="I1191" s="21" t="s">
        <v>4377</v>
      </c>
      <c r="J1191" s="21">
        <v>1</v>
      </c>
      <c r="K1191" s="21">
        <v>1</v>
      </c>
      <c r="L1191" s="21">
        <f t="shared" si="132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33"/>
        <v>3</v>
      </c>
      <c r="Z1191" s="21" t="str">
        <f t="shared" si="134"/>
        <v>Saturday</v>
      </c>
      <c r="AA1191" s="21" t="str">
        <f t="shared" si="135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756</v>
      </c>
      <c r="F1192" s="47">
        <f t="shared" si="130"/>
        <v>66528</v>
      </c>
      <c r="G1192" s="48">
        <f t="shared" si="131"/>
        <v>66528</v>
      </c>
      <c r="H1192" s="21" t="s">
        <v>871</v>
      </c>
      <c r="I1192" s="21" t="s">
        <v>4378</v>
      </c>
      <c r="J1192" s="21">
        <v>1</v>
      </c>
      <c r="K1192" s="21">
        <v>1</v>
      </c>
      <c r="L1192" s="21">
        <f t="shared" si="132"/>
        <v>0</v>
      </c>
      <c r="M1192" s="21" t="s">
        <v>1200</v>
      </c>
      <c r="N1192" s="30">
        <v>45853</v>
      </c>
      <c r="O1192" s="48">
        <v>84000</v>
      </c>
      <c r="P1192" s="21" t="s">
        <v>168</v>
      </c>
      <c r="Q1192" s="21">
        <v>58153220742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Bhopal</v>
      </c>
      <c r="W1192" s="38"/>
      <c r="X1192" s="30">
        <v>45855</v>
      </c>
      <c r="Y1192" s="21">
        <f t="shared" si="133"/>
        <v>2</v>
      </c>
      <c r="Z1192" s="21" t="str">
        <f t="shared" si="134"/>
        <v>Tuesday</v>
      </c>
      <c r="AA1192" s="21" t="str">
        <f t="shared" si="135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88</v>
      </c>
      <c r="F1193" s="47">
        <f t="shared" si="130"/>
        <v>7744</v>
      </c>
      <c r="G1193" s="48">
        <f t="shared" si="131"/>
        <v>7744</v>
      </c>
      <c r="H1193" s="21" t="s">
        <v>872</v>
      </c>
      <c r="I1193" s="21" t="s">
        <v>4379</v>
      </c>
      <c r="J1193" s="21">
        <v>1</v>
      </c>
      <c r="K1193" s="21">
        <v>1</v>
      </c>
      <c r="L1193" s="21">
        <f t="shared" si="132"/>
        <v>0</v>
      </c>
      <c r="M1193" s="21" t="s">
        <v>984</v>
      </c>
      <c r="N1193" s="30">
        <v>45847</v>
      </c>
      <c r="O1193" s="48">
        <v>11371.83</v>
      </c>
      <c r="P1193" s="21" t="s">
        <v>276</v>
      </c>
      <c r="Q1193" s="21">
        <v>58152970934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Pune</v>
      </c>
      <c r="W1193" s="38"/>
      <c r="X1193" s="30">
        <v>45848</v>
      </c>
      <c r="Y1193" s="21">
        <f t="shared" si="133"/>
        <v>1</v>
      </c>
      <c r="Z1193" s="21" t="str">
        <f t="shared" si="134"/>
        <v>Wednesday</v>
      </c>
      <c r="AA1193" s="21" t="str">
        <f t="shared" si="135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0"/>
        <v>33176</v>
      </c>
      <c r="G1194" s="48">
        <f t="shared" si="131"/>
        <v>33176</v>
      </c>
      <c r="H1194" s="21" t="s">
        <v>873</v>
      </c>
      <c r="I1194" s="21" t="s">
        <v>4380</v>
      </c>
      <c r="J1194" s="21">
        <v>1</v>
      </c>
      <c r="K1194" s="21">
        <v>1</v>
      </c>
      <c r="L1194" s="21">
        <f t="shared" si="132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3"/>
        <v>1</v>
      </c>
      <c r="Z1194" s="21" t="str">
        <f t="shared" si="134"/>
        <v>Wednesday</v>
      </c>
      <c r="AA1194" s="21" t="str">
        <f t="shared" si="135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0"/>
        <v>33176</v>
      </c>
      <c r="G1195" s="48">
        <f t="shared" si="131"/>
        <v>33176</v>
      </c>
      <c r="H1195" s="21" t="s">
        <v>874</v>
      </c>
      <c r="I1195" s="21" t="s">
        <v>4381</v>
      </c>
      <c r="J1195" s="21">
        <v>1</v>
      </c>
      <c r="K1195" s="21">
        <v>1</v>
      </c>
      <c r="L1195" s="21">
        <f t="shared" si="132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3"/>
        <v>1</v>
      </c>
      <c r="Z1195" s="21" t="str">
        <f t="shared" si="134"/>
        <v>Wednesday</v>
      </c>
      <c r="AA1195" s="21" t="str">
        <f t="shared" si="135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0"/>
        <v>33176</v>
      </c>
      <c r="G1196" s="48">
        <f t="shared" si="131"/>
        <v>33176</v>
      </c>
      <c r="H1196" s="21" t="s">
        <v>875</v>
      </c>
      <c r="I1196" s="21" t="s">
        <v>4382</v>
      </c>
      <c r="J1196" s="21">
        <v>1</v>
      </c>
      <c r="K1196" s="21">
        <v>1</v>
      </c>
      <c r="L1196" s="21">
        <f t="shared" si="132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3"/>
        <v>1</v>
      </c>
      <c r="Z1196" s="21" t="str">
        <f t="shared" si="134"/>
        <v>Wednesday</v>
      </c>
      <c r="AA1196" s="21" t="str">
        <f t="shared" si="135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0"/>
        <v>33176</v>
      </c>
      <c r="G1197" s="48">
        <f t="shared" si="131"/>
        <v>33176</v>
      </c>
      <c r="H1197" s="21" t="s">
        <v>876</v>
      </c>
      <c r="I1197" s="21" t="s">
        <v>4383</v>
      </c>
      <c r="J1197" s="21">
        <v>1</v>
      </c>
      <c r="K1197" s="21">
        <v>1</v>
      </c>
      <c r="L1197" s="21">
        <f t="shared" si="132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33"/>
        <v>1</v>
      </c>
      <c r="Z1197" s="21" t="str">
        <f t="shared" si="134"/>
        <v>Wednesday</v>
      </c>
      <c r="AA1197" s="21" t="str">
        <f t="shared" si="135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0.01</v>
      </c>
      <c r="F1198" s="47">
        <f t="shared" si="130"/>
        <v>0.88</v>
      </c>
      <c r="G1198" s="48">
        <f t="shared" si="131"/>
        <v>0.88</v>
      </c>
      <c r="H1198" s="21" t="s">
        <v>877</v>
      </c>
      <c r="I1198" s="21" t="s">
        <v>4384</v>
      </c>
      <c r="J1198" s="21">
        <v>1</v>
      </c>
      <c r="K1198" s="21">
        <v>1</v>
      </c>
      <c r="L1198" s="21">
        <f t="shared" si="132"/>
        <v>0</v>
      </c>
      <c r="M1198" s="21" t="s">
        <v>871</v>
      </c>
      <c r="N1198" s="30">
        <v>45853</v>
      </c>
      <c r="O1198" s="48">
        <v>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37" t="s">
        <v>1887</v>
      </c>
      <c r="U1198" s="21" t="s">
        <v>320</v>
      </c>
      <c r="V1198" s="21" t="str">
        <f>VLOOKUP(P1198,'Customer List'!B:C,2,)</f>
        <v>Bhopal</v>
      </c>
      <c r="W1198" s="38"/>
      <c r="X1198" s="30">
        <v>45855</v>
      </c>
      <c r="Y1198" s="21">
        <f t="shared" si="133"/>
        <v>2</v>
      </c>
      <c r="Z1198" s="21" t="str">
        <f t="shared" si="134"/>
        <v>Tuesday</v>
      </c>
      <c r="AA1198" s="21" t="str">
        <f t="shared" si="135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1198</v>
      </c>
      <c r="B1199" s="21" t="s">
        <v>931</v>
      </c>
      <c r="C1199" s="30">
        <v>45845</v>
      </c>
      <c r="D1199" s="30">
        <v>45845</v>
      </c>
      <c r="E1199" s="47">
        <v>441</v>
      </c>
      <c r="F1199" s="47">
        <f t="shared" si="130"/>
        <v>38808</v>
      </c>
      <c r="G1199" s="48">
        <f t="shared" si="131"/>
        <v>38808</v>
      </c>
      <c r="H1199" s="21" t="s">
        <v>340</v>
      </c>
      <c r="I1199" s="21" t="s">
        <v>373</v>
      </c>
      <c r="J1199" s="21">
        <v>1</v>
      </c>
      <c r="K1199" s="21">
        <v>1</v>
      </c>
      <c r="L1199" s="21">
        <f t="shared" si="132"/>
        <v>0</v>
      </c>
      <c r="M1199" s="21" t="s">
        <v>965</v>
      </c>
      <c r="N1199" s="30">
        <v>45846</v>
      </c>
      <c r="O1199" s="48">
        <v>56857.5</v>
      </c>
      <c r="P1199" s="21" t="s">
        <v>269</v>
      </c>
      <c r="Q1199" s="21">
        <v>58152921665</v>
      </c>
      <c r="R1199" s="21" t="s">
        <v>40</v>
      </c>
      <c r="S1199" s="3">
        <v>-20</v>
      </c>
      <c r="T1199" s="37"/>
      <c r="U1199" s="21" t="s">
        <v>320</v>
      </c>
      <c r="V1199" s="21" t="str">
        <f>VLOOKUP(P1199,'Customer List'!B:C,2,)</f>
        <v>Kalyani</v>
      </c>
      <c r="W1199" s="38"/>
      <c r="X1199" s="30">
        <v>45848</v>
      </c>
      <c r="Y1199" s="21">
        <f t="shared" si="133"/>
        <v>2</v>
      </c>
      <c r="Z1199" s="21" t="str">
        <f t="shared" si="134"/>
        <v>Tuesday</v>
      </c>
      <c r="AA1199" s="21" t="str">
        <f t="shared" si="135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x14ac:dyDescent="0.25">
      <c r="A1200" s="21">
        <v>1199</v>
      </c>
      <c r="B1200" s="21" t="s">
        <v>893</v>
      </c>
      <c r="C1200" s="30" t="s">
        <v>893</v>
      </c>
      <c r="D1200" s="30">
        <v>45846</v>
      </c>
      <c r="E1200" s="47">
        <v>173.6</v>
      </c>
      <c r="F1200" s="47">
        <f t="shared" si="130"/>
        <v>15276.8</v>
      </c>
      <c r="G1200" s="48">
        <f t="shared" si="131"/>
        <v>15276.8</v>
      </c>
      <c r="H1200" s="21">
        <v>344812</v>
      </c>
      <c r="I1200" s="21" t="s">
        <v>217</v>
      </c>
      <c r="J1200" s="21">
        <v>1</v>
      </c>
      <c r="K1200" s="21"/>
      <c r="L1200" s="21">
        <f t="shared" si="132"/>
        <v>1</v>
      </c>
      <c r="M1200" s="21"/>
      <c r="N1200" s="30"/>
      <c r="O1200" s="48"/>
      <c r="P1200" s="21" t="s">
        <v>1145</v>
      </c>
      <c r="Q1200" s="21"/>
      <c r="R1200" s="21"/>
      <c r="S1200" s="3">
        <v>4</v>
      </c>
      <c r="T1200" s="37" t="s">
        <v>2221</v>
      </c>
      <c r="U1200" s="21" t="s">
        <v>18</v>
      </c>
      <c r="V1200" s="21" t="str">
        <f>VLOOKUP(P1200,'Customer List'!B:C,2,)</f>
        <v>STOCK</v>
      </c>
      <c r="W1200" s="38" t="s">
        <v>605</v>
      </c>
      <c r="X1200" s="30" t="str">
        <f>IF(OR(R1200 = "PRIYANKA MADAM", R1200 = "DEEPAK", R1200 = "PORTER"),N1200,"")</f>
        <v/>
      </c>
      <c r="Y1200" s="21" t="str">
        <f t="shared" si="133"/>
        <v/>
      </c>
      <c r="Z1200" s="21" t="str">
        <f t="shared" si="134"/>
        <v/>
      </c>
      <c r="AA1200" s="21" t="str">
        <f t="shared" si="135"/>
        <v/>
      </c>
      <c r="AB1200" s="21" t="str">
        <f>VLOOKUP(U1200,'Currency Sheet'!A:C,3,)</f>
        <v>DOLLAR</v>
      </c>
      <c r="AC1200" s="42" t="str">
        <f>VLOOKUP(P1200,'Customer List'!B:D,3,)</f>
        <v>STOCK</v>
      </c>
    </row>
    <row r="1201" spans="1:29" x14ac:dyDescent="0.25">
      <c r="A1201" s="21">
        <v>1200</v>
      </c>
      <c r="B1201" s="21">
        <v>175326</v>
      </c>
      <c r="C1201" s="30">
        <v>45841</v>
      </c>
      <c r="D1201" s="30">
        <v>45846</v>
      </c>
      <c r="E1201" s="47">
        <v>103.2</v>
      </c>
      <c r="F1201" s="47">
        <f t="shared" si="130"/>
        <v>9081.6</v>
      </c>
      <c r="G1201" s="48">
        <f t="shared" si="131"/>
        <v>9081.6</v>
      </c>
      <c r="H1201" s="21" t="s">
        <v>932</v>
      </c>
      <c r="I1201" s="21" t="s">
        <v>4344</v>
      </c>
      <c r="J1201" s="21">
        <v>1</v>
      </c>
      <c r="K1201" s="21">
        <v>1</v>
      </c>
      <c r="L1201" s="21">
        <f t="shared" si="132"/>
        <v>0</v>
      </c>
      <c r="M1201" s="21" t="s">
        <v>1160</v>
      </c>
      <c r="N1201" s="30">
        <v>45850</v>
      </c>
      <c r="O1201" s="48">
        <v>6321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3"/>
        <v>3</v>
      </c>
      <c r="Z1201" s="21" t="str">
        <f t="shared" si="134"/>
        <v>Saturday</v>
      </c>
      <c r="AA1201" s="21" t="str">
        <f t="shared" si="135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58.8</v>
      </c>
      <c r="F1202" s="47">
        <f t="shared" si="130"/>
        <v>5174.3999999999996</v>
      </c>
      <c r="G1202" s="48">
        <f t="shared" si="131"/>
        <v>5174.3999999999996</v>
      </c>
      <c r="H1202" s="21" t="s">
        <v>933</v>
      </c>
      <c r="I1202" s="21" t="s">
        <v>4119</v>
      </c>
      <c r="J1202" s="21">
        <v>1</v>
      </c>
      <c r="K1202" s="21">
        <v>1</v>
      </c>
      <c r="L1202" s="21">
        <f t="shared" si="132"/>
        <v>0</v>
      </c>
      <c r="M1202" s="21" t="s">
        <v>1160</v>
      </c>
      <c r="N1202" s="30">
        <v>45850</v>
      </c>
      <c r="O1202" s="48">
        <v>7203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3"/>
        <v>3</v>
      </c>
      <c r="Z1202" s="21" t="str">
        <f t="shared" si="134"/>
        <v>Saturday</v>
      </c>
      <c r="AA1202" s="21" t="str">
        <f t="shared" si="135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103.2</v>
      </c>
      <c r="F1203" s="47">
        <f t="shared" si="130"/>
        <v>9081.6</v>
      </c>
      <c r="G1203" s="48">
        <f t="shared" si="131"/>
        <v>9081.6</v>
      </c>
      <c r="H1203" s="21" t="s">
        <v>934</v>
      </c>
      <c r="I1203" s="21" t="s">
        <v>4120</v>
      </c>
      <c r="J1203" s="21">
        <v>1</v>
      </c>
      <c r="K1203" s="21">
        <v>1</v>
      </c>
      <c r="L1203" s="21">
        <f t="shared" si="132"/>
        <v>0</v>
      </c>
      <c r="M1203" s="21" t="s">
        <v>1160</v>
      </c>
      <c r="N1203" s="30">
        <v>45850</v>
      </c>
      <c r="O1203" s="48">
        <v>12642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3"/>
        <v>3</v>
      </c>
      <c r="Z1203" s="21" t="str">
        <f t="shared" si="134"/>
        <v>Saturday</v>
      </c>
      <c r="AA1203" s="21" t="str">
        <f t="shared" si="135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492</v>
      </c>
      <c r="F1204" s="47">
        <f t="shared" si="130"/>
        <v>43296</v>
      </c>
      <c r="G1204" s="48">
        <f t="shared" si="131"/>
        <v>43296</v>
      </c>
      <c r="H1204" s="21" t="s">
        <v>935</v>
      </c>
      <c r="I1204" s="21" t="s">
        <v>4345</v>
      </c>
      <c r="J1204" s="21">
        <v>1</v>
      </c>
      <c r="K1204" s="21">
        <v>1</v>
      </c>
      <c r="L1204" s="21">
        <f t="shared" si="132"/>
        <v>0</v>
      </c>
      <c r="M1204" s="21" t="s">
        <v>1160</v>
      </c>
      <c r="N1204" s="30">
        <v>45850</v>
      </c>
      <c r="O1204" s="48">
        <v>60270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3"/>
        <v>3</v>
      </c>
      <c r="Z1204" s="21" t="str">
        <f t="shared" si="134"/>
        <v>Saturday</v>
      </c>
      <c r="AA1204" s="21" t="str">
        <f t="shared" si="135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0"/>
        <v>9081.6</v>
      </c>
      <c r="G1205" s="48">
        <f t="shared" si="131"/>
        <v>9081.6</v>
      </c>
      <c r="H1205" s="21" t="s">
        <v>936</v>
      </c>
      <c r="I1205" s="21" t="s">
        <v>4346</v>
      </c>
      <c r="J1205" s="21">
        <v>1</v>
      </c>
      <c r="K1205" s="21">
        <v>1</v>
      </c>
      <c r="L1205" s="21">
        <f t="shared" si="132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3"/>
        <v>3</v>
      </c>
      <c r="Z1205" s="21" t="str">
        <f t="shared" si="134"/>
        <v>Saturday</v>
      </c>
      <c r="AA1205" s="21" t="str">
        <f t="shared" si="135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0"/>
        <v>9081.6</v>
      </c>
      <c r="G1206" s="48">
        <f t="shared" si="131"/>
        <v>9081.6</v>
      </c>
      <c r="H1206" s="21" t="s">
        <v>937</v>
      </c>
      <c r="I1206" s="21" t="s">
        <v>4347</v>
      </c>
      <c r="J1206" s="21">
        <v>1</v>
      </c>
      <c r="K1206" s="21">
        <v>1</v>
      </c>
      <c r="L1206" s="21">
        <f t="shared" si="132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3"/>
        <v>3</v>
      </c>
      <c r="Z1206" s="21" t="str">
        <f t="shared" si="134"/>
        <v>Saturday</v>
      </c>
      <c r="AA1206" s="21" t="str">
        <f t="shared" si="135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0"/>
        <v>9081.6</v>
      </c>
      <c r="G1207" s="48">
        <f t="shared" si="131"/>
        <v>9081.6</v>
      </c>
      <c r="H1207" s="21" t="s">
        <v>657</v>
      </c>
      <c r="I1207" s="21" t="s">
        <v>4116</v>
      </c>
      <c r="J1207" s="21">
        <v>1</v>
      </c>
      <c r="K1207" s="21">
        <v>1</v>
      </c>
      <c r="L1207" s="21">
        <f t="shared" si="132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3"/>
        <v>3</v>
      </c>
      <c r="Z1207" s="21" t="str">
        <f t="shared" si="134"/>
        <v>Saturday</v>
      </c>
      <c r="AA1207" s="21" t="str">
        <f t="shared" si="135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58.8</v>
      </c>
      <c r="F1208" s="47">
        <f t="shared" si="130"/>
        <v>5174.3999999999996</v>
      </c>
      <c r="G1208" s="48">
        <f t="shared" si="131"/>
        <v>5174.3999999999996</v>
      </c>
      <c r="H1208" s="21" t="s">
        <v>938</v>
      </c>
      <c r="I1208" s="21" t="s">
        <v>4348</v>
      </c>
      <c r="J1208" s="21">
        <v>1</v>
      </c>
      <c r="K1208" s="21">
        <v>1</v>
      </c>
      <c r="L1208" s="21">
        <f t="shared" si="132"/>
        <v>0</v>
      </c>
      <c r="M1208" s="21" t="s">
        <v>1160</v>
      </c>
      <c r="N1208" s="30">
        <v>45850</v>
      </c>
      <c r="O1208" s="48">
        <v>7203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3"/>
        <v>3</v>
      </c>
      <c r="Z1208" s="21" t="str">
        <f t="shared" si="134"/>
        <v>Saturday</v>
      </c>
      <c r="AA1208" s="21" t="str">
        <f t="shared" si="135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0"/>
        <v>9081.6</v>
      </c>
      <c r="G1209" s="48">
        <f t="shared" si="131"/>
        <v>9081.6</v>
      </c>
      <c r="H1209" s="21" t="s">
        <v>939</v>
      </c>
      <c r="I1209" s="21" t="s">
        <v>5227</v>
      </c>
      <c r="J1209" s="21">
        <v>1</v>
      </c>
      <c r="K1209" s="21">
        <v>1</v>
      </c>
      <c r="L1209" s="21">
        <f t="shared" si="132"/>
        <v>0</v>
      </c>
      <c r="M1209" s="21" t="s">
        <v>1160</v>
      </c>
      <c r="N1209" s="30">
        <v>45850</v>
      </c>
      <c r="O1209" s="48">
        <v>12642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33"/>
        <v>3</v>
      </c>
      <c r="Z1209" s="21" t="str">
        <f t="shared" si="134"/>
        <v>Saturday</v>
      </c>
      <c r="AA1209" s="21" t="str">
        <f t="shared" si="135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0"/>
        <v>9081.6</v>
      </c>
      <c r="G1210" s="48">
        <f t="shared" si="131"/>
        <v>9081.6</v>
      </c>
      <c r="H1210" s="21" t="s">
        <v>940</v>
      </c>
      <c r="I1210" s="21" t="s">
        <v>4349</v>
      </c>
      <c r="J1210" s="21">
        <v>1</v>
      </c>
      <c r="K1210" s="21">
        <v>1</v>
      </c>
      <c r="L1210" s="21">
        <f t="shared" si="132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3"/>
        <v>2</v>
      </c>
      <c r="Z1210" s="21" t="str">
        <f t="shared" si="134"/>
        <v>Wednesday</v>
      </c>
      <c r="AA1210" s="21" t="str">
        <f t="shared" si="135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0"/>
        <v>9081.6</v>
      </c>
      <c r="G1211" s="48">
        <f t="shared" si="131"/>
        <v>9081.6</v>
      </c>
      <c r="H1211" s="21" t="s">
        <v>941</v>
      </c>
      <c r="I1211" s="21" t="s">
        <v>4350</v>
      </c>
      <c r="J1211" s="21">
        <v>1</v>
      </c>
      <c r="K1211" s="21">
        <v>1</v>
      </c>
      <c r="L1211" s="21">
        <f t="shared" si="132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3"/>
        <v>2</v>
      </c>
      <c r="Z1211" s="21" t="str">
        <f t="shared" si="134"/>
        <v>Wednesday</v>
      </c>
      <c r="AA1211" s="21" t="str">
        <f t="shared" si="135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0"/>
        <v>9081.6</v>
      </c>
      <c r="G1212" s="48">
        <f t="shared" si="131"/>
        <v>9081.6</v>
      </c>
      <c r="H1212" s="21" t="s">
        <v>942</v>
      </c>
      <c r="I1212" s="21" t="s">
        <v>4351</v>
      </c>
      <c r="J1212" s="21">
        <v>1</v>
      </c>
      <c r="K1212" s="21">
        <v>1</v>
      </c>
      <c r="L1212" s="21">
        <f t="shared" si="132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33"/>
        <v>2</v>
      </c>
      <c r="Z1212" s="21" t="str">
        <f t="shared" si="134"/>
        <v>Wednesday</v>
      </c>
      <c r="AA1212" s="21" t="str">
        <f t="shared" si="135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26296.400000000001</v>
      </c>
      <c r="F1213" s="47">
        <f t="shared" si="130"/>
        <v>2314083.2000000002</v>
      </c>
      <c r="G1213" s="48">
        <f t="shared" si="131"/>
        <v>4628166.4000000004</v>
      </c>
      <c r="H1213" s="21" t="s">
        <v>943</v>
      </c>
      <c r="I1213" s="21" t="s">
        <v>4352</v>
      </c>
      <c r="J1213" s="21">
        <v>2</v>
      </c>
      <c r="K1213" s="21">
        <v>2</v>
      </c>
      <c r="L1213" s="21">
        <f t="shared" si="132"/>
        <v>0</v>
      </c>
      <c r="M1213" s="21" t="s">
        <v>1181</v>
      </c>
      <c r="N1213" s="30">
        <v>45850</v>
      </c>
      <c r="O1213" s="48">
        <v>613431</v>
      </c>
      <c r="P1213" s="21" t="s">
        <v>944</v>
      </c>
      <c r="Q1213" s="21">
        <v>58153118424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3"/>
        <v>2</v>
      </c>
      <c r="Z1213" s="21" t="str">
        <f t="shared" si="134"/>
        <v>Saturday</v>
      </c>
      <c r="AA1213" s="21" t="str">
        <f t="shared" si="135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1213</v>
      </c>
      <c r="B1214" s="21">
        <v>44325</v>
      </c>
      <c r="C1214" s="30">
        <v>45841</v>
      </c>
      <c r="D1214" s="30">
        <v>45846</v>
      </c>
      <c r="E1214" s="47">
        <v>2047.5</v>
      </c>
      <c r="F1214" s="47">
        <f t="shared" si="130"/>
        <v>180180</v>
      </c>
      <c r="G1214" s="48">
        <f t="shared" si="131"/>
        <v>180180</v>
      </c>
      <c r="H1214" s="21" t="s">
        <v>5260</v>
      </c>
      <c r="I1214" s="21" t="s">
        <v>4210</v>
      </c>
      <c r="J1214" s="21">
        <v>1</v>
      </c>
      <c r="K1214" s="21">
        <v>1</v>
      </c>
      <c r="L1214" s="21">
        <f t="shared" si="132"/>
        <v>0</v>
      </c>
      <c r="M1214" s="21" t="s">
        <v>1155</v>
      </c>
      <c r="N1214" s="30">
        <v>45850</v>
      </c>
      <c r="O1214" s="48">
        <v>278460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3"/>
        <v>2</v>
      </c>
      <c r="Z1214" s="21" t="str">
        <f t="shared" si="134"/>
        <v>Saturday</v>
      </c>
      <c r="AA1214" s="21" t="str">
        <f t="shared" si="135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451.5</v>
      </c>
      <c r="F1215" s="47">
        <f t="shared" si="130"/>
        <v>39732</v>
      </c>
      <c r="G1215" s="48">
        <f t="shared" si="131"/>
        <v>119196</v>
      </c>
      <c r="H1215" s="21" t="s">
        <v>2396</v>
      </c>
      <c r="I1215" s="21" t="s">
        <v>5261</v>
      </c>
      <c r="J1215" s="21">
        <v>3</v>
      </c>
      <c r="K1215" s="21">
        <v>3</v>
      </c>
      <c r="L1215" s="21">
        <f t="shared" si="132"/>
        <v>0</v>
      </c>
      <c r="M1215" s="21" t="s">
        <v>1155</v>
      </c>
      <c r="N1215" s="30">
        <v>45850</v>
      </c>
      <c r="O1215" s="48">
        <v>184212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33"/>
        <v>2</v>
      </c>
      <c r="Z1215" s="21" t="str">
        <f t="shared" si="134"/>
        <v>Saturday</v>
      </c>
      <c r="AA1215" s="21" t="str">
        <f t="shared" si="135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x14ac:dyDescent="0.25">
      <c r="A1216" s="21">
        <v>1215</v>
      </c>
      <c r="B1216" s="21" t="s">
        <v>2603</v>
      </c>
      <c r="C1216" s="30">
        <v>45840</v>
      </c>
      <c r="D1216" s="30">
        <v>45846</v>
      </c>
      <c r="E1216" s="47">
        <v>30000</v>
      </c>
      <c r="F1216" s="47">
        <f t="shared" si="130"/>
        <v>30000</v>
      </c>
      <c r="G1216" s="48">
        <f t="shared" si="131"/>
        <v>30000</v>
      </c>
      <c r="H1216" s="21" t="s">
        <v>2604</v>
      </c>
      <c r="I1216" s="21" t="s">
        <v>2605</v>
      </c>
      <c r="J1216" s="21">
        <v>1</v>
      </c>
      <c r="K1216" s="21">
        <v>1</v>
      </c>
      <c r="L1216" s="21">
        <f t="shared" si="132"/>
        <v>0</v>
      </c>
      <c r="M1216" s="21" t="s">
        <v>2606</v>
      </c>
      <c r="N1216" s="30">
        <v>45848</v>
      </c>
      <c r="O1216" s="48">
        <v>38000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2084</v>
      </c>
      <c r="V1216" s="21" t="str">
        <f>VLOOKUP(P1216,'Customer List'!B:C,2,)</f>
        <v>Delhi</v>
      </c>
      <c r="W1216" s="38"/>
      <c r="X1216" s="30">
        <v>45848</v>
      </c>
      <c r="Y1216" s="21">
        <f t="shared" si="133"/>
        <v>0</v>
      </c>
      <c r="Z1216" s="21" t="str">
        <f t="shared" si="134"/>
        <v>Thursday</v>
      </c>
      <c r="AA1216" s="21" t="str">
        <f t="shared" si="135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28000</v>
      </c>
      <c r="F1217" s="47">
        <f t="shared" si="130"/>
        <v>28000</v>
      </c>
      <c r="G1217" s="48">
        <f t="shared" si="131"/>
        <v>28000</v>
      </c>
      <c r="H1217" s="21" t="s">
        <v>2607</v>
      </c>
      <c r="I1217" s="21" t="s">
        <v>2608</v>
      </c>
      <c r="J1217" s="21">
        <v>1</v>
      </c>
      <c r="K1217" s="21">
        <v>1</v>
      </c>
      <c r="L1217" s="21">
        <f t="shared" si="132"/>
        <v>0</v>
      </c>
      <c r="M1217" s="21" t="s">
        <v>2606</v>
      </c>
      <c r="N1217" s="30">
        <v>45848</v>
      </c>
      <c r="O1217" s="48">
        <v>37000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33"/>
        <v>0</v>
      </c>
      <c r="Z1217" s="21" t="str">
        <f t="shared" si="134"/>
        <v>Thursday</v>
      </c>
      <c r="AA1217" s="21" t="str">
        <f t="shared" si="135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x14ac:dyDescent="0.25">
      <c r="A1218" s="21">
        <v>1217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0"/>
        <v>13024</v>
      </c>
      <c r="G1218" s="48">
        <f t="shared" si="131"/>
        <v>13024</v>
      </c>
      <c r="H1218" s="21" t="s">
        <v>946</v>
      </c>
      <c r="I1218" s="21"/>
      <c r="J1218" s="21">
        <v>1</v>
      </c>
      <c r="K1218" s="21">
        <v>1</v>
      </c>
      <c r="L1218" s="21">
        <f t="shared" si="132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3"/>
        <v>2</v>
      </c>
      <c r="Z1218" s="21" t="str">
        <f t="shared" si="134"/>
        <v>Wednesday</v>
      </c>
      <c r="AA1218" s="21" t="str">
        <f t="shared" si="135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ref="F1219:F1282" si="136">IF(AB1219="DOLLAR",E1219*88,E1219)</f>
        <v>13024</v>
      </c>
      <c r="G1219" s="48">
        <f t="shared" ref="G1219:G1282" si="137">F1219*J1219</f>
        <v>13024</v>
      </c>
      <c r="H1219" s="21" t="s">
        <v>947</v>
      </c>
      <c r="I1219" s="21"/>
      <c r="J1219" s="21">
        <v>1</v>
      </c>
      <c r="K1219" s="21">
        <v>1</v>
      </c>
      <c r="L1219" s="21">
        <f t="shared" ref="L1219:L1282" si="138">J1219-K1219</f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ref="Y1219:Y1282" si="139">IF(X1219="", "", X1219-N1219)</f>
        <v>2</v>
      </c>
      <c r="Z1219" s="21" t="str">
        <f t="shared" ref="Z1219:Z1282" si="140">IF(N1219="", "", TEXT(N1219, "dddd"))</f>
        <v>Wednesday</v>
      </c>
      <c r="AA1219" s="21" t="str">
        <f t="shared" ref="AA1219:AA1282" si="141"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279</v>
      </c>
      <c r="F1220" s="47">
        <f t="shared" si="136"/>
        <v>24552</v>
      </c>
      <c r="G1220" s="48">
        <f t="shared" si="137"/>
        <v>24552</v>
      </c>
      <c r="H1220" s="21" t="s">
        <v>948</v>
      </c>
      <c r="I1220" s="21"/>
      <c r="J1220" s="21">
        <v>1</v>
      </c>
      <c r="K1220" s="21">
        <v>1</v>
      </c>
      <c r="L1220" s="21">
        <f t="shared" si="138"/>
        <v>0</v>
      </c>
      <c r="M1220" s="21" t="s">
        <v>981</v>
      </c>
      <c r="N1220" s="30">
        <v>45847</v>
      </c>
      <c r="O1220" s="48">
        <v>37565.360000000001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9"/>
        <v>2</v>
      </c>
      <c r="Z1220" s="21" t="str">
        <f t="shared" si="140"/>
        <v>Wednesday</v>
      </c>
      <c r="AA1220" s="21" t="str">
        <f t="shared" si="141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151</v>
      </c>
      <c r="F1221" s="47">
        <f t="shared" si="136"/>
        <v>13288</v>
      </c>
      <c r="G1221" s="48">
        <f t="shared" si="137"/>
        <v>13288</v>
      </c>
      <c r="H1221" s="21" t="s">
        <v>949</v>
      </c>
      <c r="I1221" s="21"/>
      <c r="J1221" s="21">
        <v>1</v>
      </c>
      <c r="K1221" s="21">
        <v>1</v>
      </c>
      <c r="L1221" s="21">
        <f t="shared" si="138"/>
        <v>0</v>
      </c>
      <c r="M1221" s="21" t="s">
        <v>981</v>
      </c>
      <c r="N1221" s="30">
        <v>45847</v>
      </c>
      <c r="O1221" s="48">
        <v>20331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9"/>
        <v>2</v>
      </c>
      <c r="Z1221" s="21" t="str">
        <f t="shared" si="140"/>
        <v>Wednesday</v>
      </c>
      <c r="AA1221" s="21" t="str">
        <f t="shared" si="141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36"/>
        <v>7920</v>
      </c>
      <c r="G1222" s="48">
        <f t="shared" si="137"/>
        <v>7920</v>
      </c>
      <c r="H1222" s="21" t="s">
        <v>950</v>
      </c>
      <c r="I1222" s="21"/>
      <c r="J1222" s="21">
        <v>1</v>
      </c>
      <c r="K1222" s="21">
        <v>1</v>
      </c>
      <c r="L1222" s="21">
        <f t="shared" si="138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9"/>
        <v>2</v>
      </c>
      <c r="Z1222" s="21" t="str">
        <f t="shared" si="140"/>
        <v>Wednesday</v>
      </c>
      <c r="AA1222" s="21" t="str">
        <f t="shared" si="141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36"/>
        <v>7920</v>
      </c>
      <c r="G1223" s="48">
        <f t="shared" si="137"/>
        <v>7920</v>
      </c>
      <c r="H1223" s="21">
        <v>8916342</v>
      </c>
      <c r="I1223" s="21"/>
      <c r="J1223" s="21">
        <v>1</v>
      </c>
      <c r="K1223" s="21">
        <v>1</v>
      </c>
      <c r="L1223" s="21">
        <f t="shared" si="138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9"/>
        <v>2</v>
      </c>
      <c r="Z1223" s="21" t="str">
        <f t="shared" si="140"/>
        <v>Wednesday</v>
      </c>
      <c r="AA1223" s="21" t="str">
        <f t="shared" si="141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172</v>
      </c>
      <c r="F1224" s="47">
        <f t="shared" si="136"/>
        <v>15136</v>
      </c>
      <c r="G1224" s="48">
        <f t="shared" si="137"/>
        <v>15136</v>
      </c>
      <c r="H1224" s="21" t="s">
        <v>951</v>
      </c>
      <c r="I1224" s="21"/>
      <c r="J1224" s="21">
        <v>1</v>
      </c>
      <c r="K1224" s="21">
        <v>1</v>
      </c>
      <c r="L1224" s="21">
        <f t="shared" si="138"/>
        <v>0</v>
      </c>
      <c r="M1224" s="21" t="s">
        <v>981</v>
      </c>
      <c r="N1224" s="30">
        <v>45847</v>
      </c>
      <c r="O1224" s="48">
        <v>23158.57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9"/>
        <v>2</v>
      </c>
      <c r="Z1224" s="21" t="str">
        <f t="shared" si="140"/>
        <v>Wednesday</v>
      </c>
      <c r="AA1224" s="21" t="str">
        <f t="shared" si="141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36"/>
        <v>7920</v>
      </c>
      <c r="G1225" s="48">
        <f t="shared" si="137"/>
        <v>7920</v>
      </c>
      <c r="H1225" s="21" t="s">
        <v>952</v>
      </c>
      <c r="I1225" s="21"/>
      <c r="J1225" s="21">
        <v>1</v>
      </c>
      <c r="K1225" s="21">
        <v>1</v>
      </c>
      <c r="L1225" s="21">
        <f t="shared" si="138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9"/>
        <v>2</v>
      </c>
      <c r="Z1225" s="21" t="str">
        <f t="shared" si="140"/>
        <v>Wednesday</v>
      </c>
      <c r="AA1225" s="21" t="str">
        <f t="shared" si="141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36"/>
        <v>7920</v>
      </c>
      <c r="G1226" s="48">
        <f t="shared" si="137"/>
        <v>7920</v>
      </c>
      <c r="H1226" s="21" t="s">
        <v>953</v>
      </c>
      <c r="I1226" s="21"/>
      <c r="J1226" s="21">
        <v>1</v>
      </c>
      <c r="K1226" s="21">
        <v>1</v>
      </c>
      <c r="L1226" s="21">
        <f t="shared" si="138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9"/>
        <v>2</v>
      </c>
      <c r="Z1226" s="21" t="str">
        <f t="shared" si="140"/>
        <v>Wednesday</v>
      </c>
      <c r="AA1226" s="21" t="str">
        <f t="shared" si="141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36"/>
        <v>7920</v>
      </c>
      <c r="G1227" s="48">
        <f t="shared" si="137"/>
        <v>7920</v>
      </c>
      <c r="H1227" s="21" t="s">
        <v>954</v>
      </c>
      <c r="I1227" s="21"/>
      <c r="J1227" s="21">
        <v>1</v>
      </c>
      <c r="K1227" s="21">
        <v>1</v>
      </c>
      <c r="L1227" s="21">
        <f t="shared" si="138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39"/>
        <v>2</v>
      </c>
      <c r="Z1227" s="21" t="str">
        <f t="shared" si="140"/>
        <v>Wednesday</v>
      </c>
      <c r="AA1227" s="21" t="str">
        <f t="shared" si="141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x14ac:dyDescent="0.25">
      <c r="A1228" s="21">
        <v>1227</v>
      </c>
      <c r="B1228" s="21" t="s">
        <v>958</v>
      </c>
      <c r="C1228" s="30">
        <v>45841</v>
      </c>
      <c r="D1228" s="30">
        <v>45846</v>
      </c>
      <c r="E1228" s="47">
        <v>25.2</v>
      </c>
      <c r="F1228" s="47">
        <f t="shared" si="136"/>
        <v>2217.6</v>
      </c>
      <c r="G1228" s="48">
        <f t="shared" si="137"/>
        <v>2217.6</v>
      </c>
      <c r="H1228" s="21" t="s">
        <v>956</v>
      </c>
      <c r="I1228" s="21"/>
      <c r="J1228" s="21">
        <v>1</v>
      </c>
      <c r="K1228" s="21">
        <v>1</v>
      </c>
      <c r="L1228" s="21">
        <f t="shared" si="138"/>
        <v>0</v>
      </c>
      <c r="M1228" s="21" t="s">
        <v>2036</v>
      </c>
      <c r="N1228" s="30">
        <v>45863</v>
      </c>
      <c r="O1228" s="48">
        <v>4141.2</v>
      </c>
      <c r="P1228" s="21" t="s">
        <v>964</v>
      </c>
      <c r="Q1228" s="21" t="s">
        <v>636</v>
      </c>
      <c r="R1228" s="21" t="s">
        <v>723</v>
      </c>
      <c r="S1228" s="3">
        <v>-20</v>
      </c>
      <c r="T1228" s="37"/>
      <c r="U1228" s="21" t="s">
        <v>520</v>
      </c>
      <c r="V1228" s="21" t="str">
        <f>VLOOKUP(P1228,'Customer List'!B:C,2,)</f>
        <v>Delhi</v>
      </c>
      <c r="W1228" s="38"/>
      <c r="X1228" s="30">
        <v>45863</v>
      </c>
      <c r="Y1228" s="21">
        <f t="shared" si="139"/>
        <v>0</v>
      </c>
      <c r="Z1228" s="21" t="str">
        <f t="shared" si="140"/>
        <v>Friday</v>
      </c>
      <c r="AA1228" s="21" t="str">
        <f t="shared" si="141"/>
        <v>Friday</v>
      </c>
      <c r="AB1228" s="21" t="str">
        <f>VLOOKUP(U1228,'Currency Sheet'!A:C,3,)</f>
        <v>DOLLAR</v>
      </c>
      <c r="AC1228" s="42" t="str">
        <f>VLOOKUP(P1228,'Customer List'!B:D,3,)</f>
        <v>Local</v>
      </c>
    </row>
    <row r="1229" spans="1:29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22.2</v>
      </c>
      <c r="F1229" s="47">
        <f t="shared" si="136"/>
        <v>1953.6</v>
      </c>
      <c r="G1229" s="48">
        <f t="shared" si="137"/>
        <v>1953.6</v>
      </c>
      <c r="H1229" s="21" t="s">
        <v>957</v>
      </c>
      <c r="I1229" s="21"/>
      <c r="J1229" s="21">
        <v>1</v>
      </c>
      <c r="K1229" s="21">
        <v>1</v>
      </c>
      <c r="L1229" s="21">
        <f t="shared" si="138"/>
        <v>0</v>
      </c>
      <c r="M1229" s="21" t="s">
        <v>972</v>
      </c>
      <c r="N1229" s="30">
        <v>45847</v>
      </c>
      <c r="O1229" s="48">
        <v>3755.5</v>
      </c>
      <c r="P1229" s="21" t="s">
        <v>242</v>
      </c>
      <c r="Q1229" s="21">
        <v>58152972415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Mumbai</v>
      </c>
      <c r="W1229" s="38"/>
      <c r="X1229" s="30">
        <v>45848</v>
      </c>
      <c r="Y1229" s="21">
        <f t="shared" si="139"/>
        <v>1</v>
      </c>
      <c r="Z1229" s="21" t="str">
        <f t="shared" si="140"/>
        <v>Wednesday</v>
      </c>
      <c r="AA1229" s="21" t="str">
        <f t="shared" si="141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1229</v>
      </c>
      <c r="B1230" s="21" t="s">
        <v>961</v>
      </c>
      <c r="C1230" s="30">
        <v>45841</v>
      </c>
      <c r="D1230" s="30">
        <v>45846</v>
      </c>
      <c r="E1230" s="47">
        <v>295.8</v>
      </c>
      <c r="F1230" s="47">
        <f t="shared" si="136"/>
        <v>26030.400000000001</v>
      </c>
      <c r="G1230" s="48">
        <f t="shared" si="137"/>
        <v>26030.400000000001</v>
      </c>
      <c r="H1230" s="21" t="s">
        <v>959</v>
      </c>
      <c r="I1230" s="21"/>
      <c r="J1230" s="21">
        <v>1</v>
      </c>
      <c r="K1230" s="21">
        <v>1</v>
      </c>
      <c r="L1230" s="21">
        <f t="shared" si="138"/>
        <v>0</v>
      </c>
      <c r="M1230" s="21" t="s">
        <v>996</v>
      </c>
      <c r="N1230" s="30">
        <v>45847</v>
      </c>
      <c r="O1230" s="48">
        <v>38000</v>
      </c>
      <c r="P1230" s="21" t="s">
        <v>621</v>
      </c>
      <c r="Q1230" s="21">
        <v>58152972161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Hyderabad</v>
      </c>
      <c r="W1230" s="38"/>
      <c r="X1230" s="30">
        <v>45848</v>
      </c>
      <c r="Y1230" s="21">
        <f t="shared" si="139"/>
        <v>1</v>
      </c>
      <c r="Z1230" s="21" t="str">
        <f t="shared" si="140"/>
        <v>Wednesday</v>
      </c>
      <c r="AA1230" s="21" t="str">
        <f t="shared" si="141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5</v>
      </c>
      <c r="F1231" s="47">
        <f t="shared" si="136"/>
        <v>440</v>
      </c>
      <c r="G1231" s="48">
        <f t="shared" si="137"/>
        <v>440</v>
      </c>
      <c r="H1231" s="21" t="s">
        <v>960</v>
      </c>
      <c r="I1231" s="21"/>
      <c r="J1231" s="21">
        <v>1</v>
      </c>
      <c r="K1231" s="21">
        <v>1</v>
      </c>
      <c r="L1231" s="21">
        <f t="shared" si="138"/>
        <v>0</v>
      </c>
      <c r="M1231" s="21" t="s">
        <v>1226</v>
      </c>
      <c r="N1231" s="30">
        <v>45854</v>
      </c>
      <c r="O1231" s="48">
        <v>0</v>
      </c>
      <c r="P1231" s="21" t="s">
        <v>625</v>
      </c>
      <c r="Q1231" s="21" t="s">
        <v>636</v>
      </c>
      <c r="R1231" s="21" t="s">
        <v>637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45854</v>
      </c>
      <c r="Y1231" s="21">
        <f t="shared" si="139"/>
        <v>0</v>
      </c>
      <c r="Z1231" s="21" t="str">
        <f t="shared" si="140"/>
        <v>Wednesday</v>
      </c>
      <c r="AA1231" s="21" t="str">
        <f t="shared" si="141"/>
        <v>Wednesday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1231</v>
      </c>
      <c r="B1232" s="21" t="s">
        <v>963</v>
      </c>
      <c r="C1232" s="30">
        <v>45841</v>
      </c>
      <c r="D1232" s="30">
        <v>45846</v>
      </c>
      <c r="E1232" s="47">
        <v>5</v>
      </c>
      <c r="F1232" s="47">
        <f t="shared" si="136"/>
        <v>440</v>
      </c>
      <c r="G1232" s="48">
        <f t="shared" si="137"/>
        <v>440</v>
      </c>
      <c r="H1232" s="21" t="s">
        <v>962</v>
      </c>
      <c r="I1232" s="21"/>
      <c r="J1232" s="21">
        <v>1</v>
      </c>
      <c r="K1232" s="21">
        <v>1</v>
      </c>
      <c r="L1232" s="21">
        <f t="shared" si="138"/>
        <v>0</v>
      </c>
      <c r="M1232" s="21" t="s">
        <v>1162</v>
      </c>
      <c r="N1232" s="30">
        <v>45852</v>
      </c>
      <c r="O1232" s="48">
        <v>0</v>
      </c>
      <c r="P1232" s="21" t="s">
        <v>625</v>
      </c>
      <c r="Q1232" s="21" t="s">
        <v>636</v>
      </c>
      <c r="R1232" s="21" t="s">
        <v>723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45852</v>
      </c>
      <c r="Y1232" s="21">
        <f t="shared" si="139"/>
        <v>0</v>
      </c>
      <c r="Z1232" s="21" t="str">
        <f t="shared" si="140"/>
        <v>Monday</v>
      </c>
      <c r="AA1232" s="21" t="str">
        <f t="shared" si="141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1232</v>
      </c>
      <c r="B1233" s="21">
        <v>300080663</v>
      </c>
      <c r="C1233" s="30">
        <v>45846</v>
      </c>
      <c r="D1233" s="30">
        <v>45849</v>
      </c>
      <c r="E1233" s="47">
        <v>44</v>
      </c>
      <c r="F1233" s="47">
        <f t="shared" si="136"/>
        <v>3872</v>
      </c>
      <c r="G1233" s="48">
        <f t="shared" si="137"/>
        <v>3872</v>
      </c>
      <c r="H1233" s="21" t="s">
        <v>1140</v>
      </c>
      <c r="I1233" s="21"/>
      <c r="J1233" s="21">
        <v>1</v>
      </c>
      <c r="K1233" s="21">
        <v>1</v>
      </c>
      <c r="L1233" s="21">
        <f t="shared" si="138"/>
        <v>0</v>
      </c>
      <c r="M1233" s="21" t="s">
        <v>1161</v>
      </c>
      <c r="N1233" s="30">
        <v>45852</v>
      </c>
      <c r="O1233" s="48">
        <v>7672.5</v>
      </c>
      <c r="P1233" s="21" t="s">
        <v>30</v>
      </c>
      <c r="Q1233" s="21" t="s">
        <v>636</v>
      </c>
      <c r="R1233" s="21" t="s">
        <v>723</v>
      </c>
      <c r="S1233" s="3">
        <v>-20</v>
      </c>
      <c r="T1233" s="37"/>
      <c r="U1233" s="21" t="s">
        <v>2378</v>
      </c>
      <c r="V1233" s="21" t="str">
        <f>VLOOKUP(P1233,'Customer List'!B:C,2,)</f>
        <v>Delhi</v>
      </c>
      <c r="W1233" s="38"/>
      <c r="X1233" s="30">
        <v>45852</v>
      </c>
      <c r="Y1233" s="21">
        <f t="shared" si="139"/>
        <v>0</v>
      </c>
      <c r="Z1233" s="21" t="str">
        <f t="shared" si="140"/>
        <v>Monday</v>
      </c>
      <c r="AA1233" s="21" t="str">
        <f t="shared" si="141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1233</v>
      </c>
      <c r="B1234" s="21">
        <v>300080470</v>
      </c>
      <c r="C1234" s="30">
        <v>45846</v>
      </c>
      <c r="D1234" s="30">
        <v>45849</v>
      </c>
      <c r="E1234" s="47">
        <v>328</v>
      </c>
      <c r="F1234" s="47">
        <f t="shared" si="136"/>
        <v>28864</v>
      </c>
      <c r="G1234" s="48">
        <f t="shared" si="137"/>
        <v>28864</v>
      </c>
      <c r="H1234" s="21" t="s">
        <v>1142</v>
      </c>
      <c r="I1234" s="21"/>
      <c r="J1234" s="21">
        <v>1</v>
      </c>
      <c r="K1234" s="21">
        <v>1</v>
      </c>
      <c r="L1234" s="21">
        <f t="shared" si="138"/>
        <v>0</v>
      </c>
      <c r="M1234" s="21" t="s">
        <v>1223</v>
      </c>
      <c r="N1234" s="30">
        <v>45854</v>
      </c>
      <c r="O1234" s="48">
        <v>48000</v>
      </c>
      <c r="P1234" s="21" t="s">
        <v>625</v>
      </c>
      <c r="Q1234" s="21" t="s">
        <v>636</v>
      </c>
      <c r="R1234" s="21" t="s">
        <v>637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45854</v>
      </c>
      <c r="Y1234" s="21">
        <f t="shared" si="139"/>
        <v>0</v>
      </c>
      <c r="Z1234" s="21" t="str">
        <f t="shared" si="140"/>
        <v>Wednesday</v>
      </c>
      <c r="AA1234" s="21" t="str">
        <f t="shared" si="141"/>
        <v>Wednesday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176</v>
      </c>
      <c r="F1235" s="47">
        <f t="shared" si="136"/>
        <v>15488</v>
      </c>
      <c r="G1235" s="48">
        <f t="shared" si="137"/>
        <v>15488</v>
      </c>
      <c r="H1235" s="21" t="s">
        <v>1143</v>
      </c>
      <c r="I1235" s="21"/>
      <c r="J1235" s="21">
        <v>1</v>
      </c>
      <c r="K1235" s="21">
        <v>1</v>
      </c>
      <c r="L1235" s="21">
        <f t="shared" si="138"/>
        <v>0</v>
      </c>
      <c r="M1235" s="21" t="s">
        <v>1160</v>
      </c>
      <c r="N1235" s="30">
        <v>45850</v>
      </c>
      <c r="O1235" s="48">
        <v>25575</v>
      </c>
      <c r="P1235" s="21" t="s">
        <v>617</v>
      </c>
      <c r="Q1235" s="21">
        <v>58153121121</v>
      </c>
      <c r="R1235" s="21" t="s">
        <v>40</v>
      </c>
      <c r="S1235" s="3">
        <v>-20</v>
      </c>
      <c r="T1235" s="37"/>
      <c r="U1235" s="21" t="s">
        <v>2378</v>
      </c>
      <c r="V1235" s="21" t="str">
        <f>VLOOKUP(P1235,'Customer List'!B:C,2,)</f>
        <v>Bhuvneshwar</v>
      </c>
      <c r="W1235" s="38"/>
      <c r="X1235" s="30">
        <v>45853</v>
      </c>
      <c r="Y1235" s="21">
        <f t="shared" si="139"/>
        <v>3</v>
      </c>
      <c r="Z1235" s="21" t="str">
        <f t="shared" si="140"/>
        <v>Saturday</v>
      </c>
      <c r="AA1235" s="21" t="str">
        <f t="shared" si="141"/>
        <v>Tuesday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1235</v>
      </c>
      <c r="B1236" s="21" t="s">
        <v>1131</v>
      </c>
      <c r="C1236" s="30">
        <v>45841</v>
      </c>
      <c r="D1236" s="30">
        <v>45849</v>
      </c>
      <c r="E1236" s="47">
        <v>17.5</v>
      </c>
      <c r="F1236" s="47">
        <f t="shared" si="136"/>
        <v>1540</v>
      </c>
      <c r="G1236" s="48">
        <f t="shared" si="137"/>
        <v>1540</v>
      </c>
      <c r="H1236" s="21">
        <v>100511</v>
      </c>
      <c r="I1236" s="21" t="s">
        <v>1420</v>
      </c>
      <c r="J1236" s="21">
        <v>1</v>
      </c>
      <c r="K1236" s="21">
        <v>1</v>
      </c>
      <c r="L1236" s="21">
        <f t="shared" si="138"/>
        <v>0</v>
      </c>
      <c r="M1236" s="21" t="s">
        <v>1156</v>
      </c>
      <c r="N1236" s="30">
        <v>45850</v>
      </c>
      <c r="O1236" s="48">
        <v>2325</v>
      </c>
      <c r="P1236" s="21" t="s">
        <v>165</v>
      </c>
      <c r="Q1236" s="21">
        <v>58153114386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Lucknow</v>
      </c>
      <c r="W1236" s="38"/>
      <c r="X1236" s="30">
        <v>45852</v>
      </c>
      <c r="Y1236" s="21">
        <f t="shared" si="139"/>
        <v>2</v>
      </c>
      <c r="Z1236" s="21" t="str">
        <f t="shared" si="140"/>
        <v>Saturday</v>
      </c>
      <c r="AA1236" s="21" t="str">
        <f t="shared" si="141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73.5</v>
      </c>
      <c r="F1237" s="47">
        <f t="shared" si="136"/>
        <v>6468</v>
      </c>
      <c r="G1237" s="48">
        <f t="shared" si="137"/>
        <v>6468</v>
      </c>
      <c r="H1237" s="21">
        <v>103108</v>
      </c>
      <c r="I1237" s="21" t="s">
        <v>77</v>
      </c>
      <c r="J1237" s="21">
        <v>1</v>
      </c>
      <c r="K1237" s="21">
        <v>1</v>
      </c>
      <c r="L1237" s="21">
        <f t="shared" si="138"/>
        <v>0</v>
      </c>
      <c r="M1237" s="21" t="s">
        <v>1913</v>
      </c>
      <c r="N1237" s="30">
        <v>45857</v>
      </c>
      <c r="O1237" s="48">
        <v>9975</v>
      </c>
      <c r="P1237" s="21" t="s">
        <v>1133</v>
      </c>
      <c r="Q1237" s="21">
        <v>58153395355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Kerala</v>
      </c>
      <c r="W1237" s="38"/>
      <c r="X1237" s="30">
        <v>45859</v>
      </c>
      <c r="Y1237" s="21">
        <f t="shared" si="139"/>
        <v>2</v>
      </c>
      <c r="Z1237" s="21" t="str">
        <f t="shared" si="140"/>
        <v>Saturday</v>
      </c>
      <c r="AA1237" s="21" t="str">
        <f t="shared" si="141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303.8</v>
      </c>
      <c r="F1238" s="47">
        <f t="shared" si="136"/>
        <v>26734.400000000001</v>
      </c>
      <c r="G1238" s="48">
        <f t="shared" si="137"/>
        <v>26734.400000000001</v>
      </c>
      <c r="H1238" s="21">
        <v>106906</v>
      </c>
      <c r="I1238" s="21" t="s">
        <v>1859</v>
      </c>
      <c r="J1238" s="21">
        <v>1</v>
      </c>
      <c r="K1238" s="21">
        <v>1</v>
      </c>
      <c r="L1238" s="21">
        <f t="shared" si="138"/>
        <v>0</v>
      </c>
      <c r="M1238" s="21" t="s">
        <v>1191</v>
      </c>
      <c r="N1238" s="30">
        <v>45853</v>
      </c>
      <c r="O1238" s="48">
        <v>37107</v>
      </c>
      <c r="P1238" s="21" t="s">
        <v>16</v>
      </c>
      <c r="Q1238" s="21" t="s">
        <v>636</v>
      </c>
      <c r="R1238" s="21" t="s">
        <v>723</v>
      </c>
      <c r="S1238" s="3">
        <v>4</v>
      </c>
      <c r="T1238" s="37"/>
      <c r="U1238" s="21" t="s">
        <v>18</v>
      </c>
      <c r="V1238" s="21" t="str">
        <f>VLOOKUP(P1238,'Customer List'!B:C,2,)</f>
        <v>Delhi</v>
      </c>
      <c r="W1238" s="38"/>
      <c r="X1238" s="30">
        <v>45853</v>
      </c>
      <c r="Y1238" s="21">
        <f t="shared" si="139"/>
        <v>0</v>
      </c>
      <c r="Z1238" s="21" t="str">
        <f t="shared" si="140"/>
        <v>Tuesday</v>
      </c>
      <c r="AA1238" s="21" t="str">
        <f t="shared" si="141"/>
        <v>Tuesday</v>
      </c>
      <c r="AB1238" s="21" t="str">
        <f>VLOOKUP(U1238,'Currency Sheet'!A:C,3,)</f>
        <v>DOLLAR</v>
      </c>
      <c r="AC1238" s="42" t="str">
        <f>VLOOKUP(P1238,'Customer List'!B:D,3,)</f>
        <v>Local</v>
      </c>
    </row>
    <row r="1239" spans="1:29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65.8</v>
      </c>
      <c r="F1239" s="47">
        <f t="shared" si="136"/>
        <v>5790.4</v>
      </c>
      <c r="G1239" s="48">
        <f t="shared" si="137"/>
        <v>5790.4</v>
      </c>
      <c r="H1239" s="21">
        <v>107627</v>
      </c>
      <c r="I1239" s="21" t="s">
        <v>1545</v>
      </c>
      <c r="J1239" s="21">
        <v>1</v>
      </c>
      <c r="K1239" s="21">
        <v>1</v>
      </c>
      <c r="L1239" s="21">
        <f t="shared" si="138"/>
        <v>0</v>
      </c>
      <c r="M1239" s="21" t="s">
        <v>1156</v>
      </c>
      <c r="N1239" s="30">
        <v>45850</v>
      </c>
      <c r="O1239" s="48">
        <v>8742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9"/>
        <v>2</v>
      </c>
      <c r="Z1239" s="21" t="str">
        <f t="shared" si="140"/>
        <v>Saturday</v>
      </c>
      <c r="AA1239" s="21" t="str">
        <f t="shared" si="141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275.10000000000002</v>
      </c>
      <c r="F1240" s="47">
        <f t="shared" si="136"/>
        <v>24208.800000000003</v>
      </c>
      <c r="G1240" s="48">
        <f t="shared" si="137"/>
        <v>24208.800000000003</v>
      </c>
      <c r="H1240" s="21">
        <v>109412</v>
      </c>
      <c r="I1240" s="21" t="s">
        <v>1860</v>
      </c>
      <c r="J1240" s="21">
        <v>1</v>
      </c>
      <c r="K1240" s="21">
        <v>1</v>
      </c>
      <c r="L1240" s="21">
        <f t="shared" si="138"/>
        <v>0</v>
      </c>
      <c r="M1240" s="21" t="s">
        <v>1156</v>
      </c>
      <c r="N1240" s="30">
        <v>45850</v>
      </c>
      <c r="O1240" s="48">
        <v>36549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9"/>
        <v>2</v>
      </c>
      <c r="Z1240" s="21" t="str">
        <f t="shared" si="140"/>
        <v>Saturday</v>
      </c>
      <c r="AA1240" s="21" t="str">
        <f t="shared" si="141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214.5</v>
      </c>
      <c r="F1241" s="47">
        <f t="shared" si="136"/>
        <v>18876</v>
      </c>
      <c r="G1241" s="48">
        <f t="shared" si="137"/>
        <v>18876</v>
      </c>
      <c r="H1241" s="21">
        <v>121439</v>
      </c>
      <c r="I1241" s="21" t="s">
        <v>1861</v>
      </c>
      <c r="J1241" s="21">
        <v>1</v>
      </c>
      <c r="K1241" s="21">
        <v>1</v>
      </c>
      <c r="L1241" s="21">
        <f t="shared" si="138"/>
        <v>0</v>
      </c>
      <c r="M1241" s="21" t="s">
        <v>1156</v>
      </c>
      <c r="N1241" s="30">
        <v>45850</v>
      </c>
      <c r="O1241" s="48">
        <v>26598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9"/>
        <v>2</v>
      </c>
      <c r="Z1241" s="21" t="str">
        <f t="shared" si="140"/>
        <v>Saturday</v>
      </c>
      <c r="AA1241" s="21" t="str">
        <f t="shared" si="141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35</v>
      </c>
      <c r="F1242" s="47">
        <f t="shared" si="136"/>
        <v>3080</v>
      </c>
      <c r="G1242" s="48">
        <f t="shared" si="137"/>
        <v>3080</v>
      </c>
      <c r="H1242" s="21">
        <v>123115</v>
      </c>
      <c r="I1242" s="21" t="s">
        <v>1454</v>
      </c>
      <c r="J1242" s="21">
        <v>1</v>
      </c>
      <c r="K1242" s="21">
        <v>1</v>
      </c>
      <c r="L1242" s="21">
        <f t="shared" si="138"/>
        <v>0</v>
      </c>
      <c r="M1242" s="21" t="s">
        <v>1156</v>
      </c>
      <c r="N1242" s="30">
        <v>45850</v>
      </c>
      <c r="O1242" s="48">
        <v>4650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9"/>
        <v>2</v>
      </c>
      <c r="Z1242" s="21" t="str">
        <f t="shared" si="140"/>
        <v>Saturday</v>
      </c>
      <c r="AA1242" s="21" t="str">
        <f t="shared" si="141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90.3</v>
      </c>
      <c r="F1243" s="47">
        <f t="shared" si="136"/>
        <v>7946.4</v>
      </c>
      <c r="G1243" s="48">
        <f t="shared" si="137"/>
        <v>7946.4</v>
      </c>
      <c r="H1243" s="21">
        <v>141705</v>
      </c>
      <c r="I1243" s="21" t="s">
        <v>1862</v>
      </c>
      <c r="J1243" s="21">
        <v>1</v>
      </c>
      <c r="K1243" s="21">
        <v>1</v>
      </c>
      <c r="L1243" s="21">
        <f t="shared" si="138"/>
        <v>0</v>
      </c>
      <c r="M1243" s="21" t="s">
        <v>1156</v>
      </c>
      <c r="N1243" s="30">
        <v>45850</v>
      </c>
      <c r="O1243" s="48">
        <v>11997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39"/>
        <v>2</v>
      </c>
      <c r="Z1243" s="21" t="str">
        <f t="shared" si="140"/>
        <v>Saturday</v>
      </c>
      <c r="AA1243" s="21" t="str">
        <f t="shared" si="141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262.5</v>
      </c>
      <c r="F1244" s="47">
        <f t="shared" si="136"/>
        <v>23100</v>
      </c>
      <c r="G1244" s="48">
        <f t="shared" si="137"/>
        <v>23100</v>
      </c>
      <c r="H1244" s="21">
        <v>146528</v>
      </c>
      <c r="I1244" s="21" t="s">
        <v>1863</v>
      </c>
      <c r="J1244" s="21">
        <v>1</v>
      </c>
      <c r="K1244" s="21">
        <v>1</v>
      </c>
      <c r="L1244" s="21">
        <f t="shared" si="138"/>
        <v>0</v>
      </c>
      <c r="M1244" s="21" t="s">
        <v>1191</v>
      </c>
      <c r="N1244" s="30">
        <v>45853</v>
      </c>
      <c r="O1244" s="48">
        <v>32062.5</v>
      </c>
      <c r="P1244" s="21" t="s">
        <v>16</v>
      </c>
      <c r="Q1244" s="21" t="s">
        <v>636</v>
      </c>
      <c r="R1244" s="21" t="s">
        <v>723</v>
      </c>
      <c r="S1244" s="3">
        <v>4</v>
      </c>
      <c r="T1244" s="37"/>
      <c r="U1244" s="21" t="s">
        <v>18</v>
      </c>
      <c r="V1244" s="21" t="str">
        <f>VLOOKUP(P1244,'Customer List'!B:C,2,)</f>
        <v>Delhi</v>
      </c>
      <c r="W1244" s="38"/>
      <c r="X1244" s="30">
        <v>45853</v>
      </c>
      <c r="Y1244" s="21">
        <f t="shared" si="139"/>
        <v>0</v>
      </c>
      <c r="Z1244" s="21" t="str">
        <f t="shared" si="140"/>
        <v>Tuesday</v>
      </c>
      <c r="AA1244" s="21" t="str">
        <f t="shared" si="141"/>
        <v>Tuesday</v>
      </c>
      <c r="AB1244" s="21" t="str">
        <f>VLOOKUP(U1244,'Currency Sheet'!A:C,3,)</f>
        <v>DOLLAR</v>
      </c>
      <c r="AC1244" s="42" t="str">
        <f>VLOOKUP(P1244,'Customer List'!B:D,3,)</f>
        <v>Local</v>
      </c>
    </row>
    <row r="1245" spans="1:29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267.39999999999998</v>
      </c>
      <c r="F1245" s="47">
        <f t="shared" si="136"/>
        <v>23531.199999999997</v>
      </c>
      <c r="G1245" s="48">
        <f t="shared" si="137"/>
        <v>23531.199999999997</v>
      </c>
      <c r="H1245" s="21">
        <v>149050</v>
      </c>
      <c r="I1245" s="21" t="s">
        <v>1864</v>
      </c>
      <c r="J1245" s="21">
        <v>1</v>
      </c>
      <c r="K1245" s="21">
        <v>1</v>
      </c>
      <c r="L1245" s="21">
        <f t="shared" si="138"/>
        <v>0</v>
      </c>
      <c r="M1245" s="21" t="s">
        <v>1156</v>
      </c>
      <c r="N1245" s="30">
        <v>45850</v>
      </c>
      <c r="O1245" s="48">
        <v>35526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9"/>
        <v>2</v>
      </c>
      <c r="Z1245" s="21" t="str">
        <f t="shared" si="140"/>
        <v>Saturday</v>
      </c>
      <c r="AA1245" s="21" t="str">
        <f t="shared" si="141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303.8</v>
      </c>
      <c r="F1246" s="47">
        <f t="shared" si="136"/>
        <v>26734.400000000001</v>
      </c>
      <c r="G1246" s="48">
        <f t="shared" si="137"/>
        <v>26734.400000000001</v>
      </c>
      <c r="H1246" s="21">
        <v>150636</v>
      </c>
      <c r="I1246" s="21" t="s">
        <v>1865</v>
      </c>
      <c r="J1246" s="21">
        <v>1</v>
      </c>
      <c r="K1246" s="21">
        <v>1</v>
      </c>
      <c r="L1246" s="21">
        <f t="shared" si="138"/>
        <v>0</v>
      </c>
      <c r="M1246" s="21" t="s">
        <v>1156</v>
      </c>
      <c r="N1246" s="30">
        <v>45850</v>
      </c>
      <c r="O1246" s="48">
        <v>40362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39"/>
        <v>2</v>
      </c>
      <c r="Z1246" s="21" t="str">
        <f t="shared" si="140"/>
        <v>Saturday</v>
      </c>
      <c r="AA1246" s="21" t="str">
        <f t="shared" si="141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11.9</v>
      </c>
      <c r="F1247" s="47">
        <f t="shared" si="136"/>
        <v>1047.2</v>
      </c>
      <c r="G1247" s="48">
        <f t="shared" si="137"/>
        <v>2094.4</v>
      </c>
      <c r="H1247" s="21">
        <v>300505</v>
      </c>
      <c r="I1247" s="21" t="s">
        <v>23</v>
      </c>
      <c r="J1247" s="21">
        <v>2</v>
      </c>
      <c r="K1247" s="21">
        <v>2</v>
      </c>
      <c r="L1247" s="21">
        <f t="shared" si="138"/>
        <v>0</v>
      </c>
      <c r="M1247" s="21" t="s">
        <v>1152</v>
      </c>
      <c r="N1247" s="30">
        <v>45850</v>
      </c>
      <c r="O1247" s="48">
        <v>3570</v>
      </c>
      <c r="P1247" s="21" t="s">
        <v>172</v>
      </c>
      <c r="Q1247" s="21">
        <v>58153114541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Kolkata</v>
      </c>
      <c r="W1247" s="38"/>
      <c r="X1247" s="30">
        <v>45852</v>
      </c>
      <c r="Y1247" s="21">
        <f t="shared" si="139"/>
        <v>2</v>
      </c>
      <c r="Z1247" s="21" t="str">
        <f t="shared" si="140"/>
        <v>Saturday</v>
      </c>
      <c r="AA1247" s="21" t="str">
        <f t="shared" si="141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50.4</v>
      </c>
      <c r="F1248" s="47">
        <f t="shared" si="136"/>
        <v>4435.2</v>
      </c>
      <c r="G1248" s="48">
        <f t="shared" si="137"/>
        <v>4435.2</v>
      </c>
      <c r="H1248" s="21">
        <v>301008</v>
      </c>
      <c r="I1248" s="21" t="s">
        <v>1800</v>
      </c>
      <c r="J1248" s="21">
        <v>1</v>
      </c>
      <c r="K1248" s="21">
        <v>1</v>
      </c>
      <c r="L1248" s="21">
        <f t="shared" si="138"/>
        <v>0</v>
      </c>
      <c r="M1248" s="21" t="s">
        <v>1913</v>
      </c>
      <c r="N1248" s="30">
        <v>45857</v>
      </c>
      <c r="O1248" s="48">
        <v>6840</v>
      </c>
      <c r="P1248" s="21" t="s">
        <v>1133</v>
      </c>
      <c r="Q1248" s="21">
        <v>58153395355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Kerala</v>
      </c>
      <c r="W1248" s="38"/>
      <c r="X1248" s="30">
        <v>45859</v>
      </c>
      <c r="Y1248" s="21">
        <f t="shared" si="139"/>
        <v>2</v>
      </c>
      <c r="Z1248" s="21" t="str">
        <f t="shared" si="140"/>
        <v>Saturday</v>
      </c>
      <c r="AA1248" s="21" t="str">
        <f t="shared" si="141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98.7</v>
      </c>
      <c r="F1249" s="47">
        <f t="shared" si="136"/>
        <v>8685.6</v>
      </c>
      <c r="G1249" s="48">
        <f t="shared" si="137"/>
        <v>8685.6</v>
      </c>
      <c r="H1249" s="21">
        <v>301641</v>
      </c>
      <c r="I1249" s="21" t="s">
        <v>1866</v>
      </c>
      <c r="J1249" s="21">
        <v>1</v>
      </c>
      <c r="K1249" s="21">
        <v>1</v>
      </c>
      <c r="L1249" s="21">
        <f t="shared" si="138"/>
        <v>0</v>
      </c>
      <c r="M1249" s="21" t="s">
        <v>1150</v>
      </c>
      <c r="N1249" s="30">
        <v>45850</v>
      </c>
      <c r="O1249" s="48">
        <v>16391</v>
      </c>
      <c r="P1249" s="21" t="s">
        <v>288</v>
      </c>
      <c r="Q1249" s="21">
        <v>58153120675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Banglore</v>
      </c>
      <c r="W1249" s="38"/>
      <c r="X1249" s="30">
        <v>45852</v>
      </c>
      <c r="Y1249" s="21">
        <f t="shared" si="139"/>
        <v>2</v>
      </c>
      <c r="Z1249" s="21" t="str">
        <f t="shared" si="140"/>
        <v>Saturday</v>
      </c>
      <c r="AA1249" s="21" t="str">
        <f t="shared" si="141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285</v>
      </c>
      <c r="F1250" s="47">
        <f t="shared" si="136"/>
        <v>25080</v>
      </c>
      <c r="G1250" s="48">
        <f t="shared" si="137"/>
        <v>25080</v>
      </c>
      <c r="H1250" s="21">
        <v>302340</v>
      </c>
      <c r="I1250" s="21" t="s">
        <v>1394</v>
      </c>
      <c r="J1250" s="21">
        <v>1</v>
      </c>
      <c r="K1250" s="21">
        <v>1</v>
      </c>
      <c r="L1250" s="21">
        <f t="shared" si="138"/>
        <v>0</v>
      </c>
      <c r="M1250" s="21" t="s">
        <v>1151</v>
      </c>
      <c r="N1250" s="30">
        <v>45850</v>
      </c>
      <c r="O1250" s="48">
        <v>41230</v>
      </c>
      <c r="P1250" s="21" t="s">
        <v>1134</v>
      </c>
      <c r="Q1250" s="21">
        <v>58153120546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Mumbai</v>
      </c>
      <c r="W1250" s="38"/>
      <c r="X1250" s="30">
        <v>45852</v>
      </c>
      <c r="Y1250" s="21">
        <f t="shared" si="139"/>
        <v>2</v>
      </c>
      <c r="Z1250" s="21" t="str">
        <f t="shared" si="140"/>
        <v>Saturday</v>
      </c>
      <c r="AA1250" s="21" t="str">
        <f t="shared" si="141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104.3</v>
      </c>
      <c r="F1251" s="47">
        <f t="shared" si="136"/>
        <v>9178.4</v>
      </c>
      <c r="G1251" s="48">
        <f t="shared" si="137"/>
        <v>9178.4</v>
      </c>
      <c r="H1251" s="21">
        <v>303007</v>
      </c>
      <c r="I1251" s="21" t="s">
        <v>1867</v>
      </c>
      <c r="J1251" s="21">
        <v>1</v>
      </c>
      <c r="K1251" s="21">
        <v>1</v>
      </c>
      <c r="L1251" s="21">
        <f t="shared" si="138"/>
        <v>0</v>
      </c>
      <c r="M1251" s="21" t="s">
        <v>1164</v>
      </c>
      <c r="N1251" s="30">
        <v>45852</v>
      </c>
      <c r="O1251" s="48">
        <v>16166.5</v>
      </c>
      <c r="P1251" s="21" t="s">
        <v>105</v>
      </c>
      <c r="Q1251" s="21" t="s">
        <v>1192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Chandigarh</v>
      </c>
      <c r="W1251" s="38"/>
      <c r="X1251" s="30">
        <v>45853</v>
      </c>
      <c r="Y1251" s="21">
        <f t="shared" si="139"/>
        <v>1</v>
      </c>
      <c r="Z1251" s="21" t="str">
        <f t="shared" si="140"/>
        <v>Monday</v>
      </c>
      <c r="AA1251" s="21" t="str">
        <f t="shared" si="141"/>
        <v>Tuesday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326.25</v>
      </c>
      <c r="F1252" s="47">
        <f t="shared" si="136"/>
        <v>28710</v>
      </c>
      <c r="G1252" s="48">
        <f t="shared" si="137"/>
        <v>28710</v>
      </c>
      <c r="H1252" s="21">
        <v>304134</v>
      </c>
      <c r="I1252" s="21" t="s">
        <v>1868</v>
      </c>
      <c r="J1252" s="21">
        <v>1</v>
      </c>
      <c r="K1252" s="21">
        <v>1</v>
      </c>
      <c r="L1252" s="21">
        <f t="shared" si="138"/>
        <v>0</v>
      </c>
      <c r="M1252" s="21" t="s">
        <v>1147</v>
      </c>
      <c r="N1252" s="30">
        <v>45850</v>
      </c>
      <c r="O1252" s="48">
        <v>37192.5</v>
      </c>
      <c r="P1252" s="21" t="s">
        <v>242</v>
      </c>
      <c r="Q1252" s="21">
        <v>58153114902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Mumbai</v>
      </c>
      <c r="W1252" s="38"/>
      <c r="X1252" s="30">
        <v>45852</v>
      </c>
      <c r="Y1252" s="21">
        <f t="shared" si="139"/>
        <v>2</v>
      </c>
      <c r="Z1252" s="21" t="str">
        <f t="shared" si="140"/>
        <v>Saturday</v>
      </c>
      <c r="AA1252" s="21" t="str">
        <f t="shared" si="141"/>
        <v>Monday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74.2</v>
      </c>
      <c r="F1253" s="47">
        <f t="shared" si="136"/>
        <v>6529.6</v>
      </c>
      <c r="G1253" s="48">
        <f t="shared" si="137"/>
        <v>6529.6</v>
      </c>
      <c r="H1253" s="21">
        <v>304603</v>
      </c>
      <c r="I1253" s="21" t="s">
        <v>1322</v>
      </c>
      <c r="J1253" s="21">
        <v>1</v>
      </c>
      <c r="K1253" s="21">
        <v>1</v>
      </c>
      <c r="L1253" s="21">
        <f t="shared" si="138"/>
        <v>0</v>
      </c>
      <c r="M1253" s="21" t="s">
        <v>1164</v>
      </c>
      <c r="N1253" s="30">
        <v>45852</v>
      </c>
      <c r="O1253" s="48">
        <v>11501</v>
      </c>
      <c r="P1253" s="21" t="s">
        <v>105</v>
      </c>
      <c r="Q1253" s="21" t="s">
        <v>1192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Chandigarh</v>
      </c>
      <c r="W1253" s="38"/>
      <c r="X1253" s="30">
        <v>45853</v>
      </c>
      <c r="Y1253" s="21">
        <f t="shared" si="139"/>
        <v>1</v>
      </c>
      <c r="Z1253" s="21" t="str">
        <f t="shared" si="140"/>
        <v>Monday</v>
      </c>
      <c r="AA1253" s="21" t="str">
        <f t="shared" si="141"/>
        <v>Tuesday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85.4</v>
      </c>
      <c r="F1254" s="47">
        <f t="shared" si="136"/>
        <v>7515.2000000000007</v>
      </c>
      <c r="G1254" s="48">
        <f t="shared" si="137"/>
        <v>7515.2000000000007</v>
      </c>
      <c r="H1254" s="21">
        <v>321105</v>
      </c>
      <c r="I1254" s="21" t="s">
        <v>1869</v>
      </c>
      <c r="J1254" s="21">
        <v>1</v>
      </c>
      <c r="K1254" s="21">
        <v>1</v>
      </c>
      <c r="L1254" s="21">
        <f t="shared" si="138"/>
        <v>0</v>
      </c>
      <c r="M1254" s="21" t="s">
        <v>1156</v>
      </c>
      <c r="N1254" s="30">
        <v>45850</v>
      </c>
      <c r="O1254" s="48">
        <v>11346</v>
      </c>
      <c r="P1254" s="21" t="s">
        <v>165</v>
      </c>
      <c r="Q1254" s="21">
        <v>58153114386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Lucknow</v>
      </c>
      <c r="W1254" s="38"/>
      <c r="X1254" s="30">
        <v>45852</v>
      </c>
      <c r="Y1254" s="21">
        <f t="shared" si="139"/>
        <v>2</v>
      </c>
      <c r="Z1254" s="21" t="str">
        <f t="shared" si="140"/>
        <v>Saturday</v>
      </c>
      <c r="AA1254" s="21" t="str">
        <f t="shared" si="141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68.599999999999994</v>
      </c>
      <c r="F1255" s="47">
        <f t="shared" si="136"/>
        <v>6036.7999999999993</v>
      </c>
      <c r="G1255" s="48">
        <f t="shared" si="137"/>
        <v>6036.7999999999993</v>
      </c>
      <c r="H1255" s="21">
        <v>328605</v>
      </c>
      <c r="I1255" s="21" t="s">
        <v>1812</v>
      </c>
      <c r="J1255" s="21">
        <v>1</v>
      </c>
      <c r="K1255" s="21">
        <v>1</v>
      </c>
      <c r="L1255" s="21">
        <f t="shared" si="138"/>
        <v>0</v>
      </c>
      <c r="M1255" s="21" t="s">
        <v>1152</v>
      </c>
      <c r="N1255" s="30">
        <v>45850</v>
      </c>
      <c r="O1255" s="48">
        <v>10290</v>
      </c>
      <c r="P1255" s="21" t="s">
        <v>172</v>
      </c>
      <c r="Q1255" s="21">
        <v>58153114541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Kolkata</v>
      </c>
      <c r="W1255" s="38"/>
      <c r="X1255" s="30">
        <v>45852</v>
      </c>
      <c r="Y1255" s="21">
        <f t="shared" si="139"/>
        <v>2</v>
      </c>
      <c r="Z1255" s="21" t="str">
        <f t="shared" si="140"/>
        <v>Saturday</v>
      </c>
      <c r="AA1255" s="21" t="str">
        <f t="shared" si="141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45.5</v>
      </c>
      <c r="F1256" s="47">
        <f t="shared" si="136"/>
        <v>4004</v>
      </c>
      <c r="G1256" s="48">
        <f t="shared" si="137"/>
        <v>4004</v>
      </c>
      <c r="H1256" s="21">
        <v>333801</v>
      </c>
      <c r="I1256" s="21" t="s">
        <v>1870</v>
      </c>
      <c r="J1256" s="21">
        <v>1</v>
      </c>
      <c r="K1256" s="21">
        <v>1</v>
      </c>
      <c r="L1256" s="21">
        <f t="shared" si="138"/>
        <v>0</v>
      </c>
      <c r="M1256" s="21" t="s">
        <v>1154</v>
      </c>
      <c r="N1256" s="30">
        <v>45850</v>
      </c>
      <c r="O1256" s="48">
        <v>7354.75</v>
      </c>
      <c r="P1256" s="21" t="s">
        <v>1135</v>
      </c>
      <c r="Q1256" s="21">
        <v>58153114191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Banglore</v>
      </c>
      <c r="W1256" s="38"/>
      <c r="X1256" s="30">
        <v>45852</v>
      </c>
      <c r="Y1256" s="21">
        <f t="shared" si="139"/>
        <v>2</v>
      </c>
      <c r="Z1256" s="21" t="str">
        <f t="shared" si="140"/>
        <v>Saturday</v>
      </c>
      <c r="AA1256" s="21" t="str">
        <f t="shared" si="141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84.7</v>
      </c>
      <c r="F1257" s="47">
        <f t="shared" si="136"/>
        <v>7453.6</v>
      </c>
      <c r="G1257" s="48">
        <f t="shared" si="137"/>
        <v>7453.6</v>
      </c>
      <c r="H1257" s="21">
        <v>344703</v>
      </c>
      <c r="I1257" s="21" t="s">
        <v>1871</v>
      </c>
      <c r="J1257" s="21">
        <v>1</v>
      </c>
      <c r="K1257" s="21">
        <v>1</v>
      </c>
      <c r="L1257" s="21">
        <f t="shared" si="138"/>
        <v>0</v>
      </c>
      <c r="M1257" s="21" t="s">
        <v>1152</v>
      </c>
      <c r="N1257" s="30">
        <v>45850</v>
      </c>
      <c r="O1257" s="48">
        <v>12705</v>
      </c>
      <c r="P1257" s="21" t="s">
        <v>172</v>
      </c>
      <c r="Q1257" s="21">
        <v>58153114541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Kolkata</v>
      </c>
      <c r="W1257" s="38"/>
      <c r="X1257" s="30">
        <v>45852</v>
      </c>
      <c r="Y1257" s="21">
        <f t="shared" si="139"/>
        <v>2</v>
      </c>
      <c r="Z1257" s="21" t="str">
        <f t="shared" si="140"/>
        <v>Saturday</v>
      </c>
      <c r="AA1257" s="21" t="str">
        <f t="shared" si="141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172.9</v>
      </c>
      <c r="F1258" s="47">
        <f t="shared" si="136"/>
        <v>15215.2</v>
      </c>
      <c r="G1258" s="48">
        <f t="shared" si="137"/>
        <v>15215.2</v>
      </c>
      <c r="H1258" s="21">
        <v>349504</v>
      </c>
      <c r="I1258" s="21" t="s">
        <v>1872</v>
      </c>
      <c r="J1258" s="21">
        <v>1</v>
      </c>
      <c r="K1258" s="21">
        <v>1</v>
      </c>
      <c r="L1258" s="21">
        <f t="shared" si="138"/>
        <v>0</v>
      </c>
      <c r="M1258" s="21" t="s">
        <v>1151</v>
      </c>
      <c r="N1258" s="30">
        <v>45850</v>
      </c>
      <c r="O1258" s="48">
        <v>26799.5</v>
      </c>
      <c r="P1258" s="21" t="s">
        <v>1134</v>
      </c>
      <c r="Q1258" s="21">
        <v>58153120546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Mumbai</v>
      </c>
      <c r="W1258" s="38"/>
      <c r="X1258" s="30">
        <v>45852</v>
      </c>
      <c r="Y1258" s="21">
        <f t="shared" si="139"/>
        <v>2</v>
      </c>
      <c r="Z1258" s="21" t="str">
        <f t="shared" si="140"/>
        <v>Saturday</v>
      </c>
      <c r="AA1258" s="21" t="str">
        <f t="shared" si="141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122.5</v>
      </c>
      <c r="F1259" s="47">
        <f t="shared" si="136"/>
        <v>10780</v>
      </c>
      <c r="G1259" s="48">
        <f t="shared" si="137"/>
        <v>10780</v>
      </c>
      <c r="H1259" s="21">
        <v>422603</v>
      </c>
      <c r="I1259" s="21" t="s">
        <v>1873</v>
      </c>
      <c r="J1259" s="21">
        <v>1</v>
      </c>
      <c r="K1259" s="21">
        <v>1</v>
      </c>
      <c r="L1259" s="21">
        <f t="shared" si="138"/>
        <v>0</v>
      </c>
      <c r="M1259" s="21" t="s">
        <v>1913</v>
      </c>
      <c r="N1259" s="30">
        <v>45857</v>
      </c>
      <c r="O1259" s="48">
        <v>16625</v>
      </c>
      <c r="P1259" s="21" t="s">
        <v>1133</v>
      </c>
      <c r="Q1259" s="21">
        <v>58153395355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45859</v>
      </c>
      <c r="Y1259" s="21">
        <f t="shared" si="139"/>
        <v>2</v>
      </c>
      <c r="Z1259" s="21" t="str">
        <f t="shared" si="140"/>
        <v>Saturday</v>
      </c>
      <c r="AA1259" s="21" t="str">
        <f t="shared" si="141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62.300000000000004</v>
      </c>
      <c r="F1260" s="47">
        <f t="shared" si="136"/>
        <v>5482.4000000000005</v>
      </c>
      <c r="G1260" s="48">
        <f t="shared" si="137"/>
        <v>16447.2</v>
      </c>
      <c r="H1260" s="21">
        <v>423103</v>
      </c>
      <c r="I1260" s="21" t="s">
        <v>1874</v>
      </c>
      <c r="J1260" s="21">
        <v>3</v>
      </c>
      <c r="K1260" s="21">
        <v>3</v>
      </c>
      <c r="L1260" s="21">
        <f t="shared" si="138"/>
        <v>0</v>
      </c>
      <c r="M1260" s="21" t="s">
        <v>1201</v>
      </c>
      <c r="N1260" s="30">
        <v>45853</v>
      </c>
      <c r="O1260" s="48">
        <v>24831</v>
      </c>
      <c r="P1260" s="21" t="s">
        <v>618</v>
      </c>
      <c r="Q1260" s="21">
        <v>58153220370</v>
      </c>
      <c r="R1260" s="21" t="s">
        <v>40</v>
      </c>
      <c r="S1260" s="3">
        <v>-20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45855</v>
      </c>
      <c r="Y1260" s="21">
        <f t="shared" si="139"/>
        <v>2</v>
      </c>
      <c r="Z1260" s="21" t="str">
        <f t="shared" si="140"/>
        <v>Tuesday</v>
      </c>
      <c r="AA1260" s="21" t="str">
        <f t="shared" si="141"/>
        <v>Thursday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31.5</v>
      </c>
      <c r="F1261" s="47">
        <f t="shared" si="136"/>
        <v>2772</v>
      </c>
      <c r="G1261" s="48">
        <f t="shared" si="137"/>
        <v>2772</v>
      </c>
      <c r="H1261" s="21">
        <v>423201</v>
      </c>
      <c r="I1261" s="21" t="s">
        <v>1875</v>
      </c>
      <c r="J1261" s="21">
        <v>1</v>
      </c>
      <c r="K1261" s="21">
        <v>1</v>
      </c>
      <c r="L1261" s="21">
        <f t="shared" si="138"/>
        <v>0</v>
      </c>
      <c r="M1261" s="21" t="s">
        <v>2071</v>
      </c>
      <c r="N1261" s="30">
        <v>45866</v>
      </c>
      <c r="O1261" s="48">
        <v>0</v>
      </c>
      <c r="P1261" s="21" t="s">
        <v>30</v>
      </c>
      <c r="Q1261" s="21" t="s">
        <v>636</v>
      </c>
      <c r="R1261" s="21" t="s">
        <v>723</v>
      </c>
      <c r="S1261" s="3">
        <v>-20</v>
      </c>
      <c r="T1261" s="37" t="s">
        <v>648</v>
      </c>
      <c r="U1261" s="21" t="s">
        <v>18</v>
      </c>
      <c r="V1261" s="21" t="str">
        <f>VLOOKUP(P1261,'Customer List'!B:C,2,)</f>
        <v>Delhi</v>
      </c>
      <c r="W1261" s="38"/>
      <c r="X1261" s="30">
        <v>45866</v>
      </c>
      <c r="Y1261" s="21">
        <f t="shared" si="139"/>
        <v>0</v>
      </c>
      <c r="Z1261" s="21" t="str">
        <f t="shared" si="140"/>
        <v>Monday</v>
      </c>
      <c r="AA1261" s="21" t="str">
        <f t="shared" si="141"/>
        <v>Monday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62.3</v>
      </c>
      <c r="F1262" s="47">
        <f t="shared" si="136"/>
        <v>5482.4</v>
      </c>
      <c r="G1262" s="48">
        <f t="shared" si="137"/>
        <v>5482.4</v>
      </c>
      <c r="H1262" s="21">
        <v>423301</v>
      </c>
      <c r="I1262" s="21" t="s">
        <v>1248</v>
      </c>
      <c r="J1262" s="21">
        <v>1</v>
      </c>
      <c r="K1262" s="21">
        <v>1</v>
      </c>
      <c r="L1262" s="21">
        <f t="shared" si="138"/>
        <v>0</v>
      </c>
      <c r="M1262" s="21" t="s">
        <v>1230</v>
      </c>
      <c r="N1262" s="30">
        <v>45855</v>
      </c>
      <c r="O1262" s="48">
        <v>7609.5</v>
      </c>
      <c r="P1262" s="21" t="s">
        <v>42</v>
      </c>
      <c r="Q1262" s="21" t="s">
        <v>636</v>
      </c>
      <c r="R1262" s="21" t="s">
        <v>637</v>
      </c>
      <c r="S1262" s="3">
        <v>-20</v>
      </c>
      <c r="T1262" s="37"/>
      <c r="U1262" s="21" t="s">
        <v>18</v>
      </c>
      <c r="V1262" s="21" t="str">
        <f>VLOOKUP(P1262,'Customer List'!B:C,2,)</f>
        <v>Faridabad</v>
      </c>
      <c r="W1262" s="38"/>
      <c r="X1262" s="30">
        <v>45855</v>
      </c>
      <c r="Y1262" s="21">
        <f t="shared" si="139"/>
        <v>0</v>
      </c>
      <c r="Z1262" s="21" t="str">
        <f t="shared" si="140"/>
        <v>Thursday</v>
      </c>
      <c r="AA1262" s="21" t="str">
        <f t="shared" si="141"/>
        <v>Thursday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115.5</v>
      </c>
      <c r="F1263" s="47">
        <f t="shared" si="136"/>
        <v>10164</v>
      </c>
      <c r="G1263" s="48">
        <f t="shared" si="137"/>
        <v>10164</v>
      </c>
      <c r="H1263" s="21">
        <v>424401</v>
      </c>
      <c r="I1263" s="21" t="s">
        <v>1342</v>
      </c>
      <c r="J1263" s="21">
        <v>1</v>
      </c>
      <c r="K1263" s="21">
        <v>1</v>
      </c>
      <c r="L1263" s="21">
        <f t="shared" si="138"/>
        <v>0</v>
      </c>
      <c r="M1263" s="21" t="s">
        <v>2039</v>
      </c>
      <c r="N1263" s="30">
        <v>45863</v>
      </c>
      <c r="O1263" s="48">
        <v>0</v>
      </c>
      <c r="P1263" s="21" t="s">
        <v>153</v>
      </c>
      <c r="Q1263" s="21" t="s">
        <v>1127</v>
      </c>
      <c r="R1263" s="21" t="s">
        <v>2037</v>
      </c>
      <c r="S1263" s="3">
        <v>4</v>
      </c>
      <c r="T1263" s="37" t="s">
        <v>2038</v>
      </c>
      <c r="U1263" s="21" t="s">
        <v>18</v>
      </c>
      <c r="V1263" s="21" t="str">
        <f>VLOOKUP(P1263,'Customer List'!B:C,2,)</f>
        <v>Noida</v>
      </c>
      <c r="W1263" s="38"/>
      <c r="X1263" s="30">
        <f>IF(OR(R1263 = "PRIYANKA MADAM", R1263 = "DEEPAK", R1263 = "PORTER"),N1263,"")</f>
        <v>45863</v>
      </c>
      <c r="Y1263" s="21">
        <f t="shared" si="139"/>
        <v>0</v>
      </c>
      <c r="Z1263" s="21" t="str">
        <f t="shared" si="140"/>
        <v>Friday</v>
      </c>
      <c r="AA1263" s="21" t="str">
        <f t="shared" si="141"/>
        <v>Friday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98.7</v>
      </c>
      <c r="F1264" s="47">
        <f t="shared" si="136"/>
        <v>8685.6</v>
      </c>
      <c r="G1264" s="48">
        <f t="shared" si="137"/>
        <v>17371.2</v>
      </c>
      <c r="H1264" s="21">
        <v>426102</v>
      </c>
      <c r="I1264" s="21" t="s">
        <v>1876</v>
      </c>
      <c r="J1264" s="21">
        <v>2</v>
      </c>
      <c r="K1264" s="21">
        <v>2</v>
      </c>
      <c r="L1264" s="21">
        <f t="shared" si="138"/>
        <v>0</v>
      </c>
      <c r="M1264" s="21" t="s">
        <v>2012</v>
      </c>
      <c r="N1264" s="30">
        <v>45861</v>
      </c>
      <c r="O1264" s="48">
        <v>30597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9"/>
        <v>0</v>
      </c>
      <c r="Z1264" s="21" t="str">
        <f t="shared" si="140"/>
        <v>Wednesday</v>
      </c>
      <c r="AA1264" s="21" t="str">
        <f t="shared" si="141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87.5</v>
      </c>
      <c r="F1265" s="47">
        <f t="shared" si="136"/>
        <v>7700</v>
      </c>
      <c r="G1265" s="48">
        <f t="shared" si="137"/>
        <v>15400</v>
      </c>
      <c r="H1265" s="21">
        <v>426105</v>
      </c>
      <c r="I1265" s="21" t="s">
        <v>1759</v>
      </c>
      <c r="J1265" s="21">
        <v>2</v>
      </c>
      <c r="K1265" s="21">
        <v>2</v>
      </c>
      <c r="L1265" s="21">
        <f t="shared" si="138"/>
        <v>0</v>
      </c>
      <c r="M1265" s="21" t="s">
        <v>2012</v>
      </c>
      <c r="N1265" s="30">
        <v>45861</v>
      </c>
      <c r="O1265" s="48">
        <v>27125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39"/>
        <v>0</v>
      </c>
      <c r="Z1265" s="21" t="str">
        <f t="shared" si="140"/>
        <v>Wednesday</v>
      </c>
      <c r="AA1265" s="21" t="str">
        <f t="shared" si="141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36"/>
        <v>18788</v>
      </c>
      <c r="G1266" s="48">
        <f t="shared" si="137"/>
        <v>18788</v>
      </c>
      <c r="H1266" s="21">
        <v>430804</v>
      </c>
      <c r="I1266" s="21" t="s">
        <v>1877</v>
      </c>
      <c r="J1266" s="21">
        <v>1</v>
      </c>
      <c r="K1266" s="21">
        <v>1</v>
      </c>
      <c r="L1266" s="21">
        <f t="shared" si="138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9"/>
        <v>0</v>
      </c>
      <c r="Z1266" s="21" t="str">
        <f t="shared" si="140"/>
        <v>Thursday</v>
      </c>
      <c r="AA1266" s="21" t="str">
        <f t="shared" si="141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36"/>
        <v>18788</v>
      </c>
      <c r="G1267" s="48">
        <f t="shared" si="137"/>
        <v>18788</v>
      </c>
      <c r="H1267" s="21">
        <v>430904</v>
      </c>
      <c r="I1267" s="21" t="s">
        <v>1878</v>
      </c>
      <c r="J1267" s="21">
        <v>1</v>
      </c>
      <c r="K1267" s="21">
        <v>1</v>
      </c>
      <c r="L1267" s="21">
        <f t="shared" si="138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9"/>
        <v>0</v>
      </c>
      <c r="Z1267" s="21" t="str">
        <f t="shared" si="140"/>
        <v>Thursday</v>
      </c>
      <c r="AA1267" s="21" t="str">
        <f t="shared" si="141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36"/>
        <v>18788</v>
      </c>
      <c r="G1268" s="48">
        <f t="shared" si="137"/>
        <v>18788</v>
      </c>
      <c r="H1268" s="21">
        <v>431104</v>
      </c>
      <c r="I1268" s="21" t="s">
        <v>1764</v>
      </c>
      <c r="J1268" s="21">
        <v>1</v>
      </c>
      <c r="K1268" s="21">
        <v>1</v>
      </c>
      <c r="L1268" s="21">
        <f t="shared" si="138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9"/>
        <v>0</v>
      </c>
      <c r="Z1268" s="21" t="str">
        <f t="shared" si="140"/>
        <v>Thursday</v>
      </c>
      <c r="AA1268" s="21" t="str">
        <f t="shared" si="141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36"/>
        <v>18788</v>
      </c>
      <c r="G1269" s="48">
        <f t="shared" si="137"/>
        <v>18788</v>
      </c>
      <c r="H1269" s="21">
        <v>431414</v>
      </c>
      <c r="I1269" s="21" t="s">
        <v>1879</v>
      </c>
      <c r="J1269" s="21">
        <v>1</v>
      </c>
      <c r="K1269" s="21">
        <v>1</v>
      </c>
      <c r="L1269" s="21">
        <f t="shared" si="138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9"/>
        <v>0</v>
      </c>
      <c r="Z1269" s="21" t="str">
        <f t="shared" si="140"/>
        <v>Thursday</v>
      </c>
      <c r="AA1269" s="21" t="str">
        <f t="shared" si="141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36"/>
        <v>18788</v>
      </c>
      <c r="G1270" s="48">
        <f t="shared" si="137"/>
        <v>18788</v>
      </c>
      <c r="H1270" s="21">
        <v>432504</v>
      </c>
      <c r="I1270" s="21" t="s">
        <v>1880</v>
      </c>
      <c r="J1270" s="21">
        <v>1</v>
      </c>
      <c r="K1270" s="21">
        <v>1</v>
      </c>
      <c r="L1270" s="21">
        <f t="shared" si="138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39"/>
        <v>0</v>
      </c>
      <c r="Z1270" s="21" t="str">
        <f t="shared" si="140"/>
        <v>Thursday</v>
      </c>
      <c r="AA1270" s="21" t="str">
        <f t="shared" si="141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445.5</v>
      </c>
      <c r="F1271" s="47">
        <f t="shared" si="136"/>
        <v>39204</v>
      </c>
      <c r="G1271" s="48">
        <f t="shared" si="137"/>
        <v>39204</v>
      </c>
      <c r="H1271" s="21">
        <v>480012</v>
      </c>
      <c r="I1271" s="21" t="s">
        <v>1881</v>
      </c>
      <c r="J1271" s="21">
        <v>1</v>
      </c>
      <c r="K1271" s="21">
        <v>1</v>
      </c>
      <c r="L1271" s="21">
        <f t="shared" si="138"/>
        <v>0</v>
      </c>
      <c r="M1271" s="21" t="s">
        <v>1913</v>
      </c>
      <c r="N1271" s="30">
        <v>45857</v>
      </c>
      <c r="O1271" s="48">
        <v>56430</v>
      </c>
      <c r="P1271" s="21" t="s">
        <v>1133</v>
      </c>
      <c r="Q1271" s="21">
        <v>58153395355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Kerala</v>
      </c>
      <c r="W1271" s="38"/>
      <c r="X1271" s="30">
        <v>45859</v>
      </c>
      <c r="Y1271" s="21">
        <f t="shared" si="139"/>
        <v>2</v>
      </c>
      <c r="Z1271" s="21" t="str">
        <f t="shared" si="140"/>
        <v>Saturday</v>
      </c>
      <c r="AA1271" s="21" t="str">
        <f t="shared" si="141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72.8</v>
      </c>
      <c r="F1272" s="47">
        <f t="shared" si="136"/>
        <v>6406.4</v>
      </c>
      <c r="G1272" s="48">
        <f t="shared" si="137"/>
        <v>6406.4</v>
      </c>
      <c r="H1272" s="21">
        <v>501106</v>
      </c>
      <c r="I1272" s="21" t="s">
        <v>1882</v>
      </c>
      <c r="J1272" s="21">
        <v>1</v>
      </c>
      <c r="K1272" s="21">
        <v>1</v>
      </c>
      <c r="L1272" s="21">
        <f t="shared" si="138"/>
        <v>0</v>
      </c>
      <c r="M1272" s="21" t="s">
        <v>1152</v>
      </c>
      <c r="N1272" s="30">
        <v>45850</v>
      </c>
      <c r="O1272" s="48">
        <v>10920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9"/>
        <v>2</v>
      </c>
      <c r="Z1272" s="21" t="str">
        <f t="shared" si="140"/>
        <v>Saturday</v>
      </c>
      <c r="AA1272" s="21" t="str">
        <f t="shared" si="141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86.8</v>
      </c>
      <c r="F1273" s="47">
        <f t="shared" si="136"/>
        <v>7638.4</v>
      </c>
      <c r="G1273" s="48">
        <f t="shared" si="137"/>
        <v>7638.4</v>
      </c>
      <c r="H1273" s="21">
        <v>502521</v>
      </c>
      <c r="I1273" s="21" t="s">
        <v>1883</v>
      </c>
      <c r="J1273" s="21">
        <v>1</v>
      </c>
      <c r="K1273" s="21">
        <v>1</v>
      </c>
      <c r="L1273" s="21">
        <f t="shared" si="138"/>
        <v>0</v>
      </c>
      <c r="M1273" s="21" t="s">
        <v>1152</v>
      </c>
      <c r="N1273" s="30">
        <v>45850</v>
      </c>
      <c r="O1273" s="48">
        <v>13020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39"/>
        <v>2</v>
      </c>
      <c r="Z1273" s="21" t="str">
        <f t="shared" si="140"/>
        <v>Saturday</v>
      </c>
      <c r="AA1273" s="21" t="str">
        <f t="shared" si="141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148.5</v>
      </c>
      <c r="F1274" s="47">
        <f t="shared" si="136"/>
        <v>13068</v>
      </c>
      <c r="G1274" s="48">
        <f t="shared" si="137"/>
        <v>13068</v>
      </c>
      <c r="H1274" s="21">
        <v>505829</v>
      </c>
      <c r="I1274" s="21" t="s">
        <v>1517</v>
      </c>
      <c r="J1274" s="21">
        <v>1</v>
      </c>
      <c r="K1274" s="21">
        <v>1</v>
      </c>
      <c r="L1274" s="21">
        <f t="shared" si="138"/>
        <v>0</v>
      </c>
      <c r="M1274" s="21" t="s">
        <v>1156</v>
      </c>
      <c r="N1274" s="30">
        <v>45850</v>
      </c>
      <c r="O1274" s="48">
        <v>18414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9"/>
        <v>2</v>
      </c>
      <c r="Z1274" s="21" t="str">
        <f t="shared" si="140"/>
        <v>Saturday</v>
      </c>
      <c r="AA1274" s="21" t="str">
        <f t="shared" si="141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71.400000000000006</v>
      </c>
      <c r="F1275" s="47">
        <f t="shared" si="136"/>
        <v>6283.2000000000007</v>
      </c>
      <c r="G1275" s="48">
        <f t="shared" si="137"/>
        <v>6283.2000000000007</v>
      </c>
      <c r="H1275" s="21">
        <v>506307</v>
      </c>
      <c r="I1275" s="21" t="s">
        <v>1884</v>
      </c>
      <c r="J1275" s="21">
        <v>1</v>
      </c>
      <c r="K1275" s="21">
        <v>1</v>
      </c>
      <c r="L1275" s="21">
        <f t="shared" si="138"/>
        <v>0</v>
      </c>
      <c r="M1275" s="21" t="s">
        <v>1156</v>
      </c>
      <c r="N1275" s="30">
        <v>45850</v>
      </c>
      <c r="O1275" s="48">
        <v>9486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39"/>
        <v>2</v>
      </c>
      <c r="Z1275" s="21" t="str">
        <f t="shared" si="140"/>
        <v>Saturday</v>
      </c>
      <c r="AA1275" s="21" t="str">
        <f t="shared" si="141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144.19999999999999</v>
      </c>
      <c r="F1276" s="47">
        <f t="shared" si="136"/>
        <v>12689.599999999999</v>
      </c>
      <c r="G1276" s="48">
        <f t="shared" si="137"/>
        <v>12689.599999999999</v>
      </c>
      <c r="H1276" s="21">
        <v>574804</v>
      </c>
      <c r="I1276" s="21" t="s">
        <v>1885</v>
      </c>
      <c r="J1276" s="21">
        <v>1</v>
      </c>
      <c r="K1276" s="21">
        <v>1</v>
      </c>
      <c r="L1276" s="21">
        <f t="shared" si="138"/>
        <v>0</v>
      </c>
      <c r="M1276" s="21" t="s">
        <v>1152</v>
      </c>
      <c r="N1276" s="30">
        <v>45850</v>
      </c>
      <c r="O1276" s="48">
        <v>21630</v>
      </c>
      <c r="P1276" s="21" t="s">
        <v>172</v>
      </c>
      <c r="Q1276" s="21">
        <v>58153114541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Kolkata</v>
      </c>
      <c r="W1276" s="38"/>
      <c r="X1276" s="30">
        <v>45852</v>
      </c>
      <c r="Y1276" s="21">
        <f t="shared" si="139"/>
        <v>2</v>
      </c>
      <c r="Z1276" s="21" t="str">
        <f t="shared" si="140"/>
        <v>Saturday</v>
      </c>
      <c r="AA1276" s="21" t="str">
        <f t="shared" si="141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107.1</v>
      </c>
      <c r="F1277" s="47">
        <f t="shared" si="136"/>
        <v>9424.7999999999993</v>
      </c>
      <c r="G1277" s="48">
        <f t="shared" si="137"/>
        <v>9424.7999999999993</v>
      </c>
      <c r="H1277" s="21">
        <v>576404</v>
      </c>
      <c r="I1277" s="21" t="s">
        <v>1366</v>
      </c>
      <c r="J1277" s="21">
        <v>1</v>
      </c>
      <c r="K1277" s="21">
        <v>1</v>
      </c>
      <c r="L1277" s="21">
        <f t="shared" si="138"/>
        <v>0</v>
      </c>
      <c r="M1277" s="21" t="s">
        <v>1153</v>
      </c>
      <c r="N1277" s="30">
        <v>45850</v>
      </c>
      <c r="O1277" s="48">
        <v>11621.88</v>
      </c>
      <c r="P1277" s="21" t="s">
        <v>276</v>
      </c>
      <c r="Q1277" s="21">
        <v>58153114460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Pune</v>
      </c>
      <c r="W1277" s="38"/>
      <c r="X1277" s="30">
        <v>45852</v>
      </c>
      <c r="Y1277" s="21">
        <f t="shared" si="139"/>
        <v>2</v>
      </c>
      <c r="Z1277" s="21" t="str">
        <f t="shared" si="140"/>
        <v>Saturday</v>
      </c>
      <c r="AA1277" s="21" t="str">
        <f t="shared" si="141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177.1</v>
      </c>
      <c r="F1278" s="47">
        <f t="shared" si="136"/>
        <v>15584.8</v>
      </c>
      <c r="G1278" s="48">
        <f t="shared" si="137"/>
        <v>15584.8</v>
      </c>
      <c r="H1278" s="21">
        <v>640914</v>
      </c>
      <c r="I1278" s="21" t="s">
        <v>1349</v>
      </c>
      <c r="J1278" s="21">
        <v>1</v>
      </c>
      <c r="K1278" s="21">
        <v>1</v>
      </c>
      <c r="L1278" s="21">
        <f t="shared" si="138"/>
        <v>0</v>
      </c>
      <c r="M1278" s="21" t="s">
        <v>1148</v>
      </c>
      <c r="N1278" s="30">
        <v>45850</v>
      </c>
      <c r="O1278" s="48">
        <v>29711.25</v>
      </c>
      <c r="P1278" s="21" t="s">
        <v>1137</v>
      </c>
      <c r="Q1278" s="21">
        <v>58153115042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Kolkata</v>
      </c>
      <c r="W1278" s="38"/>
      <c r="X1278" s="30">
        <v>45853</v>
      </c>
      <c r="Y1278" s="21">
        <f t="shared" si="139"/>
        <v>3</v>
      </c>
      <c r="Z1278" s="21" t="str">
        <f t="shared" si="140"/>
        <v>Saturday</v>
      </c>
      <c r="AA1278" s="21" t="str">
        <f t="shared" si="141"/>
        <v>Tuesday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78.400000000000006</v>
      </c>
      <c r="F1279" s="47">
        <f t="shared" si="136"/>
        <v>6899.2000000000007</v>
      </c>
      <c r="G1279" s="48">
        <f t="shared" si="137"/>
        <v>6899.2000000000007</v>
      </c>
      <c r="H1279" s="21">
        <v>853301</v>
      </c>
      <c r="I1279" s="21" t="s">
        <v>1886</v>
      </c>
      <c r="J1279" s="21">
        <v>1</v>
      </c>
      <c r="K1279" s="21">
        <v>1</v>
      </c>
      <c r="L1279" s="21">
        <f t="shared" si="138"/>
        <v>0</v>
      </c>
      <c r="M1279" s="21" t="s">
        <v>1154</v>
      </c>
      <c r="N1279" s="30">
        <v>45850</v>
      </c>
      <c r="O1279" s="48">
        <v>12672.8</v>
      </c>
      <c r="P1279" s="21" t="s">
        <v>1135</v>
      </c>
      <c r="Q1279" s="21">
        <v>58153114191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Banglore</v>
      </c>
      <c r="W1279" s="38"/>
      <c r="X1279" s="30">
        <v>45852</v>
      </c>
      <c r="Y1279" s="21">
        <f t="shared" si="139"/>
        <v>2</v>
      </c>
      <c r="Z1279" s="21" t="str">
        <f t="shared" si="140"/>
        <v>Saturday</v>
      </c>
      <c r="AA1279" s="21" t="str">
        <f t="shared" si="141"/>
        <v>Monday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1270</v>
      </c>
      <c r="F1280" s="47">
        <f t="shared" si="136"/>
        <v>111760</v>
      </c>
      <c r="G1280" s="48">
        <f t="shared" si="137"/>
        <v>223520</v>
      </c>
      <c r="H1280" s="21">
        <v>900007715</v>
      </c>
      <c r="I1280" s="21" t="s">
        <v>2801</v>
      </c>
      <c r="J1280" s="21">
        <v>2</v>
      </c>
      <c r="K1280" s="21">
        <v>2</v>
      </c>
      <c r="L1280" s="21">
        <f t="shared" si="138"/>
        <v>0</v>
      </c>
      <c r="M1280" s="21" t="s">
        <v>2224</v>
      </c>
      <c r="N1280" s="30">
        <v>45871</v>
      </c>
      <c r="O1280" s="48">
        <v>370840</v>
      </c>
      <c r="P1280" s="21" t="s">
        <v>180</v>
      </c>
      <c r="Q1280" s="21" t="s">
        <v>2070</v>
      </c>
      <c r="R1280" s="21" t="s">
        <v>637</v>
      </c>
      <c r="S1280" s="3">
        <v>4</v>
      </c>
      <c r="T1280" s="37" t="s">
        <v>2225</v>
      </c>
      <c r="U1280" s="21" t="s">
        <v>18</v>
      </c>
      <c r="V1280" s="21" t="str">
        <f>VLOOKUP(P1280,'Customer List'!B:C,2,)</f>
        <v>Faridabad</v>
      </c>
      <c r="W1280" s="38"/>
      <c r="X1280" s="30">
        <v>45871</v>
      </c>
      <c r="Y1280" s="21">
        <f t="shared" si="139"/>
        <v>0</v>
      </c>
      <c r="Z1280" s="21" t="str">
        <f t="shared" si="140"/>
        <v>Saturday</v>
      </c>
      <c r="AA1280" s="21" t="str">
        <f t="shared" si="141"/>
        <v>Saturday</v>
      </c>
      <c r="AB1280" s="21" t="str">
        <f>VLOOKUP(U1280,'Currency Sheet'!A:C,3,)</f>
        <v>DOLLAR</v>
      </c>
      <c r="AC1280" s="42" t="str">
        <f>VLOOKUP(P1280,'Customer List'!B:D,3,)</f>
        <v>Local</v>
      </c>
    </row>
    <row r="1281" spans="1:29" x14ac:dyDescent="0.25">
      <c r="A1281" s="21">
        <v>1280</v>
      </c>
      <c r="B1281" s="21" t="s">
        <v>2684</v>
      </c>
      <c r="C1281" s="30">
        <v>45845</v>
      </c>
      <c r="D1281" s="30">
        <v>45849</v>
      </c>
      <c r="E1281" s="47">
        <v>9414.86</v>
      </c>
      <c r="F1281" s="47">
        <f t="shared" si="136"/>
        <v>9414.86</v>
      </c>
      <c r="G1281" s="48">
        <f t="shared" si="137"/>
        <v>9414.86</v>
      </c>
      <c r="H1281" s="21">
        <v>4520012</v>
      </c>
      <c r="I1281" s="21" t="s">
        <v>2685</v>
      </c>
      <c r="J1281" s="21">
        <v>1</v>
      </c>
      <c r="K1281" s="21">
        <v>1</v>
      </c>
      <c r="L1281" s="21">
        <f t="shared" si="138"/>
        <v>0</v>
      </c>
      <c r="M1281" s="21" t="s">
        <v>2686</v>
      </c>
      <c r="N1281" s="30">
        <v>45866</v>
      </c>
      <c r="O1281" s="48">
        <v>11295.43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2775</v>
      </c>
      <c r="V1281" s="21" t="str">
        <f>VLOOKUP(P1281,'Customer List'!B:C,2,)</f>
        <v>Delhi</v>
      </c>
      <c r="W1281" s="38"/>
      <c r="X1281" s="30">
        <v>45866</v>
      </c>
      <c r="Y1281" s="21">
        <f t="shared" si="139"/>
        <v>0</v>
      </c>
      <c r="Z1281" s="21" t="str">
        <f t="shared" si="140"/>
        <v>Monday</v>
      </c>
      <c r="AA1281" s="21" t="str">
        <f t="shared" si="141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29251.02</v>
      </c>
      <c r="F1282" s="47">
        <f t="shared" si="136"/>
        <v>29251.02</v>
      </c>
      <c r="G1282" s="48">
        <f t="shared" si="137"/>
        <v>29251.02</v>
      </c>
      <c r="H1282" s="21">
        <v>4430022</v>
      </c>
      <c r="I1282" s="21" t="s">
        <v>2687</v>
      </c>
      <c r="J1282" s="21">
        <v>1</v>
      </c>
      <c r="K1282" s="21">
        <v>1</v>
      </c>
      <c r="L1282" s="21">
        <f t="shared" si="138"/>
        <v>0</v>
      </c>
      <c r="M1282" s="21" t="s">
        <v>2686</v>
      </c>
      <c r="N1282" s="30">
        <v>45866</v>
      </c>
      <c r="O1282" s="48">
        <v>35101.22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39"/>
        <v>0</v>
      </c>
      <c r="Z1282" s="21" t="str">
        <f t="shared" si="140"/>
        <v>Monday</v>
      </c>
      <c r="AA1282" s="21" t="str">
        <f t="shared" si="141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x14ac:dyDescent="0.25">
      <c r="A1283" s="21">
        <v>1282</v>
      </c>
      <c r="B1283" s="21">
        <v>336488</v>
      </c>
      <c r="C1283" s="30">
        <v>45846</v>
      </c>
      <c r="D1283" s="30">
        <v>45849</v>
      </c>
      <c r="E1283" s="47">
        <v>162.75</v>
      </c>
      <c r="F1283" s="47">
        <f t="shared" ref="F1283:F1346" si="142">IF(AB1283="DOLLAR",E1283*88,E1283)</f>
        <v>14322</v>
      </c>
      <c r="G1283" s="48">
        <f t="shared" ref="G1283:G1346" si="143">F1283*J1283</f>
        <v>14322</v>
      </c>
      <c r="H1283" s="21" t="s">
        <v>1138</v>
      </c>
      <c r="I1283" s="21"/>
      <c r="J1283" s="21">
        <v>1</v>
      </c>
      <c r="K1283" s="21">
        <v>1</v>
      </c>
      <c r="L1283" s="21">
        <f t="shared" ref="L1283:L1346" si="144">J1283-K1283</f>
        <v>0</v>
      </c>
      <c r="M1283" s="21" t="s">
        <v>1157</v>
      </c>
      <c r="N1283" s="30">
        <v>45850</v>
      </c>
      <c r="O1283" s="48">
        <v>22025.5</v>
      </c>
      <c r="P1283" s="21" t="s">
        <v>1139</v>
      </c>
      <c r="Q1283" s="21">
        <v>58153114622</v>
      </c>
      <c r="R1283" s="21" t="s">
        <v>40</v>
      </c>
      <c r="S1283" s="3">
        <v>-20</v>
      </c>
      <c r="T1283" s="37"/>
      <c r="U1283" s="21" t="s">
        <v>511</v>
      </c>
      <c r="V1283" s="21" t="str">
        <f>VLOOKUP(P1283,'Customer List'!B:C,2,)</f>
        <v>Hyderabad</v>
      </c>
      <c r="W1283" s="38"/>
      <c r="X1283" s="30">
        <v>45851</v>
      </c>
      <c r="Y1283" s="21">
        <f t="shared" ref="Y1283:Y1346" si="145">IF(X1283="", "", X1283-N1283)</f>
        <v>1</v>
      </c>
      <c r="Z1283" s="21" t="str">
        <f t="shared" ref="Z1283:Z1346" si="146">IF(N1283="", "", TEXT(N1283, "dddd"))</f>
        <v>Saturday</v>
      </c>
      <c r="AA1283" s="21" t="str">
        <f t="shared" ref="AA1283:AA1346" si="147">IF(X1283="", "", TEXT(X1283, "dddd"))</f>
        <v>Sunday</v>
      </c>
      <c r="AB1283" s="21" t="str">
        <f>VLOOKUP(U1283,'Currency Sheet'!A:C,3,)</f>
        <v>DOLLAR</v>
      </c>
      <c r="AC1283" s="42" t="str">
        <f>VLOOKUP(P1283,'Customer List'!B:D,3,)</f>
        <v>OutStation</v>
      </c>
    </row>
    <row r="1284" spans="1:29" x14ac:dyDescent="0.25">
      <c r="A1284" s="21">
        <v>1283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42"/>
        <v>150</v>
      </c>
      <c r="G1284" s="48">
        <f t="shared" si="143"/>
        <v>150</v>
      </c>
      <c r="H1284" s="21" t="s">
        <v>1167</v>
      </c>
      <c r="I1284" s="21"/>
      <c r="J1284" s="21">
        <v>1</v>
      </c>
      <c r="K1284" s="21">
        <v>1</v>
      </c>
      <c r="L1284" s="21">
        <f t="shared" si="144"/>
        <v>0</v>
      </c>
      <c r="M1284" s="21" t="s">
        <v>2138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45"/>
        <v>0</v>
      </c>
      <c r="Z1284" s="21" t="str">
        <f t="shared" si="146"/>
        <v>Tuesday</v>
      </c>
      <c r="AA1284" s="21" t="str">
        <f t="shared" si="147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2"/>
        <v>150</v>
      </c>
      <c r="G1285" s="48">
        <f t="shared" si="143"/>
        <v>150</v>
      </c>
      <c r="H1285" s="21" t="s">
        <v>1168</v>
      </c>
      <c r="I1285" s="21"/>
      <c r="J1285" s="21">
        <v>1</v>
      </c>
      <c r="K1285" s="21">
        <v>1</v>
      </c>
      <c r="L1285" s="21">
        <f t="shared" si="144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45"/>
        <v>0</v>
      </c>
      <c r="Z1285" s="21" t="str">
        <f t="shared" si="146"/>
        <v>Tuesday</v>
      </c>
      <c r="AA1285" s="21" t="str">
        <f t="shared" si="147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2"/>
        <v>150</v>
      </c>
      <c r="G1286" s="48">
        <f t="shared" si="143"/>
        <v>150</v>
      </c>
      <c r="H1286" s="21" t="s">
        <v>1169</v>
      </c>
      <c r="I1286" s="21"/>
      <c r="J1286" s="21">
        <v>1</v>
      </c>
      <c r="K1286" s="21">
        <v>1</v>
      </c>
      <c r="L1286" s="21">
        <f t="shared" si="144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45"/>
        <v>0</v>
      </c>
      <c r="Z1286" s="21" t="str">
        <f t="shared" si="146"/>
        <v>Tuesday</v>
      </c>
      <c r="AA1286" s="21" t="str">
        <f t="shared" si="147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x14ac:dyDescent="0.25">
      <c r="A1287" s="21">
        <v>1286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2"/>
        <v>4540.8</v>
      </c>
      <c r="G1287" s="48">
        <f t="shared" si="143"/>
        <v>4540.8</v>
      </c>
      <c r="H1287" s="21" t="s">
        <v>937</v>
      </c>
      <c r="I1287" s="21" t="s">
        <v>4347</v>
      </c>
      <c r="J1287" s="21">
        <v>1</v>
      </c>
      <c r="K1287" s="21">
        <v>1</v>
      </c>
      <c r="L1287" s="21">
        <f t="shared" si="144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45"/>
        <v>0</v>
      </c>
      <c r="Z1287" s="21" t="str">
        <f t="shared" si="146"/>
        <v>Wednesday</v>
      </c>
      <c r="AA1287" s="21" t="str">
        <f t="shared" si="147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2"/>
        <v>4540.8</v>
      </c>
      <c r="G1288" s="48">
        <f t="shared" si="143"/>
        <v>4540.8</v>
      </c>
      <c r="H1288" s="21" t="s">
        <v>1205</v>
      </c>
      <c r="I1288" s="21" t="s">
        <v>4353</v>
      </c>
      <c r="J1288" s="21">
        <v>1</v>
      </c>
      <c r="K1288" s="21">
        <v>1</v>
      </c>
      <c r="L1288" s="21">
        <f t="shared" si="144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45"/>
        <v>0</v>
      </c>
      <c r="Z1288" s="21" t="str">
        <f t="shared" si="146"/>
        <v>Wednesday</v>
      </c>
      <c r="AA1288" s="21" t="str">
        <f t="shared" si="147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2"/>
        <v>4540.8</v>
      </c>
      <c r="G1289" s="48">
        <f t="shared" si="143"/>
        <v>4540.8</v>
      </c>
      <c r="H1289" s="21" t="s">
        <v>1206</v>
      </c>
      <c r="I1289" s="21" t="s">
        <v>4354</v>
      </c>
      <c r="J1289" s="21">
        <v>1</v>
      </c>
      <c r="K1289" s="21">
        <v>1</v>
      </c>
      <c r="L1289" s="21">
        <f t="shared" si="144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45"/>
        <v>0</v>
      </c>
      <c r="Z1289" s="21" t="str">
        <f t="shared" si="146"/>
        <v>Wednesday</v>
      </c>
      <c r="AA1289" s="21" t="str">
        <f t="shared" si="147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189</v>
      </c>
      <c r="F1290" s="47">
        <f t="shared" si="142"/>
        <v>16632</v>
      </c>
      <c r="G1290" s="48">
        <f t="shared" si="143"/>
        <v>16632</v>
      </c>
      <c r="H1290" s="21" t="s">
        <v>447</v>
      </c>
      <c r="I1290" s="21" t="s">
        <v>4355</v>
      </c>
      <c r="J1290" s="21">
        <v>1</v>
      </c>
      <c r="K1290" s="21">
        <v>1</v>
      </c>
      <c r="L1290" s="21">
        <f t="shared" si="144"/>
        <v>0</v>
      </c>
      <c r="M1290" s="21" t="s">
        <v>1915</v>
      </c>
      <c r="N1290" s="30">
        <v>45857</v>
      </c>
      <c r="O1290" s="48">
        <v>49612.5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45"/>
        <v>2</v>
      </c>
      <c r="Z1290" s="21" t="str">
        <f t="shared" si="146"/>
        <v>Saturday</v>
      </c>
      <c r="AA1290" s="21" t="str">
        <f t="shared" si="147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2"/>
        <v>9081.6</v>
      </c>
      <c r="G1291" s="48">
        <f t="shared" si="143"/>
        <v>18163.2</v>
      </c>
      <c r="H1291" s="21" t="s">
        <v>1207</v>
      </c>
      <c r="I1291" s="21" t="s">
        <v>4356</v>
      </c>
      <c r="J1291" s="21">
        <v>2</v>
      </c>
      <c r="K1291" s="21">
        <v>2</v>
      </c>
      <c r="L1291" s="21">
        <f t="shared" si="144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45"/>
        <v>2</v>
      </c>
      <c r="Z1291" s="21" t="str">
        <f t="shared" si="146"/>
        <v>Saturday</v>
      </c>
      <c r="AA1291" s="21" t="str">
        <f t="shared" si="147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2"/>
        <v>9081.6</v>
      </c>
      <c r="G1292" s="48">
        <f t="shared" si="143"/>
        <v>18163.2</v>
      </c>
      <c r="H1292" s="21" t="s">
        <v>1208</v>
      </c>
      <c r="I1292" s="21" t="s">
        <v>4357</v>
      </c>
      <c r="J1292" s="21">
        <v>2</v>
      </c>
      <c r="K1292" s="21">
        <v>2</v>
      </c>
      <c r="L1292" s="21">
        <f t="shared" si="144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45"/>
        <v>2</v>
      </c>
      <c r="Z1292" s="21" t="str">
        <f t="shared" si="146"/>
        <v>Saturday</v>
      </c>
      <c r="AA1292" s="21" t="str">
        <f t="shared" si="147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146.76</v>
      </c>
      <c r="F1293" s="47">
        <f t="shared" si="142"/>
        <v>12914.88</v>
      </c>
      <c r="G1293" s="48">
        <f t="shared" si="143"/>
        <v>12914.88</v>
      </c>
      <c r="H1293" s="21" t="s">
        <v>1209</v>
      </c>
      <c r="I1293" s="21" t="s">
        <v>4358</v>
      </c>
      <c r="J1293" s="21">
        <v>1</v>
      </c>
      <c r="K1293" s="21">
        <v>1</v>
      </c>
      <c r="L1293" s="21">
        <f t="shared" si="144"/>
        <v>0</v>
      </c>
      <c r="M1293" s="21" t="s">
        <v>1915</v>
      </c>
      <c r="N1293" s="30">
        <v>45857</v>
      </c>
      <c r="O1293" s="48">
        <v>49612.5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45"/>
        <v>2</v>
      </c>
      <c r="Z1293" s="21" t="str">
        <f t="shared" si="146"/>
        <v>Saturday</v>
      </c>
      <c r="AA1293" s="21" t="str">
        <f t="shared" si="147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1293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2"/>
        <v>31152</v>
      </c>
      <c r="G1294" s="48">
        <f t="shared" si="143"/>
        <v>31152</v>
      </c>
      <c r="H1294" s="21">
        <v>79518</v>
      </c>
      <c r="I1294" s="21" t="s">
        <v>5242</v>
      </c>
      <c r="J1294" s="21">
        <v>1</v>
      </c>
      <c r="K1294" s="21">
        <v>1</v>
      </c>
      <c r="L1294" s="21">
        <f t="shared" si="144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45"/>
        <v>2</v>
      </c>
      <c r="Z1294" s="21" t="str">
        <f t="shared" si="146"/>
        <v>Saturday</v>
      </c>
      <c r="AA1294" s="21" t="str">
        <f t="shared" si="147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2"/>
        <v>31152</v>
      </c>
      <c r="G1295" s="48">
        <f t="shared" si="143"/>
        <v>31152</v>
      </c>
      <c r="H1295" s="21">
        <v>79520</v>
      </c>
      <c r="I1295" s="21" t="s">
        <v>5243</v>
      </c>
      <c r="J1295" s="21">
        <v>1</v>
      </c>
      <c r="K1295" s="21">
        <v>1</v>
      </c>
      <c r="L1295" s="21">
        <f t="shared" si="144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45"/>
        <v>2</v>
      </c>
      <c r="Z1295" s="21" t="str">
        <f t="shared" si="146"/>
        <v>Saturday</v>
      </c>
      <c r="AA1295" s="21" t="str">
        <f t="shared" si="147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2"/>
        <v>31152</v>
      </c>
      <c r="G1296" s="48">
        <f t="shared" si="143"/>
        <v>31152</v>
      </c>
      <c r="H1296" s="21">
        <v>79521</v>
      </c>
      <c r="I1296" s="21" t="s">
        <v>5244</v>
      </c>
      <c r="J1296" s="21">
        <v>1</v>
      </c>
      <c r="K1296" s="21">
        <v>1</v>
      </c>
      <c r="L1296" s="21">
        <f t="shared" si="144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45"/>
        <v>2</v>
      </c>
      <c r="Z1296" s="21" t="str">
        <f t="shared" si="146"/>
        <v>Saturday</v>
      </c>
      <c r="AA1296" s="21" t="str">
        <f t="shared" si="147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2"/>
        <v>31152</v>
      </c>
      <c r="G1297" s="48">
        <f t="shared" si="143"/>
        <v>31152</v>
      </c>
      <c r="H1297" s="21">
        <v>79527</v>
      </c>
      <c r="I1297" s="21" t="s">
        <v>5245</v>
      </c>
      <c r="J1297" s="21">
        <v>1</v>
      </c>
      <c r="K1297" s="21">
        <v>1</v>
      </c>
      <c r="L1297" s="21">
        <f t="shared" si="144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45"/>
        <v>2</v>
      </c>
      <c r="Z1297" s="21" t="str">
        <f t="shared" si="146"/>
        <v>Saturday</v>
      </c>
      <c r="AA1297" s="21" t="str">
        <f t="shared" si="147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x14ac:dyDescent="0.25">
      <c r="A1298" s="21">
        <v>1297</v>
      </c>
      <c r="B1298" s="21" t="s">
        <v>1212</v>
      </c>
      <c r="C1298" s="30">
        <v>45849</v>
      </c>
      <c r="D1298" s="30">
        <v>45854</v>
      </c>
      <c r="E1298" s="47">
        <v>498</v>
      </c>
      <c r="F1298" s="47">
        <f t="shared" si="142"/>
        <v>43824</v>
      </c>
      <c r="G1298" s="48">
        <f t="shared" si="143"/>
        <v>43824</v>
      </c>
      <c r="H1298" s="21" t="s">
        <v>1213</v>
      </c>
      <c r="I1298" s="21" t="s">
        <v>5246</v>
      </c>
      <c r="J1298" s="21">
        <v>1</v>
      </c>
      <c r="K1298" s="21">
        <v>1</v>
      </c>
      <c r="L1298" s="21">
        <f t="shared" si="144"/>
        <v>0</v>
      </c>
      <c r="M1298" s="21" t="s">
        <v>1224</v>
      </c>
      <c r="N1298" s="30">
        <v>45854</v>
      </c>
      <c r="O1298" s="48">
        <v>83000</v>
      </c>
      <c r="P1298" s="21" t="s">
        <v>208</v>
      </c>
      <c r="Q1298" s="21" t="s">
        <v>636</v>
      </c>
      <c r="R1298" s="21" t="s">
        <v>637</v>
      </c>
      <c r="S1298" s="3">
        <v>-20</v>
      </c>
      <c r="T1298" s="37"/>
      <c r="U1298" s="21" t="s">
        <v>492</v>
      </c>
      <c r="V1298" s="21" t="str">
        <f>VLOOKUP(P1298,'Customer List'!B:C,2,)</f>
        <v>Delhi</v>
      </c>
      <c r="W1298" s="38"/>
      <c r="X1298" s="30">
        <v>45854</v>
      </c>
      <c r="Y1298" s="21">
        <f t="shared" si="145"/>
        <v>0</v>
      </c>
      <c r="Z1298" s="21" t="str">
        <f t="shared" si="146"/>
        <v>Wednesday</v>
      </c>
      <c r="AA1298" s="21" t="str">
        <f t="shared" si="147"/>
        <v>Wednesday</v>
      </c>
      <c r="AB1298" s="21" t="str">
        <f>VLOOKUP(U1298,'Currency Sheet'!A:C,3,)</f>
        <v>DOLLAR</v>
      </c>
      <c r="AC1298" s="42" t="str">
        <f>VLOOKUP(P1298,'Customer List'!B:D,3,)</f>
        <v>Local</v>
      </c>
    </row>
    <row r="1299" spans="1:29" x14ac:dyDescent="0.25">
      <c r="A1299" s="21">
        <v>1298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2"/>
        <v>31248.800000000003</v>
      </c>
      <c r="G1299" s="48">
        <f t="shared" si="143"/>
        <v>31248.800000000003</v>
      </c>
      <c r="H1299" s="21" t="s">
        <v>1214</v>
      </c>
      <c r="I1299" s="21" t="s">
        <v>5262</v>
      </c>
      <c r="J1299" s="21">
        <v>1</v>
      </c>
      <c r="K1299" s="21">
        <v>1</v>
      </c>
      <c r="L1299" s="21">
        <f t="shared" si="144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45"/>
        <v>2</v>
      </c>
      <c r="Z1299" s="21" t="str">
        <f t="shared" si="146"/>
        <v>Saturday</v>
      </c>
      <c r="AA1299" s="21" t="str">
        <f t="shared" si="147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2"/>
        <v>31248.800000000003</v>
      </c>
      <c r="G1300" s="48">
        <f t="shared" si="143"/>
        <v>31248.800000000003</v>
      </c>
      <c r="H1300" s="21" t="s">
        <v>1215</v>
      </c>
      <c r="I1300" s="21" t="s">
        <v>5263</v>
      </c>
      <c r="J1300" s="21">
        <v>1</v>
      </c>
      <c r="K1300" s="21">
        <v>1</v>
      </c>
      <c r="L1300" s="21">
        <f t="shared" si="144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45"/>
        <v>2</v>
      </c>
      <c r="Z1300" s="21" t="str">
        <f t="shared" si="146"/>
        <v>Saturday</v>
      </c>
      <c r="AA1300" s="21" t="str">
        <f t="shared" si="147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2"/>
        <v>31248.800000000003</v>
      </c>
      <c r="G1301" s="48">
        <f t="shared" si="143"/>
        <v>31248.800000000003</v>
      </c>
      <c r="H1301" s="21" t="s">
        <v>1216</v>
      </c>
      <c r="I1301" s="21" t="s">
        <v>5264</v>
      </c>
      <c r="J1301" s="21">
        <v>1</v>
      </c>
      <c r="K1301" s="21">
        <v>1</v>
      </c>
      <c r="L1301" s="21">
        <f t="shared" si="144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45"/>
        <v>2</v>
      </c>
      <c r="Z1301" s="21" t="str">
        <f t="shared" si="146"/>
        <v>Saturday</v>
      </c>
      <c r="AA1301" s="21" t="str">
        <f t="shared" si="147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385</v>
      </c>
      <c r="F1302" s="47">
        <f t="shared" si="142"/>
        <v>33880</v>
      </c>
      <c r="G1302" s="48">
        <f t="shared" si="143"/>
        <v>33880</v>
      </c>
      <c r="H1302" s="21" t="s">
        <v>1217</v>
      </c>
      <c r="I1302" s="21" t="s">
        <v>5265</v>
      </c>
      <c r="J1302" s="21">
        <v>1</v>
      </c>
      <c r="K1302" s="21">
        <v>1</v>
      </c>
      <c r="L1302" s="21">
        <f t="shared" si="144"/>
        <v>0</v>
      </c>
      <c r="M1302" s="21" t="s">
        <v>1914</v>
      </c>
      <c r="N1302" s="30">
        <v>45857</v>
      </c>
      <c r="O1302" s="48">
        <v>51301.25</v>
      </c>
      <c r="P1302" s="21" t="s">
        <v>629</v>
      </c>
      <c r="Q1302" s="21">
        <v>58153395624</v>
      </c>
      <c r="R1302" s="21" t="s">
        <v>40</v>
      </c>
      <c r="S1302" s="3" t="s">
        <v>299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45"/>
        <v>2</v>
      </c>
      <c r="Z1302" s="21" t="str">
        <f t="shared" si="146"/>
        <v>Saturday</v>
      </c>
      <c r="AA1302" s="21" t="str">
        <f t="shared" si="147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123.2</v>
      </c>
      <c r="F1303" s="47">
        <f t="shared" si="142"/>
        <v>10841.6</v>
      </c>
      <c r="G1303" s="48">
        <f t="shared" si="143"/>
        <v>10841.6</v>
      </c>
      <c r="H1303" s="21" t="s">
        <v>1218</v>
      </c>
      <c r="I1303" s="21" t="s">
        <v>5266</v>
      </c>
      <c r="J1303" s="21">
        <v>1</v>
      </c>
      <c r="K1303" s="21">
        <v>1</v>
      </c>
      <c r="L1303" s="21">
        <f t="shared" si="144"/>
        <v>0</v>
      </c>
      <c r="M1303" s="21" t="s">
        <v>1914</v>
      </c>
      <c r="N1303" s="30">
        <v>45857</v>
      </c>
      <c r="O1303" s="48">
        <v>14560</v>
      </c>
      <c r="P1303" s="21" t="s">
        <v>629</v>
      </c>
      <c r="Q1303" s="21">
        <v>58153395624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45"/>
        <v>2</v>
      </c>
      <c r="Z1303" s="21" t="str">
        <f t="shared" si="146"/>
        <v>Saturday</v>
      </c>
      <c r="AA1303" s="21" t="str">
        <f t="shared" si="147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329</v>
      </c>
      <c r="F1304" s="47">
        <f t="shared" si="142"/>
        <v>28952</v>
      </c>
      <c r="G1304" s="48">
        <f t="shared" si="143"/>
        <v>28952</v>
      </c>
      <c r="H1304" s="21" t="s">
        <v>1219</v>
      </c>
      <c r="I1304" s="21" t="s">
        <v>5267</v>
      </c>
      <c r="J1304" s="21">
        <v>1</v>
      </c>
      <c r="K1304" s="21">
        <v>1</v>
      </c>
      <c r="L1304" s="21">
        <f t="shared" si="144"/>
        <v>0</v>
      </c>
      <c r="M1304" s="21" t="s">
        <v>2130</v>
      </c>
      <c r="N1304" s="30">
        <v>45867</v>
      </c>
      <c r="O1304" s="48">
        <v>46060</v>
      </c>
      <c r="P1304" s="21" t="s">
        <v>319</v>
      </c>
      <c r="Q1304" s="21">
        <v>58153779283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45869</v>
      </c>
      <c r="Y1304" s="21">
        <f t="shared" si="145"/>
        <v>2</v>
      </c>
      <c r="Z1304" s="21" t="str">
        <f t="shared" si="146"/>
        <v>Tuesday</v>
      </c>
      <c r="AA1304" s="21" t="str">
        <f t="shared" si="147"/>
        <v>Thursday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514.5</v>
      </c>
      <c r="F1305" s="47">
        <f t="shared" si="142"/>
        <v>45276</v>
      </c>
      <c r="G1305" s="48">
        <f t="shared" si="143"/>
        <v>45276</v>
      </c>
      <c r="H1305" s="21" t="s">
        <v>1220</v>
      </c>
      <c r="I1305" s="21" t="s">
        <v>5268</v>
      </c>
      <c r="J1305" s="21">
        <v>1</v>
      </c>
      <c r="K1305" s="21">
        <v>1</v>
      </c>
      <c r="L1305" s="21">
        <f t="shared" si="144"/>
        <v>0</v>
      </c>
      <c r="M1305" s="21" t="s">
        <v>1919</v>
      </c>
      <c r="N1305" s="30">
        <v>45859</v>
      </c>
      <c r="O1305" s="48">
        <v>92610</v>
      </c>
      <c r="P1305" s="21" t="s">
        <v>16</v>
      </c>
      <c r="Q1305" s="21" t="s">
        <v>636</v>
      </c>
      <c r="R1305" s="21" t="s">
        <v>637</v>
      </c>
      <c r="S1305" s="3">
        <v>4</v>
      </c>
      <c r="T1305" s="37"/>
      <c r="U1305" s="21" t="s">
        <v>2026</v>
      </c>
      <c r="V1305" s="21" t="str">
        <f>VLOOKUP(P1305,'Customer List'!B:C,2,)</f>
        <v>Delhi</v>
      </c>
      <c r="W1305" s="38"/>
      <c r="X1305" s="30">
        <v>45859</v>
      </c>
      <c r="Y1305" s="21">
        <f t="shared" si="145"/>
        <v>0</v>
      </c>
      <c r="Z1305" s="21" t="str">
        <f t="shared" si="146"/>
        <v>Monday</v>
      </c>
      <c r="AA1305" s="21" t="str">
        <f t="shared" si="147"/>
        <v>Monday</v>
      </c>
      <c r="AB1305" s="21" t="str">
        <f>VLOOKUP(U1305,'Currency Sheet'!A:C,3,)</f>
        <v>DOLLAR</v>
      </c>
      <c r="AC1305" s="42" t="str">
        <f>VLOOKUP(P1305,'Customer List'!B:D,3,)</f>
        <v>Local</v>
      </c>
    </row>
    <row r="1306" spans="1:29" x14ac:dyDescent="0.25">
      <c r="A1306" s="21">
        <v>1305</v>
      </c>
      <c r="B1306" s="21" t="s">
        <v>1944</v>
      </c>
      <c r="C1306" s="30">
        <v>45852</v>
      </c>
      <c r="D1306" s="30">
        <v>45855</v>
      </c>
      <c r="E1306" s="47">
        <v>36225</v>
      </c>
      <c r="F1306" s="47">
        <f t="shared" si="142"/>
        <v>36225</v>
      </c>
      <c r="G1306" s="48">
        <f t="shared" si="143"/>
        <v>36225</v>
      </c>
      <c r="H1306" s="21" t="s">
        <v>1945</v>
      </c>
      <c r="I1306" s="21"/>
      <c r="J1306" s="21">
        <v>1</v>
      </c>
      <c r="K1306" s="21">
        <v>1</v>
      </c>
      <c r="L1306" s="21">
        <f t="shared" si="144"/>
        <v>0</v>
      </c>
      <c r="M1306" s="21" t="s">
        <v>1946</v>
      </c>
      <c r="N1306" s="30">
        <v>45855</v>
      </c>
      <c r="O1306" s="48">
        <v>0</v>
      </c>
      <c r="P1306" s="21" t="s">
        <v>180</v>
      </c>
      <c r="Q1306" s="21" t="s">
        <v>636</v>
      </c>
      <c r="R1306" s="21" t="s">
        <v>637</v>
      </c>
      <c r="S1306" s="3">
        <v>4</v>
      </c>
      <c r="T1306" s="37" t="s">
        <v>1947</v>
      </c>
      <c r="U1306" s="21" t="s">
        <v>208</v>
      </c>
      <c r="V1306" s="21" t="str">
        <f>VLOOKUP(P1306,'Customer List'!B:C,2,)</f>
        <v>Faridabad</v>
      </c>
      <c r="W1306" s="38"/>
      <c r="X1306" s="30">
        <v>45855</v>
      </c>
      <c r="Y1306" s="21">
        <f t="shared" si="145"/>
        <v>0</v>
      </c>
      <c r="Z1306" s="21" t="str">
        <f t="shared" si="146"/>
        <v>Thursday</v>
      </c>
      <c r="AA1306" s="21" t="str">
        <f t="shared" si="147"/>
        <v>Thursday</v>
      </c>
      <c r="AB1306" s="21" t="str">
        <f>VLOOKUP(U1306,'Currency Sheet'!A:C,3,)</f>
        <v>INR</v>
      </c>
      <c r="AC1306" s="42" t="str">
        <f>VLOOKUP(P1306,'Customer List'!B:D,3,)</f>
        <v>Local</v>
      </c>
    </row>
    <row r="1307" spans="1:29" x14ac:dyDescent="0.25">
      <c r="A1307" s="21">
        <v>1306</v>
      </c>
      <c r="B1307" s="21" t="s">
        <v>1909</v>
      </c>
      <c r="C1307" s="30">
        <v>45850</v>
      </c>
      <c r="D1307" s="30">
        <v>45856</v>
      </c>
      <c r="E1307" s="47">
        <v>65.8</v>
      </c>
      <c r="F1307" s="47">
        <f t="shared" si="142"/>
        <v>5790.4</v>
      </c>
      <c r="G1307" s="48">
        <f t="shared" si="143"/>
        <v>5790.4</v>
      </c>
      <c r="H1307" s="21">
        <v>100202</v>
      </c>
      <c r="I1307" s="21" t="s">
        <v>59</v>
      </c>
      <c r="J1307" s="21">
        <v>1</v>
      </c>
      <c r="K1307" s="21">
        <v>1</v>
      </c>
      <c r="L1307" s="21">
        <f t="shared" si="144"/>
        <v>0</v>
      </c>
      <c r="M1307" s="21" t="s">
        <v>1998</v>
      </c>
      <c r="N1307" s="30">
        <v>45860</v>
      </c>
      <c r="O1307" s="48">
        <v>10636.1</v>
      </c>
      <c r="P1307" s="21" t="s">
        <v>332</v>
      </c>
      <c r="Q1307" s="21">
        <v>58153476765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Banglore</v>
      </c>
      <c r="W1307" s="38"/>
      <c r="X1307" s="30">
        <v>45861</v>
      </c>
      <c r="Y1307" s="21">
        <f t="shared" si="145"/>
        <v>1</v>
      </c>
      <c r="Z1307" s="21" t="str">
        <f t="shared" si="146"/>
        <v>Tuesday</v>
      </c>
      <c r="AA1307" s="21" t="str">
        <f t="shared" si="147"/>
        <v>Wednesday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100.1</v>
      </c>
      <c r="F1308" s="47">
        <f t="shared" si="142"/>
        <v>8808.7999999999993</v>
      </c>
      <c r="G1308" s="48">
        <f t="shared" si="143"/>
        <v>8808.7999999999993</v>
      </c>
      <c r="H1308" s="21">
        <v>100204</v>
      </c>
      <c r="I1308" s="21" t="s">
        <v>61</v>
      </c>
      <c r="J1308" s="21">
        <v>1</v>
      </c>
      <c r="K1308" s="21">
        <v>1</v>
      </c>
      <c r="L1308" s="21">
        <f t="shared" si="144"/>
        <v>0</v>
      </c>
      <c r="M1308" s="21" t="s">
        <v>1924</v>
      </c>
      <c r="N1308" s="30">
        <v>45859</v>
      </c>
      <c r="O1308" s="48">
        <v>12226.5</v>
      </c>
      <c r="P1308" s="21" t="s">
        <v>1010</v>
      </c>
      <c r="Q1308" s="21">
        <v>58153432562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Mumbai</v>
      </c>
      <c r="W1308" s="38"/>
      <c r="X1308" s="30">
        <v>45860</v>
      </c>
      <c r="Y1308" s="21">
        <f t="shared" si="145"/>
        <v>1</v>
      </c>
      <c r="Z1308" s="21" t="str">
        <f t="shared" si="146"/>
        <v>Monday</v>
      </c>
      <c r="AA1308" s="21" t="str">
        <f t="shared" si="147"/>
        <v>Tuesday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173.6</v>
      </c>
      <c r="F1309" s="47">
        <f t="shared" si="142"/>
        <v>15276.8</v>
      </c>
      <c r="G1309" s="48">
        <f t="shared" si="143"/>
        <v>15276.8</v>
      </c>
      <c r="H1309" s="21">
        <v>100220</v>
      </c>
      <c r="I1309" s="21" t="s">
        <v>154</v>
      </c>
      <c r="J1309" s="21">
        <v>1</v>
      </c>
      <c r="K1309" s="21">
        <v>1</v>
      </c>
      <c r="L1309" s="21">
        <f t="shared" si="144"/>
        <v>0</v>
      </c>
      <c r="M1309" s="21" t="s">
        <v>1936</v>
      </c>
      <c r="N1309" s="30">
        <v>45859</v>
      </c>
      <c r="O1309" s="48">
        <v>24986</v>
      </c>
      <c r="P1309" s="21" t="s">
        <v>1906</v>
      </c>
      <c r="Q1309" s="21">
        <v>58153429681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Lucknow</v>
      </c>
      <c r="W1309" s="38"/>
      <c r="X1309" s="30">
        <v>45862</v>
      </c>
      <c r="Y1309" s="21">
        <f t="shared" si="145"/>
        <v>3</v>
      </c>
      <c r="Z1309" s="21" t="str">
        <f t="shared" si="146"/>
        <v>Monday</v>
      </c>
      <c r="AA1309" s="21" t="str">
        <f t="shared" si="147"/>
        <v>Thursday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204.75</v>
      </c>
      <c r="F1310" s="47">
        <f t="shared" si="142"/>
        <v>18018</v>
      </c>
      <c r="G1310" s="48">
        <f t="shared" si="143"/>
        <v>18018</v>
      </c>
      <c r="H1310" s="21">
        <v>100742</v>
      </c>
      <c r="I1310" s="21" t="s">
        <v>2802</v>
      </c>
      <c r="J1310" s="21">
        <v>1</v>
      </c>
      <c r="K1310" s="21">
        <v>1</v>
      </c>
      <c r="L1310" s="21">
        <f t="shared" si="144"/>
        <v>0</v>
      </c>
      <c r="M1310" s="21" t="s">
        <v>2001</v>
      </c>
      <c r="N1310" s="30">
        <v>45860</v>
      </c>
      <c r="O1310" s="48">
        <v>20748</v>
      </c>
      <c r="P1310" s="21" t="s">
        <v>839</v>
      </c>
      <c r="Q1310" s="21">
        <v>58153479053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Hyderabad</v>
      </c>
      <c r="W1310" s="38"/>
      <c r="X1310" s="30">
        <v>45861</v>
      </c>
      <c r="Y1310" s="21">
        <f t="shared" si="145"/>
        <v>1</v>
      </c>
      <c r="Z1310" s="21" t="str">
        <f t="shared" si="146"/>
        <v>Tuesday</v>
      </c>
      <c r="AA1310" s="21" t="str">
        <f t="shared" si="147"/>
        <v>Wednesday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121.1</v>
      </c>
      <c r="F1311" s="47">
        <f t="shared" si="142"/>
        <v>10656.8</v>
      </c>
      <c r="G1311" s="48">
        <f t="shared" si="143"/>
        <v>10656.8</v>
      </c>
      <c r="H1311" s="21">
        <v>101208</v>
      </c>
      <c r="I1311" s="21" t="s">
        <v>1276</v>
      </c>
      <c r="J1311" s="21">
        <v>1</v>
      </c>
      <c r="K1311" s="21">
        <v>1</v>
      </c>
      <c r="L1311" s="21">
        <f t="shared" si="144"/>
        <v>0</v>
      </c>
      <c r="M1311" s="21" t="s">
        <v>1936</v>
      </c>
      <c r="N1311" s="30">
        <v>45859</v>
      </c>
      <c r="O1311" s="48">
        <v>17429.75</v>
      </c>
      <c r="P1311" s="21" t="s">
        <v>1906</v>
      </c>
      <c r="Q1311" s="21">
        <v>58153429681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Lucknow</v>
      </c>
      <c r="W1311" s="38"/>
      <c r="X1311" s="30">
        <v>45862</v>
      </c>
      <c r="Y1311" s="21">
        <f t="shared" si="145"/>
        <v>3</v>
      </c>
      <c r="Z1311" s="21" t="str">
        <f t="shared" si="146"/>
        <v>Monday</v>
      </c>
      <c r="AA1311" s="21" t="str">
        <f t="shared" si="147"/>
        <v>Thursday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160.30000000000001</v>
      </c>
      <c r="F1312" s="47">
        <f t="shared" si="142"/>
        <v>14106.400000000001</v>
      </c>
      <c r="G1312" s="48">
        <f t="shared" si="143"/>
        <v>56425.600000000006</v>
      </c>
      <c r="H1312" s="21">
        <v>101320</v>
      </c>
      <c r="I1312" s="21" t="s">
        <v>2803</v>
      </c>
      <c r="J1312" s="21">
        <v>4</v>
      </c>
      <c r="K1312" s="21">
        <v>4</v>
      </c>
      <c r="L1312" s="21">
        <f t="shared" si="144"/>
        <v>0</v>
      </c>
      <c r="M1312" s="21" t="s">
        <v>1937</v>
      </c>
      <c r="N1312" s="30">
        <v>45859</v>
      </c>
      <c r="O1312" s="48">
        <v>99386</v>
      </c>
      <c r="P1312" s="21" t="s">
        <v>252</v>
      </c>
      <c r="Q1312" s="21">
        <v>58153430226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Gujrat</v>
      </c>
      <c r="W1312" s="38"/>
      <c r="X1312" s="30">
        <v>45861</v>
      </c>
      <c r="Y1312" s="21">
        <f t="shared" si="145"/>
        <v>2</v>
      </c>
      <c r="Z1312" s="21" t="str">
        <f t="shared" si="146"/>
        <v>Monday</v>
      </c>
      <c r="AA1312" s="21" t="str">
        <f t="shared" si="147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147.69999999999999</v>
      </c>
      <c r="F1313" s="47">
        <f t="shared" si="142"/>
        <v>12997.599999999999</v>
      </c>
      <c r="G1313" s="48">
        <f t="shared" si="143"/>
        <v>12997.599999999999</v>
      </c>
      <c r="H1313" s="21">
        <v>102016</v>
      </c>
      <c r="I1313" s="21" t="s">
        <v>1429</v>
      </c>
      <c r="J1313" s="21">
        <v>1</v>
      </c>
      <c r="K1313" s="21">
        <v>1</v>
      </c>
      <c r="L1313" s="21">
        <f t="shared" si="144"/>
        <v>0</v>
      </c>
      <c r="M1313" s="21" t="s">
        <v>2001</v>
      </c>
      <c r="N1313" s="30">
        <v>45860</v>
      </c>
      <c r="O1313" s="48">
        <v>16036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45"/>
        <v>1</v>
      </c>
      <c r="Z1313" s="21" t="str">
        <f t="shared" si="146"/>
        <v>Tuesday</v>
      </c>
      <c r="AA1313" s="21" t="str">
        <f t="shared" si="147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2"/>
        <v>15972</v>
      </c>
      <c r="G1314" s="48">
        <f t="shared" si="143"/>
        <v>15972</v>
      </c>
      <c r="H1314" s="21">
        <v>103040</v>
      </c>
      <c r="I1314" s="21" t="s">
        <v>2804</v>
      </c>
      <c r="J1314" s="21">
        <v>1</v>
      </c>
      <c r="K1314" s="21">
        <v>1</v>
      </c>
      <c r="L1314" s="21">
        <f t="shared" si="144"/>
        <v>0</v>
      </c>
      <c r="M1314" s="21" t="s">
        <v>2001</v>
      </c>
      <c r="N1314" s="30">
        <v>45860</v>
      </c>
      <c r="O1314" s="48">
        <v>18392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45"/>
        <v>1</v>
      </c>
      <c r="Z1314" s="21" t="str">
        <f t="shared" si="146"/>
        <v>Tuesday</v>
      </c>
      <c r="AA1314" s="21" t="str">
        <f t="shared" si="147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2"/>
        <v>15972</v>
      </c>
      <c r="G1315" s="48">
        <f t="shared" si="143"/>
        <v>15972</v>
      </c>
      <c r="H1315" s="21">
        <v>103134</v>
      </c>
      <c r="I1315" s="21" t="s">
        <v>1434</v>
      </c>
      <c r="J1315" s="21">
        <v>1</v>
      </c>
      <c r="K1315" s="21">
        <v>1</v>
      </c>
      <c r="L1315" s="21">
        <f t="shared" si="144"/>
        <v>0</v>
      </c>
      <c r="M1315" s="21" t="s">
        <v>1917</v>
      </c>
      <c r="N1315" s="30">
        <v>45857</v>
      </c>
      <c r="O1315" s="48">
        <v>26257</v>
      </c>
      <c r="P1315" s="21" t="s">
        <v>1894</v>
      </c>
      <c r="Q1315" s="21">
        <v>58153395974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Banglore</v>
      </c>
      <c r="W1315" s="38"/>
      <c r="X1315" s="30">
        <v>45858</v>
      </c>
      <c r="Y1315" s="21">
        <f t="shared" si="145"/>
        <v>1</v>
      </c>
      <c r="Z1315" s="21" t="str">
        <f t="shared" si="146"/>
        <v>Saturday</v>
      </c>
      <c r="AA1315" s="21" t="str">
        <f t="shared" si="147"/>
        <v>Sunday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132</v>
      </c>
      <c r="F1316" s="47">
        <f t="shared" si="142"/>
        <v>11616</v>
      </c>
      <c r="G1316" s="48">
        <f t="shared" si="143"/>
        <v>11616</v>
      </c>
      <c r="H1316" s="21">
        <v>104441</v>
      </c>
      <c r="I1316" s="21" t="s">
        <v>2805</v>
      </c>
      <c r="J1316" s="21">
        <v>1</v>
      </c>
      <c r="K1316" s="21">
        <v>1</v>
      </c>
      <c r="L1316" s="21">
        <f t="shared" si="144"/>
        <v>0</v>
      </c>
      <c r="M1316" s="21" t="s">
        <v>1936</v>
      </c>
      <c r="N1316" s="30">
        <v>45859</v>
      </c>
      <c r="O1316" s="48">
        <v>17732</v>
      </c>
      <c r="P1316" s="21" t="s">
        <v>1906</v>
      </c>
      <c r="Q1316" s="21">
        <v>58153429681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Lucknow</v>
      </c>
      <c r="W1316" s="38"/>
      <c r="X1316" s="30">
        <v>45862</v>
      </c>
      <c r="Y1316" s="21">
        <f t="shared" si="145"/>
        <v>3</v>
      </c>
      <c r="Z1316" s="21" t="str">
        <f t="shared" si="146"/>
        <v>Monday</v>
      </c>
      <c r="AA1316" s="21" t="str">
        <f t="shared" si="147"/>
        <v>Thursday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86.8</v>
      </c>
      <c r="F1317" s="47">
        <f t="shared" si="142"/>
        <v>7638.4</v>
      </c>
      <c r="G1317" s="48">
        <f t="shared" si="143"/>
        <v>7638.4</v>
      </c>
      <c r="H1317" s="21">
        <v>104447</v>
      </c>
      <c r="I1317" s="21" t="s">
        <v>1624</v>
      </c>
      <c r="J1317" s="21">
        <v>1</v>
      </c>
      <c r="K1317" s="21">
        <v>1</v>
      </c>
      <c r="L1317" s="21">
        <f t="shared" si="144"/>
        <v>0</v>
      </c>
      <c r="M1317" s="21" t="s">
        <v>2001</v>
      </c>
      <c r="N1317" s="30">
        <v>45860</v>
      </c>
      <c r="O1317" s="48">
        <v>9424</v>
      </c>
      <c r="P1317" s="21" t="s">
        <v>839</v>
      </c>
      <c r="Q1317" s="21">
        <v>58153479053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Hyderabad</v>
      </c>
      <c r="W1317" s="38"/>
      <c r="X1317" s="30">
        <v>45861</v>
      </c>
      <c r="Y1317" s="21">
        <f t="shared" si="145"/>
        <v>1</v>
      </c>
      <c r="Z1317" s="21" t="str">
        <f t="shared" si="146"/>
        <v>Tuesday</v>
      </c>
      <c r="AA1317" s="21" t="str">
        <f t="shared" si="147"/>
        <v>Wednesday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153</v>
      </c>
      <c r="F1318" s="47">
        <f t="shared" si="142"/>
        <v>13464</v>
      </c>
      <c r="G1318" s="48">
        <f t="shared" si="143"/>
        <v>13464</v>
      </c>
      <c r="H1318" s="21">
        <v>104725</v>
      </c>
      <c r="I1318" s="21" t="s">
        <v>2806</v>
      </c>
      <c r="J1318" s="21">
        <v>1</v>
      </c>
      <c r="K1318" s="21">
        <v>1</v>
      </c>
      <c r="L1318" s="21">
        <f t="shared" si="144"/>
        <v>0</v>
      </c>
      <c r="M1318" s="21" t="s">
        <v>1921</v>
      </c>
      <c r="N1318" s="30">
        <v>45859</v>
      </c>
      <c r="O1318" s="48">
        <v>17442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45"/>
        <v>1</v>
      </c>
      <c r="Z1318" s="21" t="str">
        <f t="shared" si="146"/>
        <v>Monday</v>
      </c>
      <c r="AA1318" s="21" t="str">
        <f t="shared" si="147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205.1</v>
      </c>
      <c r="F1319" s="47">
        <f t="shared" si="142"/>
        <v>18048.8</v>
      </c>
      <c r="G1319" s="48">
        <f t="shared" si="143"/>
        <v>18048.8</v>
      </c>
      <c r="H1319" s="21">
        <v>105008</v>
      </c>
      <c r="I1319" s="21" t="s">
        <v>2807</v>
      </c>
      <c r="J1319" s="21">
        <v>1</v>
      </c>
      <c r="K1319" s="21">
        <v>1</v>
      </c>
      <c r="L1319" s="21">
        <f t="shared" si="144"/>
        <v>0</v>
      </c>
      <c r="M1319" s="21" t="s">
        <v>1921</v>
      </c>
      <c r="N1319" s="30">
        <v>45859</v>
      </c>
      <c r="O1319" s="48">
        <v>25051.5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45"/>
        <v>1</v>
      </c>
      <c r="Z1319" s="21" t="str">
        <f t="shared" si="146"/>
        <v>Monday</v>
      </c>
      <c r="AA1319" s="21" t="str">
        <f t="shared" si="147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330</v>
      </c>
      <c r="F1320" s="47">
        <f t="shared" si="142"/>
        <v>29040</v>
      </c>
      <c r="G1320" s="48">
        <f t="shared" si="143"/>
        <v>29040</v>
      </c>
      <c r="H1320" s="21">
        <v>108740</v>
      </c>
      <c r="I1320" s="21" t="s">
        <v>2808</v>
      </c>
      <c r="J1320" s="21">
        <v>1</v>
      </c>
      <c r="K1320" s="21">
        <v>1</v>
      </c>
      <c r="L1320" s="21">
        <f t="shared" si="144"/>
        <v>0</v>
      </c>
      <c r="M1320" s="21" t="s">
        <v>1928</v>
      </c>
      <c r="N1320" s="30">
        <v>45859</v>
      </c>
      <c r="O1320" s="48">
        <v>37620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45"/>
        <v>1</v>
      </c>
      <c r="Z1320" s="21" t="str">
        <f t="shared" si="146"/>
        <v>Monday</v>
      </c>
      <c r="AA1320" s="21" t="str">
        <f t="shared" si="147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187.6</v>
      </c>
      <c r="F1321" s="47">
        <f t="shared" si="142"/>
        <v>16508.8</v>
      </c>
      <c r="G1321" s="48">
        <f t="shared" si="143"/>
        <v>16508.8</v>
      </c>
      <c r="H1321" s="21">
        <v>109828</v>
      </c>
      <c r="I1321" s="21" t="s">
        <v>2809</v>
      </c>
      <c r="J1321" s="21">
        <v>1</v>
      </c>
      <c r="K1321" s="21">
        <v>1</v>
      </c>
      <c r="L1321" s="21">
        <f t="shared" si="144"/>
        <v>0</v>
      </c>
      <c r="M1321" s="21" t="s">
        <v>1936</v>
      </c>
      <c r="N1321" s="30">
        <v>45859</v>
      </c>
      <c r="O1321" s="48">
        <v>27001</v>
      </c>
      <c r="P1321" s="21" t="s">
        <v>1906</v>
      </c>
      <c r="Q1321" s="21">
        <v>58153429681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Lucknow</v>
      </c>
      <c r="W1321" s="38"/>
      <c r="X1321" s="30">
        <v>45862</v>
      </c>
      <c r="Y1321" s="21">
        <f t="shared" si="145"/>
        <v>3</v>
      </c>
      <c r="Z1321" s="21" t="str">
        <f t="shared" si="146"/>
        <v>Monday</v>
      </c>
      <c r="AA1321" s="21" t="str">
        <f t="shared" si="147"/>
        <v>Thursday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144.19999999999999</v>
      </c>
      <c r="F1322" s="47">
        <f t="shared" si="142"/>
        <v>12689.599999999999</v>
      </c>
      <c r="G1322" s="48">
        <f t="shared" si="143"/>
        <v>12689.599999999999</v>
      </c>
      <c r="H1322" s="21">
        <v>118106</v>
      </c>
      <c r="I1322" s="21" t="s">
        <v>2810</v>
      </c>
      <c r="J1322" s="21">
        <v>1</v>
      </c>
      <c r="K1322" s="21">
        <v>1</v>
      </c>
      <c r="L1322" s="21">
        <f t="shared" si="144"/>
        <v>0</v>
      </c>
      <c r="M1322" s="21" t="s">
        <v>1928</v>
      </c>
      <c r="N1322" s="30">
        <v>45859</v>
      </c>
      <c r="O1322" s="48">
        <v>17613</v>
      </c>
      <c r="P1322" s="21" t="s">
        <v>1010</v>
      </c>
      <c r="Q1322" s="21">
        <v>58153432562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Mumbai</v>
      </c>
      <c r="W1322" s="38"/>
      <c r="X1322" s="30">
        <v>45860</v>
      </c>
      <c r="Y1322" s="21">
        <f t="shared" si="145"/>
        <v>1</v>
      </c>
      <c r="Z1322" s="21" t="str">
        <f t="shared" si="146"/>
        <v>Monday</v>
      </c>
      <c r="AA1322" s="21" t="str">
        <f t="shared" si="147"/>
        <v>Tuesday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219</v>
      </c>
      <c r="F1323" s="47">
        <f t="shared" si="142"/>
        <v>19272</v>
      </c>
      <c r="G1323" s="48">
        <f t="shared" si="143"/>
        <v>19272</v>
      </c>
      <c r="H1323" s="21">
        <v>123173</v>
      </c>
      <c r="I1323" s="21" t="s">
        <v>2811</v>
      </c>
      <c r="J1323" s="21">
        <v>1</v>
      </c>
      <c r="K1323" s="21">
        <v>1</v>
      </c>
      <c r="L1323" s="21">
        <f t="shared" si="144"/>
        <v>0</v>
      </c>
      <c r="M1323" s="21" t="s">
        <v>1939</v>
      </c>
      <c r="N1323" s="30">
        <v>45859</v>
      </c>
      <c r="O1323" s="48">
        <v>31682</v>
      </c>
      <c r="P1323" s="21" t="s">
        <v>252</v>
      </c>
      <c r="Q1323" s="21">
        <v>58153430226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Gujrat</v>
      </c>
      <c r="W1323" s="38"/>
      <c r="X1323" s="30">
        <v>45861</v>
      </c>
      <c r="Y1323" s="21">
        <f t="shared" si="145"/>
        <v>2</v>
      </c>
      <c r="Z1323" s="21" t="str">
        <f t="shared" si="146"/>
        <v>Monday</v>
      </c>
      <c r="AA1323" s="21" t="str">
        <f t="shared" si="147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189.75</v>
      </c>
      <c r="F1324" s="47">
        <f t="shared" si="142"/>
        <v>16698</v>
      </c>
      <c r="G1324" s="48">
        <f t="shared" si="143"/>
        <v>16698</v>
      </c>
      <c r="H1324" s="21">
        <v>126419</v>
      </c>
      <c r="I1324" s="21" t="s">
        <v>2812</v>
      </c>
      <c r="J1324" s="21">
        <v>1</v>
      </c>
      <c r="K1324" s="21">
        <v>1</v>
      </c>
      <c r="L1324" s="21">
        <f t="shared" si="144"/>
        <v>0</v>
      </c>
      <c r="M1324" s="21" t="s">
        <v>2001</v>
      </c>
      <c r="N1324" s="30">
        <v>45860</v>
      </c>
      <c r="O1324" s="48">
        <v>19228</v>
      </c>
      <c r="P1324" s="21" t="s">
        <v>839</v>
      </c>
      <c r="Q1324" s="21">
        <v>58153479053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Hyderabad</v>
      </c>
      <c r="W1324" s="38"/>
      <c r="X1324" s="30">
        <v>45861</v>
      </c>
      <c r="Y1324" s="21">
        <f t="shared" si="145"/>
        <v>1</v>
      </c>
      <c r="Z1324" s="21" t="str">
        <f t="shared" si="146"/>
        <v>Tuesday</v>
      </c>
      <c r="AA1324" s="21" t="str">
        <f t="shared" si="147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237</v>
      </c>
      <c r="F1325" s="47">
        <f t="shared" si="142"/>
        <v>20856</v>
      </c>
      <c r="G1325" s="48">
        <f t="shared" si="143"/>
        <v>20856</v>
      </c>
      <c r="H1325" s="21">
        <v>127527</v>
      </c>
      <c r="I1325" s="21" t="s">
        <v>2813</v>
      </c>
      <c r="J1325" s="21">
        <v>1</v>
      </c>
      <c r="K1325" s="21">
        <v>1</v>
      </c>
      <c r="L1325" s="21">
        <f t="shared" si="144"/>
        <v>0</v>
      </c>
      <c r="M1325" s="21" t="s">
        <v>1936</v>
      </c>
      <c r="N1325" s="30">
        <v>45859</v>
      </c>
      <c r="O1325" s="48">
        <v>31837</v>
      </c>
      <c r="P1325" s="21" t="s">
        <v>1906</v>
      </c>
      <c r="Q1325" s="21">
        <v>58153429681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Lucknow</v>
      </c>
      <c r="W1325" s="38"/>
      <c r="X1325" s="30">
        <v>45862</v>
      </c>
      <c r="Y1325" s="21">
        <f t="shared" si="145"/>
        <v>3</v>
      </c>
      <c r="Z1325" s="21" t="str">
        <f t="shared" si="146"/>
        <v>Monday</v>
      </c>
      <c r="AA1325" s="21" t="str">
        <f t="shared" si="147"/>
        <v>Thursday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102.9</v>
      </c>
      <c r="F1326" s="47">
        <f t="shared" si="142"/>
        <v>9055.2000000000007</v>
      </c>
      <c r="G1326" s="48">
        <f t="shared" si="143"/>
        <v>9055.2000000000007</v>
      </c>
      <c r="H1326" s="21">
        <v>135913</v>
      </c>
      <c r="I1326" s="21" t="s">
        <v>2814</v>
      </c>
      <c r="J1326" s="21">
        <v>1</v>
      </c>
      <c r="K1326" s="21">
        <v>1</v>
      </c>
      <c r="L1326" s="21">
        <f t="shared" si="144"/>
        <v>0</v>
      </c>
      <c r="M1326" s="21" t="s">
        <v>1999</v>
      </c>
      <c r="N1326" s="30">
        <v>45860</v>
      </c>
      <c r="O1326" s="48">
        <v>15662.5</v>
      </c>
      <c r="P1326" s="21" t="s">
        <v>1907</v>
      </c>
      <c r="Q1326" s="21" t="s">
        <v>1994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Chandigarh</v>
      </c>
      <c r="W1326" s="38"/>
      <c r="X1326" s="30">
        <v>45861</v>
      </c>
      <c r="Y1326" s="21">
        <f t="shared" si="145"/>
        <v>1</v>
      </c>
      <c r="Z1326" s="21" t="str">
        <f t="shared" si="146"/>
        <v>Tuesday</v>
      </c>
      <c r="AA1326" s="21" t="str">
        <f t="shared" si="147"/>
        <v>Wednesday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90.3</v>
      </c>
      <c r="F1327" s="47">
        <f t="shared" si="142"/>
        <v>7946.4</v>
      </c>
      <c r="G1327" s="48">
        <f t="shared" si="143"/>
        <v>7946.4</v>
      </c>
      <c r="H1327" s="21">
        <v>141705</v>
      </c>
      <c r="I1327" s="21" t="s">
        <v>2815</v>
      </c>
      <c r="J1327" s="21">
        <v>1</v>
      </c>
      <c r="K1327" s="21">
        <v>1</v>
      </c>
      <c r="L1327" s="21">
        <f t="shared" si="144"/>
        <v>0</v>
      </c>
      <c r="M1327" s="21" t="s">
        <v>1940</v>
      </c>
      <c r="N1327" s="30">
        <v>45859</v>
      </c>
      <c r="O1327" s="48">
        <v>0</v>
      </c>
      <c r="P1327" s="21" t="s">
        <v>172</v>
      </c>
      <c r="Q1327" s="21">
        <v>58153433030</v>
      </c>
      <c r="R1327" s="21" t="s">
        <v>40</v>
      </c>
      <c r="S1327" s="3">
        <v>4</v>
      </c>
      <c r="T1327" s="37" t="s">
        <v>609</v>
      </c>
      <c r="U1327" s="21" t="s">
        <v>18</v>
      </c>
      <c r="V1327" s="21" t="str">
        <f>VLOOKUP(P1327,'Customer List'!B:C,2,)</f>
        <v>Kolkata</v>
      </c>
      <c r="W1327" s="38"/>
      <c r="X1327" s="30">
        <v>45860</v>
      </c>
      <c r="Y1327" s="21">
        <f t="shared" si="145"/>
        <v>1</v>
      </c>
      <c r="Z1327" s="21" t="str">
        <f t="shared" si="146"/>
        <v>Monday</v>
      </c>
      <c r="AA1327" s="21" t="str">
        <f t="shared" si="147"/>
        <v>Tuesday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202.5</v>
      </c>
      <c r="F1328" s="47">
        <f t="shared" si="142"/>
        <v>17820</v>
      </c>
      <c r="G1328" s="48">
        <f t="shared" si="143"/>
        <v>17820</v>
      </c>
      <c r="H1328" s="21">
        <v>152423</v>
      </c>
      <c r="I1328" s="21" t="s">
        <v>2816</v>
      </c>
      <c r="J1328" s="21">
        <v>1</v>
      </c>
      <c r="K1328" s="21">
        <v>1</v>
      </c>
      <c r="L1328" s="21">
        <f t="shared" si="144"/>
        <v>0</v>
      </c>
      <c r="M1328" s="21" t="s">
        <v>2001</v>
      </c>
      <c r="N1328" s="30">
        <v>45860</v>
      </c>
      <c r="O1328" s="48">
        <v>20520</v>
      </c>
      <c r="P1328" s="21" t="s">
        <v>839</v>
      </c>
      <c r="Q1328" s="21">
        <v>58153479053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Hyderabad</v>
      </c>
      <c r="W1328" s="38"/>
      <c r="X1328" s="30">
        <v>45861</v>
      </c>
      <c r="Y1328" s="21">
        <f t="shared" si="145"/>
        <v>1</v>
      </c>
      <c r="Z1328" s="21" t="str">
        <f t="shared" si="146"/>
        <v>Tuesday</v>
      </c>
      <c r="AA1328" s="21" t="str">
        <f t="shared" si="147"/>
        <v>Wednesday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2"/>
        <v>17001.599999999999</v>
      </c>
      <c r="G1329" s="48">
        <f t="shared" si="143"/>
        <v>34003.199999999997</v>
      </c>
      <c r="H1329" s="21">
        <v>156604</v>
      </c>
      <c r="I1329" s="21" t="s">
        <v>2817</v>
      </c>
      <c r="J1329" s="21">
        <v>2</v>
      </c>
      <c r="K1329" s="21">
        <v>2</v>
      </c>
      <c r="L1329" s="21">
        <f t="shared" si="144"/>
        <v>0</v>
      </c>
      <c r="M1329" s="21" t="s">
        <v>1918</v>
      </c>
      <c r="N1329" s="30">
        <v>45857</v>
      </c>
      <c r="O1329" s="48">
        <v>59892</v>
      </c>
      <c r="P1329" s="21" t="s">
        <v>1894</v>
      </c>
      <c r="Q1329" s="21">
        <v>58153395974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Banglore</v>
      </c>
      <c r="W1329" s="38"/>
      <c r="X1329" s="30">
        <v>45858</v>
      </c>
      <c r="Y1329" s="21">
        <f t="shared" si="145"/>
        <v>1</v>
      </c>
      <c r="Z1329" s="21" t="str">
        <f t="shared" si="146"/>
        <v>Saturday</v>
      </c>
      <c r="AA1329" s="21" t="str">
        <f t="shared" si="147"/>
        <v>Sunday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2"/>
        <v>17001.599999999999</v>
      </c>
      <c r="G1330" s="48">
        <f t="shared" si="143"/>
        <v>51004.799999999996</v>
      </c>
      <c r="H1330" s="21">
        <v>156604</v>
      </c>
      <c r="I1330" s="21" t="s">
        <v>2817</v>
      </c>
      <c r="J1330" s="21">
        <v>3</v>
      </c>
      <c r="K1330" s="21">
        <v>3</v>
      </c>
      <c r="L1330" s="21">
        <f t="shared" si="144"/>
        <v>0</v>
      </c>
      <c r="M1330" s="21" t="s">
        <v>1939</v>
      </c>
      <c r="N1330" s="30">
        <v>45859</v>
      </c>
      <c r="O1330" s="48">
        <v>89838</v>
      </c>
      <c r="P1330" s="21" t="s">
        <v>252</v>
      </c>
      <c r="Q1330" s="21">
        <v>58153430226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Gujrat</v>
      </c>
      <c r="W1330" s="38"/>
      <c r="X1330" s="30">
        <v>45861</v>
      </c>
      <c r="Y1330" s="21">
        <f t="shared" si="145"/>
        <v>2</v>
      </c>
      <c r="Z1330" s="21" t="str">
        <f t="shared" si="146"/>
        <v>Monday</v>
      </c>
      <c r="AA1330" s="21" t="str">
        <f t="shared" si="147"/>
        <v>Wednesday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37.799999999999997</v>
      </c>
      <c r="F1331" s="47">
        <f t="shared" si="142"/>
        <v>3326.3999999999996</v>
      </c>
      <c r="G1331" s="48">
        <f t="shared" si="143"/>
        <v>3326.3999999999996</v>
      </c>
      <c r="H1331" s="21">
        <v>157309</v>
      </c>
      <c r="I1331" s="21" t="s">
        <v>2818</v>
      </c>
      <c r="J1331" s="21">
        <v>1</v>
      </c>
      <c r="K1331" s="21">
        <v>1</v>
      </c>
      <c r="L1331" s="21">
        <f t="shared" si="144"/>
        <v>0</v>
      </c>
      <c r="M1331" s="21" t="s">
        <v>1940</v>
      </c>
      <c r="N1331" s="30">
        <v>45859</v>
      </c>
      <c r="O1331" s="48">
        <v>0</v>
      </c>
      <c r="P1331" s="21" t="s">
        <v>172</v>
      </c>
      <c r="Q1331" s="21">
        <v>58153433030</v>
      </c>
      <c r="R1331" s="21" t="s">
        <v>40</v>
      </c>
      <c r="S1331" s="3">
        <v>4</v>
      </c>
      <c r="T1331" s="37" t="s">
        <v>609</v>
      </c>
      <c r="U1331" s="21" t="s">
        <v>18</v>
      </c>
      <c r="V1331" s="21" t="str">
        <f>VLOOKUP(P1331,'Customer List'!B:C,2,)</f>
        <v>Kolkata</v>
      </c>
      <c r="W1331" s="38"/>
      <c r="X1331" s="30">
        <v>45860</v>
      </c>
      <c r="Y1331" s="21">
        <f t="shared" si="145"/>
        <v>1</v>
      </c>
      <c r="Z1331" s="21" t="str">
        <f t="shared" si="146"/>
        <v>Monday</v>
      </c>
      <c r="AA1331" s="21" t="str">
        <f t="shared" si="147"/>
        <v>Tuesday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196</v>
      </c>
      <c r="F1332" s="47">
        <f t="shared" si="142"/>
        <v>17248</v>
      </c>
      <c r="G1332" s="48">
        <f t="shared" si="143"/>
        <v>17248</v>
      </c>
      <c r="H1332" s="21">
        <v>300310</v>
      </c>
      <c r="I1332" s="21" t="s">
        <v>2819</v>
      </c>
      <c r="J1332" s="21">
        <v>1</v>
      </c>
      <c r="K1332" s="21">
        <v>1</v>
      </c>
      <c r="L1332" s="21">
        <f t="shared" si="144"/>
        <v>0</v>
      </c>
      <c r="M1332" s="21" t="s">
        <v>1939</v>
      </c>
      <c r="N1332" s="30">
        <v>45859</v>
      </c>
      <c r="O1332" s="48">
        <v>30380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45"/>
        <v>2</v>
      </c>
      <c r="Z1332" s="21" t="str">
        <f t="shared" si="146"/>
        <v>Monday</v>
      </c>
      <c r="AA1332" s="21" t="str">
        <f t="shared" si="147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187.6</v>
      </c>
      <c r="F1333" s="47">
        <f t="shared" si="142"/>
        <v>16508.8</v>
      </c>
      <c r="G1333" s="48">
        <f t="shared" si="143"/>
        <v>16508.8</v>
      </c>
      <c r="H1333" s="21">
        <v>301028</v>
      </c>
      <c r="I1333" s="21" t="s">
        <v>2820</v>
      </c>
      <c r="J1333" s="21">
        <v>1</v>
      </c>
      <c r="K1333" s="21">
        <v>1</v>
      </c>
      <c r="L1333" s="21">
        <f t="shared" si="144"/>
        <v>0</v>
      </c>
      <c r="M1333" s="21" t="s">
        <v>1939</v>
      </c>
      <c r="N1333" s="30">
        <v>45859</v>
      </c>
      <c r="O1333" s="48">
        <v>29078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45"/>
        <v>2</v>
      </c>
      <c r="Z1333" s="21" t="str">
        <f t="shared" si="146"/>
        <v>Monday</v>
      </c>
      <c r="AA1333" s="21" t="str">
        <f t="shared" si="147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94.5</v>
      </c>
      <c r="F1334" s="47">
        <f t="shared" si="142"/>
        <v>8316</v>
      </c>
      <c r="G1334" s="48">
        <f t="shared" si="143"/>
        <v>16632</v>
      </c>
      <c r="H1334" s="21">
        <v>301808</v>
      </c>
      <c r="I1334" s="21" t="s">
        <v>184</v>
      </c>
      <c r="J1334" s="21">
        <v>2</v>
      </c>
      <c r="K1334" s="21">
        <v>2</v>
      </c>
      <c r="L1334" s="21">
        <f t="shared" si="144"/>
        <v>0</v>
      </c>
      <c r="M1334" s="21" t="s">
        <v>1918</v>
      </c>
      <c r="N1334" s="30">
        <v>45857</v>
      </c>
      <c r="O1334" s="48">
        <v>29295</v>
      </c>
      <c r="P1334" s="21" t="s">
        <v>1894</v>
      </c>
      <c r="Q1334" s="21">
        <v>58153395974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Banglore</v>
      </c>
      <c r="W1334" s="38"/>
      <c r="X1334" s="30">
        <v>45858</v>
      </c>
      <c r="Y1334" s="21">
        <f t="shared" si="145"/>
        <v>1</v>
      </c>
      <c r="Z1334" s="21" t="str">
        <f t="shared" si="146"/>
        <v>Saturday</v>
      </c>
      <c r="AA1334" s="21" t="str">
        <f t="shared" si="147"/>
        <v>Sunday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304.5</v>
      </c>
      <c r="F1335" s="47">
        <f t="shared" si="142"/>
        <v>26796</v>
      </c>
      <c r="G1335" s="48">
        <f t="shared" si="143"/>
        <v>26796</v>
      </c>
      <c r="H1335" s="21">
        <v>301836</v>
      </c>
      <c r="I1335" s="21" t="s">
        <v>2821</v>
      </c>
      <c r="J1335" s="21">
        <v>1</v>
      </c>
      <c r="K1335" s="21">
        <v>1</v>
      </c>
      <c r="L1335" s="21">
        <f t="shared" si="144"/>
        <v>0</v>
      </c>
      <c r="M1335" s="21" t="s">
        <v>1939</v>
      </c>
      <c r="N1335" s="30">
        <v>45859</v>
      </c>
      <c r="O1335" s="48">
        <v>44051</v>
      </c>
      <c r="P1335" s="21" t="s">
        <v>252</v>
      </c>
      <c r="Q1335" s="21">
        <v>58153430226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Gujrat</v>
      </c>
      <c r="W1335" s="38"/>
      <c r="X1335" s="30">
        <v>45861</v>
      </c>
      <c r="Y1335" s="21">
        <f t="shared" si="145"/>
        <v>2</v>
      </c>
      <c r="Z1335" s="21" t="str">
        <f t="shared" si="146"/>
        <v>Monday</v>
      </c>
      <c r="AA1335" s="21" t="str">
        <f t="shared" si="147"/>
        <v>Wednesday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163.1</v>
      </c>
      <c r="F1336" s="47">
        <f t="shared" si="142"/>
        <v>14352.8</v>
      </c>
      <c r="G1336" s="48">
        <f t="shared" si="143"/>
        <v>14352.8</v>
      </c>
      <c r="H1336" s="21">
        <v>302006</v>
      </c>
      <c r="I1336" s="21" t="s">
        <v>2822</v>
      </c>
      <c r="J1336" s="21">
        <v>1</v>
      </c>
      <c r="K1336" s="21">
        <v>1</v>
      </c>
      <c r="L1336" s="21">
        <f t="shared" si="144"/>
        <v>0</v>
      </c>
      <c r="M1336" s="21" t="s">
        <v>1918</v>
      </c>
      <c r="N1336" s="30">
        <v>45857</v>
      </c>
      <c r="O1336" s="48">
        <v>25280.5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45"/>
        <v>1</v>
      </c>
      <c r="Z1336" s="21" t="str">
        <f t="shared" si="146"/>
        <v>Saturday</v>
      </c>
      <c r="AA1336" s="21" t="str">
        <f t="shared" si="147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169.4</v>
      </c>
      <c r="F1337" s="47">
        <f t="shared" si="142"/>
        <v>14907.2</v>
      </c>
      <c r="G1337" s="48">
        <f t="shared" si="143"/>
        <v>29814.400000000001</v>
      </c>
      <c r="H1337" s="21">
        <v>302008</v>
      </c>
      <c r="I1337" s="21" t="s">
        <v>2823</v>
      </c>
      <c r="J1337" s="21">
        <v>2</v>
      </c>
      <c r="K1337" s="21">
        <v>2</v>
      </c>
      <c r="L1337" s="21">
        <f t="shared" si="144"/>
        <v>0</v>
      </c>
      <c r="M1337" s="21" t="s">
        <v>1918</v>
      </c>
      <c r="N1337" s="30">
        <v>45857</v>
      </c>
      <c r="O1337" s="48">
        <v>52514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45"/>
        <v>1</v>
      </c>
      <c r="Z1337" s="21" t="str">
        <f t="shared" si="146"/>
        <v>Saturday</v>
      </c>
      <c r="AA1337" s="21" t="str">
        <f t="shared" si="147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267.39999999999998</v>
      </c>
      <c r="F1338" s="47">
        <f t="shared" si="142"/>
        <v>23531.199999999997</v>
      </c>
      <c r="G1338" s="48">
        <f t="shared" si="143"/>
        <v>23531.199999999997</v>
      </c>
      <c r="H1338" s="21">
        <v>302028</v>
      </c>
      <c r="I1338" s="21" t="s">
        <v>2824</v>
      </c>
      <c r="J1338" s="21">
        <v>1</v>
      </c>
      <c r="K1338" s="21">
        <v>1</v>
      </c>
      <c r="L1338" s="21">
        <f t="shared" si="144"/>
        <v>0</v>
      </c>
      <c r="M1338" s="21" t="s">
        <v>1920</v>
      </c>
      <c r="N1338" s="30">
        <v>45859</v>
      </c>
      <c r="O1338" s="48">
        <v>53289</v>
      </c>
      <c r="P1338" s="21" t="s">
        <v>625</v>
      </c>
      <c r="Q1338" s="21" t="s">
        <v>636</v>
      </c>
      <c r="R1338" s="21" t="s">
        <v>723</v>
      </c>
      <c r="S1338" s="3">
        <v>4</v>
      </c>
      <c r="T1338" s="37"/>
      <c r="U1338" s="21" t="s">
        <v>18</v>
      </c>
      <c r="V1338" s="21" t="str">
        <f>VLOOKUP(P1338,'Customer List'!B:C,2,)</f>
        <v>Delhi</v>
      </c>
      <c r="W1338" s="38"/>
      <c r="X1338" s="30">
        <v>45859</v>
      </c>
      <c r="Y1338" s="21">
        <f t="shared" si="145"/>
        <v>0</v>
      </c>
      <c r="Z1338" s="21" t="str">
        <f t="shared" si="146"/>
        <v>Monday</v>
      </c>
      <c r="AA1338" s="21" t="str">
        <f t="shared" si="147"/>
        <v>Monday</v>
      </c>
      <c r="AB1338" s="21" t="str">
        <f>VLOOKUP(U1338,'Currency Sheet'!A:C,3,)</f>
        <v>DOLLAR</v>
      </c>
      <c r="AC1338" s="42" t="str">
        <f>VLOOKUP(P1338,'Customer List'!B:D,3,)</f>
        <v>Local</v>
      </c>
    </row>
    <row r="1339" spans="1:29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2"/>
        <v>6468</v>
      </c>
      <c r="G1339" s="48">
        <f t="shared" si="143"/>
        <v>6468</v>
      </c>
      <c r="H1339" s="21">
        <v>302212</v>
      </c>
      <c r="I1339" s="21" t="s">
        <v>2825</v>
      </c>
      <c r="J1339" s="21">
        <v>1</v>
      </c>
      <c r="K1339" s="21">
        <v>1</v>
      </c>
      <c r="L1339" s="21">
        <f t="shared" si="144"/>
        <v>0</v>
      </c>
      <c r="M1339" s="21" t="s">
        <v>1937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45"/>
        <v>2</v>
      </c>
      <c r="Z1339" s="21" t="str">
        <f t="shared" si="146"/>
        <v>Monday</v>
      </c>
      <c r="AA1339" s="21" t="str">
        <f t="shared" si="147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2"/>
        <v>6468</v>
      </c>
      <c r="G1340" s="48">
        <f t="shared" si="143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44"/>
        <v>0</v>
      </c>
      <c r="M1340" s="21" t="s">
        <v>1939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45"/>
        <v>2</v>
      </c>
      <c r="Z1340" s="21" t="str">
        <f t="shared" si="146"/>
        <v>Monday</v>
      </c>
      <c r="AA1340" s="21" t="str">
        <f t="shared" si="147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204.4</v>
      </c>
      <c r="F1341" s="47">
        <f t="shared" si="142"/>
        <v>17987.2</v>
      </c>
      <c r="G1341" s="48">
        <f t="shared" si="143"/>
        <v>35974.400000000001</v>
      </c>
      <c r="H1341" s="21">
        <v>302216</v>
      </c>
      <c r="I1341" s="21" t="s">
        <v>1572</v>
      </c>
      <c r="J1341" s="21">
        <v>2</v>
      </c>
      <c r="K1341" s="21">
        <v>2</v>
      </c>
      <c r="L1341" s="21">
        <f t="shared" si="144"/>
        <v>0</v>
      </c>
      <c r="M1341" s="21" t="s">
        <v>1918</v>
      </c>
      <c r="N1341" s="30">
        <v>45857</v>
      </c>
      <c r="O1341" s="48">
        <v>63364</v>
      </c>
      <c r="P1341" s="21" t="s">
        <v>1894</v>
      </c>
      <c r="Q1341" s="21">
        <v>58153395974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Banglore</v>
      </c>
      <c r="W1341" s="38"/>
      <c r="X1341" s="30">
        <v>45858</v>
      </c>
      <c r="Y1341" s="21">
        <f t="shared" si="145"/>
        <v>1</v>
      </c>
      <c r="Z1341" s="21" t="str">
        <f t="shared" si="146"/>
        <v>Saturday</v>
      </c>
      <c r="AA1341" s="21" t="str">
        <f t="shared" si="147"/>
        <v>Sunday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293.25</v>
      </c>
      <c r="F1342" s="47">
        <f t="shared" si="142"/>
        <v>25806</v>
      </c>
      <c r="G1342" s="48">
        <f t="shared" si="143"/>
        <v>25806</v>
      </c>
      <c r="H1342" s="21">
        <v>302242</v>
      </c>
      <c r="I1342" s="21" t="s">
        <v>2826</v>
      </c>
      <c r="J1342" s="21">
        <v>1</v>
      </c>
      <c r="K1342" s="21">
        <v>1</v>
      </c>
      <c r="L1342" s="21">
        <f t="shared" si="144"/>
        <v>0</v>
      </c>
      <c r="M1342" s="21" t="s">
        <v>2007</v>
      </c>
      <c r="N1342" s="30">
        <v>45860</v>
      </c>
      <c r="O1342" s="48">
        <v>37536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45"/>
        <v>0</v>
      </c>
      <c r="Z1342" s="21" t="str">
        <f t="shared" si="146"/>
        <v>Tuesday</v>
      </c>
      <c r="AA1342" s="21" t="str">
        <f t="shared" si="147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285.75</v>
      </c>
      <c r="F1343" s="47">
        <f t="shared" si="142"/>
        <v>25146</v>
      </c>
      <c r="G1343" s="48">
        <f t="shared" si="143"/>
        <v>25146</v>
      </c>
      <c r="H1343" s="21">
        <v>302330</v>
      </c>
      <c r="I1343" s="21" t="s">
        <v>2827</v>
      </c>
      <c r="J1343" s="21">
        <v>1</v>
      </c>
      <c r="K1343" s="21">
        <v>1</v>
      </c>
      <c r="L1343" s="21">
        <f t="shared" si="144"/>
        <v>0</v>
      </c>
      <c r="M1343" s="21" t="s">
        <v>2007</v>
      </c>
      <c r="N1343" s="30">
        <v>45860</v>
      </c>
      <c r="O1343" s="48">
        <v>36576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45"/>
        <v>0</v>
      </c>
      <c r="Z1343" s="21" t="str">
        <f t="shared" si="146"/>
        <v>Tuesday</v>
      </c>
      <c r="AA1343" s="21" t="str">
        <f t="shared" si="147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216.3</v>
      </c>
      <c r="F1344" s="47">
        <f t="shared" si="142"/>
        <v>19034.400000000001</v>
      </c>
      <c r="G1344" s="48">
        <f t="shared" si="143"/>
        <v>19034.400000000001</v>
      </c>
      <c r="H1344" s="21">
        <v>302646</v>
      </c>
      <c r="I1344" s="21" t="s">
        <v>2828</v>
      </c>
      <c r="J1344" s="21">
        <v>1</v>
      </c>
      <c r="K1344" s="21">
        <v>1</v>
      </c>
      <c r="L1344" s="21">
        <f t="shared" si="144"/>
        <v>0</v>
      </c>
      <c r="M1344" s="21" t="s">
        <v>1929</v>
      </c>
      <c r="N1344" s="30">
        <v>45859</v>
      </c>
      <c r="O1344" s="48">
        <v>35921</v>
      </c>
      <c r="P1344" s="21" t="s">
        <v>895</v>
      </c>
      <c r="Q1344" s="21">
        <v>58153427216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Banglore</v>
      </c>
      <c r="W1344" s="38"/>
      <c r="X1344" s="30">
        <v>45860</v>
      </c>
      <c r="Y1344" s="21">
        <f t="shared" si="145"/>
        <v>1</v>
      </c>
      <c r="Z1344" s="21" t="str">
        <f t="shared" si="146"/>
        <v>Monday</v>
      </c>
      <c r="AA1344" s="21" t="str">
        <f t="shared" si="147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170.8</v>
      </c>
      <c r="F1345" s="47">
        <f t="shared" si="142"/>
        <v>15030.400000000001</v>
      </c>
      <c r="G1345" s="48">
        <f t="shared" si="143"/>
        <v>15030.400000000001</v>
      </c>
      <c r="H1345" s="21">
        <v>302706</v>
      </c>
      <c r="I1345" s="21" t="s">
        <v>2829</v>
      </c>
      <c r="J1345" s="21">
        <v>1</v>
      </c>
      <c r="K1345" s="21">
        <v>1</v>
      </c>
      <c r="L1345" s="21">
        <f t="shared" si="144"/>
        <v>0</v>
      </c>
      <c r="M1345" s="21" t="s">
        <v>1934</v>
      </c>
      <c r="N1345" s="30">
        <v>45859</v>
      </c>
      <c r="O1345" s="48">
        <v>22692</v>
      </c>
      <c r="P1345" s="21" t="s">
        <v>1891</v>
      </c>
      <c r="Q1345" s="21">
        <v>58153427496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Tamilnadu</v>
      </c>
      <c r="W1345" s="38"/>
      <c r="X1345" s="30">
        <v>45860</v>
      </c>
      <c r="Y1345" s="21">
        <f t="shared" si="145"/>
        <v>1</v>
      </c>
      <c r="Z1345" s="21" t="str">
        <f t="shared" si="146"/>
        <v>Monday</v>
      </c>
      <c r="AA1345" s="21" t="str">
        <f t="shared" si="147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196</v>
      </c>
      <c r="F1346" s="47">
        <f t="shared" si="142"/>
        <v>17248</v>
      </c>
      <c r="G1346" s="48">
        <f t="shared" si="143"/>
        <v>17248</v>
      </c>
      <c r="H1346" s="21">
        <v>303508</v>
      </c>
      <c r="I1346" s="21" t="s">
        <v>2830</v>
      </c>
      <c r="J1346" s="21">
        <v>1</v>
      </c>
      <c r="K1346" s="21">
        <v>1</v>
      </c>
      <c r="L1346" s="21">
        <f t="shared" si="144"/>
        <v>0</v>
      </c>
      <c r="M1346" s="21" t="s">
        <v>1938</v>
      </c>
      <c r="N1346" s="30">
        <v>45859</v>
      </c>
      <c r="O1346" s="48">
        <v>30380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Gujrat</v>
      </c>
      <c r="W1346" s="38"/>
      <c r="X1346" s="30">
        <v>45861</v>
      </c>
      <c r="Y1346" s="21">
        <f t="shared" si="145"/>
        <v>2</v>
      </c>
      <c r="Z1346" s="21" t="str">
        <f t="shared" si="146"/>
        <v>Monday</v>
      </c>
      <c r="AA1346" s="21" t="str">
        <f t="shared" si="147"/>
        <v>Wednesday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250.6</v>
      </c>
      <c r="F1347" s="47">
        <f t="shared" ref="F1347:F1410" si="148">IF(AB1347="DOLLAR",E1347*88,E1347)</f>
        <v>22052.799999999999</v>
      </c>
      <c r="G1347" s="48">
        <f t="shared" ref="G1347:G1410" si="149">F1347*J1347</f>
        <v>22052.799999999999</v>
      </c>
      <c r="H1347" s="21">
        <v>303924</v>
      </c>
      <c r="I1347" s="21" t="s">
        <v>2831</v>
      </c>
      <c r="J1347" s="21">
        <v>1</v>
      </c>
      <c r="K1347" s="21">
        <v>1</v>
      </c>
      <c r="L1347" s="21">
        <f t="shared" ref="L1347:L1410" si="150">J1347-K1347</f>
        <v>0</v>
      </c>
      <c r="M1347" s="21" t="s">
        <v>1934</v>
      </c>
      <c r="N1347" s="30">
        <v>45859</v>
      </c>
      <c r="O1347" s="48">
        <v>33294</v>
      </c>
      <c r="P1347" s="21" t="s">
        <v>1891</v>
      </c>
      <c r="Q1347" s="21">
        <v>58153427496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Tamilnadu</v>
      </c>
      <c r="W1347" s="38"/>
      <c r="X1347" s="30">
        <v>45860</v>
      </c>
      <c r="Y1347" s="21">
        <f t="shared" ref="Y1347:Y1410" si="151">IF(X1347="", "", X1347-N1347)</f>
        <v>1</v>
      </c>
      <c r="Z1347" s="21" t="str">
        <f t="shared" ref="Z1347:Z1410" si="152">IF(N1347="", "", TEXT(N1347, "dddd"))</f>
        <v>Monday</v>
      </c>
      <c r="AA1347" s="21" t="str">
        <f t="shared" ref="AA1347:AA1410" si="153">IF(X1347="", "", TEXT(X1347, "dddd"))</f>
        <v>Tuesday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46.2</v>
      </c>
      <c r="F1348" s="47">
        <f t="shared" si="148"/>
        <v>4065.6000000000004</v>
      </c>
      <c r="G1348" s="48">
        <f t="shared" si="149"/>
        <v>4065.6000000000004</v>
      </c>
      <c r="H1348" s="21">
        <v>304008</v>
      </c>
      <c r="I1348" s="21" t="s">
        <v>2832</v>
      </c>
      <c r="J1348" s="21">
        <v>1</v>
      </c>
      <c r="K1348" s="21">
        <v>1</v>
      </c>
      <c r="L1348" s="21">
        <f t="shared" si="150"/>
        <v>0</v>
      </c>
      <c r="M1348" s="21" t="s">
        <v>1918</v>
      </c>
      <c r="N1348" s="30">
        <v>45857</v>
      </c>
      <c r="O1348" s="48">
        <v>7161</v>
      </c>
      <c r="P1348" s="21" t="s">
        <v>1894</v>
      </c>
      <c r="Q1348" s="21">
        <v>58153395974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Banglore</v>
      </c>
      <c r="W1348" s="38"/>
      <c r="X1348" s="30">
        <v>45858</v>
      </c>
      <c r="Y1348" s="21">
        <f t="shared" si="151"/>
        <v>1</v>
      </c>
      <c r="Z1348" s="21" t="str">
        <f t="shared" si="152"/>
        <v>Saturday</v>
      </c>
      <c r="AA1348" s="21" t="str">
        <f t="shared" si="153"/>
        <v>Sunday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73.5</v>
      </c>
      <c r="F1349" s="47">
        <f t="shared" si="148"/>
        <v>6468</v>
      </c>
      <c r="G1349" s="48">
        <f t="shared" si="149"/>
        <v>6468</v>
      </c>
      <c r="H1349" s="21">
        <v>304012</v>
      </c>
      <c r="I1349" s="21" t="s">
        <v>1474</v>
      </c>
      <c r="J1349" s="21">
        <v>1</v>
      </c>
      <c r="K1349" s="21">
        <v>1</v>
      </c>
      <c r="L1349" s="21">
        <f t="shared" si="150"/>
        <v>0</v>
      </c>
      <c r="M1349" s="21" t="s">
        <v>1928</v>
      </c>
      <c r="N1349" s="30">
        <v>45859</v>
      </c>
      <c r="O1349" s="48">
        <v>8977.5</v>
      </c>
      <c r="P1349" s="21" t="s">
        <v>1010</v>
      </c>
      <c r="Q1349" s="21">
        <v>58153432562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Mumbai</v>
      </c>
      <c r="W1349" s="38"/>
      <c r="X1349" s="30">
        <v>45860</v>
      </c>
      <c r="Y1349" s="21">
        <f t="shared" si="151"/>
        <v>1</v>
      </c>
      <c r="Z1349" s="21" t="str">
        <f t="shared" si="152"/>
        <v>Monday</v>
      </c>
      <c r="AA1349" s="21" t="str">
        <f t="shared" si="153"/>
        <v>Tuesday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204.4</v>
      </c>
      <c r="F1350" s="47">
        <f t="shared" si="148"/>
        <v>17987.2</v>
      </c>
      <c r="G1350" s="48">
        <f t="shared" si="149"/>
        <v>17987.2</v>
      </c>
      <c r="H1350" s="21">
        <v>304014</v>
      </c>
      <c r="I1350" s="21" t="s">
        <v>2833</v>
      </c>
      <c r="J1350" s="21">
        <v>1</v>
      </c>
      <c r="K1350" s="21">
        <v>1</v>
      </c>
      <c r="L1350" s="21">
        <f t="shared" si="150"/>
        <v>0</v>
      </c>
      <c r="M1350" s="21" t="s">
        <v>1918</v>
      </c>
      <c r="N1350" s="30">
        <v>45857</v>
      </c>
      <c r="O1350" s="48">
        <v>31682</v>
      </c>
      <c r="P1350" s="21" t="s">
        <v>1894</v>
      </c>
      <c r="Q1350" s="21">
        <v>58153395974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Banglore</v>
      </c>
      <c r="W1350" s="38"/>
      <c r="X1350" s="30">
        <v>45858</v>
      </c>
      <c r="Y1350" s="21">
        <f t="shared" si="151"/>
        <v>1</v>
      </c>
      <c r="Z1350" s="21" t="str">
        <f t="shared" si="152"/>
        <v>Saturday</v>
      </c>
      <c r="AA1350" s="21" t="str">
        <f t="shared" si="153"/>
        <v>Sunday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246.4</v>
      </c>
      <c r="F1351" s="47">
        <f t="shared" si="148"/>
        <v>21683.200000000001</v>
      </c>
      <c r="G1351" s="48">
        <f t="shared" si="149"/>
        <v>21683.200000000001</v>
      </c>
      <c r="H1351" s="21">
        <v>304944</v>
      </c>
      <c r="I1351" s="21" t="s">
        <v>2834</v>
      </c>
      <c r="J1351" s="21">
        <v>1</v>
      </c>
      <c r="K1351" s="21">
        <v>1</v>
      </c>
      <c r="L1351" s="21">
        <f t="shared" si="150"/>
        <v>0</v>
      </c>
      <c r="M1351" s="21" t="s">
        <v>1934</v>
      </c>
      <c r="N1351" s="30">
        <v>45859</v>
      </c>
      <c r="O1351" s="48">
        <v>32736</v>
      </c>
      <c r="P1351" s="21" t="s">
        <v>1891</v>
      </c>
      <c r="Q1351" s="21">
        <v>58153427496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Tamilnadu</v>
      </c>
      <c r="W1351" s="38"/>
      <c r="X1351" s="30">
        <v>45860</v>
      </c>
      <c r="Y1351" s="21">
        <f t="shared" si="151"/>
        <v>1</v>
      </c>
      <c r="Z1351" s="21" t="str">
        <f t="shared" si="152"/>
        <v>Monday</v>
      </c>
      <c r="AA1351" s="21" t="str">
        <f t="shared" si="153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199.5</v>
      </c>
      <c r="F1352" s="47">
        <f t="shared" si="148"/>
        <v>17556</v>
      </c>
      <c r="G1352" s="48">
        <f t="shared" si="149"/>
        <v>17556</v>
      </c>
      <c r="H1352" s="21">
        <v>307824</v>
      </c>
      <c r="I1352" s="21" t="s">
        <v>2835</v>
      </c>
      <c r="J1352" s="21">
        <v>1</v>
      </c>
      <c r="K1352" s="21">
        <v>1</v>
      </c>
      <c r="L1352" s="21">
        <f t="shared" si="150"/>
        <v>0</v>
      </c>
      <c r="M1352" s="21" t="s">
        <v>1926</v>
      </c>
      <c r="N1352" s="30">
        <v>45859</v>
      </c>
      <c r="O1352" s="48">
        <v>24367.5</v>
      </c>
      <c r="P1352" s="21" t="s">
        <v>1010</v>
      </c>
      <c r="Q1352" s="21">
        <v>58153432562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Mumbai</v>
      </c>
      <c r="W1352" s="38"/>
      <c r="X1352" s="30">
        <v>45860</v>
      </c>
      <c r="Y1352" s="21">
        <f t="shared" si="151"/>
        <v>1</v>
      </c>
      <c r="Z1352" s="21" t="str">
        <f t="shared" si="152"/>
        <v>Monday</v>
      </c>
      <c r="AA1352" s="21" t="str">
        <f t="shared" si="153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176.4</v>
      </c>
      <c r="F1353" s="47">
        <f t="shared" si="148"/>
        <v>15523.2</v>
      </c>
      <c r="G1353" s="48">
        <f t="shared" si="149"/>
        <v>15523.2</v>
      </c>
      <c r="H1353" s="21">
        <v>309804</v>
      </c>
      <c r="I1353" s="21" t="s">
        <v>2836</v>
      </c>
      <c r="J1353" s="21">
        <v>1</v>
      </c>
      <c r="K1353" s="21">
        <v>1</v>
      </c>
      <c r="L1353" s="21">
        <f t="shared" si="150"/>
        <v>0</v>
      </c>
      <c r="M1353" s="21" t="s">
        <v>1929</v>
      </c>
      <c r="N1353" s="30">
        <v>45859</v>
      </c>
      <c r="O1353" s="48">
        <v>29295</v>
      </c>
      <c r="P1353" s="21" t="s">
        <v>895</v>
      </c>
      <c r="Q1353" s="21">
        <v>58153427216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45860</v>
      </c>
      <c r="Y1353" s="21">
        <f t="shared" si="151"/>
        <v>1</v>
      </c>
      <c r="Z1353" s="21" t="str">
        <f t="shared" si="152"/>
        <v>Monday</v>
      </c>
      <c r="AA1353" s="21" t="str">
        <f t="shared" si="153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196</v>
      </c>
      <c r="F1354" s="47">
        <f t="shared" si="148"/>
        <v>17248</v>
      </c>
      <c r="G1354" s="48">
        <f t="shared" si="149"/>
        <v>17248</v>
      </c>
      <c r="H1354" s="21">
        <v>311504</v>
      </c>
      <c r="I1354" s="21" t="s">
        <v>2837</v>
      </c>
      <c r="J1354" s="21">
        <v>1</v>
      </c>
      <c r="K1354" s="21">
        <v>1</v>
      </c>
      <c r="L1354" s="21">
        <f t="shared" si="150"/>
        <v>0</v>
      </c>
      <c r="M1354" s="21" t="s">
        <v>1917</v>
      </c>
      <c r="N1354" s="30">
        <v>45857</v>
      </c>
      <c r="O1354" s="48">
        <v>30380</v>
      </c>
      <c r="P1354" s="21" t="s">
        <v>1894</v>
      </c>
      <c r="Q1354" s="21">
        <v>58153395974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45858</v>
      </c>
      <c r="Y1354" s="21">
        <f t="shared" si="151"/>
        <v>1</v>
      </c>
      <c r="Z1354" s="21" t="str">
        <f t="shared" si="152"/>
        <v>Saturday</v>
      </c>
      <c r="AA1354" s="21" t="str">
        <f t="shared" si="153"/>
        <v>Sunday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277.5</v>
      </c>
      <c r="F1355" s="47">
        <f t="shared" si="148"/>
        <v>24420</v>
      </c>
      <c r="G1355" s="48">
        <f t="shared" si="149"/>
        <v>24420</v>
      </c>
      <c r="H1355" s="21">
        <v>317434</v>
      </c>
      <c r="I1355" s="21" t="s">
        <v>1396</v>
      </c>
      <c r="J1355" s="21">
        <v>1</v>
      </c>
      <c r="K1355" s="21">
        <v>1</v>
      </c>
      <c r="L1355" s="21">
        <f t="shared" si="150"/>
        <v>0</v>
      </c>
      <c r="M1355" s="21" t="s">
        <v>1939</v>
      </c>
      <c r="N1355" s="30">
        <v>45859</v>
      </c>
      <c r="O1355" s="48">
        <v>40145</v>
      </c>
      <c r="P1355" s="21" t="s">
        <v>252</v>
      </c>
      <c r="Q1355" s="21">
        <v>58153430226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Gujrat</v>
      </c>
      <c r="W1355" s="38"/>
      <c r="X1355" s="30">
        <v>45861</v>
      </c>
      <c r="Y1355" s="21">
        <f t="shared" si="151"/>
        <v>2</v>
      </c>
      <c r="Z1355" s="21" t="str">
        <f t="shared" si="152"/>
        <v>Monday</v>
      </c>
      <c r="AA1355" s="21" t="str">
        <f t="shared" si="153"/>
        <v>Wednesday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305.25</v>
      </c>
      <c r="F1356" s="47">
        <f t="shared" si="148"/>
        <v>26862</v>
      </c>
      <c r="G1356" s="48">
        <f t="shared" si="149"/>
        <v>53724</v>
      </c>
      <c r="H1356" s="21">
        <v>318340</v>
      </c>
      <c r="I1356" s="21" t="s">
        <v>2838</v>
      </c>
      <c r="J1356" s="21">
        <v>2</v>
      </c>
      <c r="K1356" s="21">
        <v>2</v>
      </c>
      <c r="L1356" s="21">
        <f t="shared" si="150"/>
        <v>0</v>
      </c>
      <c r="M1356" s="21" t="s">
        <v>1918</v>
      </c>
      <c r="N1356" s="30">
        <v>45857</v>
      </c>
      <c r="O1356" s="48">
        <v>88319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1"/>
        <v>1</v>
      </c>
      <c r="Z1356" s="21" t="str">
        <f t="shared" si="152"/>
        <v>Saturday</v>
      </c>
      <c r="AA1356" s="21" t="str">
        <f t="shared" si="153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187.6</v>
      </c>
      <c r="F1357" s="47">
        <f t="shared" si="148"/>
        <v>16508.8</v>
      </c>
      <c r="G1357" s="48">
        <f t="shared" si="149"/>
        <v>16508.8</v>
      </c>
      <c r="H1357" s="21">
        <v>320806</v>
      </c>
      <c r="I1357" s="21" t="s">
        <v>2839</v>
      </c>
      <c r="J1357" s="21">
        <v>1</v>
      </c>
      <c r="K1357" s="21">
        <v>1</v>
      </c>
      <c r="L1357" s="21">
        <f t="shared" si="150"/>
        <v>0</v>
      </c>
      <c r="M1357" s="21" t="s">
        <v>1918</v>
      </c>
      <c r="N1357" s="30">
        <v>45857</v>
      </c>
      <c r="O1357" s="48">
        <v>29078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1"/>
        <v>1</v>
      </c>
      <c r="Z1357" s="21" t="str">
        <f t="shared" si="152"/>
        <v>Saturday</v>
      </c>
      <c r="AA1357" s="21" t="str">
        <f t="shared" si="153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179.9</v>
      </c>
      <c r="F1358" s="47">
        <f t="shared" si="148"/>
        <v>15831.2</v>
      </c>
      <c r="G1358" s="48">
        <f t="shared" si="149"/>
        <v>15831.2</v>
      </c>
      <c r="H1358" s="21">
        <v>321106</v>
      </c>
      <c r="I1358" s="21" t="s">
        <v>2840</v>
      </c>
      <c r="J1358" s="21">
        <v>1</v>
      </c>
      <c r="K1358" s="21">
        <v>1</v>
      </c>
      <c r="L1358" s="21">
        <f t="shared" si="150"/>
        <v>0</v>
      </c>
      <c r="M1358" s="21" t="s">
        <v>2072</v>
      </c>
      <c r="N1358" s="30">
        <v>45867</v>
      </c>
      <c r="O1358" s="48">
        <v>0</v>
      </c>
      <c r="P1358" s="21" t="s">
        <v>254</v>
      </c>
      <c r="Q1358" s="21" t="s">
        <v>636</v>
      </c>
      <c r="R1358" s="21" t="s">
        <v>637</v>
      </c>
      <c r="S1358" s="3">
        <v>4</v>
      </c>
      <c r="T1358" s="37" t="s">
        <v>609</v>
      </c>
      <c r="U1358" s="21" t="s">
        <v>18</v>
      </c>
      <c r="V1358" s="21" t="str">
        <f>VLOOKUP(P1358,'Customer List'!B:C,2,)</f>
        <v>Delhi</v>
      </c>
      <c r="W1358" s="38"/>
      <c r="X1358" s="30">
        <v>45867</v>
      </c>
      <c r="Y1358" s="21">
        <f t="shared" si="151"/>
        <v>0</v>
      </c>
      <c r="Z1358" s="21" t="str">
        <f t="shared" si="152"/>
        <v>Tuesday</v>
      </c>
      <c r="AA1358" s="21" t="str">
        <f t="shared" si="153"/>
        <v>Tuesday</v>
      </c>
      <c r="AB1358" s="21" t="str">
        <f>VLOOKUP(U1358,'Currency Sheet'!A:C,3,)</f>
        <v>DOLLAR</v>
      </c>
      <c r="AC1358" s="42" t="str">
        <f>VLOOKUP(P1358,'Customer List'!B:D,3,)</f>
        <v>Local</v>
      </c>
    </row>
    <row r="1359" spans="1:29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242.9</v>
      </c>
      <c r="F1359" s="47">
        <f t="shared" si="148"/>
        <v>21375.200000000001</v>
      </c>
      <c r="G1359" s="48">
        <f t="shared" si="149"/>
        <v>21375.200000000001</v>
      </c>
      <c r="H1359" s="21">
        <v>325514</v>
      </c>
      <c r="I1359" s="21" t="s">
        <v>2841</v>
      </c>
      <c r="J1359" s="21">
        <v>1</v>
      </c>
      <c r="K1359" s="21">
        <v>1</v>
      </c>
      <c r="L1359" s="21">
        <f t="shared" si="150"/>
        <v>0</v>
      </c>
      <c r="M1359" s="21" t="s">
        <v>1926</v>
      </c>
      <c r="N1359" s="30">
        <v>45859</v>
      </c>
      <c r="O1359" s="48">
        <v>29668.5</v>
      </c>
      <c r="P1359" s="21" t="s">
        <v>1010</v>
      </c>
      <c r="Q1359" s="21">
        <v>58153432562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Mumbai</v>
      </c>
      <c r="W1359" s="38"/>
      <c r="X1359" s="30">
        <v>45860</v>
      </c>
      <c r="Y1359" s="21">
        <f t="shared" si="151"/>
        <v>1</v>
      </c>
      <c r="Z1359" s="21" t="str">
        <f t="shared" si="152"/>
        <v>Monday</v>
      </c>
      <c r="AA1359" s="21" t="str">
        <f t="shared" si="153"/>
        <v>Tuesday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219.8</v>
      </c>
      <c r="F1360" s="47">
        <f t="shared" si="148"/>
        <v>19342.400000000001</v>
      </c>
      <c r="G1360" s="48">
        <f t="shared" si="149"/>
        <v>19342.400000000001</v>
      </c>
      <c r="H1360" s="21">
        <v>328114</v>
      </c>
      <c r="I1360" s="21" t="s">
        <v>2842</v>
      </c>
      <c r="J1360" s="21">
        <v>1</v>
      </c>
      <c r="K1360" s="21">
        <v>1</v>
      </c>
      <c r="L1360" s="21">
        <f t="shared" si="150"/>
        <v>0</v>
      </c>
      <c r="M1360" s="21" t="s">
        <v>1938</v>
      </c>
      <c r="N1360" s="30">
        <v>45859</v>
      </c>
      <c r="O1360" s="48">
        <v>34069</v>
      </c>
      <c r="P1360" s="21" t="s">
        <v>252</v>
      </c>
      <c r="Q1360" s="21">
        <v>58153430226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Gujrat</v>
      </c>
      <c r="W1360" s="38"/>
      <c r="X1360" s="30">
        <v>45861</v>
      </c>
      <c r="Y1360" s="21">
        <f t="shared" si="151"/>
        <v>2</v>
      </c>
      <c r="Z1360" s="21" t="str">
        <f t="shared" si="152"/>
        <v>Monday</v>
      </c>
      <c r="AA1360" s="21" t="str">
        <f t="shared" si="153"/>
        <v>Wednesday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205.1</v>
      </c>
      <c r="F1361" s="47">
        <f t="shared" si="148"/>
        <v>18048.8</v>
      </c>
      <c r="G1361" s="48">
        <f t="shared" si="149"/>
        <v>18048.8</v>
      </c>
      <c r="H1361" s="21">
        <v>329208</v>
      </c>
      <c r="I1361" s="21" t="s">
        <v>2843</v>
      </c>
      <c r="J1361" s="21">
        <v>1</v>
      </c>
      <c r="K1361" s="21">
        <v>1</v>
      </c>
      <c r="L1361" s="21">
        <f t="shared" si="150"/>
        <v>0</v>
      </c>
      <c r="M1361" s="21" t="s">
        <v>2089</v>
      </c>
      <c r="N1361" s="30">
        <v>45868</v>
      </c>
      <c r="O1361" s="48">
        <v>26325</v>
      </c>
      <c r="P1361" s="21" t="s">
        <v>1897</v>
      </c>
      <c r="Q1361" s="21" t="s">
        <v>636</v>
      </c>
      <c r="R1361" s="21" t="s">
        <v>723</v>
      </c>
      <c r="S1361" s="3">
        <v>4</v>
      </c>
      <c r="T1361" s="37"/>
      <c r="U1361" s="21" t="s">
        <v>18</v>
      </c>
      <c r="V1361" s="21" t="str">
        <f>VLOOKUP(P1361,'Customer List'!B:C,2,)</f>
        <v>Gurugram</v>
      </c>
      <c r="W1361" s="38"/>
      <c r="X1361" s="30">
        <v>45868</v>
      </c>
      <c r="Y1361" s="21">
        <f t="shared" si="151"/>
        <v>0</v>
      </c>
      <c r="Z1361" s="21" t="str">
        <f t="shared" si="152"/>
        <v>Wednesday</v>
      </c>
      <c r="AA1361" s="21" t="str">
        <f t="shared" si="153"/>
        <v>Wednesday</v>
      </c>
      <c r="AB1361" s="21" t="str">
        <f>VLOOKUP(U1361,'Currency Sheet'!A:C,3,)</f>
        <v>DOLLAR</v>
      </c>
      <c r="AC1361" s="42" t="str">
        <f>VLOOKUP(P1361,'Customer List'!B:D,3,)</f>
        <v>Local</v>
      </c>
    </row>
    <row r="1362" spans="1:29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204.4</v>
      </c>
      <c r="F1362" s="47">
        <f t="shared" si="148"/>
        <v>17987.2</v>
      </c>
      <c r="G1362" s="48">
        <f t="shared" si="149"/>
        <v>17987.2</v>
      </c>
      <c r="H1362" s="21">
        <v>329708</v>
      </c>
      <c r="I1362" s="21" t="s">
        <v>2844</v>
      </c>
      <c r="J1362" s="21">
        <v>1</v>
      </c>
      <c r="K1362" s="21">
        <v>1</v>
      </c>
      <c r="L1362" s="21">
        <f t="shared" si="150"/>
        <v>0</v>
      </c>
      <c r="M1362" s="21" t="s">
        <v>1918</v>
      </c>
      <c r="N1362" s="30">
        <v>45857</v>
      </c>
      <c r="O1362" s="48">
        <v>31682</v>
      </c>
      <c r="P1362" s="21" t="s">
        <v>1894</v>
      </c>
      <c r="Q1362" s="21">
        <v>58153395974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Banglore</v>
      </c>
      <c r="W1362" s="38"/>
      <c r="X1362" s="30">
        <v>45858</v>
      </c>
      <c r="Y1362" s="21">
        <f t="shared" si="151"/>
        <v>1</v>
      </c>
      <c r="Z1362" s="21" t="str">
        <f t="shared" si="152"/>
        <v>Saturday</v>
      </c>
      <c r="AA1362" s="21" t="str">
        <f t="shared" si="153"/>
        <v>Sunday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147.69999999999999</v>
      </c>
      <c r="F1363" s="47">
        <f t="shared" si="148"/>
        <v>12997.599999999999</v>
      </c>
      <c r="G1363" s="48">
        <f t="shared" si="149"/>
        <v>12997.599999999999</v>
      </c>
      <c r="H1363" s="21">
        <v>331208</v>
      </c>
      <c r="I1363" s="21" t="s">
        <v>2845</v>
      </c>
      <c r="J1363" s="21">
        <v>1</v>
      </c>
      <c r="K1363" s="21">
        <v>1</v>
      </c>
      <c r="L1363" s="21">
        <f t="shared" si="150"/>
        <v>0</v>
      </c>
      <c r="M1363" s="21" t="s">
        <v>1928</v>
      </c>
      <c r="N1363" s="30">
        <v>45859</v>
      </c>
      <c r="O1363" s="48">
        <v>18040.5</v>
      </c>
      <c r="P1363" s="21" t="s">
        <v>1010</v>
      </c>
      <c r="Q1363" s="21">
        <v>58153432562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Mumbai</v>
      </c>
      <c r="W1363" s="38"/>
      <c r="X1363" s="30">
        <v>45860</v>
      </c>
      <c r="Y1363" s="21">
        <f t="shared" si="151"/>
        <v>1</v>
      </c>
      <c r="Z1363" s="21" t="str">
        <f t="shared" si="152"/>
        <v>Monday</v>
      </c>
      <c r="AA1363" s="21" t="str">
        <f t="shared" si="153"/>
        <v>Tuesday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187.6</v>
      </c>
      <c r="F1364" s="47">
        <f t="shared" si="148"/>
        <v>16508.8</v>
      </c>
      <c r="G1364" s="48">
        <f t="shared" si="149"/>
        <v>16508.8</v>
      </c>
      <c r="H1364" s="21">
        <v>334106</v>
      </c>
      <c r="I1364" s="21" t="s">
        <v>2846</v>
      </c>
      <c r="J1364" s="21">
        <v>1</v>
      </c>
      <c r="K1364" s="21">
        <v>1</v>
      </c>
      <c r="L1364" s="21">
        <f t="shared" si="150"/>
        <v>0</v>
      </c>
      <c r="M1364" s="21" t="s">
        <v>2000</v>
      </c>
      <c r="N1364" s="30">
        <v>45860</v>
      </c>
      <c r="O1364" s="48">
        <v>31155</v>
      </c>
      <c r="P1364" s="21" t="s">
        <v>671</v>
      </c>
      <c r="Q1364" s="21">
        <v>58153476533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Hyderabad</v>
      </c>
      <c r="W1364" s="38"/>
      <c r="X1364" s="30">
        <v>45861</v>
      </c>
      <c r="Y1364" s="21">
        <f t="shared" si="151"/>
        <v>1</v>
      </c>
      <c r="Z1364" s="21" t="str">
        <f t="shared" si="152"/>
        <v>Tuesday</v>
      </c>
      <c r="AA1364" s="21" t="str">
        <f t="shared" si="153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160.30000000000001</v>
      </c>
      <c r="F1365" s="47">
        <f t="shared" si="148"/>
        <v>14106.400000000001</v>
      </c>
      <c r="G1365" s="48">
        <f t="shared" si="149"/>
        <v>56425.600000000006</v>
      </c>
      <c r="H1365" s="21">
        <v>349104</v>
      </c>
      <c r="I1365" s="21" t="s">
        <v>2847</v>
      </c>
      <c r="J1365" s="21">
        <v>4</v>
      </c>
      <c r="K1365" s="21">
        <v>4</v>
      </c>
      <c r="L1365" s="21">
        <f t="shared" si="150"/>
        <v>0</v>
      </c>
      <c r="M1365" s="21" t="s">
        <v>1937</v>
      </c>
      <c r="N1365" s="30">
        <v>45859</v>
      </c>
      <c r="O1365" s="48">
        <v>99386</v>
      </c>
      <c r="P1365" s="21" t="s">
        <v>252</v>
      </c>
      <c r="Q1365" s="21">
        <v>58153430226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Gujrat</v>
      </c>
      <c r="W1365" s="38"/>
      <c r="X1365" s="30">
        <v>45861</v>
      </c>
      <c r="Y1365" s="21">
        <f t="shared" si="151"/>
        <v>2</v>
      </c>
      <c r="Z1365" s="21" t="str">
        <f t="shared" si="152"/>
        <v>Monday</v>
      </c>
      <c r="AA1365" s="21" t="str">
        <f t="shared" si="153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242.9</v>
      </c>
      <c r="F1366" s="47">
        <f t="shared" si="148"/>
        <v>21375.200000000001</v>
      </c>
      <c r="G1366" s="48">
        <f t="shared" si="149"/>
        <v>21375.200000000001</v>
      </c>
      <c r="H1366" s="21">
        <v>350504</v>
      </c>
      <c r="I1366" s="21" t="s">
        <v>1591</v>
      </c>
      <c r="J1366" s="21">
        <v>1</v>
      </c>
      <c r="K1366" s="21">
        <v>1</v>
      </c>
      <c r="L1366" s="21">
        <f t="shared" si="150"/>
        <v>0</v>
      </c>
      <c r="M1366" s="21" t="s">
        <v>1925</v>
      </c>
      <c r="N1366" s="30">
        <v>45859</v>
      </c>
      <c r="O1366" s="48">
        <v>29668.5</v>
      </c>
      <c r="P1366" s="21" t="s">
        <v>1010</v>
      </c>
      <c r="Q1366" s="21">
        <v>58153432562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Mumbai</v>
      </c>
      <c r="W1366" s="38"/>
      <c r="X1366" s="30">
        <v>45860</v>
      </c>
      <c r="Y1366" s="21">
        <f t="shared" si="151"/>
        <v>1</v>
      </c>
      <c r="Z1366" s="21" t="str">
        <f t="shared" si="152"/>
        <v>Monday</v>
      </c>
      <c r="AA1366" s="21" t="str">
        <f t="shared" si="153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219.8</v>
      </c>
      <c r="F1367" s="47">
        <f t="shared" si="148"/>
        <v>19342.400000000001</v>
      </c>
      <c r="G1367" s="48">
        <f t="shared" si="149"/>
        <v>19342.400000000001</v>
      </c>
      <c r="H1367" s="21">
        <v>353112</v>
      </c>
      <c r="I1367" s="21" t="s">
        <v>2848</v>
      </c>
      <c r="J1367" s="21">
        <v>1</v>
      </c>
      <c r="K1367" s="21">
        <v>1</v>
      </c>
      <c r="L1367" s="21">
        <f t="shared" si="150"/>
        <v>0</v>
      </c>
      <c r="M1367" s="21" t="s">
        <v>1935</v>
      </c>
      <c r="N1367" s="30">
        <v>45859</v>
      </c>
      <c r="O1367" s="48">
        <v>29830</v>
      </c>
      <c r="P1367" s="21" t="s">
        <v>945</v>
      </c>
      <c r="Q1367" s="21">
        <v>58153427802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Banglore</v>
      </c>
      <c r="W1367" s="38"/>
      <c r="X1367" s="30">
        <v>45860</v>
      </c>
      <c r="Y1367" s="21">
        <f t="shared" si="151"/>
        <v>1</v>
      </c>
      <c r="Z1367" s="21" t="str">
        <f t="shared" si="152"/>
        <v>Monday</v>
      </c>
      <c r="AA1367" s="21" t="str">
        <f t="shared" si="153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305.25</v>
      </c>
      <c r="F1368" s="47">
        <f t="shared" si="148"/>
        <v>26862</v>
      </c>
      <c r="G1368" s="48">
        <f t="shared" si="149"/>
        <v>26862</v>
      </c>
      <c r="H1368" s="21">
        <v>353208</v>
      </c>
      <c r="I1368" s="21" t="s">
        <v>2849</v>
      </c>
      <c r="J1368" s="21">
        <v>1</v>
      </c>
      <c r="K1368" s="21">
        <v>1</v>
      </c>
      <c r="L1368" s="21">
        <f t="shared" si="150"/>
        <v>0</v>
      </c>
      <c r="M1368" s="21" t="s">
        <v>2132</v>
      </c>
      <c r="N1368" s="30">
        <v>45867</v>
      </c>
      <c r="O1368" s="48">
        <v>44159.5</v>
      </c>
      <c r="P1368" s="21" t="s">
        <v>370</v>
      </c>
      <c r="Q1368" s="21">
        <v>58153779283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Gujrat</v>
      </c>
      <c r="W1368" s="38"/>
      <c r="X1368" s="30">
        <v>45869</v>
      </c>
      <c r="Y1368" s="21">
        <f t="shared" si="151"/>
        <v>2</v>
      </c>
      <c r="Z1368" s="21" t="str">
        <f t="shared" si="152"/>
        <v>Tuesday</v>
      </c>
      <c r="AA1368" s="21" t="str">
        <f t="shared" si="153"/>
        <v>Thursday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t="14.25" customHeight="1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186</v>
      </c>
      <c r="F1369" s="47">
        <f t="shared" si="148"/>
        <v>16368</v>
      </c>
      <c r="G1369" s="48">
        <f t="shared" si="149"/>
        <v>16368</v>
      </c>
      <c r="H1369" s="21">
        <v>353421</v>
      </c>
      <c r="I1369" s="21" t="s">
        <v>2850</v>
      </c>
      <c r="J1369" s="21">
        <v>1</v>
      </c>
      <c r="K1369" s="21">
        <v>1</v>
      </c>
      <c r="L1369" s="21">
        <f t="shared" si="150"/>
        <v>0</v>
      </c>
      <c r="M1369" s="21" t="s">
        <v>2444</v>
      </c>
      <c r="N1369" s="30">
        <v>45888</v>
      </c>
      <c r="O1369" s="48">
        <v>0</v>
      </c>
      <c r="P1369" s="21" t="s">
        <v>398</v>
      </c>
      <c r="Q1369" s="21">
        <v>58154568953</v>
      </c>
      <c r="R1369" s="21" t="s">
        <v>40</v>
      </c>
      <c r="S1369" s="3">
        <v>4</v>
      </c>
      <c r="T1369" s="37" t="s">
        <v>2447</v>
      </c>
      <c r="U1369" s="21" t="s">
        <v>18</v>
      </c>
      <c r="V1369" s="21" t="str">
        <f>VLOOKUP(P1369,'Customer List'!B:C,2,)</f>
        <v>Pune</v>
      </c>
      <c r="W1369" s="39"/>
      <c r="X1369" s="30">
        <v>45892</v>
      </c>
      <c r="Y1369" s="21">
        <f t="shared" si="151"/>
        <v>4</v>
      </c>
      <c r="Z1369" s="21" t="str">
        <f t="shared" si="152"/>
        <v>Tuesday</v>
      </c>
      <c r="AA1369" s="21" t="str">
        <f t="shared" si="153"/>
        <v>Saturday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267.39999999999998</v>
      </c>
      <c r="F1370" s="47">
        <f t="shared" si="148"/>
        <v>23531.199999999997</v>
      </c>
      <c r="G1370" s="48">
        <f t="shared" si="149"/>
        <v>23531.199999999997</v>
      </c>
      <c r="H1370" s="21">
        <v>358512</v>
      </c>
      <c r="I1370" s="21" t="s">
        <v>1361</v>
      </c>
      <c r="J1370" s="21">
        <v>1</v>
      </c>
      <c r="K1370" s="21">
        <v>1</v>
      </c>
      <c r="L1370" s="21">
        <f t="shared" si="150"/>
        <v>0</v>
      </c>
      <c r="M1370" s="21" t="s">
        <v>1926</v>
      </c>
      <c r="N1370" s="30">
        <v>45859</v>
      </c>
      <c r="O1370" s="48">
        <v>32661</v>
      </c>
      <c r="P1370" s="21" t="s">
        <v>1010</v>
      </c>
      <c r="Q1370" s="21">
        <v>58153432562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Mumbai</v>
      </c>
      <c r="W1370" s="38"/>
      <c r="X1370" s="30">
        <v>45860</v>
      </c>
      <c r="Y1370" s="21">
        <f t="shared" si="151"/>
        <v>1</v>
      </c>
      <c r="Z1370" s="21" t="str">
        <f t="shared" si="152"/>
        <v>Monday</v>
      </c>
      <c r="AA1370" s="21" t="str">
        <f t="shared" si="153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326.25</v>
      </c>
      <c r="F1371" s="47">
        <f t="shared" si="148"/>
        <v>28710</v>
      </c>
      <c r="G1371" s="48">
        <f t="shared" si="149"/>
        <v>28710</v>
      </c>
      <c r="H1371" s="21">
        <v>358610</v>
      </c>
      <c r="I1371" s="21" t="s">
        <v>2851</v>
      </c>
      <c r="J1371" s="21">
        <v>1</v>
      </c>
      <c r="K1371" s="21">
        <v>1</v>
      </c>
      <c r="L1371" s="21">
        <f t="shared" si="150"/>
        <v>0</v>
      </c>
      <c r="M1371" s="21" t="s">
        <v>1934</v>
      </c>
      <c r="N1371" s="30">
        <v>45859</v>
      </c>
      <c r="O1371" s="48">
        <v>40455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1"/>
        <v>1</v>
      </c>
      <c r="Z1371" s="21" t="str">
        <f t="shared" si="152"/>
        <v>Monday</v>
      </c>
      <c r="AA1371" s="21" t="str">
        <f t="shared" si="153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259</v>
      </c>
      <c r="F1372" s="47">
        <f t="shared" si="148"/>
        <v>22792</v>
      </c>
      <c r="G1372" s="48">
        <f t="shared" si="149"/>
        <v>22792</v>
      </c>
      <c r="H1372" s="21">
        <v>363210</v>
      </c>
      <c r="I1372" s="21" t="s">
        <v>2852</v>
      </c>
      <c r="J1372" s="21">
        <v>1</v>
      </c>
      <c r="K1372" s="21">
        <v>1</v>
      </c>
      <c r="L1372" s="21">
        <f t="shared" si="150"/>
        <v>0</v>
      </c>
      <c r="M1372" s="21" t="s">
        <v>1934</v>
      </c>
      <c r="N1372" s="30">
        <v>45859</v>
      </c>
      <c r="O1372" s="48">
        <v>34410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1"/>
        <v>1</v>
      </c>
      <c r="Z1372" s="21" t="str">
        <f t="shared" si="152"/>
        <v>Monday</v>
      </c>
      <c r="AA1372" s="21" t="str">
        <f t="shared" si="153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183.4</v>
      </c>
      <c r="F1373" s="47">
        <f t="shared" si="148"/>
        <v>16139.2</v>
      </c>
      <c r="G1373" s="48">
        <f t="shared" si="149"/>
        <v>16139.2</v>
      </c>
      <c r="H1373" s="21">
        <v>366608</v>
      </c>
      <c r="I1373" s="21" t="s">
        <v>2853</v>
      </c>
      <c r="J1373" s="21">
        <v>1</v>
      </c>
      <c r="K1373" s="21">
        <v>1</v>
      </c>
      <c r="L1373" s="21">
        <f t="shared" si="150"/>
        <v>0</v>
      </c>
      <c r="M1373" s="21" t="s">
        <v>1937</v>
      </c>
      <c r="N1373" s="30">
        <v>45859</v>
      </c>
      <c r="O1373" s="48">
        <v>28427</v>
      </c>
      <c r="P1373" s="21" t="s">
        <v>252</v>
      </c>
      <c r="Q1373" s="21">
        <v>58153430226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Gujrat</v>
      </c>
      <c r="W1373" s="38"/>
      <c r="X1373" s="30">
        <v>45861</v>
      </c>
      <c r="Y1373" s="21">
        <f t="shared" si="151"/>
        <v>2</v>
      </c>
      <c r="Z1373" s="21" t="str">
        <f t="shared" si="152"/>
        <v>Monday</v>
      </c>
      <c r="AA1373" s="21" t="str">
        <f t="shared" si="153"/>
        <v>Wednesday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252</v>
      </c>
      <c r="F1374" s="47">
        <f t="shared" si="148"/>
        <v>22176</v>
      </c>
      <c r="G1374" s="48">
        <f t="shared" si="149"/>
        <v>22176</v>
      </c>
      <c r="H1374" s="21">
        <v>367004</v>
      </c>
      <c r="I1374" s="21" t="s">
        <v>2854</v>
      </c>
      <c r="J1374" s="21">
        <v>1</v>
      </c>
      <c r="K1374" s="21">
        <v>1</v>
      </c>
      <c r="L1374" s="21">
        <f t="shared" si="150"/>
        <v>0</v>
      </c>
      <c r="M1374" s="21" t="s">
        <v>1917</v>
      </c>
      <c r="N1374" s="30">
        <v>45857</v>
      </c>
      <c r="O1374" s="48">
        <v>39060</v>
      </c>
      <c r="P1374" s="21" t="s">
        <v>1894</v>
      </c>
      <c r="Q1374" s="21">
        <v>58153395974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Banglore</v>
      </c>
      <c r="W1374" s="38"/>
      <c r="X1374" s="30">
        <v>45858</v>
      </c>
      <c r="Y1374" s="21">
        <f t="shared" si="151"/>
        <v>1</v>
      </c>
      <c r="Z1374" s="21" t="str">
        <f t="shared" si="152"/>
        <v>Saturday</v>
      </c>
      <c r="AA1374" s="21" t="str">
        <f t="shared" si="153"/>
        <v>Sunday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305.25</v>
      </c>
      <c r="F1375" s="47">
        <f t="shared" si="148"/>
        <v>26862</v>
      </c>
      <c r="G1375" s="48">
        <f t="shared" si="149"/>
        <v>26862</v>
      </c>
      <c r="H1375" s="21">
        <v>368526</v>
      </c>
      <c r="I1375" s="21" t="s">
        <v>2855</v>
      </c>
      <c r="J1375" s="21">
        <v>1</v>
      </c>
      <c r="K1375" s="21">
        <v>1</v>
      </c>
      <c r="L1375" s="21">
        <f t="shared" si="150"/>
        <v>0</v>
      </c>
      <c r="M1375" s="21" t="s">
        <v>1934</v>
      </c>
      <c r="N1375" s="30">
        <v>45859</v>
      </c>
      <c r="O1375" s="48">
        <v>37851</v>
      </c>
      <c r="P1375" s="21" t="s">
        <v>1891</v>
      </c>
      <c r="Q1375" s="21">
        <v>58153427496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Tamilnadu</v>
      </c>
      <c r="W1375" s="38"/>
      <c r="X1375" s="30">
        <v>45860</v>
      </c>
      <c r="Y1375" s="21">
        <f t="shared" si="151"/>
        <v>1</v>
      </c>
      <c r="Z1375" s="21" t="str">
        <f t="shared" si="152"/>
        <v>Monday</v>
      </c>
      <c r="AA1375" s="21" t="str">
        <f t="shared" si="153"/>
        <v>Tuesday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196.7</v>
      </c>
      <c r="F1376" s="47">
        <f t="shared" si="148"/>
        <v>17309.599999999999</v>
      </c>
      <c r="G1376" s="48">
        <f t="shared" si="149"/>
        <v>17309.599999999999</v>
      </c>
      <c r="H1376" s="21">
        <v>368532</v>
      </c>
      <c r="I1376" s="21" t="s">
        <v>2856</v>
      </c>
      <c r="J1376" s="21">
        <v>1</v>
      </c>
      <c r="K1376" s="21">
        <v>1</v>
      </c>
      <c r="L1376" s="21">
        <f t="shared" si="150"/>
        <v>0</v>
      </c>
      <c r="M1376" s="21" t="s">
        <v>2007</v>
      </c>
      <c r="N1376" s="30">
        <v>45860</v>
      </c>
      <c r="O1376" s="48">
        <v>26976</v>
      </c>
      <c r="P1376" s="21" t="s">
        <v>208</v>
      </c>
      <c r="Q1376" s="21" t="s">
        <v>1127</v>
      </c>
      <c r="R1376" s="21" t="s">
        <v>1996</v>
      </c>
      <c r="S1376" s="3">
        <v>4</v>
      </c>
      <c r="T1376" s="37"/>
      <c r="U1376" s="21" t="s">
        <v>18</v>
      </c>
      <c r="V1376" s="21" t="str">
        <f>VLOOKUP(P1376,'Customer List'!B:C,2,)</f>
        <v>Delhi</v>
      </c>
      <c r="W1376" s="38"/>
      <c r="X1376" s="30">
        <f>IF(OR(R1376 = "PRIYANKA MADAM", R1376 = "DEEPAK", R1376 = "PORTER"),N1376,"")</f>
        <v>45860</v>
      </c>
      <c r="Y1376" s="21">
        <f t="shared" si="151"/>
        <v>0</v>
      </c>
      <c r="Z1376" s="21" t="str">
        <f t="shared" si="152"/>
        <v>Tuesday</v>
      </c>
      <c r="AA1376" s="21" t="str">
        <f t="shared" si="153"/>
        <v>Tuesday</v>
      </c>
      <c r="AB1376" s="21" t="str">
        <f>VLOOKUP(U1376,'Currency Sheet'!A:C,3,)</f>
        <v>DOLLAR</v>
      </c>
      <c r="AC1376" s="42" t="str">
        <f>VLOOKUP(P1376,'Customer List'!B:D,3,)</f>
        <v>Local</v>
      </c>
    </row>
    <row r="1377" spans="1:29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309.75</v>
      </c>
      <c r="F1377" s="47">
        <f t="shared" si="148"/>
        <v>27258</v>
      </c>
      <c r="G1377" s="48">
        <f t="shared" si="149"/>
        <v>27258</v>
      </c>
      <c r="H1377" s="21">
        <v>369324</v>
      </c>
      <c r="I1377" s="21" t="s">
        <v>2857</v>
      </c>
      <c r="J1377" s="21">
        <v>1</v>
      </c>
      <c r="K1377" s="21">
        <v>1</v>
      </c>
      <c r="L1377" s="21">
        <f t="shared" si="150"/>
        <v>0</v>
      </c>
      <c r="M1377" s="21" t="s">
        <v>1932</v>
      </c>
      <c r="N1377" s="30">
        <v>45859</v>
      </c>
      <c r="O1377" s="48">
        <v>38409</v>
      </c>
      <c r="P1377" s="21" t="s">
        <v>1044</v>
      </c>
      <c r="Q1377" s="21">
        <v>58153427323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45860</v>
      </c>
      <c r="Y1377" s="21">
        <f t="shared" si="151"/>
        <v>1</v>
      </c>
      <c r="Z1377" s="21" t="str">
        <f t="shared" si="152"/>
        <v>Monday</v>
      </c>
      <c r="AA1377" s="21" t="str">
        <f t="shared" si="153"/>
        <v>Tuesday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102.2</v>
      </c>
      <c r="F1378" s="47">
        <f t="shared" si="148"/>
        <v>8993.6</v>
      </c>
      <c r="G1378" s="48">
        <f t="shared" si="149"/>
        <v>8993.6</v>
      </c>
      <c r="H1378" s="21">
        <v>369505</v>
      </c>
      <c r="I1378" s="21" t="s">
        <v>2858</v>
      </c>
      <c r="J1378" s="21">
        <v>1</v>
      </c>
      <c r="K1378" s="21">
        <v>1</v>
      </c>
      <c r="L1378" s="21">
        <f t="shared" si="150"/>
        <v>0</v>
      </c>
      <c r="M1378" s="21" t="s">
        <v>1997</v>
      </c>
      <c r="N1378" s="30">
        <v>45860</v>
      </c>
      <c r="O1378" s="48">
        <v>16293.6</v>
      </c>
      <c r="P1378" s="21" t="s">
        <v>1908</v>
      </c>
      <c r="Q1378" s="21">
        <v>58153477454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45861</v>
      </c>
      <c r="Y1378" s="21">
        <f t="shared" si="151"/>
        <v>1</v>
      </c>
      <c r="Z1378" s="21" t="str">
        <f t="shared" si="152"/>
        <v>Tuesday</v>
      </c>
      <c r="AA1378" s="21" t="str">
        <f t="shared" si="153"/>
        <v>Wednesday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326.25</v>
      </c>
      <c r="F1379" s="47">
        <f t="shared" si="148"/>
        <v>28710</v>
      </c>
      <c r="G1379" s="48">
        <f t="shared" si="149"/>
        <v>28710</v>
      </c>
      <c r="H1379" s="21">
        <v>372710</v>
      </c>
      <c r="I1379" s="21" t="s">
        <v>2859</v>
      </c>
      <c r="J1379" s="21">
        <v>1</v>
      </c>
      <c r="K1379" s="21">
        <v>1</v>
      </c>
      <c r="L1379" s="21">
        <f t="shared" si="150"/>
        <v>0</v>
      </c>
      <c r="M1379" s="21" t="s">
        <v>1917</v>
      </c>
      <c r="N1379" s="30">
        <v>45857</v>
      </c>
      <c r="O1379" s="48">
        <v>47197.5</v>
      </c>
      <c r="P1379" s="21" t="s">
        <v>1894</v>
      </c>
      <c r="Q1379" s="21">
        <v>58153395974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45858</v>
      </c>
      <c r="Y1379" s="21">
        <f t="shared" si="151"/>
        <v>1</v>
      </c>
      <c r="Z1379" s="21" t="str">
        <f t="shared" si="152"/>
        <v>Saturday</v>
      </c>
      <c r="AA1379" s="21" t="str">
        <f t="shared" si="153"/>
        <v>Sunday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279.3</v>
      </c>
      <c r="F1380" s="47">
        <f t="shared" si="148"/>
        <v>24578.400000000001</v>
      </c>
      <c r="G1380" s="48">
        <f t="shared" si="149"/>
        <v>24578.400000000001</v>
      </c>
      <c r="H1380" s="21">
        <v>381506</v>
      </c>
      <c r="I1380" s="21" t="s">
        <v>1404</v>
      </c>
      <c r="J1380" s="21">
        <v>1</v>
      </c>
      <c r="K1380" s="21">
        <v>1</v>
      </c>
      <c r="L1380" s="21">
        <f t="shared" si="150"/>
        <v>0</v>
      </c>
      <c r="M1380" s="21" t="s">
        <v>1936</v>
      </c>
      <c r="N1380" s="30">
        <v>45859</v>
      </c>
      <c r="O1380" s="48">
        <v>40199.25</v>
      </c>
      <c r="P1380" s="21" t="s">
        <v>1906</v>
      </c>
      <c r="Q1380" s="21">
        <v>58153429681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Lucknow</v>
      </c>
      <c r="W1380" s="38"/>
      <c r="X1380" s="30">
        <v>45862</v>
      </c>
      <c r="Y1380" s="21">
        <f t="shared" si="151"/>
        <v>3</v>
      </c>
      <c r="Z1380" s="21" t="str">
        <f t="shared" si="152"/>
        <v>Monday</v>
      </c>
      <c r="AA1380" s="21" t="str">
        <f t="shared" si="153"/>
        <v>Thursday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254.1</v>
      </c>
      <c r="F1381" s="47">
        <f t="shared" si="148"/>
        <v>22360.799999999999</v>
      </c>
      <c r="G1381" s="48">
        <f t="shared" si="149"/>
        <v>22360.799999999999</v>
      </c>
      <c r="H1381" s="21">
        <v>384704</v>
      </c>
      <c r="I1381" s="21" t="s">
        <v>2860</v>
      </c>
      <c r="J1381" s="21">
        <v>1</v>
      </c>
      <c r="K1381" s="21">
        <v>1</v>
      </c>
      <c r="L1381" s="21">
        <f t="shared" si="150"/>
        <v>0</v>
      </c>
      <c r="M1381" s="21" t="s">
        <v>2000</v>
      </c>
      <c r="N1381" s="30">
        <v>45860</v>
      </c>
      <c r="O1381" s="48">
        <v>42198.75</v>
      </c>
      <c r="P1381" s="21" t="s">
        <v>671</v>
      </c>
      <c r="Q1381" s="21">
        <v>58153476533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Hyderabad</v>
      </c>
      <c r="W1381" s="38"/>
      <c r="X1381" s="30">
        <v>45861</v>
      </c>
      <c r="Y1381" s="21">
        <f t="shared" si="151"/>
        <v>1</v>
      </c>
      <c r="Z1381" s="21" t="str">
        <f t="shared" si="152"/>
        <v>Tuesday</v>
      </c>
      <c r="AA1381" s="21" t="str">
        <f t="shared" si="153"/>
        <v>Wednesday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227.5</v>
      </c>
      <c r="F1382" s="47">
        <f t="shared" si="148"/>
        <v>20020</v>
      </c>
      <c r="G1382" s="48">
        <f t="shared" si="149"/>
        <v>20020</v>
      </c>
      <c r="H1382" s="21">
        <v>392204</v>
      </c>
      <c r="I1382" s="21" t="s">
        <v>2861</v>
      </c>
      <c r="J1382" s="21">
        <v>1</v>
      </c>
      <c r="K1382" s="21">
        <v>1</v>
      </c>
      <c r="L1382" s="21">
        <f t="shared" si="150"/>
        <v>0</v>
      </c>
      <c r="M1382" s="21" t="s">
        <v>1935</v>
      </c>
      <c r="N1382" s="30">
        <v>45859</v>
      </c>
      <c r="O1382" s="48">
        <v>30875</v>
      </c>
      <c r="P1382" s="21" t="s">
        <v>945</v>
      </c>
      <c r="Q1382" s="21">
        <v>58153427802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45860</v>
      </c>
      <c r="Y1382" s="21">
        <f t="shared" si="151"/>
        <v>1</v>
      </c>
      <c r="Z1382" s="21" t="str">
        <f t="shared" si="152"/>
        <v>Monday</v>
      </c>
      <c r="AA1382" s="21" t="str">
        <f t="shared" si="153"/>
        <v>Tuesday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53.9</v>
      </c>
      <c r="F1383" s="47">
        <f t="shared" si="148"/>
        <v>4743.2</v>
      </c>
      <c r="G1383" s="48">
        <f t="shared" si="149"/>
        <v>4743.2</v>
      </c>
      <c r="H1383" s="21">
        <v>400112</v>
      </c>
      <c r="I1383" s="21" t="s">
        <v>2862</v>
      </c>
      <c r="J1383" s="21">
        <v>1</v>
      </c>
      <c r="K1383" s="21">
        <v>1</v>
      </c>
      <c r="L1383" s="21">
        <f t="shared" si="150"/>
        <v>0</v>
      </c>
      <c r="M1383" s="21" t="s">
        <v>1917</v>
      </c>
      <c r="N1383" s="30">
        <v>45857</v>
      </c>
      <c r="O1383" s="48">
        <v>8354.5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1"/>
        <v>1</v>
      </c>
      <c r="Z1383" s="21" t="str">
        <f t="shared" si="152"/>
        <v>Saturday</v>
      </c>
      <c r="AA1383" s="21" t="str">
        <f t="shared" si="153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42.7</v>
      </c>
      <c r="F1384" s="47">
        <f t="shared" si="148"/>
        <v>3757.6000000000004</v>
      </c>
      <c r="G1384" s="48">
        <f t="shared" si="149"/>
        <v>3757.6000000000004</v>
      </c>
      <c r="H1384" s="21">
        <v>400113</v>
      </c>
      <c r="I1384" s="21" t="s">
        <v>2863</v>
      </c>
      <c r="J1384" s="21">
        <v>1</v>
      </c>
      <c r="K1384" s="21">
        <v>1</v>
      </c>
      <c r="L1384" s="21">
        <f t="shared" si="150"/>
        <v>0</v>
      </c>
      <c r="M1384" s="21" t="s">
        <v>1918</v>
      </c>
      <c r="N1384" s="30">
        <v>45857</v>
      </c>
      <c r="O1384" s="48">
        <v>6618.5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1"/>
        <v>1</v>
      </c>
      <c r="Z1384" s="21" t="str">
        <f t="shared" si="152"/>
        <v>Saturday</v>
      </c>
      <c r="AA1384" s="21" t="str">
        <f t="shared" si="153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90.3</v>
      </c>
      <c r="F1385" s="47">
        <f t="shared" si="148"/>
        <v>7946.4</v>
      </c>
      <c r="G1385" s="48">
        <f t="shared" si="149"/>
        <v>7946.4</v>
      </c>
      <c r="H1385" s="21">
        <v>400114</v>
      </c>
      <c r="I1385" s="21" t="s">
        <v>2863</v>
      </c>
      <c r="J1385" s="21">
        <v>1</v>
      </c>
      <c r="K1385" s="21">
        <v>1</v>
      </c>
      <c r="L1385" s="21">
        <f t="shared" si="150"/>
        <v>0</v>
      </c>
      <c r="M1385" s="21" t="s">
        <v>1917</v>
      </c>
      <c r="N1385" s="30">
        <v>45857</v>
      </c>
      <c r="O1385" s="48">
        <v>13996.5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1"/>
        <v>1</v>
      </c>
      <c r="Z1385" s="21" t="str">
        <f t="shared" si="152"/>
        <v>Saturday</v>
      </c>
      <c r="AA1385" s="21" t="str">
        <f t="shared" si="153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74.2</v>
      </c>
      <c r="F1386" s="47">
        <f t="shared" si="148"/>
        <v>6529.6</v>
      </c>
      <c r="G1386" s="48">
        <f t="shared" si="149"/>
        <v>6529.6</v>
      </c>
      <c r="H1386" s="21">
        <v>400125</v>
      </c>
      <c r="I1386" s="21" t="s">
        <v>2864</v>
      </c>
      <c r="J1386" s="21">
        <v>1</v>
      </c>
      <c r="K1386" s="21">
        <v>1</v>
      </c>
      <c r="L1386" s="21">
        <f t="shared" si="150"/>
        <v>0</v>
      </c>
      <c r="M1386" s="21" t="s">
        <v>1918</v>
      </c>
      <c r="N1386" s="30">
        <v>45857</v>
      </c>
      <c r="O1386" s="48">
        <v>11501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1"/>
        <v>1</v>
      </c>
      <c r="Z1386" s="21" t="str">
        <f t="shared" si="152"/>
        <v>Saturday</v>
      </c>
      <c r="AA1386" s="21" t="str">
        <f t="shared" si="153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8"/>
        <v>11026.4</v>
      </c>
      <c r="G1387" s="48">
        <f t="shared" si="149"/>
        <v>11026.4</v>
      </c>
      <c r="H1387" s="21">
        <v>400128</v>
      </c>
      <c r="I1387" s="21" t="s">
        <v>2865</v>
      </c>
      <c r="J1387" s="21">
        <v>1</v>
      </c>
      <c r="K1387" s="21">
        <v>1</v>
      </c>
      <c r="L1387" s="21">
        <f t="shared" si="150"/>
        <v>0</v>
      </c>
      <c r="M1387" s="21" t="s">
        <v>1922</v>
      </c>
      <c r="N1387" s="30">
        <v>45859</v>
      </c>
      <c r="O1387" s="48">
        <v>15304.5</v>
      </c>
      <c r="P1387" s="21" t="s">
        <v>1010</v>
      </c>
      <c r="Q1387" s="21">
        <v>58153432562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Mumbai</v>
      </c>
      <c r="W1387" s="38"/>
      <c r="X1387" s="30">
        <v>45860</v>
      </c>
      <c r="Y1387" s="21">
        <f t="shared" si="151"/>
        <v>1</v>
      </c>
      <c r="Z1387" s="21" t="str">
        <f t="shared" si="152"/>
        <v>Monday</v>
      </c>
      <c r="AA1387" s="21" t="str">
        <f t="shared" si="153"/>
        <v>Tuesday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48"/>
        <v>11026.4</v>
      </c>
      <c r="G1388" s="48">
        <f t="shared" si="149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0"/>
        <v>0</v>
      </c>
      <c r="M1388" s="21" t="s">
        <v>1918</v>
      </c>
      <c r="N1388" s="30">
        <v>45857</v>
      </c>
      <c r="O1388" s="48">
        <v>19421.5</v>
      </c>
      <c r="P1388" s="21" t="s">
        <v>1894</v>
      </c>
      <c r="Q1388" s="21">
        <v>58153395974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Banglore</v>
      </c>
      <c r="W1388" s="38"/>
      <c r="X1388" s="30">
        <v>45858</v>
      </c>
      <c r="Y1388" s="21">
        <f t="shared" si="151"/>
        <v>1</v>
      </c>
      <c r="Z1388" s="21" t="str">
        <f t="shared" si="152"/>
        <v>Saturday</v>
      </c>
      <c r="AA1388" s="21" t="str">
        <f t="shared" si="153"/>
        <v>Sunday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146.30000000000001</v>
      </c>
      <c r="F1389" s="47">
        <f t="shared" si="148"/>
        <v>12874.400000000001</v>
      </c>
      <c r="G1389" s="48">
        <f t="shared" si="149"/>
        <v>12874.400000000001</v>
      </c>
      <c r="H1389" s="21">
        <v>400130</v>
      </c>
      <c r="I1389" s="21" t="s">
        <v>2866</v>
      </c>
      <c r="J1389" s="21">
        <v>1</v>
      </c>
      <c r="K1389" s="21">
        <v>1</v>
      </c>
      <c r="L1389" s="21">
        <f t="shared" si="150"/>
        <v>0</v>
      </c>
      <c r="M1389" s="21" t="s">
        <v>1922</v>
      </c>
      <c r="N1389" s="30">
        <v>45859</v>
      </c>
      <c r="O1389" s="48">
        <v>17869.5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1"/>
        <v>1</v>
      </c>
      <c r="Z1389" s="21" t="str">
        <f t="shared" si="152"/>
        <v>Monday</v>
      </c>
      <c r="AA1389" s="21" t="str">
        <f t="shared" si="153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180.6</v>
      </c>
      <c r="F1390" s="47">
        <f t="shared" si="148"/>
        <v>15892.8</v>
      </c>
      <c r="G1390" s="48">
        <f t="shared" si="149"/>
        <v>15892.8</v>
      </c>
      <c r="H1390" s="21">
        <v>400151</v>
      </c>
      <c r="I1390" s="21" t="s">
        <v>2867</v>
      </c>
      <c r="J1390" s="21">
        <v>1</v>
      </c>
      <c r="K1390" s="21">
        <v>1</v>
      </c>
      <c r="L1390" s="21">
        <f t="shared" si="150"/>
        <v>0</v>
      </c>
      <c r="M1390" s="21" t="s">
        <v>1927</v>
      </c>
      <c r="N1390" s="30">
        <v>45859</v>
      </c>
      <c r="O1390" s="48">
        <v>22059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1"/>
        <v>1</v>
      </c>
      <c r="Z1390" s="21" t="str">
        <f t="shared" si="152"/>
        <v>Monday</v>
      </c>
      <c r="AA1390" s="21" t="str">
        <f t="shared" si="153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309.75</v>
      </c>
      <c r="F1391" s="47">
        <f t="shared" si="148"/>
        <v>27258</v>
      </c>
      <c r="G1391" s="48">
        <f t="shared" si="149"/>
        <v>27258</v>
      </c>
      <c r="H1391" s="21">
        <v>400164</v>
      </c>
      <c r="I1391" s="21" t="s">
        <v>2868</v>
      </c>
      <c r="J1391" s="21">
        <v>1</v>
      </c>
      <c r="K1391" s="21">
        <v>1</v>
      </c>
      <c r="L1391" s="21">
        <f t="shared" si="150"/>
        <v>0</v>
      </c>
      <c r="M1391" s="21" t="s">
        <v>1927</v>
      </c>
      <c r="N1391" s="30">
        <v>45859</v>
      </c>
      <c r="O1391" s="48">
        <v>35311.5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1"/>
        <v>1</v>
      </c>
      <c r="Z1391" s="21" t="str">
        <f t="shared" si="152"/>
        <v>Monday</v>
      </c>
      <c r="AA1391" s="21" t="str">
        <f t="shared" si="153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32.9</v>
      </c>
      <c r="F1392" s="47">
        <f t="shared" si="148"/>
        <v>2895.2</v>
      </c>
      <c r="G1392" s="48">
        <f t="shared" si="149"/>
        <v>2895.2</v>
      </c>
      <c r="H1392" s="21">
        <v>400209</v>
      </c>
      <c r="I1392" s="21" t="s">
        <v>2869</v>
      </c>
      <c r="J1392" s="21">
        <v>1</v>
      </c>
      <c r="K1392" s="21">
        <v>1</v>
      </c>
      <c r="L1392" s="21">
        <f t="shared" si="150"/>
        <v>0</v>
      </c>
      <c r="M1392" s="21" t="s">
        <v>1918</v>
      </c>
      <c r="N1392" s="30">
        <v>45857</v>
      </c>
      <c r="O1392" s="48">
        <v>5099.5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1"/>
        <v>1</v>
      </c>
      <c r="Z1392" s="21" t="str">
        <f t="shared" si="152"/>
        <v>Saturday</v>
      </c>
      <c r="AA1392" s="21" t="str">
        <f t="shared" si="153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25.2</v>
      </c>
      <c r="F1393" s="47">
        <f t="shared" si="148"/>
        <v>2217.6</v>
      </c>
      <c r="G1393" s="48">
        <f t="shared" si="149"/>
        <v>2217.6</v>
      </c>
      <c r="H1393" s="21">
        <v>400219</v>
      </c>
      <c r="I1393" s="21" t="s">
        <v>2870</v>
      </c>
      <c r="J1393" s="21">
        <v>1</v>
      </c>
      <c r="K1393" s="21">
        <v>1</v>
      </c>
      <c r="L1393" s="21">
        <f t="shared" si="150"/>
        <v>0</v>
      </c>
      <c r="M1393" s="21" t="s">
        <v>1918</v>
      </c>
      <c r="N1393" s="30">
        <v>45857</v>
      </c>
      <c r="O1393" s="48">
        <v>3906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1"/>
        <v>1</v>
      </c>
      <c r="Z1393" s="21" t="str">
        <f t="shared" si="152"/>
        <v>Saturday</v>
      </c>
      <c r="AA1393" s="21" t="str">
        <f t="shared" si="153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123.75</v>
      </c>
      <c r="F1394" s="47">
        <f t="shared" si="148"/>
        <v>10890</v>
      </c>
      <c r="G1394" s="48">
        <f t="shared" si="149"/>
        <v>10890</v>
      </c>
      <c r="H1394" s="21">
        <v>400259</v>
      </c>
      <c r="I1394" s="21" t="s">
        <v>2871</v>
      </c>
      <c r="J1394" s="21">
        <v>1</v>
      </c>
      <c r="K1394" s="21">
        <v>1</v>
      </c>
      <c r="L1394" s="21">
        <f t="shared" si="150"/>
        <v>0</v>
      </c>
      <c r="M1394" s="21" t="s">
        <v>1917</v>
      </c>
      <c r="N1394" s="30">
        <v>45857</v>
      </c>
      <c r="O1394" s="48">
        <v>17902.5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1"/>
        <v>1</v>
      </c>
      <c r="Z1394" s="21" t="str">
        <f t="shared" si="152"/>
        <v>Saturday</v>
      </c>
      <c r="AA1394" s="21" t="str">
        <f t="shared" si="153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144.19999999999999</v>
      </c>
      <c r="F1395" s="47">
        <f t="shared" si="148"/>
        <v>12689.599999999999</v>
      </c>
      <c r="G1395" s="48">
        <f t="shared" si="149"/>
        <v>12689.599999999999</v>
      </c>
      <c r="H1395" s="21">
        <v>400329</v>
      </c>
      <c r="I1395" s="21" t="s">
        <v>2872</v>
      </c>
      <c r="J1395" s="21">
        <v>1</v>
      </c>
      <c r="K1395" s="21">
        <v>1</v>
      </c>
      <c r="L1395" s="21">
        <f t="shared" si="150"/>
        <v>0</v>
      </c>
      <c r="M1395" s="21" t="s">
        <v>1917</v>
      </c>
      <c r="N1395" s="30">
        <v>45857</v>
      </c>
      <c r="O1395" s="48">
        <v>22351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1"/>
        <v>1</v>
      </c>
      <c r="Z1395" s="21" t="str">
        <f t="shared" si="152"/>
        <v>Saturday</v>
      </c>
      <c r="AA1395" s="21" t="str">
        <f t="shared" si="153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115.5</v>
      </c>
      <c r="F1396" s="47">
        <f t="shared" si="148"/>
        <v>10164</v>
      </c>
      <c r="G1396" s="48">
        <f t="shared" si="149"/>
        <v>10164</v>
      </c>
      <c r="H1396" s="21">
        <v>400406</v>
      </c>
      <c r="I1396" s="21" t="s">
        <v>2873</v>
      </c>
      <c r="J1396" s="21">
        <v>1</v>
      </c>
      <c r="K1396" s="21">
        <v>1</v>
      </c>
      <c r="L1396" s="21">
        <f t="shared" si="150"/>
        <v>0</v>
      </c>
      <c r="M1396" s="21" t="s">
        <v>1925</v>
      </c>
      <c r="N1396" s="30">
        <v>45859</v>
      </c>
      <c r="O1396" s="48">
        <v>14107.5</v>
      </c>
      <c r="P1396" s="21" t="s">
        <v>1010</v>
      </c>
      <c r="Q1396" s="21">
        <v>58153432562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Mumbai</v>
      </c>
      <c r="W1396" s="38"/>
      <c r="X1396" s="30">
        <v>45860</v>
      </c>
      <c r="Y1396" s="21">
        <f t="shared" si="151"/>
        <v>1</v>
      </c>
      <c r="Z1396" s="21" t="str">
        <f t="shared" si="152"/>
        <v>Monday</v>
      </c>
      <c r="AA1396" s="21" t="str">
        <f t="shared" si="153"/>
        <v>Tuesday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123.2</v>
      </c>
      <c r="F1397" s="47">
        <f t="shared" si="148"/>
        <v>10841.6</v>
      </c>
      <c r="G1397" s="48">
        <f t="shared" si="149"/>
        <v>10841.6</v>
      </c>
      <c r="H1397" s="21">
        <v>400417</v>
      </c>
      <c r="I1397" s="21" t="s">
        <v>2874</v>
      </c>
      <c r="J1397" s="21">
        <v>1</v>
      </c>
      <c r="K1397" s="21">
        <v>1</v>
      </c>
      <c r="L1397" s="21">
        <f t="shared" si="150"/>
        <v>0</v>
      </c>
      <c r="M1397" s="21" t="s">
        <v>1931</v>
      </c>
      <c r="N1397" s="30">
        <v>45859</v>
      </c>
      <c r="O1397" s="48">
        <v>15048</v>
      </c>
      <c r="P1397" s="21" t="s">
        <v>16</v>
      </c>
      <c r="Q1397" s="21" t="s">
        <v>636</v>
      </c>
      <c r="R1397" s="21" t="s">
        <v>637</v>
      </c>
      <c r="S1397" s="3">
        <v>4</v>
      </c>
      <c r="T1397" s="37"/>
      <c r="U1397" s="21" t="s">
        <v>18</v>
      </c>
      <c r="V1397" s="21" t="str">
        <f>VLOOKUP(P1397,'Customer List'!B:C,2,)</f>
        <v>Delhi</v>
      </c>
      <c r="W1397" s="38"/>
      <c r="X1397" s="30">
        <v>45859</v>
      </c>
      <c r="Y1397" s="21">
        <f t="shared" si="151"/>
        <v>0</v>
      </c>
      <c r="Z1397" s="21" t="str">
        <f t="shared" si="152"/>
        <v>Monday</v>
      </c>
      <c r="AA1397" s="21" t="str">
        <f t="shared" si="153"/>
        <v>Monday</v>
      </c>
      <c r="AB1397" s="21" t="str">
        <f>VLOOKUP(U1397,'Currency Sheet'!A:C,3,)</f>
        <v>DOLLAR</v>
      </c>
      <c r="AC1397" s="42" t="str">
        <f>VLOOKUP(P1397,'Customer List'!B:D,3,)</f>
        <v>Local</v>
      </c>
    </row>
    <row r="1398" spans="1:29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123.75</v>
      </c>
      <c r="F1398" s="47">
        <f t="shared" si="148"/>
        <v>10890</v>
      </c>
      <c r="G1398" s="48">
        <f t="shared" si="149"/>
        <v>21780</v>
      </c>
      <c r="H1398" s="21">
        <v>400435</v>
      </c>
      <c r="I1398" s="21" t="s">
        <v>2875</v>
      </c>
      <c r="J1398" s="21">
        <v>2</v>
      </c>
      <c r="K1398" s="21">
        <v>2</v>
      </c>
      <c r="L1398" s="21">
        <f t="shared" si="150"/>
        <v>0</v>
      </c>
      <c r="M1398" s="21" t="s">
        <v>1922</v>
      </c>
      <c r="N1398" s="30">
        <v>45859</v>
      </c>
      <c r="O1398" s="48">
        <v>28215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1"/>
        <v>1</v>
      </c>
      <c r="Z1398" s="21" t="str">
        <f t="shared" si="152"/>
        <v>Monday</v>
      </c>
      <c r="AA1398" s="21" t="str">
        <f t="shared" si="153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189.75</v>
      </c>
      <c r="F1399" s="47">
        <f t="shared" si="148"/>
        <v>16698</v>
      </c>
      <c r="G1399" s="48">
        <f t="shared" si="149"/>
        <v>33396</v>
      </c>
      <c r="H1399" s="21">
        <v>400438</v>
      </c>
      <c r="I1399" s="21" t="s">
        <v>2876</v>
      </c>
      <c r="J1399" s="21">
        <v>2</v>
      </c>
      <c r="K1399" s="21">
        <v>2</v>
      </c>
      <c r="L1399" s="21">
        <f t="shared" si="150"/>
        <v>0</v>
      </c>
      <c r="M1399" s="21" t="s">
        <v>1922</v>
      </c>
      <c r="N1399" s="30">
        <v>45859</v>
      </c>
      <c r="O1399" s="48">
        <v>43263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1"/>
        <v>1</v>
      </c>
      <c r="Z1399" s="21" t="str">
        <f t="shared" si="152"/>
        <v>Monday</v>
      </c>
      <c r="AA1399" s="21" t="str">
        <f t="shared" si="153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74.900000000000006</v>
      </c>
      <c r="F1400" s="47">
        <f t="shared" si="148"/>
        <v>6591.2000000000007</v>
      </c>
      <c r="G1400" s="48">
        <f t="shared" si="149"/>
        <v>6591.2000000000007</v>
      </c>
      <c r="H1400" s="21">
        <v>400512</v>
      </c>
      <c r="I1400" s="21" t="s">
        <v>2877</v>
      </c>
      <c r="J1400" s="21">
        <v>1</v>
      </c>
      <c r="K1400" s="21">
        <v>1</v>
      </c>
      <c r="L1400" s="21">
        <f t="shared" si="150"/>
        <v>0</v>
      </c>
      <c r="M1400" s="21" t="s">
        <v>1922</v>
      </c>
      <c r="N1400" s="30">
        <v>45859</v>
      </c>
      <c r="O1400" s="48">
        <v>9148.5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1"/>
        <v>1</v>
      </c>
      <c r="Z1400" s="21" t="str">
        <f t="shared" si="152"/>
        <v>Monday</v>
      </c>
      <c r="AA1400" s="21" t="str">
        <f t="shared" si="153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8"/>
        <v>10841.6</v>
      </c>
      <c r="G1401" s="48">
        <f t="shared" si="149"/>
        <v>10841.6</v>
      </c>
      <c r="H1401" s="21">
        <v>400522</v>
      </c>
      <c r="I1401" s="21" t="s">
        <v>2878</v>
      </c>
      <c r="J1401" s="21">
        <v>1</v>
      </c>
      <c r="K1401" s="21">
        <v>1</v>
      </c>
      <c r="L1401" s="21">
        <f t="shared" si="150"/>
        <v>0</v>
      </c>
      <c r="M1401" s="21" t="s">
        <v>1925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1"/>
        <v>1</v>
      </c>
      <c r="Z1401" s="21" t="str">
        <f t="shared" si="152"/>
        <v>Monday</v>
      </c>
      <c r="AA1401" s="21" t="str">
        <f t="shared" si="153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48"/>
        <v>10841.6</v>
      </c>
      <c r="G1402" s="48">
        <f t="shared" si="149"/>
        <v>10841.6</v>
      </c>
      <c r="H1402" s="21">
        <v>400524</v>
      </c>
      <c r="I1402" s="21" t="s">
        <v>2879</v>
      </c>
      <c r="J1402" s="21">
        <v>1</v>
      </c>
      <c r="K1402" s="21">
        <v>1</v>
      </c>
      <c r="L1402" s="21">
        <f t="shared" si="150"/>
        <v>0</v>
      </c>
      <c r="M1402" s="21" t="s">
        <v>1922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1"/>
        <v>1</v>
      </c>
      <c r="Z1402" s="21" t="str">
        <f t="shared" si="152"/>
        <v>Monday</v>
      </c>
      <c r="AA1402" s="21" t="str">
        <f t="shared" si="153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201.6</v>
      </c>
      <c r="F1403" s="47">
        <f t="shared" si="148"/>
        <v>17740.8</v>
      </c>
      <c r="G1403" s="48">
        <f t="shared" si="149"/>
        <v>17740.8</v>
      </c>
      <c r="H1403" s="21">
        <v>400558</v>
      </c>
      <c r="I1403" s="21" t="s">
        <v>2880</v>
      </c>
      <c r="J1403" s="21">
        <v>1</v>
      </c>
      <c r="K1403" s="21">
        <v>1</v>
      </c>
      <c r="L1403" s="21">
        <f t="shared" si="150"/>
        <v>0</v>
      </c>
      <c r="M1403" s="21" t="s">
        <v>1925</v>
      </c>
      <c r="N1403" s="30">
        <v>45859</v>
      </c>
      <c r="O1403" s="48">
        <v>24624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1"/>
        <v>1</v>
      </c>
      <c r="Z1403" s="21" t="str">
        <f t="shared" si="152"/>
        <v>Monday</v>
      </c>
      <c r="AA1403" s="21" t="str">
        <f t="shared" si="153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116.2</v>
      </c>
      <c r="F1404" s="47">
        <f t="shared" si="148"/>
        <v>10225.6</v>
      </c>
      <c r="G1404" s="48">
        <f t="shared" si="149"/>
        <v>10225.6</v>
      </c>
      <c r="H1404" s="21">
        <v>401210</v>
      </c>
      <c r="I1404" s="21" t="s">
        <v>2881</v>
      </c>
      <c r="J1404" s="21">
        <v>1</v>
      </c>
      <c r="K1404" s="21">
        <v>1</v>
      </c>
      <c r="L1404" s="21">
        <f t="shared" si="150"/>
        <v>0</v>
      </c>
      <c r="M1404" s="21" t="s">
        <v>1918</v>
      </c>
      <c r="N1404" s="30">
        <v>45857</v>
      </c>
      <c r="O1404" s="48">
        <v>18011</v>
      </c>
      <c r="P1404" s="21" t="s">
        <v>1894</v>
      </c>
      <c r="Q1404" s="21">
        <v>58153395974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Banglore</v>
      </c>
      <c r="W1404" s="38"/>
      <c r="X1404" s="30">
        <v>45858</v>
      </c>
      <c r="Y1404" s="21">
        <f t="shared" si="151"/>
        <v>1</v>
      </c>
      <c r="Z1404" s="21" t="str">
        <f t="shared" si="152"/>
        <v>Saturday</v>
      </c>
      <c r="AA1404" s="21" t="str">
        <f t="shared" si="153"/>
        <v>Sunday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182.7</v>
      </c>
      <c r="F1405" s="47">
        <f t="shared" si="148"/>
        <v>16077.599999999999</v>
      </c>
      <c r="G1405" s="48">
        <f t="shared" si="149"/>
        <v>16077.599999999999</v>
      </c>
      <c r="H1405" s="21">
        <v>405714</v>
      </c>
      <c r="I1405" s="21" t="s">
        <v>2882</v>
      </c>
      <c r="J1405" s="21">
        <v>1</v>
      </c>
      <c r="K1405" s="21">
        <v>1</v>
      </c>
      <c r="L1405" s="21">
        <f t="shared" si="150"/>
        <v>0</v>
      </c>
      <c r="M1405" s="21" t="s">
        <v>1926</v>
      </c>
      <c r="N1405" s="30">
        <v>45859</v>
      </c>
      <c r="O1405" s="48">
        <v>22315.5</v>
      </c>
      <c r="P1405" s="21" t="s">
        <v>1010</v>
      </c>
      <c r="Q1405" s="21">
        <v>58153432562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Mumbai</v>
      </c>
      <c r="W1405" s="38"/>
      <c r="X1405" s="30">
        <v>45860</v>
      </c>
      <c r="Y1405" s="21">
        <f t="shared" si="151"/>
        <v>1</v>
      </c>
      <c r="Z1405" s="21" t="str">
        <f t="shared" si="152"/>
        <v>Monday</v>
      </c>
      <c r="AA1405" s="21" t="str">
        <f t="shared" si="153"/>
        <v>Tuesday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226.1</v>
      </c>
      <c r="F1406" s="47">
        <f t="shared" si="148"/>
        <v>19896.8</v>
      </c>
      <c r="G1406" s="48">
        <f t="shared" si="149"/>
        <v>19896.8</v>
      </c>
      <c r="H1406" s="21">
        <v>410708</v>
      </c>
      <c r="I1406" s="21" t="s">
        <v>1758</v>
      </c>
      <c r="J1406" s="21">
        <v>1</v>
      </c>
      <c r="K1406" s="21">
        <v>1</v>
      </c>
      <c r="L1406" s="21">
        <f t="shared" si="150"/>
        <v>0</v>
      </c>
      <c r="M1406" s="21" t="s">
        <v>1930</v>
      </c>
      <c r="N1406" s="30">
        <v>45859</v>
      </c>
      <c r="O1406" s="48">
        <v>35045.5</v>
      </c>
      <c r="P1406" s="21" t="s">
        <v>1030</v>
      </c>
      <c r="Q1406" s="21">
        <v>58153426936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Kerala</v>
      </c>
      <c r="W1406" s="38"/>
      <c r="X1406" s="30">
        <v>45862</v>
      </c>
      <c r="Y1406" s="21">
        <f t="shared" si="151"/>
        <v>3</v>
      </c>
      <c r="Z1406" s="21" t="str">
        <f t="shared" si="152"/>
        <v>Monday</v>
      </c>
      <c r="AA1406" s="21" t="str">
        <f t="shared" si="153"/>
        <v>Thursday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8"/>
        <v>4004</v>
      </c>
      <c r="G1407" s="48">
        <f t="shared" si="149"/>
        <v>8008</v>
      </c>
      <c r="H1407" s="21">
        <v>420301</v>
      </c>
      <c r="I1407" s="21" t="s">
        <v>2883</v>
      </c>
      <c r="J1407" s="21">
        <v>2</v>
      </c>
      <c r="K1407" s="21">
        <v>2</v>
      </c>
      <c r="L1407" s="21">
        <f t="shared" si="150"/>
        <v>0</v>
      </c>
      <c r="M1407" s="21" t="s">
        <v>1923</v>
      </c>
      <c r="N1407" s="30">
        <v>45859</v>
      </c>
      <c r="O1407" s="48">
        <v>11115</v>
      </c>
      <c r="P1407" s="21" t="s">
        <v>1010</v>
      </c>
      <c r="Q1407" s="21">
        <v>58153432562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Mumbai</v>
      </c>
      <c r="W1407" s="38"/>
      <c r="X1407" s="30">
        <v>45860</v>
      </c>
      <c r="Y1407" s="21">
        <f t="shared" si="151"/>
        <v>1</v>
      </c>
      <c r="Z1407" s="21" t="str">
        <f t="shared" si="152"/>
        <v>Monday</v>
      </c>
      <c r="AA1407" s="21" t="str">
        <f t="shared" si="153"/>
        <v>Tuesday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48"/>
        <v>4004</v>
      </c>
      <c r="G1408" s="48">
        <f t="shared" si="149"/>
        <v>4004</v>
      </c>
      <c r="H1408" s="21">
        <v>420301</v>
      </c>
      <c r="I1408" s="21" t="s">
        <v>2883</v>
      </c>
      <c r="J1408" s="21">
        <v>1</v>
      </c>
      <c r="K1408" s="21">
        <v>1</v>
      </c>
      <c r="L1408" s="21">
        <f t="shared" si="150"/>
        <v>0</v>
      </c>
      <c r="M1408" s="21" t="s">
        <v>2223</v>
      </c>
      <c r="N1408" s="30">
        <v>45871</v>
      </c>
      <c r="O1408" s="48">
        <v>6548.75</v>
      </c>
      <c r="P1408" s="21" t="s">
        <v>1013</v>
      </c>
      <c r="Q1408" s="21" t="s">
        <v>2070</v>
      </c>
      <c r="R1408" s="21" t="s">
        <v>637</v>
      </c>
      <c r="S1408" s="3">
        <v>4</v>
      </c>
      <c r="T1408" s="37" t="s">
        <v>2222</v>
      </c>
      <c r="U1408" s="21" t="s">
        <v>18</v>
      </c>
      <c r="V1408" s="21" t="str">
        <f>VLOOKUP(P1408,'Customer List'!B:C,2,)</f>
        <v>Faridabad</v>
      </c>
      <c r="W1408" s="38"/>
      <c r="X1408" s="30">
        <v>45871</v>
      </c>
      <c r="Y1408" s="21">
        <f t="shared" si="151"/>
        <v>0</v>
      </c>
      <c r="Z1408" s="21" t="str">
        <f t="shared" si="152"/>
        <v>Saturday</v>
      </c>
      <c r="AA1408" s="21" t="str">
        <f t="shared" si="153"/>
        <v>Saturday</v>
      </c>
      <c r="AB1408" s="21" t="str">
        <f>VLOOKUP(U1408,'Currency Sheet'!A:C,3,)</f>
        <v>DOLLAR</v>
      </c>
      <c r="AC1408" s="42" t="str">
        <f>VLOOKUP(P1408,'Customer List'!B:D,3,)</f>
        <v>Local</v>
      </c>
    </row>
    <row r="1409" spans="1:29" ht="15.75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41.3</v>
      </c>
      <c r="F1409" s="47">
        <f t="shared" si="148"/>
        <v>3634.3999999999996</v>
      </c>
      <c r="G1409" s="48">
        <f t="shared" si="149"/>
        <v>3634.3999999999996</v>
      </c>
      <c r="H1409" s="21">
        <v>420404</v>
      </c>
      <c r="I1409" s="21" t="s">
        <v>14</v>
      </c>
      <c r="J1409" s="21">
        <v>1</v>
      </c>
      <c r="K1409" s="21">
        <v>1</v>
      </c>
      <c r="L1409" s="21">
        <f t="shared" si="150"/>
        <v>0</v>
      </c>
      <c r="M1409" s="21" t="s">
        <v>2464</v>
      </c>
      <c r="N1409" s="30">
        <v>45860</v>
      </c>
      <c r="O1409" s="48">
        <v>6401.5</v>
      </c>
      <c r="P1409" s="10" t="s">
        <v>1895</v>
      </c>
      <c r="Q1409" s="21">
        <v>58153477303</v>
      </c>
      <c r="R1409" s="21" t="s">
        <v>40</v>
      </c>
      <c r="S1409" s="3">
        <v>4</v>
      </c>
      <c r="T1409" s="37"/>
      <c r="U1409" s="21" t="s">
        <v>18</v>
      </c>
      <c r="V1409" s="21" t="str">
        <f>VLOOKUP(P1409,'Customer List'!B:C,2,)</f>
        <v>Mumbai</v>
      </c>
      <c r="W1409" s="38"/>
      <c r="X1409" s="30">
        <v>45861</v>
      </c>
      <c r="Y1409" s="21">
        <f t="shared" si="151"/>
        <v>1</v>
      </c>
      <c r="Z1409" s="21" t="str">
        <f t="shared" si="152"/>
        <v>Tuesday</v>
      </c>
      <c r="AA1409" s="21" t="str">
        <f t="shared" si="153"/>
        <v>Wednesday</v>
      </c>
      <c r="AB1409" s="21" t="str">
        <f>VLOOKUP(U1409,'Currency Sheet'!A:C,3,)</f>
        <v>DOLLAR</v>
      </c>
      <c r="AC1409" s="42" t="str">
        <f>VLOOKUP(P1409,'Customer List'!B:D,3,)</f>
        <v>OutStation</v>
      </c>
    </row>
    <row r="1410" spans="1:29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37.799999999999997</v>
      </c>
      <c r="F1410" s="47">
        <f t="shared" si="148"/>
        <v>3326.3999999999996</v>
      </c>
      <c r="G1410" s="48">
        <f t="shared" si="149"/>
        <v>3326.3999999999996</v>
      </c>
      <c r="H1410" s="21">
        <v>421301</v>
      </c>
      <c r="I1410" s="21" t="s">
        <v>1606</v>
      </c>
      <c r="J1410" s="21">
        <v>1</v>
      </c>
      <c r="K1410" s="21">
        <v>1</v>
      </c>
      <c r="L1410" s="21">
        <f t="shared" si="150"/>
        <v>0</v>
      </c>
      <c r="M1410" s="21" t="s">
        <v>2223</v>
      </c>
      <c r="N1410" s="30">
        <v>45871</v>
      </c>
      <c r="O1410" s="48">
        <v>5440.5</v>
      </c>
      <c r="P1410" s="21" t="s">
        <v>1013</v>
      </c>
      <c r="Q1410" s="21" t="s">
        <v>2070</v>
      </c>
      <c r="R1410" s="21" t="s">
        <v>637</v>
      </c>
      <c r="S1410" s="3">
        <v>4</v>
      </c>
      <c r="T1410" s="37" t="s">
        <v>2222</v>
      </c>
      <c r="U1410" s="21" t="s">
        <v>18</v>
      </c>
      <c r="V1410" s="21" t="str">
        <f>VLOOKUP(P1410,'Customer List'!B:C,2,)</f>
        <v>Faridabad</v>
      </c>
      <c r="W1410" s="38"/>
      <c r="X1410" s="30">
        <v>45871</v>
      </c>
      <c r="Y1410" s="21">
        <f t="shared" si="151"/>
        <v>0</v>
      </c>
      <c r="Z1410" s="21" t="str">
        <f t="shared" si="152"/>
        <v>Saturday</v>
      </c>
      <c r="AA1410" s="21" t="str">
        <f t="shared" si="153"/>
        <v>Saturday</v>
      </c>
      <c r="AB1410" s="21" t="str">
        <f>VLOOKUP(U1410,'Currency Sheet'!A:C,3,)</f>
        <v>DOLLAR</v>
      </c>
      <c r="AC1410" s="42" t="str">
        <f>VLOOKUP(P1410,'Customer List'!B:D,3,)</f>
        <v>Local</v>
      </c>
    </row>
    <row r="1411" spans="1:29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160.29999999999998</v>
      </c>
      <c r="F1411" s="47">
        <f t="shared" ref="F1411:F1474" si="154">IF(AB1411="DOLLAR",E1411*88,E1411)</f>
        <v>14106.399999999998</v>
      </c>
      <c r="G1411" s="48">
        <f t="shared" ref="G1411:G1474" si="155">F1411*J1411</f>
        <v>42319.199999999997</v>
      </c>
      <c r="H1411" s="21">
        <v>422302</v>
      </c>
      <c r="I1411" s="21" t="s">
        <v>2793</v>
      </c>
      <c r="J1411" s="21">
        <v>3</v>
      </c>
      <c r="K1411" s="21">
        <v>3</v>
      </c>
      <c r="L1411" s="21">
        <f t="shared" ref="L1411:L1474" si="156">J1411-K1411</f>
        <v>0</v>
      </c>
      <c r="M1411" s="21" t="s">
        <v>1939</v>
      </c>
      <c r="N1411" s="30">
        <v>45859</v>
      </c>
      <c r="O1411" s="48">
        <v>74539.5</v>
      </c>
      <c r="P1411" s="21" t="s">
        <v>252</v>
      </c>
      <c r="Q1411" s="21">
        <v>58153430226</v>
      </c>
      <c r="R1411" s="21" t="s">
        <v>40</v>
      </c>
      <c r="S1411" s="3">
        <v>4</v>
      </c>
      <c r="T1411" s="37"/>
      <c r="U1411" s="21" t="s">
        <v>18</v>
      </c>
      <c r="V1411" s="21" t="str">
        <f>VLOOKUP(P1411,'Customer List'!B:C,2,)</f>
        <v>Gujrat</v>
      </c>
      <c r="W1411" s="38"/>
      <c r="X1411" s="30">
        <v>45861</v>
      </c>
      <c r="Y1411" s="21">
        <f t="shared" ref="Y1411:Y1474" si="157">IF(X1411="", "", X1411-N1411)</f>
        <v>2</v>
      </c>
      <c r="Z1411" s="21" t="str">
        <f t="shared" ref="Z1411:Z1474" si="158">IF(N1411="", "", TEXT(N1411, "dddd"))</f>
        <v>Monday</v>
      </c>
      <c r="AA1411" s="21" t="str">
        <f t="shared" ref="AA1411:AA1474" si="159">IF(X1411="", "", TEXT(X1411, "dddd"))</f>
        <v>Wednesday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54"/>
        <v>5482.4</v>
      </c>
      <c r="G1412" s="48">
        <f t="shared" si="155"/>
        <v>5482.4</v>
      </c>
      <c r="H1412" s="21">
        <v>423101</v>
      </c>
      <c r="I1412" s="21" t="s">
        <v>1265</v>
      </c>
      <c r="J1412" s="21">
        <v>1</v>
      </c>
      <c r="K1412" s="21">
        <v>1</v>
      </c>
      <c r="L1412" s="21">
        <f t="shared" si="156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7"/>
        <v>1</v>
      </c>
      <c r="Z1412" s="21" t="str">
        <f t="shared" si="158"/>
        <v>Monday</v>
      </c>
      <c r="AA1412" s="21" t="str">
        <f t="shared" si="159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54"/>
        <v>5482.4</v>
      </c>
      <c r="G1413" s="48">
        <f t="shared" si="155"/>
        <v>5482.4</v>
      </c>
      <c r="H1413" s="21">
        <v>423105</v>
      </c>
      <c r="I1413" s="21" t="s">
        <v>19</v>
      </c>
      <c r="J1413" s="21">
        <v>1</v>
      </c>
      <c r="K1413" s="21">
        <v>1</v>
      </c>
      <c r="L1413" s="21">
        <f t="shared" si="156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7"/>
        <v>1</v>
      </c>
      <c r="Z1413" s="21" t="str">
        <f t="shared" si="158"/>
        <v>Monday</v>
      </c>
      <c r="AA1413" s="21" t="str">
        <f t="shared" si="159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54"/>
        <v>5482.4</v>
      </c>
      <c r="G1414" s="48">
        <f t="shared" si="155"/>
        <v>5482.4</v>
      </c>
      <c r="H1414" s="21">
        <v>423109</v>
      </c>
      <c r="I1414" s="21" t="s">
        <v>2884</v>
      </c>
      <c r="J1414" s="21">
        <v>1</v>
      </c>
      <c r="K1414" s="21">
        <v>1</v>
      </c>
      <c r="L1414" s="21">
        <f t="shared" si="156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57"/>
        <v>1</v>
      </c>
      <c r="Z1414" s="21" t="str">
        <f t="shared" si="158"/>
        <v>Monday</v>
      </c>
      <c r="AA1414" s="21" t="str">
        <f t="shared" si="159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234.5</v>
      </c>
      <c r="F1415" s="47">
        <f t="shared" si="154"/>
        <v>20636</v>
      </c>
      <c r="G1415" s="48">
        <f t="shared" si="155"/>
        <v>20636</v>
      </c>
      <c r="H1415" s="21">
        <v>423110</v>
      </c>
      <c r="I1415" s="21" t="s">
        <v>2884</v>
      </c>
      <c r="J1415" s="21">
        <v>1</v>
      </c>
      <c r="K1415" s="21">
        <v>1</v>
      </c>
      <c r="L1415" s="21">
        <f t="shared" si="156"/>
        <v>0</v>
      </c>
      <c r="M1415" s="21" t="s">
        <v>2003</v>
      </c>
      <c r="N1415" s="30">
        <v>45860</v>
      </c>
      <c r="O1415" s="48">
        <v>33751.25</v>
      </c>
      <c r="P1415" s="21" t="s">
        <v>516</v>
      </c>
      <c r="Q1415" s="21">
        <v>58153477126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Hyderabad</v>
      </c>
      <c r="W1415" s="38"/>
      <c r="X1415" s="30">
        <v>45861</v>
      </c>
      <c r="Y1415" s="21">
        <f t="shared" si="157"/>
        <v>1</v>
      </c>
      <c r="Z1415" s="21" t="str">
        <f t="shared" si="158"/>
        <v>Tuesday</v>
      </c>
      <c r="AA1415" s="21" t="str">
        <f t="shared" si="159"/>
        <v>Wednesday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62.3</v>
      </c>
      <c r="F1416" s="47">
        <f t="shared" si="154"/>
        <v>5482.4</v>
      </c>
      <c r="G1416" s="48">
        <f t="shared" si="155"/>
        <v>5482.4</v>
      </c>
      <c r="H1416" s="21">
        <v>423111</v>
      </c>
      <c r="I1416" s="21" t="s">
        <v>1651</v>
      </c>
      <c r="J1416" s="21">
        <v>1</v>
      </c>
      <c r="K1416" s="21">
        <v>1</v>
      </c>
      <c r="L1416" s="21">
        <f t="shared" si="156"/>
        <v>0</v>
      </c>
      <c r="M1416" s="21" t="s">
        <v>1927</v>
      </c>
      <c r="N1416" s="30">
        <v>45859</v>
      </c>
      <c r="O1416" s="48">
        <v>7609.5</v>
      </c>
      <c r="P1416" s="21" t="s">
        <v>1010</v>
      </c>
      <c r="Q1416" s="21">
        <v>58153432562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Mumbai</v>
      </c>
      <c r="W1416" s="38"/>
      <c r="X1416" s="30">
        <v>45860</v>
      </c>
      <c r="Y1416" s="21">
        <f t="shared" si="157"/>
        <v>1</v>
      </c>
      <c r="Z1416" s="21" t="str">
        <f t="shared" si="158"/>
        <v>Monday</v>
      </c>
      <c r="AA1416" s="21" t="str">
        <f t="shared" si="159"/>
        <v>Tuesday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115.5</v>
      </c>
      <c r="F1417" s="47">
        <f t="shared" si="154"/>
        <v>10164</v>
      </c>
      <c r="G1417" s="48">
        <f t="shared" si="155"/>
        <v>10164</v>
      </c>
      <c r="H1417" s="21">
        <v>424401</v>
      </c>
      <c r="I1417" s="21" t="s">
        <v>1342</v>
      </c>
      <c r="J1417" s="21">
        <v>1</v>
      </c>
      <c r="K1417" s="21">
        <v>1</v>
      </c>
      <c r="L1417" s="21">
        <f t="shared" si="156"/>
        <v>0</v>
      </c>
      <c r="M1417" s="21" t="s">
        <v>2001</v>
      </c>
      <c r="N1417" s="30">
        <v>45860</v>
      </c>
      <c r="O1417" s="48">
        <v>12540</v>
      </c>
      <c r="P1417" s="21" t="s">
        <v>839</v>
      </c>
      <c r="Q1417" s="21">
        <v>58153479053</v>
      </c>
      <c r="R1417" s="21" t="s">
        <v>40</v>
      </c>
      <c r="S1417" s="3">
        <v>4</v>
      </c>
      <c r="T1417" s="37"/>
      <c r="U1417" s="21" t="s">
        <v>18</v>
      </c>
      <c r="V1417" s="21" t="str">
        <f>VLOOKUP(P1417,'Customer List'!B:C,2,)</f>
        <v>Hyderabad</v>
      </c>
      <c r="W1417" s="38"/>
      <c r="X1417" s="30">
        <v>45861</v>
      </c>
      <c r="Y1417" s="21">
        <f t="shared" si="157"/>
        <v>1</v>
      </c>
      <c r="Z1417" s="21" t="str">
        <f t="shared" si="158"/>
        <v>Tuesday</v>
      </c>
      <c r="AA1417" s="21" t="str">
        <f t="shared" si="159"/>
        <v>Wednesday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53.9</v>
      </c>
      <c r="F1418" s="47">
        <f t="shared" si="154"/>
        <v>4743.2</v>
      </c>
      <c r="G1418" s="48">
        <f t="shared" si="155"/>
        <v>4743.2</v>
      </c>
      <c r="H1418" s="21">
        <v>424801</v>
      </c>
      <c r="I1418" s="21" t="s">
        <v>2885</v>
      </c>
      <c r="J1418" s="21">
        <v>1</v>
      </c>
      <c r="K1418" s="21">
        <v>1</v>
      </c>
      <c r="L1418" s="21">
        <f t="shared" si="156"/>
        <v>0</v>
      </c>
      <c r="M1418" s="21" t="s">
        <v>2223</v>
      </c>
      <c r="N1418" s="30">
        <v>45871</v>
      </c>
      <c r="O1418" s="48">
        <v>7757.75</v>
      </c>
      <c r="P1418" s="21" t="s">
        <v>1013</v>
      </c>
      <c r="Q1418" s="21" t="s">
        <v>2070</v>
      </c>
      <c r="R1418" s="21" t="s">
        <v>637</v>
      </c>
      <c r="S1418" s="3">
        <v>-20</v>
      </c>
      <c r="T1418" s="37" t="s">
        <v>2222</v>
      </c>
      <c r="U1418" s="21" t="s">
        <v>18</v>
      </c>
      <c r="V1418" s="21" t="str">
        <f>VLOOKUP(P1418,'Customer List'!B:C,2,)</f>
        <v>Faridabad</v>
      </c>
      <c r="W1418" s="38"/>
      <c r="X1418" s="30">
        <v>45871</v>
      </c>
      <c r="Y1418" s="21">
        <f t="shared" si="157"/>
        <v>0</v>
      </c>
      <c r="Z1418" s="21" t="str">
        <f t="shared" si="158"/>
        <v>Saturday</v>
      </c>
      <c r="AA1418" s="21" t="str">
        <f t="shared" si="159"/>
        <v>Saturday</v>
      </c>
      <c r="AB1418" s="21" t="str">
        <f>VLOOKUP(U1418,'Currency Sheet'!A:C,3,)</f>
        <v>DOLLAR</v>
      </c>
      <c r="AC1418" s="42" t="str">
        <f>VLOOKUP(P1418,'Customer List'!B:D,3,)</f>
        <v>Local</v>
      </c>
    </row>
    <row r="1419" spans="1:29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148.5</v>
      </c>
      <c r="F1419" s="47">
        <f t="shared" si="154"/>
        <v>13068</v>
      </c>
      <c r="G1419" s="48">
        <f t="shared" si="155"/>
        <v>13068</v>
      </c>
      <c r="H1419" s="21">
        <v>480009</v>
      </c>
      <c r="I1419" s="21" t="s">
        <v>2886</v>
      </c>
      <c r="J1419" s="21">
        <v>1</v>
      </c>
      <c r="K1419" s="21">
        <v>1</v>
      </c>
      <c r="L1419" s="21">
        <f t="shared" si="156"/>
        <v>0</v>
      </c>
      <c r="M1419" s="21" t="s">
        <v>1997</v>
      </c>
      <c r="N1419" s="30">
        <v>45860</v>
      </c>
      <c r="O1419" s="48">
        <v>22096.799999999999</v>
      </c>
      <c r="P1419" s="21" t="s">
        <v>1908</v>
      </c>
      <c r="Q1419" s="21">
        <v>58153477454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Banglore</v>
      </c>
      <c r="W1419" s="38"/>
      <c r="X1419" s="30">
        <v>45861</v>
      </c>
      <c r="Y1419" s="21">
        <f t="shared" si="157"/>
        <v>1</v>
      </c>
      <c r="Z1419" s="21" t="str">
        <f t="shared" si="158"/>
        <v>Tuesday</v>
      </c>
      <c r="AA1419" s="21" t="str">
        <f t="shared" si="159"/>
        <v>Wednesday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338.25</v>
      </c>
      <c r="F1420" s="47">
        <f t="shared" si="154"/>
        <v>29766</v>
      </c>
      <c r="G1420" s="48">
        <f t="shared" si="155"/>
        <v>29766</v>
      </c>
      <c r="H1420" s="21">
        <v>502938</v>
      </c>
      <c r="I1420" s="21" t="s">
        <v>2887</v>
      </c>
      <c r="J1420" s="21">
        <v>1</v>
      </c>
      <c r="K1420" s="21">
        <v>1</v>
      </c>
      <c r="L1420" s="21">
        <f t="shared" si="156"/>
        <v>0</v>
      </c>
      <c r="M1420" s="21" t="s">
        <v>1926</v>
      </c>
      <c r="N1420" s="30">
        <v>45859</v>
      </c>
      <c r="O1420" s="48">
        <v>38560.5</v>
      </c>
      <c r="P1420" s="21" t="s">
        <v>1010</v>
      </c>
      <c r="Q1420" s="21">
        <v>58153432562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Mumbai</v>
      </c>
      <c r="W1420" s="38"/>
      <c r="X1420" s="30">
        <v>45860</v>
      </c>
      <c r="Y1420" s="21">
        <f t="shared" si="157"/>
        <v>1</v>
      </c>
      <c r="Z1420" s="21" t="str">
        <f t="shared" si="158"/>
        <v>Monday</v>
      </c>
      <c r="AA1420" s="21" t="str">
        <f t="shared" si="159"/>
        <v>Tuesday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187.6</v>
      </c>
      <c r="F1421" s="47">
        <f t="shared" si="154"/>
        <v>16508.8</v>
      </c>
      <c r="G1421" s="48">
        <f t="shared" si="155"/>
        <v>16508.8</v>
      </c>
      <c r="H1421" s="21">
        <v>504109</v>
      </c>
      <c r="I1421" s="21" t="s">
        <v>2888</v>
      </c>
      <c r="J1421" s="21">
        <v>1</v>
      </c>
      <c r="K1421" s="21">
        <v>1</v>
      </c>
      <c r="L1421" s="21">
        <f t="shared" si="156"/>
        <v>0</v>
      </c>
      <c r="M1421" s="21" t="s">
        <v>2001</v>
      </c>
      <c r="N1421" s="30">
        <v>45860</v>
      </c>
      <c r="O1421" s="48">
        <v>20368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7"/>
        <v>1</v>
      </c>
      <c r="Z1421" s="21" t="str">
        <f t="shared" si="158"/>
        <v>Tuesday</v>
      </c>
      <c r="AA1421" s="21" t="str">
        <f t="shared" si="159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204.75</v>
      </c>
      <c r="F1422" s="47">
        <f t="shared" si="154"/>
        <v>18018</v>
      </c>
      <c r="G1422" s="48">
        <f t="shared" si="155"/>
        <v>18018</v>
      </c>
      <c r="H1422" s="21">
        <v>505031</v>
      </c>
      <c r="I1422" s="21" t="s">
        <v>2889</v>
      </c>
      <c r="J1422" s="21">
        <v>1</v>
      </c>
      <c r="K1422" s="21">
        <v>1</v>
      </c>
      <c r="L1422" s="21">
        <f t="shared" si="156"/>
        <v>0</v>
      </c>
      <c r="M1422" s="21" t="s">
        <v>2001</v>
      </c>
      <c r="N1422" s="30">
        <v>45860</v>
      </c>
      <c r="O1422" s="48">
        <v>20748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7"/>
        <v>1</v>
      </c>
      <c r="Z1422" s="21" t="str">
        <f t="shared" si="158"/>
        <v>Tuesday</v>
      </c>
      <c r="AA1422" s="21" t="str">
        <f t="shared" si="159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194.25</v>
      </c>
      <c r="F1423" s="47">
        <f t="shared" si="154"/>
        <v>17094</v>
      </c>
      <c r="G1423" s="48">
        <f t="shared" si="155"/>
        <v>17094</v>
      </c>
      <c r="H1423" s="21">
        <v>505842</v>
      </c>
      <c r="I1423" s="21" t="s">
        <v>1344</v>
      </c>
      <c r="J1423" s="21">
        <v>1</v>
      </c>
      <c r="K1423" s="21">
        <v>1</v>
      </c>
      <c r="L1423" s="21">
        <f t="shared" si="156"/>
        <v>0</v>
      </c>
      <c r="M1423" s="21" t="s">
        <v>2001</v>
      </c>
      <c r="N1423" s="30">
        <v>45860</v>
      </c>
      <c r="O1423" s="48">
        <v>19684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57"/>
        <v>1</v>
      </c>
      <c r="Z1423" s="21" t="str">
        <f t="shared" si="158"/>
        <v>Tuesday</v>
      </c>
      <c r="AA1423" s="21" t="str">
        <f t="shared" si="159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204.75</v>
      </c>
      <c r="F1424" s="47">
        <f t="shared" si="154"/>
        <v>18018</v>
      </c>
      <c r="G1424" s="48">
        <f t="shared" si="155"/>
        <v>36036</v>
      </c>
      <c r="H1424" s="21">
        <v>506333</v>
      </c>
      <c r="I1424" s="21" t="s">
        <v>1519</v>
      </c>
      <c r="J1424" s="21">
        <v>2</v>
      </c>
      <c r="K1424" s="21">
        <v>2</v>
      </c>
      <c r="L1424" s="21">
        <f t="shared" si="156"/>
        <v>0</v>
      </c>
      <c r="M1424" s="21" t="s">
        <v>1925</v>
      </c>
      <c r="N1424" s="30">
        <v>45859</v>
      </c>
      <c r="O1424" s="48">
        <v>46683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7"/>
        <v>1</v>
      </c>
      <c r="Z1424" s="21" t="str">
        <f t="shared" si="158"/>
        <v>Monday</v>
      </c>
      <c r="AA1424" s="21" t="str">
        <f t="shared" si="159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267.39999999999998</v>
      </c>
      <c r="F1425" s="47">
        <f t="shared" si="154"/>
        <v>23531.199999999997</v>
      </c>
      <c r="G1425" s="48">
        <f t="shared" si="155"/>
        <v>23531.199999999997</v>
      </c>
      <c r="H1425" s="21">
        <v>515408</v>
      </c>
      <c r="I1425" s="21" t="s">
        <v>2890</v>
      </c>
      <c r="J1425" s="21">
        <v>1</v>
      </c>
      <c r="K1425" s="21">
        <v>1</v>
      </c>
      <c r="L1425" s="21">
        <f t="shared" si="156"/>
        <v>0</v>
      </c>
      <c r="M1425" s="21" t="s">
        <v>1926</v>
      </c>
      <c r="N1425" s="30">
        <v>45859</v>
      </c>
      <c r="O1425" s="48">
        <v>32661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57"/>
        <v>1</v>
      </c>
      <c r="Z1425" s="21" t="str">
        <f t="shared" si="158"/>
        <v>Monday</v>
      </c>
      <c r="AA1425" s="21" t="str">
        <f t="shared" si="159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160.30000000000001</v>
      </c>
      <c r="F1426" s="47">
        <f t="shared" si="154"/>
        <v>14106.400000000001</v>
      </c>
      <c r="G1426" s="48">
        <f t="shared" si="155"/>
        <v>14106.400000000001</v>
      </c>
      <c r="H1426" s="21">
        <v>570206</v>
      </c>
      <c r="I1426" s="21" t="s">
        <v>2891</v>
      </c>
      <c r="J1426" s="21">
        <v>1</v>
      </c>
      <c r="K1426" s="21">
        <v>1</v>
      </c>
      <c r="L1426" s="21">
        <f t="shared" si="156"/>
        <v>0</v>
      </c>
      <c r="M1426" s="21" t="s">
        <v>1997</v>
      </c>
      <c r="N1426" s="30">
        <v>45860</v>
      </c>
      <c r="O1426" s="48">
        <v>25556.400000000001</v>
      </c>
      <c r="P1426" s="21" t="s">
        <v>1908</v>
      </c>
      <c r="Q1426" s="21">
        <v>58153477454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Banglore</v>
      </c>
      <c r="W1426" s="38"/>
      <c r="X1426" s="30">
        <v>45861</v>
      </c>
      <c r="Y1426" s="21">
        <f t="shared" si="157"/>
        <v>1</v>
      </c>
      <c r="Z1426" s="21" t="str">
        <f t="shared" si="158"/>
        <v>Tuesday</v>
      </c>
      <c r="AA1426" s="21" t="str">
        <f t="shared" si="159"/>
        <v>Wednesday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70.7</v>
      </c>
      <c r="F1427" s="47">
        <f t="shared" si="154"/>
        <v>6221.6</v>
      </c>
      <c r="G1427" s="48">
        <f t="shared" si="155"/>
        <v>6221.6</v>
      </c>
      <c r="H1427" s="21">
        <v>576402</v>
      </c>
      <c r="I1427" s="21" t="s">
        <v>2892</v>
      </c>
      <c r="J1427" s="21">
        <v>1</v>
      </c>
      <c r="K1427" s="21">
        <v>1</v>
      </c>
      <c r="L1427" s="21">
        <f t="shared" si="156"/>
        <v>0</v>
      </c>
      <c r="M1427" s="21" t="s">
        <v>1936</v>
      </c>
      <c r="N1427" s="30">
        <v>45859</v>
      </c>
      <c r="O1427" s="48">
        <v>10175.75</v>
      </c>
      <c r="P1427" s="21" t="s">
        <v>1906</v>
      </c>
      <c r="Q1427" s="21">
        <v>58153429681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Lucknow</v>
      </c>
      <c r="W1427" s="38"/>
      <c r="X1427" s="30">
        <v>45862</v>
      </c>
      <c r="Y1427" s="21">
        <f t="shared" si="157"/>
        <v>3</v>
      </c>
      <c r="Z1427" s="21" t="str">
        <f t="shared" si="158"/>
        <v>Monday</v>
      </c>
      <c r="AA1427" s="21" t="str">
        <f t="shared" si="159"/>
        <v>Thursday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177.1</v>
      </c>
      <c r="F1428" s="47">
        <f t="shared" si="154"/>
        <v>15584.8</v>
      </c>
      <c r="G1428" s="48">
        <f t="shared" si="155"/>
        <v>15584.8</v>
      </c>
      <c r="H1428" s="21">
        <v>592704</v>
      </c>
      <c r="I1428" s="21" t="s">
        <v>2893</v>
      </c>
      <c r="J1428" s="21">
        <v>1</v>
      </c>
      <c r="K1428" s="21">
        <v>1</v>
      </c>
      <c r="L1428" s="21">
        <f t="shared" si="156"/>
        <v>0</v>
      </c>
      <c r="M1428" s="21" t="s">
        <v>1997</v>
      </c>
      <c r="N1428" s="30">
        <v>45860</v>
      </c>
      <c r="O1428" s="48">
        <v>28234.799999999999</v>
      </c>
      <c r="P1428" s="21" t="s">
        <v>1908</v>
      </c>
      <c r="Q1428" s="21">
        <v>58153477454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7"/>
        <v>1</v>
      </c>
      <c r="Z1428" s="21" t="str">
        <f t="shared" si="158"/>
        <v>Tuesday</v>
      </c>
      <c r="AA1428" s="21" t="str">
        <f t="shared" si="159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126</v>
      </c>
      <c r="F1429" s="47">
        <f t="shared" si="154"/>
        <v>11088</v>
      </c>
      <c r="G1429" s="48">
        <f t="shared" si="155"/>
        <v>11088</v>
      </c>
      <c r="H1429" s="21">
        <v>600653</v>
      </c>
      <c r="I1429" s="21" t="s">
        <v>2894</v>
      </c>
      <c r="J1429" s="21">
        <v>1</v>
      </c>
      <c r="K1429" s="21">
        <v>1</v>
      </c>
      <c r="L1429" s="21">
        <f t="shared" si="156"/>
        <v>0</v>
      </c>
      <c r="M1429" s="21" t="s">
        <v>1997</v>
      </c>
      <c r="N1429" s="30">
        <v>45860</v>
      </c>
      <c r="O1429" s="48">
        <v>20088</v>
      </c>
      <c r="P1429" s="21" t="s">
        <v>1908</v>
      </c>
      <c r="Q1429" s="21">
        <v>58153477454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57"/>
        <v>1</v>
      </c>
      <c r="Z1429" s="21" t="str">
        <f t="shared" si="158"/>
        <v>Tuesday</v>
      </c>
      <c r="AA1429" s="21" t="str">
        <f t="shared" si="159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259</v>
      </c>
      <c r="F1430" s="47">
        <f t="shared" si="154"/>
        <v>22792</v>
      </c>
      <c r="G1430" s="48">
        <f t="shared" si="155"/>
        <v>22792</v>
      </c>
      <c r="H1430" s="21">
        <v>621616</v>
      </c>
      <c r="I1430" s="21" t="s">
        <v>2895</v>
      </c>
      <c r="J1430" s="21">
        <v>1</v>
      </c>
      <c r="K1430" s="21">
        <v>1</v>
      </c>
      <c r="L1430" s="21">
        <f t="shared" si="156"/>
        <v>0</v>
      </c>
      <c r="M1430" s="21" t="s">
        <v>1918</v>
      </c>
      <c r="N1430" s="30">
        <v>45857</v>
      </c>
      <c r="O1430" s="48">
        <v>40145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7"/>
        <v>1</v>
      </c>
      <c r="Z1430" s="21" t="str">
        <f t="shared" si="158"/>
        <v>Saturday</v>
      </c>
      <c r="AA1430" s="21" t="str">
        <f t="shared" si="159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267.39999999999998</v>
      </c>
      <c r="F1431" s="47">
        <f t="shared" si="154"/>
        <v>23531.199999999997</v>
      </c>
      <c r="G1431" s="48">
        <f t="shared" si="155"/>
        <v>23531.199999999997</v>
      </c>
      <c r="H1431" s="21">
        <v>626810</v>
      </c>
      <c r="I1431" s="21" t="s">
        <v>2896</v>
      </c>
      <c r="J1431" s="21">
        <v>1</v>
      </c>
      <c r="K1431" s="21">
        <v>1</v>
      </c>
      <c r="L1431" s="21">
        <f t="shared" si="156"/>
        <v>0</v>
      </c>
      <c r="M1431" s="21" t="s">
        <v>1918</v>
      </c>
      <c r="N1431" s="30">
        <v>45857</v>
      </c>
      <c r="O1431" s="48">
        <v>41447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7"/>
        <v>1</v>
      </c>
      <c r="Z1431" s="21" t="str">
        <f t="shared" si="158"/>
        <v>Saturday</v>
      </c>
      <c r="AA1431" s="21" t="str">
        <f t="shared" si="159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54"/>
        <v>22792</v>
      </c>
      <c r="G1432" s="48">
        <f t="shared" si="155"/>
        <v>22792</v>
      </c>
      <c r="H1432" s="21">
        <v>626812</v>
      </c>
      <c r="I1432" s="21" t="s">
        <v>1254</v>
      </c>
      <c r="J1432" s="21">
        <v>1</v>
      </c>
      <c r="K1432" s="21">
        <v>1</v>
      </c>
      <c r="L1432" s="21">
        <f t="shared" si="156"/>
        <v>0</v>
      </c>
      <c r="M1432" s="21" t="s">
        <v>1916</v>
      </c>
      <c r="N1432" s="30">
        <v>45857</v>
      </c>
      <c r="O1432" s="48">
        <v>40145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57"/>
        <v>1</v>
      </c>
      <c r="Z1432" s="21" t="str">
        <f t="shared" si="158"/>
        <v>Saturday</v>
      </c>
      <c r="AA1432" s="21" t="str">
        <f t="shared" si="159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54"/>
        <v>22792</v>
      </c>
      <c r="G1433" s="48">
        <f t="shared" si="155"/>
        <v>136752</v>
      </c>
      <c r="H1433" s="21">
        <v>626812</v>
      </c>
      <c r="I1433" s="21" t="s">
        <v>1254</v>
      </c>
      <c r="J1433" s="21">
        <v>6</v>
      </c>
      <c r="K1433" s="21">
        <v>6</v>
      </c>
      <c r="L1433" s="21">
        <f t="shared" si="156"/>
        <v>0</v>
      </c>
      <c r="M1433" s="21" t="s">
        <v>2104</v>
      </c>
      <c r="N1433" s="30">
        <v>45866</v>
      </c>
      <c r="O1433" s="48">
        <f>2*120435</f>
        <v>240870</v>
      </c>
      <c r="P1433" s="21" t="s">
        <v>1894</v>
      </c>
      <c r="Q1433" s="21">
        <v>58153728301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45867</v>
      </c>
      <c r="Y1433" s="21">
        <f t="shared" si="157"/>
        <v>1</v>
      </c>
      <c r="Z1433" s="21" t="str">
        <f t="shared" si="158"/>
        <v>Monday</v>
      </c>
      <c r="AA1433" s="21" t="str">
        <f t="shared" si="159"/>
        <v>Tuesday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54"/>
        <v>22792</v>
      </c>
      <c r="G1434" s="48">
        <f t="shared" si="155"/>
        <v>68376</v>
      </c>
      <c r="H1434" s="21">
        <v>626812</v>
      </c>
      <c r="I1434" s="21" t="s">
        <v>1254</v>
      </c>
      <c r="J1434" s="21">
        <v>3</v>
      </c>
      <c r="K1434" s="21">
        <v>3</v>
      </c>
      <c r="L1434" s="21">
        <f t="shared" si="156"/>
        <v>0</v>
      </c>
      <c r="M1434" s="21" t="s">
        <v>2532</v>
      </c>
      <c r="N1434" s="30">
        <v>45892</v>
      </c>
      <c r="O1434" s="48">
        <v>120435</v>
      </c>
      <c r="P1434" s="21" t="s">
        <v>1894</v>
      </c>
      <c r="Q1434" s="21">
        <v>58154747405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45893</v>
      </c>
      <c r="Y1434" s="21">
        <f t="shared" si="157"/>
        <v>1</v>
      </c>
      <c r="Z1434" s="21" t="str">
        <f t="shared" si="158"/>
        <v>Saturday</v>
      </c>
      <c r="AA1434" s="21" t="str">
        <f t="shared" si="159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252</v>
      </c>
      <c r="F1435" s="47">
        <f t="shared" si="154"/>
        <v>22176</v>
      </c>
      <c r="G1435" s="48">
        <f t="shared" si="155"/>
        <v>22176</v>
      </c>
      <c r="H1435" s="21">
        <v>637310</v>
      </c>
      <c r="I1435" s="21" t="s">
        <v>2897</v>
      </c>
      <c r="J1435" s="21">
        <v>1</v>
      </c>
      <c r="K1435" s="21">
        <v>1</v>
      </c>
      <c r="L1435" s="21">
        <f t="shared" si="156"/>
        <v>0</v>
      </c>
      <c r="M1435" s="21" t="s">
        <v>1918</v>
      </c>
      <c r="N1435" s="30">
        <v>45857</v>
      </c>
      <c r="O1435" s="48">
        <v>39060</v>
      </c>
      <c r="P1435" s="21" t="s">
        <v>1894</v>
      </c>
      <c r="Q1435" s="21">
        <v>58153395974</v>
      </c>
      <c r="R1435" s="21" t="s">
        <v>40</v>
      </c>
      <c r="S1435" s="3">
        <v>4</v>
      </c>
      <c r="T1435" s="37"/>
      <c r="U1435" s="21" t="s">
        <v>18</v>
      </c>
      <c r="V1435" s="21" t="str">
        <f>VLOOKUP(P1435,'Customer List'!B:C,2,)</f>
        <v>Banglore</v>
      </c>
      <c r="W1435" s="38"/>
      <c r="X1435" s="30">
        <v>45858</v>
      </c>
      <c r="Y1435" s="21">
        <f t="shared" si="157"/>
        <v>1</v>
      </c>
      <c r="Z1435" s="21" t="str">
        <f t="shared" si="158"/>
        <v>Saturday</v>
      </c>
      <c r="AA1435" s="21" t="str">
        <f t="shared" si="159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177.1</v>
      </c>
      <c r="F1436" s="47">
        <f t="shared" si="154"/>
        <v>15584.8</v>
      </c>
      <c r="G1436" s="48">
        <f t="shared" si="155"/>
        <v>15584.8</v>
      </c>
      <c r="H1436" s="21">
        <v>640922</v>
      </c>
      <c r="I1436" s="21" t="s">
        <v>2898</v>
      </c>
      <c r="J1436" s="21">
        <v>1</v>
      </c>
      <c r="K1436" s="21">
        <v>1</v>
      </c>
      <c r="L1436" s="21">
        <f t="shared" si="156"/>
        <v>0</v>
      </c>
      <c r="M1436" s="21" t="s">
        <v>2223</v>
      </c>
      <c r="N1436" s="30">
        <v>45871</v>
      </c>
      <c r="O1436" s="48">
        <v>25489.75</v>
      </c>
      <c r="P1436" s="21" t="s">
        <v>1013</v>
      </c>
      <c r="Q1436" s="21" t="s">
        <v>2070</v>
      </c>
      <c r="R1436" s="21" t="s">
        <v>637</v>
      </c>
      <c r="S1436" s="3">
        <v>4</v>
      </c>
      <c r="T1436" s="37" t="s">
        <v>2222</v>
      </c>
      <c r="U1436" s="21" t="s">
        <v>18</v>
      </c>
      <c r="V1436" s="21" t="str">
        <f>VLOOKUP(P1436,'Customer List'!B:C,2,)</f>
        <v>Faridabad</v>
      </c>
      <c r="W1436" s="38"/>
      <c r="X1436" s="30">
        <v>45871</v>
      </c>
      <c r="Y1436" s="21">
        <f t="shared" si="157"/>
        <v>0</v>
      </c>
      <c r="Z1436" s="21" t="str">
        <f t="shared" si="158"/>
        <v>Saturday</v>
      </c>
      <c r="AA1436" s="21" t="str">
        <f t="shared" si="159"/>
        <v>Saturday</v>
      </c>
      <c r="AB1436" s="21" t="str">
        <f>VLOOKUP(U1436,'Currency Sheet'!A:C,3,)</f>
        <v>DOLLAR</v>
      </c>
      <c r="AC1436" s="42" t="str">
        <f>VLOOKUP(P1436,'Customer List'!B:D,3,)</f>
        <v>Local</v>
      </c>
    </row>
    <row r="1437" spans="1:29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283.5</v>
      </c>
      <c r="F1437" s="47">
        <f t="shared" si="154"/>
        <v>24948</v>
      </c>
      <c r="G1437" s="48">
        <f t="shared" si="155"/>
        <v>24948</v>
      </c>
      <c r="H1437" s="21">
        <v>640945</v>
      </c>
      <c r="I1437" s="21" t="s">
        <v>1618</v>
      </c>
      <c r="J1437" s="21">
        <v>1</v>
      </c>
      <c r="K1437" s="21">
        <v>1</v>
      </c>
      <c r="L1437" s="21">
        <f t="shared" si="156"/>
        <v>0</v>
      </c>
      <c r="M1437" s="21" t="s">
        <v>1936</v>
      </c>
      <c r="N1437" s="30">
        <v>45859</v>
      </c>
      <c r="O1437" s="48">
        <v>40803.75</v>
      </c>
      <c r="P1437" s="21" t="s">
        <v>1906</v>
      </c>
      <c r="Q1437" s="21">
        <v>58153429681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Lucknow</v>
      </c>
      <c r="W1437" s="38"/>
      <c r="X1437" s="30">
        <v>45862</v>
      </c>
      <c r="Y1437" s="21">
        <f t="shared" si="157"/>
        <v>3</v>
      </c>
      <c r="Z1437" s="21" t="str">
        <f t="shared" si="158"/>
        <v>Monday</v>
      </c>
      <c r="AA1437" s="21" t="str">
        <f t="shared" si="159"/>
        <v>Thursday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252</v>
      </c>
      <c r="F1438" s="47">
        <f t="shared" si="154"/>
        <v>22176</v>
      </c>
      <c r="G1438" s="48">
        <f t="shared" si="155"/>
        <v>22176</v>
      </c>
      <c r="H1438" s="21">
        <v>652404</v>
      </c>
      <c r="I1438" s="21" t="s">
        <v>2899</v>
      </c>
      <c r="J1438" s="21">
        <v>1</v>
      </c>
      <c r="K1438" s="21">
        <v>1</v>
      </c>
      <c r="L1438" s="21">
        <f t="shared" si="156"/>
        <v>0</v>
      </c>
      <c r="M1438" s="21" t="s">
        <v>1925</v>
      </c>
      <c r="N1438" s="30">
        <v>45859</v>
      </c>
      <c r="O1438" s="48">
        <v>30780</v>
      </c>
      <c r="P1438" s="21" t="s">
        <v>1010</v>
      </c>
      <c r="Q1438" s="21">
        <v>58153432562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Mumbai</v>
      </c>
      <c r="W1438" s="38"/>
      <c r="X1438" s="30">
        <v>45860</v>
      </c>
      <c r="Y1438" s="21">
        <f t="shared" si="157"/>
        <v>1</v>
      </c>
      <c r="Z1438" s="21" t="str">
        <f t="shared" si="158"/>
        <v>Monday</v>
      </c>
      <c r="AA1438" s="21" t="str">
        <f t="shared" si="159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105</v>
      </c>
      <c r="F1439" s="47">
        <f t="shared" si="154"/>
        <v>9240</v>
      </c>
      <c r="G1439" s="48">
        <f t="shared" si="155"/>
        <v>9240</v>
      </c>
      <c r="H1439" s="21">
        <v>696807</v>
      </c>
      <c r="I1439" s="21" t="s">
        <v>2900</v>
      </c>
      <c r="J1439" s="21">
        <v>1</v>
      </c>
      <c r="K1439" s="21">
        <v>1</v>
      </c>
      <c r="L1439" s="21">
        <f t="shared" si="156"/>
        <v>0</v>
      </c>
      <c r="M1439" s="21" t="s">
        <v>1940</v>
      </c>
      <c r="N1439" s="30">
        <v>45859</v>
      </c>
      <c r="O1439" s="48">
        <v>0</v>
      </c>
      <c r="P1439" s="21" t="s">
        <v>172</v>
      </c>
      <c r="Q1439" s="21">
        <v>58153433030</v>
      </c>
      <c r="R1439" s="21" t="s">
        <v>40</v>
      </c>
      <c r="S1439" s="3">
        <v>4</v>
      </c>
      <c r="T1439" s="37" t="s">
        <v>609</v>
      </c>
      <c r="U1439" s="21" t="s">
        <v>18</v>
      </c>
      <c r="V1439" s="21" t="str">
        <f>VLOOKUP(P1439,'Customer List'!B:C,2,)</f>
        <v>Kolkata</v>
      </c>
      <c r="W1439" s="38"/>
      <c r="X1439" s="30">
        <v>45860</v>
      </c>
      <c r="Y1439" s="21">
        <f t="shared" si="157"/>
        <v>1</v>
      </c>
      <c r="Z1439" s="21" t="str">
        <f t="shared" si="158"/>
        <v>Monday</v>
      </c>
      <c r="AA1439" s="21" t="str">
        <f t="shared" si="159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74.2</v>
      </c>
      <c r="F1440" s="47">
        <f t="shared" si="154"/>
        <v>6529.6</v>
      </c>
      <c r="G1440" s="48">
        <f t="shared" si="155"/>
        <v>13059.2</v>
      </c>
      <c r="H1440" s="21">
        <v>765202</v>
      </c>
      <c r="I1440" s="21" t="s">
        <v>2901</v>
      </c>
      <c r="J1440" s="21">
        <v>2</v>
      </c>
      <c r="K1440" s="21">
        <v>2</v>
      </c>
      <c r="L1440" s="21">
        <f t="shared" si="156"/>
        <v>0</v>
      </c>
      <c r="M1440" s="21" t="s">
        <v>2131</v>
      </c>
      <c r="N1440" s="30">
        <v>45867</v>
      </c>
      <c r="O1440" s="48">
        <v>24645</v>
      </c>
      <c r="P1440" s="21" t="s">
        <v>370</v>
      </c>
      <c r="Q1440" s="21">
        <v>58153779283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Gujrat</v>
      </c>
      <c r="W1440" s="38"/>
      <c r="X1440" s="30">
        <v>45869</v>
      </c>
      <c r="Y1440" s="21">
        <f t="shared" si="157"/>
        <v>2</v>
      </c>
      <c r="Z1440" s="21" t="str">
        <f t="shared" si="158"/>
        <v>Tuesday</v>
      </c>
      <c r="AA1440" s="21" t="str">
        <f t="shared" si="159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152.6</v>
      </c>
      <c r="F1441" s="47">
        <f t="shared" si="154"/>
        <v>13428.8</v>
      </c>
      <c r="G1441" s="48">
        <f t="shared" si="155"/>
        <v>13428.8</v>
      </c>
      <c r="H1441" s="21">
        <v>769402</v>
      </c>
      <c r="I1441" s="21" t="s">
        <v>2902</v>
      </c>
      <c r="J1441" s="21">
        <v>1</v>
      </c>
      <c r="K1441" s="21">
        <v>1</v>
      </c>
      <c r="L1441" s="21">
        <f t="shared" si="156"/>
        <v>0</v>
      </c>
      <c r="M1441" s="21" t="s">
        <v>1936</v>
      </c>
      <c r="N1441" s="30">
        <v>45859</v>
      </c>
      <c r="O1441" s="48">
        <v>21963.5</v>
      </c>
      <c r="P1441" s="21" t="s">
        <v>1906</v>
      </c>
      <c r="Q1441" s="21">
        <v>58153429681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Lucknow</v>
      </c>
      <c r="W1441" s="38"/>
      <c r="X1441" s="30">
        <v>45862</v>
      </c>
      <c r="Y1441" s="21">
        <f t="shared" si="157"/>
        <v>3</v>
      </c>
      <c r="Z1441" s="21" t="str">
        <f t="shared" si="158"/>
        <v>Monday</v>
      </c>
      <c r="AA1441" s="21" t="str">
        <f t="shared" si="159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328.3</v>
      </c>
      <c r="F1442" s="47">
        <f t="shared" si="154"/>
        <v>28890.400000000001</v>
      </c>
      <c r="G1442" s="48">
        <f t="shared" si="155"/>
        <v>28890.400000000001</v>
      </c>
      <c r="H1442" s="21">
        <v>901518</v>
      </c>
      <c r="I1442" s="21" t="s">
        <v>2903</v>
      </c>
      <c r="J1442" s="21">
        <v>1</v>
      </c>
      <c r="K1442" s="21">
        <v>1</v>
      </c>
      <c r="L1442" s="21">
        <f t="shared" si="156"/>
        <v>0</v>
      </c>
      <c r="M1442" s="21" t="s">
        <v>1917</v>
      </c>
      <c r="N1442" s="30">
        <v>45857</v>
      </c>
      <c r="O1442" s="48">
        <v>50886.5</v>
      </c>
      <c r="P1442" s="21" t="s">
        <v>1894</v>
      </c>
      <c r="Q1442" s="21">
        <v>58153395974</v>
      </c>
      <c r="R1442" s="21" t="s">
        <v>40</v>
      </c>
      <c r="S1442" s="3">
        <v>4</v>
      </c>
      <c r="T1442" s="37"/>
      <c r="U1442" s="21" t="s">
        <v>18</v>
      </c>
      <c r="V1442" s="21" t="str">
        <f>VLOOKUP(P1442,'Customer List'!B:C,2,)</f>
        <v>Banglore</v>
      </c>
      <c r="W1442" s="38"/>
      <c r="X1442" s="30">
        <v>45858</v>
      </c>
      <c r="Y1442" s="21">
        <f t="shared" si="157"/>
        <v>1</v>
      </c>
      <c r="Z1442" s="21" t="str">
        <f t="shared" si="158"/>
        <v>Saturday</v>
      </c>
      <c r="AA1442" s="21" t="str">
        <f t="shared" si="159"/>
        <v>Sunday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x14ac:dyDescent="0.25">
      <c r="A1443" s="21">
        <v>1442</v>
      </c>
      <c r="B1443" s="21" t="s">
        <v>1910</v>
      </c>
      <c r="C1443" s="30">
        <v>45846</v>
      </c>
      <c r="D1443" s="30">
        <v>45856</v>
      </c>
      <c r="E1443" s="47">
        <v>198.1</v>
      </c>
      <c r="F1443" s="47">
        <f t="shared" si="154"/>
        <v>17432.8</v>
      </c>
      <c r="G1443" s="48">
        <f t="shared" si="155"/>
        <v>17432.8</v>
      </c>
      <c r="H1443" s="21">
        <v>127608</v>
      </c>
      <c r="I1443" s="21" t="s">
        <v>2904</v>
      </c>
      <c r="J1443" s="21">
        <v>1</v>
      </c>
      <c r="K1443" s="21">
        <v>1</v>
      </c>
      <c r="L1443" s="21">
        <f t="shared" si="156"/>
        <v>0</v>
      </c>
      <c r="M1443" s="21" t="s">
        <v>2004</v>
      </c>
      <c r="N1443" s="30">
        <v>45860</v>
      </c>
      <c r="O1443" s="48">
        <v>25527.31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7"/>
        <v>0</v>
      </c>
      <c r="Z1443" s="21" t="str">
        <f t="shared" si="158"/>
        <v>Tuesday</v>
      </c>
      <c r="AA1443" s="21" t="str">
        <f t="shared" si="159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45.5</v>
      </c>
      <c r="F1444" s="47">
        <f t="shared" si="154"/>
        <v>4004</v>
      </c>
      <c r="G1444" s="48">
        <f t="shared" si="155"/>
        <v>4004</v>
      </c>
      <c r="H1444" s="21">
        <v>156603</v>
      </c>
      <c r="I1444" s="21" t="s">
        <v>2905</v>
      </c>
      <c r="J1444" s="21">
        <v>1</v>
      </c>
      <c r="K1444" s="21">
        <v>1</v>
      </c>
      <c r="L1444" s="21">
        <f t="shared" si="156"/>
        <v>0</v>
      </c>
      <c r="M1444" s="21" t="s">
        <v>2004</v>
      </c>
      <c r="N1444" s="30">
        <v>45860</v>
      </c>
      <c r="O1444" s="48">
        <v>5863.16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7"/>
        <v>0</v>
      </c>
      <c r="Z1444" s="21" t="str">
        <f t="shared" si="158"/>
        <v>Tuesday</v>
      </c>
      <c r="AA1444" s="21" t="str">
        <f t="shared" si="159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187.6</v>
      </c>
      <c r="F1445" s="47">
        <f t="shared" si="154"/>
        <v>16508.8</v>
      </c>
      <c r="G1445" s="48">
        <f t="shared" si="155"/>
        <v>16508.8</v>
      </c>
      <c r="H1445" s="21">
        <v>300526</v>
      </c>
      <c r="I1445" s="21" t="s">
        <v>1716</v>
      </c>
      <c r="J1445" s="21">
        <v>1</v>
      </c>
      <c r="K1445" s="21">
        <v>1</v>
      </c>
      <c r="L1445" s="21">
        <f t="shared" si="156"/>
        <v>0</v>
      </c>
      <c r="M1445" s="21" t="s">
        <v>2005</v>
      </c>
      <c r="N1445" s="30">
        <v>45860</v>
      </c>
      <c r="O1445" s="48">
        <v>24174.27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7"/>
        <v>0</v>
      </c>
      <c r="Z1445" s="21" t="str">
        <f t="shared" si="158"/>
        <v>Tuesday</v>
      </c>
      <c r="AA1445" s="21" t="str">
        <f t="shared" si="159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161.25</v>
      </c>
      <c r="F1446" s="47">
        <f t="shared" si="154"/>
        <v>14190</v>
      </c>
      <c r="G1446" s="48">
        <f t="shared" si="155"/>
        <v>14190</v>
      </c>
      <c r="H1446" s="21">
        <v>302239</v>
      </c>
      <c r="I1446" s="21" t="s">
        <v>1473</v>
      </c>
      <c r="J1446" s="21">
        <v>1</v>
      </c>
      <c r="K1446" s="21">
        <v>1</v>
      </c>
      <c r="L1446" s="21">
        <f t="shared" si="156"/>
        <v>0</v>
      </c>
      <c r="M1446" s="21" t="s">
        <v>2005</v>
      </c>
      <c r="N1446" s="30">
        <v>45860</v>
      </c>
      <c r="O1446" s="48">
        <v>19393.54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7"/>
        <v>0</v>
      </c>
      <c r="Z1446" s="21" t="str">
        <f t="shared" si="158"/>
        <v>Tuesday</v>
      </c>
      <c r="AA1446" s="21" t="str">
        <f t="shared" si="159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254.8</v>
      </c>
      <c r="F1447" s="47">
        <f t="shared" si="154"/>
        <v>22422.400000000001</v>
      </c>
      <c r="G1447" s="48">
        <f t="shared" si="155"/>
        <v>22422.400000000001</v>
      </c>
      <c r="H1447" s="21">
        <v>348918</v>
      </c>
      <c r="I1447" s="21" t="s">
        <v>2906</v>
      </c>
      <c r="J1447" s="21">
        <v>1</v>
      </c>
      <c r="K1447" s="21">
        <v>1</v>
      </c>
      <c r="L1447" s="21">
        <f t="shared" si="156"/>
        <v>0</v>
      </c>
      <c r="M1447" s="21" t="s">
        <v>2005</v>
      </c>
      <c r="N1447" s="30">
        <v>45860</v>
      </c>
      <c r="O1447" s="48">
        <v>32833.71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7"/>
        <v>0</v>
      </c>
      <c r="Z1447" s="21" t="str">
        <f t="shared" si="158"/>
        <v>Tuesday</v>
      </c>
      <c r="AA1447" s="21" t="str">
        <f t="shared" si="159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115.5</v>
      </c>
      <c r="F1448" s="47">
        <f t="shared" si="154"/>
        <v>10164</v>
      </c>
      <c r="G1448" s="48">
        <f t="shared" si="155"/>
        <v>10164</v>
      </c>
      <c r="H1448" s="21">
        <v>353303</v>
      </c>
      <c r="I1448" s="21" t="s">
        <v>2907</v>
      </c>
      <c r="J1448" s="21">
        <v>1</v>
      </c>
      <c r="K1448" s="21">
        <v>1</v>
      </c>
      <c r="L1448" s="21">
        <f t="shared" si="156"/>
        <v>0</v>
      </c>
      <c r="M1448" s="21" t="s">
        <v>2005</v>
      </c>
      <c r="N1448" s="30">
        <v>45860</v>
      </c>
      <c r="O1448" s="48">
        <v>14883.41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7"/>
        <v>0</v>
      </c>
      <c r="Z1448" s="21" t="str">
        <f t="shared" si="158"/>
        <v>Tuesday</v>
      </c>
      <c r="AA1448" s="21" t="str">
        <f t="shared" si="159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107.1</v>
      </c>
      <c r="F1449" s="47">
        <f t="shared" si="154"/>
        <v>9424.7999999999993</v>
      </c>
      <c r="G1449" s="48">
        <f t="shared" si="155"/>
        <v>9424.7999999999993</v>
      </c>
      <c r="H1449" s="21">
        <v>355115</v>
      </c>
      <c r="I1449" s="21" t="s">
        <v>2908</v>
      </c>
      <c r="J1449" s="21">
        <v>1</v>
      </c>
      <c r="K1449" s="21">
        <v>1</v>
      </c>
      <c r="L1449" s="21">
        <f t="shared" si="156"/>
        <v>0</v>
      </c>
      <c r="M1449" s="21" t="s">
        <v>2005</v>
      </c>
      <c r="N1449" s="30">
        <v>45860</v>
      </c>
      <c r="O1449" s="48">
        <v>13800.98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7"/>
        <v>0</v>
      </c>
      <c r="Z1449" s="21" t="str">
        <f t="shared" si="158"/>
        <v>Tuesday</v>
      </c>
      <c r="AA1449" s="21" t="str">
        <f t="shared" si="159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254.8</v>
      </c>
      <c r="F1450" s="47">
        <f t="shared" si="154"/>
        <v>22422.400000000001</v>
      </c>
      <c r="G1450" s="48">
        <f t="shared" si="155"/>
        <v>22422.400000000001</v>
      </c>
      <c r="H1450" s="21">
        <v>356906</v>
      </c>
      <c r="I1450" s="21" t="s">
        <v>2909</v>
      </c>
      <c r="J1450" s="21">
        <v>1</v>
      </c>
      <c r="K1450" s="21">
        <v>1</v>
      </c>
      <c r="L1450" s="21">
        <f t="shared" si="156"/>
        <v>0</v>
      </c>
      <c r="M1450" s="21" t="s">
        <v>2005</v>
      </c>
      <c r="N1450" s="30">
        <v>45860</v>
      </c>
      <c r="O1450" s="48">
        <v>32833.71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7"/>
        <v>0</v>
      </c>
      <c r="Z1450" s="21" t="str">
        <f t="shared" si="158"/>
        <v>Tuesday</v>
      </c>
      <c r="AA1450" s="21" t="str">
        <f t="shared" si="159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279.3</v>
      </c>
      <c r="F1451" s="47">
        <f t="shared" si="154"/>
        <v>24578.400000000001</v>
      </c>
      <c r="G1451" s="48">
        <f t="shared" si="155"/>
        <v>24578.400000000001</v>
      </c>
      <c r="H1451" s="21">
        <v>381508</v>
      </c>
      <c r="I1451" s="21" t="s">
        <v>2910</v>
      </c>
      <c r="J1451" s="21">
        <v>1</v>
      </c>
      <c r="K1451" s="21">
        <v>1</v>
      </c>
      <c r="L1451" s="21">
        <f t="shared" si="156"/>
        <v>0</v>
      </c>
      <c r="M1451" s="21" t="s">
        <v>2005</v>
      </c>
      <c r="N1451" s="30">
        <v>45860</v>
      </c>
      <c r="O1451" s="48">
        <v>35990.800000000003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57"/>
        <v>0</v>
      </c>
      <c r="Z1451" s="21" t="str">
        <f t="shared" si="158"/>
        <v>Tuesday</v>
      </c>
      <c r="AA1451" s="21" t="str">
        <f t="shared" si="159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x14ac:dyDescent="0.25">
      <c r="A1452" s="21">
        <v>1451</v>
      </c>
      <c r="B1452" s="21" t="s">
        <v>1901</v>
      </c>
      <c r="C1452" s="30">
        <v>45852</v>
      </c>
      <c r="D1452" s="30">
        <v>45856</v>
      </c>
      <c r="E1452" s="47">
        <v>5</v>
      </c>
      <c r="F1452" s="47">
        <f t="shared" si="154"/>
        <v>440</v>
      </c>
      <c r="G1452" s="48">
        <f t="shared" si="155"/>
        <v>440</v>
      </c>
      <c r="H1452" s="21" t="s">
        <v>1902</v>
      </c>
      <c r="I1452" s="21" t="s">
        <v>5273</v>
      </c>
      <c r="J1452" s="21">
        <v>1</v>
      </c>
      <c r="K1452" s="21">
        <v>1</v>
      </c>
      <c r="L1452" s="21">
        <f t="shared" si="156"/>
        <v>0</v>
      </c>
      <c r="M1452" s="21" t="s">
        <v>1941</v>
      </c>
      <c r="N1452" s="30">
        <v>45859</v>
      </c>
      <c r="O1452" s="48">
        <v>0</v>
      </c>
      <c r="P1452" s="21" t="s">
        <v>1903</v>
      </c>
      <c r="Q1452" s="21" t="s">
        <v>1948</v>
      </c>
      <c r="R1452" s="21" t="s">
        <v>1949</v>
      </c>
      <c r="S1452" s="3">
        <v>4</v>
      </c>
      <c r="T1452" s="37" t="s">
        <v>1942</v>
      </c>
      <c r="U1452" s="21" t="s">
        <v>610</v>
      </c>
      <c r="V1452" s="21" t="str">
        <f>VLOOKUP(P1452,'Customer List'!B:C,2,)</f>
        <v>Kolkata</v>
      </c>
      <c r="W1452" s="38"/>
      <c r="X1452" s="30" t="str">
        <f>IF(OR(R1452 = "PRIYANKA MADAM", R1452 = "DEEPAK", R1452 = "PORTER"),N1452,"")</f>
        <v/>
      </c>
      <c r="Y1452" s="21" t="str">
        <f t="shared" si="157"/>
        <v/>
      </c>
      <c r="Z1452" s="21" t="str">
        <f t="shared" si="158"/>
        <v>Monday</v>
      </c>
      <c r="AA1452" s="21" t="str">
        <f t="shared" si="159"/>
        <v/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1452</v>
      </c>
      <c r="B1453" s="21">
        <v>16101586</v>
      </c>
      <c r="C1453" s="30">
        <v>45828</v>
      </c>
      <c r="D1453" s="30">
        <v>45856</v>
      </c>
      <c r="E1453" s="47">
        <v>238.5</v>
      </c>
      <c r="F1453" s="47">
        <f t="shared" si="154"/>
        <v>20988</v>
      </c>
      <c r="G1453" s="48">
        <f t="shared" si="155"/>
        <v>20988</v>
      </c>
      <c r="H1453" s="21" t="s">
        <v>1904</v>
      </c>
      <c r="I1453" s="21" t="s">
        <v>5280</v>
      </c>
      <c r="J1453" s="21">
        <v>1</v>
      </c>
      <c r="K1453" s="21">
        <v>1</v>
      </c>
      <c r="L1453" s="21">
        <f t="shared" si="156"/>
        <v>0</v>
      </c>
      <c r="M1453" s="21" t="s">
        <v>1933</v>
      </c>
      <c r="N1453" s="30">
        <v>45859</v>
      </c>
      <c r="O1453" s="48">
        <v>35981</v>
      </c>
      <c r="P1453" s="21" t="s">
        <v>172</v>
      </c>
      <c r="Q1453" s="21">
        <v>58153433030</v>
      </c>
      <c r="R1453" s="21" t="s">
        <v>40</v>
      </c>
      <c r="S1453" s="3">
        <v>-20</v>
      </c>
      <c r="T1453" s="37"/>
      <c r="U1453" s="21" t="s">
        <v>2776</v>
      </c>
      <c r="V1453" s="21" t="str">
        <f>VLOOKUP(P1453,'Customer List'!B:C,2,)</f>
        <v>Kolkata</v>
      </c>
      <c r="W1453" s="38"/>
      <c r="X1453" s="30">
        <v>45860</v>
      </c>
      <c r="Y1453" s="21">
        <f t="shared" si="157"/>
        <v>1</v>
      </c>
      <c r="Z1453" s="21" t="str">
        <f t="shared" si="158"/>
        <v>Monday</v>
      </c>
      <c r="AA1453" s="21" t="str">
        <f t="shared" si="159"/>
        <v>Tuesday</v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x14ac:dyDescent="0.25">
      <c r="A1454" s="21">
        <v>1453</v>
      </c>
      <c r="B1454" s="21" t="s">
        <v>1950</v>
      </c>
      <c r="C1454" s="30" t="s">
        <v>1950</v>
      </c>
      <c r="D1454" s="30">
        <v>45860</v>
      </c>
      <c r="E1454" s="47">
        <v>141</v>
      </c>
      <c r="F1454" s="47">
        <f t="shared" si="154"/>
        <v>12408</v>
      </c>
      <c r="G1454" s="48">
        <f t="shared" si="155"/>
        <v>12408</v>
      </c>
      <c r="H1454" s="21">
        <v>424602</v>
      </c>
      <c r="I1454" s="21" t="s">
        <v>1240</v>
      </c>
      <c r="J1454" s="21">
        <v>1</v>
      </c>
      <c r="K1454" s="21">
        <v>1</v>
      </c>
      <c r="L1454" s="21">
        <f t="shared" si="156"/>
        <v>0</v>
      </c>
      <c r="M1454" s="21" t="s">
        <v>3283</v>
      </c>
      <c r="N1454" s="30">
        <v>45901</v>
      </c>
      <c r="O1454" s="48">
        <v>34603.75</v>
      </c>
      <c r="P1454" s="21" t="s">
        <v>30</v>
      </c>
      <c r="Q1454" s="21" t="s">
        <v>2070</v>
      </c>
      <c r="R1454" s="21" t="s">
        <v>637</v>
      </c>
      <c r="S1454" s="3">
        <v>4</v>
      </c>
      <c r="T1454" s="37"/>
      <c r="U1454" s="21" t="s">
        <v>18</v>
      </c>
      <c r="V1454" s="21" t="str">
        <f>VLOOKUP(P1454,'Customer List'!B:C,2,)</f>
        <v>Delhi</v>
      </c>
      <c r="W1454" s="38"/>
      <c r="X1454" s="30">
        <f>IF(OR(R1454 = "PRIYANKA MADAM", R1454 = "DEEPAK", R1454 = "PORTER"),N1454,"")</f>
        <v>45901</v>
      </c>
      <c r="Y1454" s="21">
        <f t="shared" si="157"/>
        <v>0</v>
      </c>
      <c r="Z1454" s="21" t="str">
        <f t="shared" si="158"/>
        <v>Monday</v>
      </c>
      <c r="AA1454" s="21" t="str">
        <f t="shared" si="159"/>
        <v>Monday</v>
      </c>
      <c r="AB1454" s="21" t="str">
        <f>VLOOKUP(U1454,'Currency Sheet'!A:C,3,)</f>
        <v>DOLLAR</v>
      </c>
      <c r="AC1454" s="42" t="str">
        <f>VLOOKUP(P1454,'Customer List'!B:D,3,)</f>
        <v>Local</v>
      </c>
    </row>
    <row r="1455" spans="1:29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61.1</v>
      </c>
      <c r="F1455" s="47">
        <f t="shared" si="154"/>
        <v>5376.8</v>
      </c>
      <c r="G1455" s="48">
        <f t="shared" si="155"/>
        <v>5376.8</v>
      </c>
      <c r="H1455" s="21">
        <v>421002</v>
      </c>
      <c r="I1455" s="21" t="s">
        <v>1241</v>
      </c>
      <c r="J1455" s="21">
        <v>1</v>
      </c>
      <c r="K1455" s="21">
        <v>1</v>
      </c>
      <c r="L1455" s="21">
        <f t="shared" si="156"/>
        <v>0</v>
      </c>
      <c r="M1455" s="21" t="s">
        <v>2533</v>
      </c>
      <c r="N1455" s="30">
        <v>45892</v>
      </c>
      <c r="O1455" s="48">
        <v>8742</v>
      </c>
      <c r="P1455" s="21" t="s">
        <v>671</v>
      </c>
      <c r="Q1455" s="21">
        <v>58154746893</v>
      </c>
      <c r="R1455" s="21" t="s">
        <v>40</v>
      </c>
      <c r="S1455" s="3">
        <v>4</v>
      </c>
      <c r="T1455" s="37"/>
      <c r="U1455" s="21" t="s">
        <v>18</v>
      </c>
      <c r="V1455" s="21" t="str">
        <f>VLOOKUP(P1455,'Customer List'!B:C,2,)</f>
        <v>Hyderabad</v>
      </c>
      <c r="W1455" s="38"/>
      <c r="X1455" s="30">
        <v>45894</v>
      </c>
      <c r="Y1455" s="21">
        <f t="shared" si="157"/>
        <v>2</v>
      </c>
      <c r="Z1455" s="21" t="str">
        <f t="shared" si="158"/>
        <v>Saturday</v>
      </c>
      <c r="AA1455" s="21" t="str">
        <f t="shared" si="159"/>
        <v>Monday</v>
      </c>
      <c r="AB1455" s="21" t="str">
        <f>VLOOKUP(U1455,'Currency Sheet'!A:C,3,)</f>
        <v>DOLLAR</v>
      </c>
      <c r="AC1455" s="42" t="str">
        <f>VLOOKUP(P1455,'Customer List'!B:D,3,)</f>
        <v>OutStation</v>
      </c>
    </row>
    <row r="1456" spans="1:29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38.35</v>
      </c>
      <c r="F1456" s="47">
        <f t="shared" si="154"/>
        <v>3374.8</v>
      </c>
      <c r="G1456" s="48">
        <f t="shared" si="155"/>
        <v>6749.6</v>
      </c>
      <c r="H1456" s="21">
        <v>420801</v>
      </c>
      <c r="I1456" s="21" t="s">
        <v>1242</v>
      </c>
      <c r="J1456" s="21">
        <v>2</v>
      </c>
      <c r="K1456" s="21">
        <v>2</v>
      </c>
      <c r="L1456" s="21">
        <f t="shared" si="156"/>
        <v>0</v>
      </c>
      <c r="M1456" s="21" t="s">
        <v>3283</v>
      </c>
      <c r="N1456" s="30">
        <v>45901</v>
      </c>
      <c r="O1456" s="48">
        <v>17375.5</v>
      </c>
      <c r="P1456" s="21" t="s">
        <v>30</v>
      </c>
      <c r="Q1456" s="21" t="s">
        <v>2070</v>
      </c>
      <c r="R1456" s="21" t="s">
        <v>637</v>
      </c>
      <c r="S1456" s="3">
        <v>4</v>
      </c>
      <c r="T1456" s="37"/>
      <c r="U1456" s="21" t="s">
        <v>18</v>
      </c>
      <c r="V1456" s="21" t="str">
        <f>VLOOKUP(P1456,'Customer List'!B:C,2,)</f>
        <v>Delhi</v>
      </c>
      <c r="W1456" s="38"/>
      <c r="X1456" s="30">
        <f>IF(OR(R1456 = "PRIYANKA MADAM", R1456 = "DEEPAK", R1456 = "PORTER"),N1456,"")</f>
        <v>45901</v>
      </c>
      <c r="Y1456" s="21">
        <f t="shared" si="157"/>
        <v>0</v>
      </c>
      <c r="Z1456" s="21" t="str">
        <f t="shared" si="158"/>
        <v>Monday</v>
      </c>
      <c r="AA1456" s="21" t="str">
        <f t="shared" si="159"/>
        <v>Monday</v>
      </c>
      <c r="AB1456" s="21" t="str">
        <f>VLOOKUP(U1456,'Currency Sheet'!A:C,3,)</f>
        <v>DOLLAR</v>
      </c>
      <c r="AC1456" s="42" t="str">
        <f>VLOOKUP(P1456,'Customer List'!B:D,3,)</f>
        <v>Local</v>
      </c>
    </row>
    <row r="1457" spans="1:29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84.6</v>
      </c>
      <c r="F1457" s="47">
        <f t="shared" si="154"/>
        <v>7444.7999999999993</v>
      </c>
      <c r="G1457" s="48">
        <f t="shared" si="155"/>
        <v>7444.7999999999993</v>
      </c>
      <c r="H1457" s="21">
        <v>421403</v>
      </c>
      <c r="I1457" s="21" t="s">
        <v>1243</v>
      </c>
      <c r="J1457" s="21">
        <v>1</v>
      </c>
      <c r="K1457" s="21"/>
      <c r="L1457" s="21">
        <f t="shared" si="156"/>
        <v>1</v>
      </c>
      <c r="M1457" s="21"/>
      <c r="N1457" s="30"/>
      <c r="O1457" s="48"/>
      <c r="P1457" s="21" t="s">
        <v>1145</v>
      </c>
      <c r="Q1457" s="21"/>
      <c r="R1457" s="21"/>
      <c r="S1457" s="3">
        <v>4</v>
      </c>
      <c r="T1457" s="37" t="s">
        <v>2593</v>
      </c>
      <c r="U1457" s="21" t="s">
        <v>18</v>
      </c>
      <c r="V1457" s="21" t="str">
        <f>VLOOKUP(P1457,'Customer List'!B:C,2,)</f>
        <v>STOCK</v>
      </c>
      <c r="W1457" s="38" t="s">
        <v>1145</v>
      </c>
      <c r="X1457" s="30" t="str">
        <f>IF(OR(R1457 = "PRIYANKA MADAM", R1457 = "DEEPAK", R1457 = "PORTER"),N1457,"")</f>
        <v/>
      </c>
      <c r="Y1457" s="21" t="str">
        <f t="shared" si="157"/>
        <v/>
      </c>
      <c r="Z1457" s="21" t="str">
        <f t="shared" si="158"/>
        <v/>
      </c>
      <c r="AA1457" s="21" t="str">
        <f t="shared" si="159"/>
        <v/>
      </c>
      <c r="AB1457" s="21" t="str">
        <f>VLOOKUP(U1457,'Currency Sheet'!A:C,3,)</f>
        <v>DOLLAR</v>
      </c>
      <c r="AC1457" s="42" t="str">
        <f>VLOOKUP(P1457,'Customer List'!B:D,3,)</f>
        <v>STOCK</v>
      </c>
    </row>
    <row r="1458" spans="1:29" x14ac:dyDescent="0.25">
      <c r="A1458" s="21">
        <v>1457</v>
      </c>
      <c r="B1458" s="21" t="s">
        <v>1983</v>
      </c>
      <c r="C1458" s="30">
        <v>45856</v>
      </c>
      <c r="D1458" s="30">
        <v>45860</v>
      </c>
      <c r="E1458" s="47">
        <v>401.6</v>
      </c>
      <c r="F1458" s="47">
        <f t="shared" si="154"/>
        <v>35340.800000000003</v>
      </c>
      <c r="G1458" s="48">
        <f t="shared" si="155"/>
        <v>35340.800000000003</v>
      </c>
      <c r="H1458" s="21" t="s">
        <v>1984</v>
      </c>
      <c r="I1458" s="21" t="s">
        <v>5231</v>
      </c>
      <c r="J1458" s="21">
        <v>1</v>
      </c>
      <c r="K1458" s="21">
        <v>1</v>
      </c>
      <c r="L1458" s="21">
        <f t="shared" si="156"/>
        <v>0</v>
      </c>
      <c r="M1458" s="21" t="s">
        <v>2088</v>
      </c>
      <c r="N1458" s="30">
        <v>45868</v>
      </c>
      <c r="O1458" s="48">
        <v>58357.5</v>
      </c>
      <c r="P1458" s="21" t="s">
        <v>1989</v>
      </c>
      <c r="Q1458" s="21" t="s">
        <v>636</v>
      </c>
      <c r="R1458" s="21" t="s">
        <v>847</v>
      </c>
      <c r="S1458" s="3">
        <v>4</v>
      </c>
      <c r="T1458" s="37"/>
      <c r="U1458" s="21" t="s">
        <v>507</v>
      </c>
      <c r="V1458" s="21" t="str">
        <f>VLOOKUP(P1458,'Customer List'!B:C,2,)</f>
        <v>Gurugram</v>
      </c>
      <c r="W1458" s="38"/>
      <c r="X1458" s="30">
        <v>45868</v>
      </c>
      <c r="Y1458" s="21">
        <f t="shared" si="157"/>
        <v>0</v>
      </c>
      <c r="Z1458" s="21" t="str">
        <f t="shared" si="158"/>
        <v>Wednesday</v>
      </c>
      <c r="AA1458" s="21" t="str">
        <f t="shared" si="159"/>
        <v>Wednesday</v>
      </c>
      <c r="AB1458" s="21" t="str">
        <f>VLOOKUP(U1458,'Currency Sheet'!A:C,3,)</f>
        <v>DOLLAR</v>
      </c>
      <c r="AC1458" s="42" t="str">
        <f>VLOOKUP(P1458,'Customer List'!B:D,3,)</f>
        <v>LOCAL</v>
      </c>
    </row>
    <row r="1459" spans="1:29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44.8</v>
      </c>
      <c r="F1459" s="47">
        <f t="shared" si="154"/>
        <v>3942.3999999999996</v>
      </c>
      <c r="G1459" s="48">
        <f t="shared" si="155"/>
        <v>3942.3999999999996</v>
      </c>
      <c r="H1459" s="21" t="s">
        <v>679</v>
      </c>
      <c r="I1459" s="21" t="s">
        <v>4117</v>
      </c>
      <c r="J1459" s="21">
        <v>1</v>
      </c>
      <c r="K1459" s="21">
        <v>1</v>
      </c>
      <c r="L1459" s="21">
        <f t="shared" si="156"/>
        <v>0</v>
      </c>
      <c r="M1459" s="21" t="s">
        <v>2009</v>
      </c>
      <c r="N1459" s="30">
        <v>45861</v>
      </c>
      <c r="O1459" s="48">
        <v>6510</v>
      </c>
      <c r="P1459" s="21" t="s">
        <v>1990</v>
      </c>
      <c r="Q1459" s="21">
        <v>58153553415</v>
      </c>
      <c r="R1459" s="21" t="s">
        <v>40</v>
      </c>
      <c r="S1459" s="3">
        <v>-20</v>
      </c>
      <c r="T1459" s="37"/>
      <c r="U1459" s="21" t="s">
        <v>507</v>
      </c>
      <c r="V1459" s="21" t="str">
        <f>VLOOKUP(P1459,'Customer List'!B:C,2,)</f>
        <v>SECUNDERABAD</v>
      </c>
      <c r="W1459" s="38"/>
      <c r="X1459" s="30">
        <v>45862</v>
      </c>
      <c r="Y1459" s="21">
        <f t="shared" si="157"/>
        <v>1</v>
      </c>
      <c r="Z1459" s="21" t="str">
        <f t="shared" si="158"/>
        <v>Wednesday</v>
      </c>
      <c r="AA1459" s="21" t="str">
        <f t="shared" si="159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1459</v>
      </c>
      <c r="B1460" s="21" t="s">
        <v>1985</v>
      </c>
      <c r="C1460" s="30">
        <v>45856</v>
      </c>
      <c r="D1460" s="30">
        <v>45860</v>
      </c>
      <c r="E1460" s="47">
        <v>214.4</v>
      </c>
      <c r="F1460" s="47">
        <f t="shared" si="154"/>
        <v>18867.2</v>
      </c>
      <c r="G1460" s="48">
        <f t="shared" si="155"/>
        <v>18867.2</v>
      </c>
      <c r="H1460" s="21">
        <v>23012</v>
      </c>
      <c r="I1460" s="21" t="s">
        <v>5230</v>
      </c>
      <c r="J1460" s="21">
        <v>1</v>
      </c>
      <c r="K1460" s="21">
        <v>1</v>
      </c>
      <c r="L1460" s="21">
        <f t="shared" si="156"/>
        <v>0</v>
      </c>
      <c r="M1460" s="21" t="s">
        <v>2011</v>
      </c>
      <c r="N1460" s="30">
        <v>45861</v>
      </c>
      <c r="O1460" s="48">
        <v>31155</v>
      </c>
      <c r="P1460" s="21" t="s">
        <v>332</v>
      </c>
      <c r="Q1460" s="21">
        <v>58153553894</v>
      </c>
      <c r="R1460" s="21" t="s">
        <v>40</v>
      </c>
      <c r="S1460" s="3">
        <v>4</v>
      </c>
      <c r="T1460" s="37"/>
      <c r="U1460" s="21" t="s">
        <v>507</v>
      </c>
      <c r="V1460" s="21" t="str">
        <f>VLOOKUP(P1460,'Customer List'!B:C,2,)</f>
        <v>Banglore</v>
      </c>
      <c r="W1460" s="38"/>
      <c r="X1460" s="30">
        <v>45862</v>
      </c>
      <c r="Y1460" s="21">
        <f t="shared" si="157"/>
        <v>1</v>
      </c>
      <c r="Z1460" s="21" t="str">
        <f t="shared" si="158"/>
        <v>Wednesday</v>
      </c>
      <c r="AA1460" s="21" t="str">
        <f t="shared" si="159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1460</v>
      </c>
      <c r="B1461" s="21" t="s">
        <v>1987</v>
      </c>
      <c r="C1461" s="30">
        <v>45856</v>
      </c>
      <c r="D1461" s="30">
        <v>45860</v>
      </c>
      <c r="E1461" s="47">
        <v>124</v>
      </c>
      <c r="F1461" s="47">
        <f t="shared" si="154"/>
        <v>10912</v>
      </c>
      <c r="G1461" s="48">
        <f t="shared" si="155"/>
        <v>10912</v>
      </c>
      <c r="H1461" s="21" t="s">
        <v>1986</v>
      </c>
      <c r="I1461" s="21" t="s">
        <v>5232</v>
      </c>
      <c r="J1461" s="21">
        <v>1</v>
      </c>
      <c r="K1461" s="21">
        <v>1</v>
      </c>
      <c r="L1461" s="21">
        <f t="shared" si="156"/>
        <v>0</v>
      </c>
      <c r="M1461" s="21" t="s">
        <v>2002</v>
      </c>
      <c r="N1461" s="30">
        <v>45861</v>
      </c>
      <c r="O1461" s="48">
        <v>17298</v>
      </c>
      <c r="P1461" s="21" t="s">
        <v>228</v>
      </c>
      <c r="Q1461" s="21">
        <v>58153554723</v>
      </c>
      <c r="R1461" s="21" t="s">
        <v>40</v>
      </c>
      <c r="S1461" s="3">
        <v>-20</v>
      </c>
      <c r="T1461" s="37"/>
      <c r="U1461" s="21" t="s">
        <v>507</v>
      </c>
      <c r="V1461" s="21" t="str">
        <f>VLOOKUP(P1461,'Customer List'!B:C,2,)</f>
        <v>Kolkata</v>
      </c>
      <c r="W1461" s="38"/>
      <c r="X1461" s="30">
        <v>45862</v>
      </c>
      <c r="Y1461" s="21">
        <f t="shared" si="157"/>
        <v>1</v>
      </c>
      <c r="Z1461" s="21" t="str">
        <f t="shared" si="158"/>
        <v>Wednesday</v>
      </c>
      <c r="AA1461" s="21" t="str">
        <f t="shared" si="159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1461</v>
      </c>
      <c r="B1462" s="21" t="s">
        <v>1988</v>
      </c>
      <c r="C1462" s="30">
        <v>45856</v>
      </c>
      <c r="D1462" s="30">
        <v>45860</v>
      </c>
      <c r="E1462" s="47">
        <v>62.4</v>
      </c>
      <c r="F1462" s="47">
        <f t="shared" si="154"/>
        <v>5491.2</v>
      </c>
      <c r="G1462" s="48">
        <f t="shared" si="155"/>
        <v>10982.4</v>
      </c>
      <c r="H1462" s="21">
        <v>22010</v>
      </c>
      <c r="I1462" s="21" t="s">
        <v>5228</v>
      </c>
      <c r="J1462" s="21">
        <v>2</v>
      </c>
      <c r="K1462" s="21">
        <v>2</v>
      </c>
      <c r="L1462" s="21">
        <f t="shared" si="156"/>
        <v>0</v>
      </c>
      <c r="M1462" s="21" t="s">
        <v>2013</v>
      </c>
      <c r="N1462" s="30">
        <v>45861</v>
      </c>
      <c r="O1462" s="48">
        <v>21762</v>
      </c>
      <c r="P1462" s="21" t="s">
        <v>1992</v>
      </c>
      <c r="Q1462" s="21">
        <v>58153554480</v>
      </c>
      <c r="R1462" s="21" t="s">
        <v>40</v>
      </c>
      <c r="S1462" s="3">
        <v>4</v>
      </c>
      <c r="T1462" s="37"/>
      <c r="U1462" s="21" t="s">
        <v>507</v>
      </c>
      <c r="V1462" s="21" t="str">
        <f>VLOOKUP(P1462,'Customer List'!B:C,2,)</f>
        <v>Chennai</v>
      </c>
      <c r="W1462" s="38"/>
      <c r="X1462" s="30">
        <v>45862</v>
      </c>
      <c r="Y1462" s="21">
        <f t="shared" si="157"/>
        <v>1</v>
      </c>
      <c r="Z1462" s="21" t="str">
        <f t="shared" si="158"/>
        <v>Wednesday</v>
      </c>
      <c r="AA1462" s="21" t="str">
        <f t="shared" si="159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98.4</v>
      </c>
      <c r="F1463" s="47">
        <f t="shared" si="154"/>
        <v>8659.2000000000007</v>
      </c>
      <c r="G1463" s="48">
        <f t="shared" si="155"/>
        <v>8659.2000000000007</v>
      </c>
      <c r="H1463" s="21">
        <v>41004</v>
      </c>
      <c r="I1463" s="21" t="s">
        <v>5229</v>
      </c>
      <c r="J1463" s="21">
        <v>1</v>
      </c>
      <c r="K1463" s="21">
        <v>1</v>
      </c>
      <c r="L1463" s="21">
        <f t="shared" si="156"/>
        <v>0</v>
      </c>
      <c r="M1463" s="21" t="s">
        <v>2193</v>
      </c>
      <c r="N1463" s="30">
        <v>45864</v>
      </c>
      <c r="O1463" s="48">
        <v>0</v>
      </c>
      <c r="P1463" s="21" t="s">
        <v>30</v>
      </c>
      <c r="Q1463" s="21" t="s">
        <v>636</v>
      </c>
      <c r="R1463" s="21" t="s">
        <v>847</v>
      </c>
      <c r="S1463" s="3" t="s">
        <v>299</v>
      </c>
      <c r="T1463" s="37"/>
      <c r="U1463" s="21" t="s">
        <v>507</v>
      </c>
      <c r="V1463" s="21" t="str">
        <f>VLOOKUP(P1463,'Customer List'!B:C,2,)</f>
        <v>Delhi</v>
      </c>
      <c r="W1463" s="38"/>
      <c r="X1463" s="30">
        <v>45864</v>
      </c>
      <c r="Y1463" s="21">
        <f t="shared" si="157"/>
        <v>0</v>
      </c>
      <c r="Z1463" s="21" t="str">
        <f t="shared" si="158"/>
        <v>Saturday</v>
      </c>
      <c r="AA1463" s="21" t="str">
        <f t="shared" si="159"/>
        <v>Saturday</v>
      </c>
      <c r="AB1463" s="21" t="str">
        <f>VLOOKUP(U1463,'Currency Sheet'!A:C,3,)</f>
        <v>DOLLAR</v>
      </c>
      <c r="AC1463" s="42" t="str">
        <f>VLOOKUP(P1463,'Customer List'!B:D,3,)</f>
        <v>Local</v>
      </c>
    </row>
    <row r="1464" spans="1:29" x14ac:dyDescent="0.25">
      <c r="A1464" s="21">
        <v>1463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54"/>
        <v>22792</v>
      </c>
      <c r="G1464" s="48">
        <f t="shared" si="155"/>
        <v>22792</v>
      </c>
      <c r="H1464" s="21" t="s">
        <v>1980</v>
      </c>
      <c r="I1464" s="21" t="s">
        <v>5247</v>
      </c>
      <c r="J1464" s="21">
        <v>1</v>
      </c>
      <c r="K1464" s="21">
        <v>1</v>
      </c>
      <c r="L1464" s="21">
        <f t="shared" si="156"/>
        <v>0</v>
      </c>
      <c r="M1464" s="21" t="s">
        <v>2098</v>
      </c>
      <c r="N1464" s="30">
        <v>45864</v>
      </c>
      <c r="O1464" s="48">
        <v>43012.5</v>
      </c>
      <c r="P1464" s="21" t="s">
        <v>1030</v>
      </c>
      <c r="Q1464" s="21">
        <v>58153688563</v>
      </c>
      <c r="R1464" s="21" t="s">
        <v>40</v>
      </c>
      <c r="S1464" s="3">
        <v>-20</v>
      </c>
      <c r="T1464" s="37"/>
      <c r="U1464" s="21" t="s">
        <v>2527</v>
      </c>
      <c r="V1464" s="21" t="str">
        <f>VLOOKUP(P1464,'Customer List'!B:C,2,)</f>
        <v>Kerala</v>
      </c>
      <c r="W1464" s="38"/>
      <c r="X1464" s="30">
        <v>45867</v>
      </c>
      <c r="Y1464" s="21">
        <f t="shared" si="157"/>
        <v>3</v>
      </c>
      <c r="Z1464" s="21" t="str">
        <f t="shared" si="158"/>
        <v>Saturday</v>
      </c>
      <c r="AA1464" s="21" t="str">
        <f t="shared" si="159"/>
        <v>Tuesday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54"/>
        <v>22792</v>
      </c>
      <c r="G1465" s="48">
        <f t="shared" si="155"/>
        <v>205128</v>
      </c>
      <c r="H1465" s="21" t="s">
        <v>1981</v>
      </c>
      <c r="I1465" s="21" t="s">
        <v>5248</v>
      </c>
      <c r="J1465" s="21">
        <v>9</v>
      </c>
      <c r="K1465" s="21">
        <v>9</v>
      </c>
      <c r="L1465" s="21">
        <f t="shared" si="156"/>
        <v>0</v>
      </c>
      <c r="M1465" s="21" t="s">
        <v>2099</v>
      </c>
      <c r="N1465" s="30">
        <v>45864</v>
      </c>
      <c r="O1465" s="48">
        <v>314685</v>
      </c>
      <c r="P1465" s="21" t="s">
        <v>944</v>
      </c>
      <c r="Q1465" s="21">
        <v>58153688482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Banglore</v>
      </c>
      <c r="W1465" s="38"/>
      <c r="X1465" s="30">
        <v>45866</v>
      </c>
      <c r="Y1465" s="21">
        <f t="shared" si="157"/>
        <v>2</v>
      </c>
      <c r="Z1465" s="21" t="str">
        <f t="shared" si="158"/>
        <v>Saturday</v>
      </c>
      <c r="AA1465" s="21" t="str">
        <f t="shared" si="159"/>
        <v>Monday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1465</v>
      </c>
      <c r="B1466" s="21" t="s">
        <v>1979</v>
      </c>
      <c r="C1466" s="30">
        <v>45853</v>
      </c>
      <c r="D1466" s="30">
        <v>45860</v>
      </c>
      <c r="E1466" s="47">
        <v>188</v>
      </c>
      <c r="F1466" s="47">
        <f t="shared" si="154"/>
        <v>16544</v>
      </c>
      <c r="G1466" s="48">
        <f t="shared" si="155"/>
        <v>16544</v>
      </c>
      <c r="H1466" s="21" t="s">
        <v>372</v>
      </c>
      <c r="I1466" s="21" t="s">
        <v>4121</v>
      </c>
      <c r="J1466" s="21">
        <v>1</v>
      </c>
      <c r="K1466" s="21">
        <v>1</v>
      </c>
      <c r="L1466" s="21">
        <f t="shared" si="156"/>
        <v>0</v>
      </c>
      <c r="M1466" s="21" t="s">
        <v>2014</v>
      </c>
      <c r="N1466" s="30">
        <v>45861</v>
      </c>
      <c r="O1466" s="48">
        <v>28245</v>
      </c>
      <c r="P1466" s="21" t="s">
        <v>172</v>
      </c>
      <c r="Q1466" s="21">
        <v>58153553625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Kolkata</v>
      </c>
      <c r="W1466" s="38"/>
      <c r="X1466" s="30">
        <v>45862</v>
      </c>
      <c r="Y1466" s="21">
        <f t="shared" si="157"/>
        <v>1</v>
      </c>
      <c r="Z1466" s="21" t="str">
        <f t="shared" si="158"/>
        <v>Wednesday</v>
      </c>
      <c r="AA1466" s="21" t="str">
        <f t="shared" si="159"/>
        <v>Thursday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291</v>
      </c>
      <c r="F1467" s="47">
        <f t="shared" si="154"/>
        <v>25608</v>
      </c>
      <c r="G1467" s="48">
        <f t="shared" si="155"/>
        <v>25608</v>
      </c>
      <c r="H1467" s="21" t="s">
        <v>1974</v>
      </c>
      <c r="I1467" s="21" t="s">
        <v>4385</v>
      </c>
      <c r="J1467" s="21">
        <v>1</v>
      </c>
      <c r="K1467" s="21">
        <v>1</v>
      </c>
      <c r="L1467" s="21">
        <f t="shared" si="156"/>
        <v>0</v>
      </c>
      <c r="M1467" s="21" t="s">
        <v>2097</v>
      </c>
      <c r="N1467" s="30">
        <v>45864</v>
      </c>
      <c r="O1467" s="48">
        <v>41593.379999999997</v>
      </c>
      <c r="P1467" s="21" t="s">
        <v>269</v>
      </c>
      <c r="Q1467" s="21">
        <v>58153688891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Kalyani</v>
      </c>
      <c r="W1467" s="38"/>
      <c r="X1467" s="30">
        <v>45866</v>
      </c>
      <c r="Y1467" s="21">
        <f t="shared" si="157"/>
        <v>2</v>
      </c>
      <c r="Z1467" s="21" t="str">
        <f t="shared" si="158"/>
        <v>Saturday</v>
      </c>
      <c r="AA1467" s="21" t="str">
        <f t="shared" si="159"/>
        <v>Monday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827</v>
      </c>
      <c r="F1468" s="47">
        <f t="shared" si="154"/>
        <v>72776</v>
      </c>
      <c r="G1468" s="48">
        <f t="shared" si="155"/>
        <v>72776</v>
      </c>
      <c r="H1468" s="21" t="s">
        <v>1975</v>
      </c>
      <c r="I1468" s="21" t="s">
        <v>4386</v>
      </c>
      <c r="J1468" s="21">
        <v>1</v>
      </c>
      <c r="K1468" s="21">
        <v>1</v>
      </c>
      <c r="L1468" s="21">
        <f t="shared" si="156"/>
        <v>0</v>
      </c>
      <c r="M1468" s="21" t="s">
        <v>2008</v>
      </c>
      <c r="N1468" s="30">
        <v>45861</v>
      </c>
      <c r="O1468" s="48">
        <v>124110</v>
      </c>
      <c r="P1468" s="21" t="s">
        <v>621</v>
      </c>
      <c r="Q1468" s="21">
        <v>58153552645</v>
      </c>
      <c r="R1468" s="21" t="s">
        <v>40</v>
      </c>
      <c r="S1468" s="3">
        <v>-80</v>
      </c>
      <c r="T1468" s="37"/>
      <c r="U1468" s="21" t="s">
        <v>320</v>
      </c>
      <c r="V1468" s="21" t="str">
        <f>VLOOKUP(P1468,'Customer List'!B:C,2,)</f>
        <v>Hyderabad</v>
      </c>
      <c r="W1468" s="38"/>
      <c r="X1468" s="30">
        <v>45862</v>
      </c>
      <c r="Y1468" s="21">
        <f t="shared" si="157"/>
        <v>1</v>
      </c>
      <c r="Z1468" s="21" t="str">
        <f t="shared" si="158"/>
        <v>Wednesday</v>
      </c>
      <c r="AA1468" s="21" t="str">
        <f t="shared" si="159"/>
        <v>Thursday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55</v>
      </c>
      <c r="F1469" s="47">
        <f t="shared" si="154"/>
        <v>4840</v>
      </c>
      <c r="G1469" s="48">
        <f t="shared" si="155"/>
        <v>4840</v>
      </c>
      <c r="H1469" s="21" t="s">
        <v>1976</v>
      </c>
      <c r="I1469" s="21" t="s">
        <v>4387</v>
      </c>
      <c r="J1469" s="21">
        <v>1</v>
      </c>
      <c r="K1469" s="21">
        <v>1</v>
      </c>
      <c r="L1469" s="21">
        <f t="shared" si="156"/>
        <v>0</v>
      </c>
      <c r="M1469" s="21" t="s">
        <v>2143</v>
      </c>
      <c r="N1469" s="30">
        <v>45867</v>
      </c>
      <c r="O1469" s="48">
        <v>7039.29</v>
      </c>
      <c r="P1469" s="21" t="s">
        <v>254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45867</v>
      </c>
      <c r="Y1469" s="21">
        <f t="shared" si="157"/>
        <v>0</v>
      </c>
      <c r="Z1469" s="21" t="str">
        <f t="shared" si="158"/>
        <v>Tuesday</v>
      </c>
      <c r="AA1469" s="21" t="str">
        <f t="shared" si="159"/>
        <v>Tuesday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377</v>
      </c>
      <c r="F1470" s="47">
        <f t="shared" si="154"/>
        <v>33176</v>
      </c>
      <c r="G1470" s="48">
        <f t="shared" si="155"/>
        <v>33176</v>
      </c>
      <c r="H1470" s="21" t="s">
        <v>1977</v>
      </c>
      <c r="I1470" s="21" t="s">
        <v>4388</v>
      </c>
      <c r="J1470" s="21">
        <v>1</v>
      </c>
      <c r="K1470" s="21">
        <v>1</v>
      </c>
      <c r="L1470" s="21">
        <f t="shared" si="156"/>
        <v>0</v>
      </c>
      <c r="M1470" s="21" t="s">
        <v>2115</v>
      </c>
      <c r="N1470" s="30">
        <v>45866</v>
      </c>
      <c r="O1470" s="48">
        <v>48644.75</v>
      </c>
      <c r="P1470" s="21" t="s">
        <v>30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45866</v>
      </c>
      <c r="Y1470" s="21">
        <f t="shared" si="157"/>
        <v>0</v>
      </c>
      <c r="Z1470" s="21" t="str">
        <f t="shared" si="158"/>
        <v>Monday</v>
      </c>
      <c r="AA1470" s="21" t="str">
        <f t="shared" si="159"/>
        <v>Monday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333</v>
      </c>
      <c r="F1471" s="47">
        <f t="shared" si="154"/>
        <v>29304</v>
      </c>
      <c r="G1471" s="48">
        <f t="shared" si="155"/>
        <v>29304</v>
      </c>
      <c r="H1471" s="21" t="s">
        <v>1978</v>
      </c>
      <c r="I1471" s="21" t="s">
        <v>4389</v>
      </c>
      <c r="J1471" s="21">
        <v>1</v>
      </c>
      <c r="K1471" s="21">
        <v>1</v>
      </c>
      <c r="L1471" s="21">
        <f t="shared" si="156"/>
        <v>0</v>
      </c>
      <c r="M1471" s="21" t="s">
        <v>2097</v>
      </c>
      <c r="N1471" s="30">
        <v>45864</v>
      </c>
      <c r="O1471" s="48">
        <v>47606.879999999997</v>
      </c>
      <c r="P1471" s="21" t="s">
        <v>269</v>
      </c>
      <c r="Q1471" s="21">
        <v>58153688891</v>
      </c>
      <c r="R1471" s="21" t="s">
        <v>40</v>
      </c>
      <c r="S1471" s="3">
        <v>-20</v>
      </c>
      <c r="T1471" s="37"/>
      <c r="U1471" s="21" t="s">
        <v>320</v>
      </c>
      <c r="V1471" s="21" t="str">
        <f>VLOOKUP(P1471,'Customer List'!B:C,2,)</f>
        <v>Kalyani</v>
      </c>
      <c r="W1471" s="38"/>
      <c r="X1471" s="30">
        <v>45866</v>
      </c>
      <c r="Y1471" s="21">
        <f t="shared" si="157"/>
        <v>2</v>
      </c>
      <c r="Z1471" s="21" t="str">
        <f t="shared" si="158"/>
        <v>Saturday</v>
      </c>
      <c r="AA1471" s="21" t="str">
        <f t="shared" si="159"/>
        <v>Monday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69</v>
      </c>
      <c r="F1472" s="47">
        <f t="shared" si="154"/>
        <v>6072</v>
      </c>
      <c r="G1472" s="48">
        <f t="shared" si="155"/>
        <v>6072</v>
      </c>
      <c r="H1472" s="21" t="s">
        <v>355</v>
      </c>
      <c r="I1472" s="21" t="s">
        <v>4122</v>
      </c>
      <c r="J1472" s="21">
        <v>1</v>
      </c>
      <c r="K1472" s="21">
        <v>1</v>
      </c>
      <c r="L1472" s="21">
        <f t="shared" si="156"/>
        <v>0</v>
      </c>
      <c r="M1472" s="21" t="s">
        <v>2010</v>
      </c>
      <c r="N1472" s="30">
        <v>45861</v>
      </c>
      <c r="O1472" s="48">
        <v>8910</v>
      </c>
      <c r="P1472" s="21" t="s">
        <v>228</v>
      </c>
      <c r="Q1472" s="21">
        <v>58153554723</v>
      </c>
      <c r="R1472" s="21" t="s">
        <v>40</v>
      </c>
      <c r="S1472" s="3">
        <v>4</v>
      </c>
      <c r="T1472" s="37"/>
      <c r="U1472" s="21" t="s">
        <v>320</v>
      </c>
      <c r="V1472" s="21" t="str">
        <f>VLOOKUP(P1472,'Customer List'!B:C,2,)</f>
        <v>Kolkata</v>
      </c>
      <c r="W1472" s="38"/>
      <c r="X1472" s="30">
        <v>45862</v>
      </c>
      <c r="Y1472" s="21">
        <f t="shared" si="157"/>
        <v>1</v>
      </c>
      <c r="Z1472" s="21" t="str">
        <f t="shared" si="158"/>
        <v>Wednesday</v>
      </c>
      <c r="AA1472" s="21" t="str">
        <f t="shared" si="159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1472</v>
      </c>
      <c r="B1473" s="21">
        <v>44451</v>
      </c>
      <c r="C1473" s="30">
        <v>45855</v>
      </c>
      <c r="D1473" s="30">
        <v>45860</v>
      </c>
      <c r="E1473" s="47">
        <v>1094.4000000000001</v>
      </c>
      <c r="F1473" s="47">
        <f t="shared" si="154"/>
        <v>96307.200000000012</v>
      </c>
      <c r="G1473" s="48">
        <f t="shared" si="155"/>
        <v>770457.60000000009</v>
      </c>
      <c r="H1473" s="21" t="s">
        <v>564</v>
      </c>
      <c r="I1473" s="21" t="s">
        <v>565</v>
      </c>
      <c r="J1473" s="21">
        <v>8</v>
      </c>
      <c r="K1473" s="21">
        <v>8</v>
      </c>
      <c r="L1473" s="21">
        <f t="shared" si="156"/>
        <v>0</v>
      </c>
      <c r="M1473" s="21" t="s">
        <v>2133</v>
      </c>
      <c r="N1473" s="30">
        <v>45867</v>
      </c>
      <c r="O1473" s="48">
        <v>138320</v>
      </c>
      <c r="P1473" s="21" t="s">
        <v>370</v>
      </c>
      <c r="Q1473" s="21">
        <v>58153779283</v>
      </c>
      <c r="R1473" s="21" t="s">
        <v>40</v>
      </c>
      <c r="S1473" s="3">
        <v>-20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7"/>
        <v>2</v>
      </c>
      <c r="Z1473" s="21" t="str">
        <f t="shared" si="158"/>
        <v>Tuesday</v>
      </c>
      <c r="AA1473" s="21" t="str">
        <f t="shared" si="159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2631.9</v>
      </c>
      <c r="F1474" s="47">
        <f t="shared" si="154"/>
        <v>231607.2</v>
      </c>
      <c r="G1474" s="48">
        <f t="shared" si="155"/>
        <v>2779286.4000000004</v>
      </c>
      <c r="H1474" s="21" t="s">
        <v>1982</v>
      </c>
      <c r="I1474" s="21" t="s">
        <v>5269</v>
      </c>
      <c r="J1474" s="21">
        <v>12</v>
      </c>
      <c r="K1474" s="21">
        <v>12</v>
      </c>
      <c r="L1474" s="21">
        <f t="shared" si="156"/>
        <v>0</v>
      </c>
      <c r="M1474" s="21" t="s">
        <v>2133</v>
      </c>
      <c r="N1474" s="30">
        <v>45867</v>
      </c>
      <c r="O1474" s="48">
        <v>4635540</v>
      </c>
      <c r="P1474" s="21" t="s">
        <v>370</v>
      </c>
      <c r="Q1474" s="21">
        <v>58153779283</v>
      </c>
      <c r="R1474" s="21" t="s">
        <v>40</v>
      </c>
      <c r="S1474" s="3">
        <v>4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57"/>
        <v>2</v>
      </c>
      <c r="Z1474" s="21" t="str">
        <f t="shared" si="158"/>
        <v>Tuesday</v>
      </c>
      <c r="AA1474" s="21" t="str">
        <f t="shared" si="159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385</v>
      </c>
      <c r="F1475" s="47">
        <f t="shared" ref="F1475:F1538" si="160">IF(AB1475="DOLLAR",E1475*88,E1475)</f>
        <v>33880</v>
      </c>
      <c r="G1475" s="48">
        <f t="shared" ref="G1475:G1538" si="161">F1475*J1475</f>
        <v>33880</v>
      </c>
      <c r="H1475" s="21" t="s">
        <v>1217</v>
      </c>
      <c r="I1475" s="21" t="s">
        <v>5265</v>
      </c>
      <c r="J1475" s="21">
        <v>1</v>
      </c>
      <c r="K1475" s="21">
        <v>1</v>
      </c>
      <c r="L1475" s="21">
        <f t="shared" ref="L1475:L1538" si="162">J1475-K1475</f>
        <v>0</v>
      </c>
      <c r="M1475" s="21" t="s">
        <v>2134</v>
      </c>
      <c r="N1475" s="30">
        <v>45867</v>
      </c>
      <c r="O1475" s="48">
        <v>60637.5</v>
      </c>
      <c r="P1475" s="21" t="s">
        <v>42</v>
      </c>
      <c r="Q1475" s="21" t="s">
        <v>636</v>
      </c>
      <c r="R1475" s="21" t="s">
        <v>637</v>
      </c>
      <c r="S1475" s="3" t="s">
        <v>299</v>
      </c>
      <c r="T1475" s="37"/>
      <c r="U1475" s="21" t="s">
        <v>2026</v>
      </c>
      <c r="V1475" s="21" t="str">
        <f>VLOOKUP(P1475,'Customer List'!B:C,2,)</f>
        <v>Faridabad</v>
      </c>
      <c r="W1475" s="38"/>
      <c r="X1475" s="30">
        <v>45867</v>
      </c>
      <c r="Y1475" s="21">
        <f t="shared" ref="Y1475:Y1538" si="163">IF(X1475="", "", X1475-N1475)</f>
        <v>0</v>
      </c>
      <c r="Z1475" s="21" t="str">
        <f t="shared" ref="Z1475:Z1538" si="164">IF(N1475="", "", TEXT(N1475, "dddd"))</f>
        <v>Tuesday</v>
      </c>
      <c r="AA1475" s="21" t="str">
        <f t="shared" ref="AA1475:AA1538" si="165">IF(X1475="", "", TEXT(X1475, "dddd"))</f>
        <v>Tuesday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1475</v>
      </c>
      <c r="B1476" s="21" t="s">
        <v>1951</v>
      </c>
      <c r="C1476" s="30">
        <v>45855</v>
      </c>
      <c r="D1476" s="30">
        <v>45860</v>
      </c>
      <c r="E1476" s="47">
        <v>5</v>
      </c>
      <c r="F1476" s="47">
        <f t="shared" si="160"/>
        <v>440</v>
      </c>
      <c r="G1476" s="48">
        <f t="shared" si="161"/>
        <v>440</v>
      </c>
      <c r="H1476" s="21" t="s">
        <v>1954</v>
      </c>
      <c r="I1476" s="21"/>
      <c r="J1476" s="21">
        <v>1</v>
      </c>
      <c r="K1476" s="21">
        <v>1</v>
      </c>
      <c r="L1476" s="21">
        <f t="shared" si="162"/>
        <v>0</v>
      </c>
      <c r="M1476" s="21" t="s">
        <v>2071</v>
      </c>
      <c r="N1476" s="30">
        <v>45866</v>
      </c>
      <c r="O1476" s="48">
        <v>0</v>
      </c>
      <c r="P1476" s="21" t="s">
        <v>30</v>
      </c>
      <c r="Q1476" s="21" t="s">
        <v>636</v>
      </c>
      <c r="R1476" s="21" t="s">
        <v>637</v>
      </c>
      <c r="S1476" s="3">
        <v>-20</v>
      </c>
      <c r="T1476" s="37" t="s">
        <v>648</v>
      </c>
      <c r="U1476" s="21" t="s">
        <v>520</v>
      </c>
      <c r="V1476" s="21" t="str">
        <f>VLOOKUP(P1476,'Customer List'!B:C,2,)</f>
        <v>Delhi</v>
      </c>
      <c r="W1476" s="38"/>
      <c r="X1476" s="30">
        <v>45866</v>
      </c>
      <c r="Y1476" s="21">
        <f t="shared" si="163"/>
        <v>0</v>
      </c>
      <c r="Z1476" s="21" t="str">
        <f t="shared" si="164"/>
        <v>Monday</v>
      </c>
      <c r="AA1476" s="21" t="str">
        <f t="shared" si="165"/>
        <v>Monday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38.4</v>
      </c>
      <c r="F1477" s="47">
        <f t="shared" si="160"/>
        <v>3379.2</v>
      </c>
      <c r="G1477" s="48">
        <f t="shared" si="161"/>
        <v>3379.2</v>
      </c>
      <c r="H1477" s="21" t="s">
        <v>1955</v>
      </c>
      <c r="I1477" s="21"/>
      <c r="J1477" s="21">
        <v>1</v>
      </c>
      <c r="K1477" s="21">
        <v>1</v>
      </c>
      <c r="L1477" s="21">
        <f t="shared" si="162"/>
        <v>0</v>
      </c>
      <c r="M1477" s="21" t="s">
        <v>2044</v>
      </c>
      <c r="N1477" s="30">
        <v>45862</v>
      </c>
      <c r="O1477" s="48">
        <v>4872</v>
      </c>
      <c r="P1477" s="21" t="s">
        <v>1973</v>
      </c>
      <c r="Q1477" s="21" t="s">
        <v>636</v>
      </c>
      <c r="R1477" s="21" t="s">
        <v>847</v>
      </c>
      <c r="S1477" s="3">
        <v>-20</v>
      </c>
      <c r="T1477" s="37"/>
      <c r="U1477" s="21" t="s">
        <v>520</v>
      </c>
      <c r="V1477" s="21" t="str">
        <f>VLOOKUP(P1477,'Customer List'!B:C,2,)</f>
        <v>Delhi</v>
      </c>
      <c r="W1477" s="38"/>
      <c r="X1477" s="30">
        <v>45862</v>
      </c>
      <c r="Y1477" s="21">
        <f t="shared" si="163"/>
        <v>0</v>
      </c>
      <c r="Z1477" s="21" t="str">
        <f t="shared" si="164"/>
        <v>Thursday</v>
      </c>
      <c r="AA1477" s="21" t="str">
        <f t="shared" si="165"/>
        <v>Thursday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1477</v>
      </c>
      <c r="B1478" s="21" t="s">
        <v>1952</v>
      </c>
      <c r="C1478" s="30">
        <v>45855</v>
      </c>
      <c r="D1478" s="30">
        <v>45860</v>
      </c>
      <c r="E1478" s="47">
        <v>21.5</v>
      </c>
      <c r="F1478" s="47">
        <f t="shared" si="160"/>
        <v>1892</v>
      </c>
      <c r="G1478" s="48">
        <f t="shared" si="161"/>
        <v>1892</v>
      </c>
      <c r="H1478" s="21" t="s">
        <v>1956</v>
      </c>
      <c r="I1478" s="21"/>
      <c r="J1478" s="21">
        <v>1</v>
      </c>
      <c r="K1478" s="21">
        <v>1</v>
      </c>
      <c r="L1478" s="21">
        <f t="shared" si="162"/>
        <v>0</v>
      </c>
      <c r="M1478" s="21" t="s">
        <v>2137</v>
      </c>
      <c r="N1478" s="30">
        <v>45867</v>
      </c>
      <c r="O1478" s="48">
        <v>4676.25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3"/>
        <v>0</v>
      </c>
      <c r="Z1478" s="21" t="str">
        <f t="shared" si="164"/>
        <v>Tuesday</v>
      </c>
      <c r="AA1478" s="21" t="str">
        <f t="shared" si="165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25</v>
      </c>
      <c r="F1479" s="47">
        <f t="shared" si="160"/>
        <v>2200</v>
      </c>
      <c r="G1479" s="48">
        <f t="shared" si="161"/>
        <v>2200</v>
      </c>
      <c r="H1479" s="21" t="s">
        <v>1957</v>
      </c>
      <c r="I1479" s="21"/>
      <c r="J1479" s="21">
        <v>1</v>
      </c>
      <c r="K1479" s="21">
        <v>1</v>
      </c>
      <c r="L1479" s="21">
        <f t="shared" si="162"/>
        <v>0</v>
      </c>
      <c r="M1479" s="21" t="s">
        <v>2137</v>
      </c>
      <c r="N1479" s="30">
        <v>45867</v>
      </c>
      <c r="O1479" s="48">
        <v>5437.5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3"/>
        <v>0</v>
      </c>
      <c r="Z1479" s="21" t="str">
        <f t="shared" si="164"/>
        <v>Tuesday</v>
      </c>
      <c r="AA1479" s="21" t="str">
        <f t="shared" si="165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14.5</v>
      </c>
      <c r="F1480" s="47">
        <f t="shared" si="160"/>
        <v>1276</v>
      </c>
      <c r="G1480" s="48">
        <f t="shared" si="161"/>
        <v>1276</v>
      </c>
      <c r="H1480" s="21" t="s">
        <v>1958</v>
      </c>
      <c r="I1480" s="21"/>
      <c r="J1480" s="21">
        <v>1</v>
      </c>
      <c r="K1480" s="21">
        <v>1</v>
      </c>
      <c r="L1480" s="21">
        <f t="shared" si="162"/>
        <v>0</v>
      </c>
      <c r="M1480" s="21" t="s">
        <v>2137</v>
      </c>
      <c r="N1480" s="30">
        <v>45867</v>
      </c>
      <c r="O1480" s="48">
        <v>3153.75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3"/>
        <v>0</v>
      </c>
      <c r="Z1480" s="21" t="str">
        <f t="shared" si="164"/>
        <v>Tuesday</v>
      </c>
      <c r="AA1480" s="21" t="str">
        <f t="shared" si="165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146.5</v>
      </c>
      <c r="F1481" s="47">
        <f t="shared" si="160"/>
        <v>12892</v>
      </c>
      <c r="G1481" s="48">
        <f t="shared" si="161"/>
        <v>12892</v>
      </c>
      <c r="H1481" s="21" t="s">
        <v>1959</v>
      </c>
      <c r="I1481" s="21"/>
      <c r="J1481" s="21">
        <v>1</v>
      </c>
      <c r="K1481" s="21">
        <v>1</v>
      </c>
      <c r="L1481" s="21">
        <f t="shared" si="162"/>
        <v>0</v>
      </c>
      <c r="M1481" s="21" t="s">
        <v>2137</v>
      </c>
      <c r="N1481" s="30">
        <v>45867</v>
      </c>
      <c r="O1481" s="48">
        <v>31863.75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3"/>
        <v>0</v>
      </c>
      <c r="Z1481" s="21" t="str">
        <f t="shared" si="164"/>
        <v>Tuesday</v>
      </c>
      <c r="AA1481" s="21" t="str">
        <f t="shared" si="165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153.5</v>
      </c>
      <c r="F1482" s="47">
        <f t="shared" si="160"/>
        <v>13508</v>
      </c>
      <c r="G1482" s="48">
        <f t="shared" si="161"/>
        <v>13508</v>
      </c>
      <c r="H1482" s="21" t="s">
        <v>1960</v>
      </c>
      <c r="I1482" s="21"/>
      <c r="J1482" s="21">
        <v>1</v>
      </c>
      <c r="K1482" s="21">
        <v>1</v>
      </c>
      <c r="L1482" s="21">
        <f t="shared" si="162"/>
        <v>0</v>
      </c>
      <c r="M1482" s="21" t="s">
        <v>2137</v>
      </c>
      <c r="N1482" s="30">
        <v>45867</v>
      </c>
      <c r="O1482" s="48">
        <v>10005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3"/>
        <v>0</v>
      </c>
      <c r="Z1482" s="21" t="str">
        <f t="shared" si="164"/>
        <v>Tuesday</v>
      </c>
      <c r="AA1482" s="21" t="str">
        <f t="shared" si="165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46</v>
      </c>
      <c r="F1483" s="47">
        <f t="shared" si="160"/>
        <v>4048</v>
      </c>
      <c r="G1483" s="48">
        <f t="shared" si="161"/>
        <v>4048</v>
      </c>
      <c r="H1483" s="21" t="s">
        <v>1960</v>
      </c>
      <c r="I1483" s="21"/>
      <c r="J1483" s="21">
        <v>1</v>
      </c>
      <c r="K1483" s="21">
        <v>1</v>
      </c>
      <c r="L1483" s="21">
        <f t="shared" si="162"/>
        <v>0</v>
      </c>
      <c r="M1483" s="21" t="s">
        <v>2137</v>
      </c>
      <c r="N1483" s="30">
        <v>45867</v>
      </c>
      <c r="O1483" s="48">
        <v>33386.25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63"/>
        <v>0</v>
      </c>
      <c r="Z1483" s="21" t="str">
        <f t="shared" si="164"/>
        <v>Tuesday</v>
      </c>
      <c r="AA1483" s="21" t="str">
        <f t="shared" si="165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x14ac:dyDescent="0.25">
      <c r="A1484" s="21">
        <v>1483</v>
      </c>
      <c r="B1484" s="21" t="s">
        <v>1953</v>
      </c>
      <c r="C1484" s="30">
        <v>45855</v>
      </c>
      <c r="D1484" s="30">
        <v>45860</v>
      </c>
      <c r="E1484" s="47">
        <v>136.80000000000001</v>
      </c>
      <c r="F1484" s="47">
        <f t="shared" si="160"/>
        <v>12038.400000000001</v>
      </c>
      <c r="G1484" s="48">
        <f t="shared" si="161"/>
        <v>12038.400000000001</v>
      </c>
      <c r="H1484" s="21" t="s">
        <v>1961</v>
      </c>
      <c r="I1484" s="21"/>
      <c r="J1484" s="21">
        <v>1</v>
      </c>
      <c r="K1484" s="21">
        <v>1</v>
      </c>
      <c r="L1484" s="21">
        <f t="shared" si="162"/>
        <v>0</v>
      </c>
      <c r="M1484" s="21" t="s">
        <v>2465</v>
      </c>
      <c r="N1484" s="30">
        <v>45864</v>
      </c>
      <c r="O1484" s="48">
        <v>19836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3"/>
        <v>2</v>
      </c>
      <c r="Z1484" s="21" t="str">
        <f t="shared" si="164"/>
        <v>Saturday</v>
      </c>
      <c r="AA1484" s="21" t="str">
        <f t="shared" si="165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27</v>
      </c>
      <c r="F1485" s="47">
        <f t="shared" si="160"/>
        <v>2376</v>
      </c>
      <c r="G1485" s="48">
        <f t="shared" si="161"/>
        <v>2376</v>
      </c>
      <c r="H1485" s="21" t="s">
        <v>1962</v>
      </c>
      <c r="I1485" s="21"/>
      <c r="J1485" s="21">
        <v>1</v>
      </c>
      <c r="K1485" s="21">
        <v>1</v>
      </c>
      <c r="L1485" s="21">
        <f t="shared" si="162"/>
        <v>0</v>
      </c>
      <c r="M1485" s="21" t="s">
        <v>2465</v>
      </c>
      <c r="N1485" s="30">
        <v>45864</v>
      </c>
      <c r="O1485" s="48">
        <v>3915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3"/>
        <v>2</v>
      </c>
      <c r="Z1485" s="21" t="str">
        <f t="shared" si="164"/>
        <v>Saturday</v>
      </c>
      <c r="AA1485" s="21" t="str">
        <f t="shared" si="165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21.6</v>
      </c>
      <c r="F1486" s="47">
        <f t="shared" si="160"/>
        <v>1900.8000000000002</v>
      </c>
      <c r="G1486" s="48">
        <f t="shared" si="161"/>
        <v>1900.8000000000002</v>
      </c>
      <c r="H1486" s="21" t="s">
        <v>1963</v>
      </c>
      <c r="I1486" s="21"/>
      <c r="J1486" s="21">
        <v>1</v>
      </c>
      <c r="K1486" s="21">
        <v>1</v>
      </c>
      <c r="L1486" s="21">
        <f t="shared" si="162"/>
        <v>0</v>
      </c>
      <c r="M1486" s="21" t="s">
        <v>2465</v>
      </c>
      <c r="N1486" s="30">
        <v>45864</v>
      </c>
      <c r="O1486" s="48">
        <v>3132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3"/>
        <v>2</v>
      </c>
      <c r="Z1486" s="21" t="str">
        <f t="shared" si="164"/>
        <v>Saturday</v>
      </c>
      <c r="AA1486" s="21" t="str">
        <f t="shared" si="165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26.4</v>
      </c>
      <c r="F1487" s="47">
        <f t="shared" si="160"/>
        <v>2323.1999999999998</v>
      </c>
      <c r="G1487" s="48">
        <f t="shared" si="161"/>
        <v>2323.1999999999998</v>
      </c>
      <c r="H1487" s="21" t="s">
        <v>1964</v>
      </c>
      <c r="I1487" s="21"/>
      <c r="J1487" s="21">
        <v>1</v>
      </c>
      <c r="K1487" s="21">
        <v>1</v>
      </c>
      <c r="L1487" s="21">
        <f t="shared" si="162"/>
        <v>0</v>
      </c>
      <c r="M1487" s="21" t="s">
        <v>2465</v>
      </c>
      <c r="N1487" s="30">
        <v>45864</v>
      </c>
      <c r="O1487" s="48">
        <v>3828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3"/>
        <v>2</v>
      </c>
      <c r="Z1487" s="21" t="str">
        <f t="shared" si="164"/>
        <v>Saturday</v>
      </c>
      <c r="AA1487" s="21" t="str">
        <f t="shared" si="165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70.8</v>
      </c>
      <c r="F1488" s="47">
        <f t="shared" si="160"/>
        <v>6230.4</v>
      </c>
      <c r="G1488" s="48">
        <f t="shared" si="161"/>
        <v>6230.4</v>
      </c>
      <c r="H1488" s="21" t="s">
        <v>1965</v>
      </c>
      <c r="I1488" s="21"/>
      <c r="J1488" s="21">
        <v>1</v>
      </c>
      <c r="K1488" s="21">
        <v>1</v>
      </c>
      <c r="L1488" s="21">
        <f t="shared" si="162"/>
        <v>0</v>
      </c>
      <c r="M1488" s="21" t="s">
        <v>2465</v>
      </c>
      <c r="N1488" s="30">
        <v>45864</v>
      </c>
      <c r="O1488" s="48">
        <v>10266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3"/>
        <v>2</v>
      </c>
      <c r="Z1488" s="21" t="str">
        <f t="shared" si="164"/>
        <v>Saturday</v>
      </c>
      <c r="AA1488" s="21" t="str">
        <f t="shared" si="165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69</v>
      </c>
      <c r="F1489" s="47">
        <f t="shared" si="160"/>
        <v>6072</v>
      </c>
      <c r="G1489" s="48">
        <f t="shared" si="161"/>
        <v>6072</v>
      </c>
      <c r="H1489" s="21" t="s">
        <v>1966</v>
      </c>
      <c r="I1489" s="21"/>
      <c r="J1489" s="21">
        <v>1</v>
      </c>
      <c r="K1489" s="21">
        <v>1</v>
      </c>
      <c r="L1489" s="21">
        <f t="shared" si="162"/>
        <v>0</v>
      </c>
      <c r="M1489" s="21" t="s">
        <v>2465</v>
      </c>
      <c r="N1489" s="30">
        <v>45864</v>
      </c>
      <c r="O1489" s="48">
        <v>10005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3"/>
        <v>2</v>
      </c>
      <c r="Z1489" s="21" t="str">
        <f t="shared" si="164"/>
        <v>Saturday</v>
      </c>
      <c r="AA1489" s="21" t="str">
        <f t="shared" si="165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73.2</v>
      </c>
      <c r="F1490" s="47">
        <f t="shared" si="160"/>
        <v>6441.6</v>
      </c>
      <c r="G1490" s="48">
        <f t="shared" si="161"/>
        <v>6441.6</v>
      </c>
      <c r="H1490" s="21" t="s">
        <v>1967</v>
      </c>
      <c r="I1490" s="21"/>
      <c r="J1490" s="21">
        <v>1</v>
      </c>
      <c r="K1490" s="21">
        <v>1</v>
      </c>
      <c r="L1490" s="21">
        <f t="shared" si="162"/>
        <v>0</v>
      </c>
      <c r="M1490" s="21" t="s">
        <v>2465</v>
      </c>
      <c r="N1490" s="30">
        <v>45864</v>
      </c>
      <c r="O1490" s="48">
        <v>10614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3"/>
        <v>2</v>
      </c>
      <c r="Z1490" s="21" t="str">
        <f t="shared" si="164"/>
        <v>Saturday</v>
      </c>
      <c r="AA1490" s="21" t="str">
        <f t="shared" si="165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27</v>
      </c>
      <c r="F1491" s="47">
        <f t="shared" si="160"/>
        <v>2376</v>
      </c>
      <c r="G1491" s="48">
        <f t="shared" si="161"/>
        <v>2376</v>
      </c>
      <c r="H1491" s="21" t="s">
        <v>1968</v>
      </c>
      <c r="I1491" s="21"/>
      <c r="J1491" s="21">
        <v>1</v>
      </c>
      <c r="K1491" s="21">
        <v>1</v>
      </c>
      <c r="L1491" s="21">
        <f t="shared" si="162"/>
        <v>0</v>
      </c>
      <c r="M1491" s="21" t="s">
        <v>2465</v>
      </c>
      <c r="N1491" s="30">
        <v>45864</v>
      </c>
      <c r="O1491" s="48">
        <v>3915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3"/>
        <v>2</v>
      </c>
      <c r="Z1491" s="21" t="str">
        <f t="shared" si="164"/>
        <v>Saturday</v>
      </c>
      <c r="AA1491" s="21" t="str">
        <f t="shared" si="165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48</v>
      </c>
      <c r="F1492" s="47">
        <f t="shared" si="160"/>
        <v>4224</v>
      </c>
      <c r="G1492" s="48">
        <f t="shared" si="161"/>
        <v>4224</v>
      </c>
      <c r="H1492" s="21" t="s">
        <v>1969</v>
      </c>
      <c r="I1492" s="21"/>
      <c r="J1492" s="21">
        <v>1</v>
      </c>
      <c r="K1492" s="21">
        <v>1</v>
      </c>
      <c r="L1492" s="21">
        <f t="shared" si="162"/>
        <v>0</v>
      </c>
      <c r="M1492" s="21" t="s">
        <v>2465</v>
      </c>
      <c r="N1492" s="30">
        <v>45864</v>
      </c>
      <c r="O1492" s="48">
        <v>6960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3"/>
        <v>2</v>
      </c>
      <c r="Z1492" s="21" t="str">
        <f t="shared" si="164"/>
        <v>Saturday</v>
      </c>
      <c r="AA1492" s="21" t="str">
        <f t="shared" si="165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18.600000000000001</v>
      </c>
      <c r="F1493" s="47">
        <f t="shared" si="160"/>
        <v>1636.8000000000002</v>
      </c>
      <c r="G1493" s="48">
        <f t="shared" si="161"/>
        <v>1636.8000000000002</v>
      </c>
      <c r="H1493" s="21" t="s">
        <v>1970</v>
      </c>
      <c r="I1493" s="21"/>
      <c r="J1493" s="21">
        <v>1</v>
      </c>
      <c r="K1493" s="21">
        <v>1</v>
      </c>
      <c r="L1493" s="21">
        <f t="shared" si="162"/>
        <v>0</v>
      </c>
      <c r="M1493" s="21" t="s">
        <v>2465</v>
      </c>
      <c r="N1493" s="30">
        <v>45864</v>
      </c>
      <c r="O1493" s="48">
        <v>2697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63"/>
        <v>2</v>
      </c>
      <c r="Z1493" s="21" t="str">
        <f t="shared" si="164"/>
        <v>Saturday</v>
      </c>
      <c r="AA1493" s="21" t="str">
        <f t="shared" si="165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81</v>
      </c>
      <c r="F1494" s="47">
        <f t="shared" si="160"/>
        <v>7128</v>
      </c>
      <c r="G1494" s="48">
        <f t="shared" si="161"/>
        <v>21384</v>
      </c>
      <c r="H1494" s="21" t="s">
        <v>1971</v>
      </c>
      <c r="I1494" s="21"/>
      <c r="J1494" s="21">
        <v>3</v>
      </c>
      <c r="K1494" s="21">
        <v>3</v>
      </c>
      <c r="L1494" s="21">
        <f t="shared" si="162"/>
        <v>0</v>
      </c>
      <c r="M1494" s="21" t="s">
        <v>2016</v>
      </c>
      <c r="N1494" s="30">
        <v>45861</v>
      </c>
      <c r="O1494" s="48">
        <v>13702.5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3"/>
        <v>1</v>
      </c>
      <c r="Z1494" s="21" t="str">
        <f t="shared" si="164"/>
        <v>Wednesday</v>
      </c>
      <c r="AA1494" s="21" t="str">
        <f t="shared" si="165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26.4</v>
      </c>
      <c r="F1495" s="47">
        <f t="shared" si="160"/>
        <v>2323.1999999999998</v>
      </c>
      <c r="G1495" s="48">
        <f t="shared" si="161"/>
        <v>2323.1999999999998</v>
      </c>
      <c r="H1495" s="21" t="s">
        <v>1972</v>
      </c>
      <c r="I1495" s="21"/>
      <c r="J1495" s="21">
        <v>1</v>
      </c>
      <c r="K1495" s="21">
        <v>1</v>
      </c>
      <c r="L1495" s="21">
        <f t="shared" si="162"/>
        <v>0</v>
      </c>
      <c r="M1495" s="21" t="s">
        <v>2016</v>
      </c>
      <c r="N1495" s="30">
        <v>45861</v>
      </c>
      <c r="O1495" s="48">
        <v>4466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63"/>
        <v>1</v>
      </c>
      <c r="Z1495" s="21" t="str">
        <f t="shared" si="164"/>
        <v>Wednesday</v>
      </c>
      <c r="AA1495" s="21" t="str">
        <f t="shared" si="165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x14ac:dyDescent="0.25">
      <c r="A1496" s="21">
        <v>1495</v>
      </c>
      <c r="B1496" s="21" t="s">
        <v>2688</v>
      </c>
      <c r="C1496" s="30">
        <v>45856</v>
      </c>
      <c r="D1496" s="30">
        <v>45861</v>
      </c>
      <c r="E1496" s="47">
        <v>8450</v>
      </c>
      <c r="F1496" s="47">
        <f t="shared" si="160"/>
        <v>8450</v>
      </c>
      <c r="G1496" s="48">
        <f t="shared" si="161"/>
        <v>8450</v>
      </c>
      <c r="H1496" s="21">
        <v>6542050</v>
      </c>
      <c r="I1496" s="21" t="s">
        <v>2689</v>
      </c>
      <c r="J1496" s="21">
        <v>1</v>
      </c>
      <c r="K1496" s="21"/>
      <c r="L1496" s="21">
        <f t="shared" si="162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2775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3"/>
        <v/>
      </c>
      <c r="Z1496" s="21" t="str">
        <f t="shared" si="164"/>
        <v/>
      </c>
      <c r="AA1496" s="21" t="str">
        <f t="shared" si="165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16355</v>
      </c>
      <c r="F1497" s="47">
        <f t="shared" si="160"/>
        <v>16355</v>
      </c>
      <c r="G1497" s="48">
        <f t="shared" si="161"/>
        <v>16355</v>
      </c>
      <c r="H1497" s="21">
        <v>6539025</v>
      </c>
      <c r="I1497" s="21" t="s">
        <v>2690</v>
      </c>
      <c r="J1497" s="21">
        <v>1</v>
      </c>
      <c r="K1497" s="21"/>
      <c r="L1497" s="21">
        <f t="shared" si="162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3"/>
        <v/>
      </c>
      <c r="Z1497" s="21" t="str">
        <f t="shared" si="164"/>
        <v/>
      </c>
      <c r="AA1497" s="21" t="str">
        <f t="shared" si="165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5225</v>
      </c>
      <c r="F1498" s="47">
        <f t="shared" si="160"/>
        <v>5225</v>
      </c>
      <c r="G1498" s="48">
        <f t="shared" si="161"/>
        <v>31350</v>
      </c>
      <c r="H1498" s="21">
        <v>6552050</v>
      </c>
      <c r="I1498" s="21" t="s">
        <v>2649</v>
      </c>
      <c r="J1498" s="21">
        <v>6</v>
      </c>
      <c r="K1498" s="21"/>
      <c r="L1498" s="21">
        <f t="shared" si="162"/>
        <v>6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63"/>
        <v/>
      </c>
      <c r="Z1498" s="21" t="str">
        <f t="shared" si="164"/>
        <v/>
      </c>
      <c r="AA1498" s="21" t="str">
        <f t="shared" si="165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x14ac:dyDescent="0.25">
      <c r="A1499" s="21">
        <v>1498</v>
      </c>
      <c r="B1499" s="21" t="s">
        <v>2030</v>
      </c>
      <c r="C1499" s="30" t="s">
        <v>2339</v>
      </c>
      <c r="D1499" s="30">
        <v>45862</v>
      </c>
      <c r="E1499" s="47">
        <v>0</v>
      </c>
      <c r="F1499" s="47">
        <f t="shared" si="160"/>
        <v>0</v>
      </c>
      <c r="G1499" s="48">
        <f t="shared" si="161"/>
        <v>0</v>
      </c>
      <c r="H1499" s="21" t="s">
        <v>2031</v>
      </c>
      <c r="I1499" s="21"/>
      <c r="J1499" s="21">
        <v>5</v>
      </c>
      <c r="K1499" s="21">
        <v>5</v>
      </c>
      <c r="L1499" s="21">
        <f t="shared" si="162"/>
        <v>0</v>
      </c>
      <c r="M1499" s="21" t="s">
        <v>2193</v>
      </c>
      <c r="N1499" s="30">
        <v>45864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 t="s">
        <v>299</v>
      </c>
      <c r="T1499" s="37" t="s">
        <v>2032</v>
      </c>
      <c r="U1499" s="21" t="s">
        <v>2018</v>
      </c>
      <c r="V1499" s="21" t="str">
        <f>VLOOKUP(P1499,'Customer List'!B:C,2,)</f>
        <v>Delhi</v>
      </c>
      <c r="W1499" s="38"/>
      <c r="X1499" s="30">
        <v>45864</v>
      </c>
      <c r="Y1499" s="21">
        <f t="shared" si="163"/>
        <v>0</v>
      </c>
      <c r="Z1499" s="21" t="str">
        <f t="shared" si="164"/>
        <v>Saturday</v>
      </c>
      <c r="AA1499" s="21" t="str">
        <f t="shared" si="165"/>
        <v>Saturday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0"/>
        <v>0</v>
      </c>
      <c r="G1500" s="48">
        <f t="shared" si="161"/>
        <v>0</v>
      </c>
      <c r="H1500" s="21" t="s">
        <v>2033</v>
      </c>
      <c r="I1500" s="21"/>
      <c r="J1500" s="21">
        <v>1</v>
      </c>
      <c r="K1500" s="21">
        <v>1</v>
      </c>
      <c r="L1500" s="21">
        <f t="shared" si="162"/>
        <v>0</v>
      </c>
      <c r="M1500" s="21" t="s">
        <v>2071</v>
      </c>
      <c r="N1500" s="30">
        <v>45866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>
        <v>-20</v>
      </c>
      <c r="T1500" s="37" t="s">
        <v>648</v>
      </c>
      <c r="U1500" s="21" t="s">
        <v>2018</v>
      </c>
      <c r="V1500" s="21" t="str">
        <f>VLOOKUP(P1500,'Customer List'!B:C,2,)</f>
        <v>Delhi</v>
      </c>
      <c r="W1500" s="38"/>
      <c r="X1500" s="30">
        <v>45866</v>
      </c>
      <c r="Y1500" s="21">
        <f t="shared" si="163"/>
        <v>0</v>
      </c>
      <c r="Z1500" s="21" t="str">
        <f t="shared" si="164"/>
        <v>Monday</v>
      </c>
      <c r="AA1500" s="21" t="str">
        <f t="shared" si="165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1500</v>
      </c>
      <c r="B1501" s="21" t="s">
        <v>2609</v>
      </c>
      <c r="C1501" s="30">
        <v>45855</v>
      </c>
      <c r="D1501" s="30">
        <v>45862</v>
      </c>
      <c r="E1501" s="47">
        <v>30000</v>
      </c>
      <c r="F1501" s="47">
        <f t="shared" si="160"/>
        <v>30000</v>
      </c>
      <c r="G1501" s="48">
        <f t="shared" si="161"/>
        <v>30000</v>
      </c>
      <c r="H1501" s="21" t="s">
        <v>2610</v>
      </c>
      <c r="I1501" s="21" t="s">
        <v>2611</v>
      </c>
      <c r="J1501" s="21">
        <v>1</v>
      </c>
      <c r="K1501" s="21">
        <v>1</v>
      </c>
      <c r="L1501" s="21">
        <f t="shared" si="162"/>
        <v>0</v>
      </c>
      <c r="M1501" s="21" t="s">
        <v>2612</v>
      </c>
      <c r="N1501" s="30">
        <v>45866</v>
      </c>
      <c r="O1501" s="48">
        <v>38000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2084</v>
      </c>
      <c r="V1501" s="21" t="str">
        <f>VLOOKUP(P1501,'Customer List'!B:C,2,)</f>
        <v>Delhi</v>
      </c>
      <c r="W1501" s="38"/>
      <c r="X1501" s="30">
        <v>45866</v>
      </c>
      <c r="Y1501" s="21">
        <f t="shared" si="163"/>
        <v>0</v>
      </c>
      <c r="Z1501" s="21" t="str">
        <f t="shared" si="164"/>
        <v>Monday</v>
      </c>
      <c r="AA1501" s="21" t="str">
        <f t="shared" si="165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7920</v>
      </c>
      <c r="F1502" s="47">
        <f t="shared" si="160"/>
        <v>7920</v>
      </c>
      <c r="G1502" s="48">
        <f t="shared" si="161"/>
        <v>15840</v>
      </c>
      <c r="H1502" s="21" t="s">
        <v>2613</v>
      </c>
      <c r="I1502" s="21" t="s">
        <v>2614</v>
      </c>
      <c r="J1502" s="21">
        <v>2</v>
      </c>
      <c r="K1502" s="21">
        <v>2</v>
      </c>
      <c r="L1502" s="21">
        <f t="shared" si="162"/>
        <v>0</v>
      </c>
      <c r="M1502" s="21" t="s">
        <v>2615</v>
      </c>
      <c r="N1502" s="30">
        <v>45866</v>
      </c>
      <c r="O1502" s="48">
        <v>23400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63"/>
        <v>0</v>
      </c>
      <c r="Z1502" s="21" t="str">
        <f t="shared" si="164"/>
        <v>Monday</v>
      </c>
      <c r="AA1502" s="21" t="str">
        <f t="shared" si="165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1502</v>
      </c>
      <c r="B1503" s="21" t="s">
        <v>2616</v>
      </c>
      <c r="C1503" s="30">
        <v>45855</v>
      </c>
      <c r="D1503" s="30">
        <v>45862</v>
      </c>
      <c r="E1503" s="47">
        <v>7920</v>
      </c>
      <c r="F1503" s="47">
        <f t="shared" si="160"/>
        <v>7920</v>
      </c>
      <c r="G1503" s="48">
        <f t="shared" si="161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2"/>
        <v>0</v>
      </c>
      <c r="M1503" s="21" t="s">
        <v>2617</v>
      </c>
      <c r="N1503" s="30">
        <v>45869</v>
      </c>
      <c r="O1503" s="48">
        <v>19008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2618</v>
      </c>
      <c r="U1503" s="21" t="s">
        <v>2084</v>
      </c>
      <c r="V1503" s="21" t="str">
        <f>VLOOKUP(P1503,'Customer List'!B:C,2,)</f>
        <v>Delhi</v>
      </c>
      <c r="W1503" s="38"/>
      <c r="X1503" s="30">
        <v>45869</v>
      </c>
      <c r="Y1503" s="21">
        <f t="shared" si="163"/>
        <v>0</v>
      </c>
      <c r="Z1503" s="21" t="str">
        <f t="shared" si="164"/>
        <v>Thursday</v>
      </c>
      <c r="AA1503" s="21" t="str">
        <f t="shared" si="165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9400</v>
      </c>
      <c r="F1504" s="47">
        <f t="shared" si="160"/>
        <v>9400</v>
      </c>
      <c r="G1504" s="48">
        <f t="shared" si="161"/>
        <v>18800</v>
      </c>
      <c r="H1504" s="21" t="s">
        <v>2619</v>
      </c>
      <c r="I1504" s="21" t="s">
        <v>2620</v>
      </c>
      <c r="J1504" s="21">
        <v>2</v>
      </c>
      <c r="K1504" s="21">
        <v>2</v>
      </c>
      <c r="L1504" s="21">
        <f t="shared" si="162"/>
        <v>0</v>
      </c>
      <c r="M1504" s="21" t="s">
        <v>2617</v>
      </c>
      <c r="N1504" s="30">
        <v>45869</v>
      </c>
      <c r="O1504" s="48">
        <v>22559.94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63"/>
        <v>0</v>
      </c>
      <c r="Z1504" s="21" t="str">
        <f t="shared" si="164"/>
        <v>Thursday</v>
      </c>
      <c r="AA1504" s="21" t="str">
        <f t="shared" si="165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9500</v>
      </c>
      <c r="F1505" s="47">
        <f t="shared" si="160"/>
        <v>9500</v>
      </c>
      <c r="G1505" s="48">
        <f t="shared" si="161"/>
        <v>9500</v>
      </c>
      <c r="H1505" s="21" t="s">
        <v>2621</v>
      </c>
      <c r="I1505" s="21" t="s">
        <v>2622</v>
      </c>
      <c r="J1505" s="21">
        <v>1</v>
      </c>
      <c r="K1505" s="21">
        <v>1</v>
      </c>
      <c r="L1505" s="21">
        <f t="shared" si="162"/>
        <v>0</v>
      </c>
      <c r="M1505" s="21" t="s">
        <v>2623</v>
      </c>
      <c r="N1505" s="30">
        <v>45866</v>
      </c>
      <c r="O1505" s="48">
        <v>17100</v>
      </c>
      <c r="P1505" s="21" t="s">
        <v>16</v>
      </c>
      <c r="Q1505" s="21" t="s">
        <v>636</v>
      </c>
      <c r="R1505" s="21" t="s">
        <v>637</v>
      </c>
      <c r="S1505" s="3" t="s">
        <v>299</v>
      </c>
      <c r="T1505" s="37"/>
      <c r="U1505" s="21" t="s">
        <v>2084</v>
      </c>
      <c r="V1505" s="21" t="str">
        <f>VLOOKUP(P1505,'Customer List'!B:C,2,)</f>
        <v>Delhi</v>
      </c>
      <c r="W1505" s="38"/>
      <c r="X1505" s="30">
        <v>45866</v>
      </c>
      <c r="Y1505" s="21">
        <f t="shared" si="163"/>
        <v>0</v>
      </c>
      <c r="Z1505" s="21" t="str">
        <f t="shared" si="164"/>
        <v>Monday</v>
      </c>
      <c r="AA1505" s="21" t="str">
        <f t="shared" si="165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1505</v>
      </c>
      <c r="B1506" s="21" t="s">
        <v>2691</v>
      </c>
      <c r="C1506" s="30">
        <v>45856</v>
      </c>
      <c r="D1506" s="30">
        <v>45863</v>
      </c>
      <c r="E1506" s="47">
        <v>2828.4600000000005</v>
      </c>
      <c r="F1506" s="47">
        <f t="shared" si="160"/>
        <v>2828.4600000000005</v>
      </c>
      <c r="G1506" s="48">
        <f t="shared" si="161"/>
        <v>8485.380000000001</v>
      </c>
      <c r="H1506" s="21">
        <v>2100201</v>
      </c>
      <c r="I1506" s="21" t="s">
        <v>2692</v>
      </c>
      <c r="J1506" s="21">
        <v>3</v>
      </c>
      <c r="K1506" s="21">
        <v>3</v>
      </c>
      <c r="L1506" s="21">
        <f t="shared" si="162"/>
        <v>0</v>
      </c>
      <c r="M1506" s="21" t="s">
        <v>2693</v>
      </c>
      <c r="N1506" s="30">
        <v>45866</v>
      </c>
      <c r="O1506" s="48">
        <v>10182.450000000001</v>
      </c>
      <c r="P1506" s="21" t="s">
        <v>16</v>
      </c>
      <c r="Q1506" s="21" t="s">
        <v>2070</v>
      </c>
      <c r="R1506" s="21" t="s">
        <v>637</v>
      </c>
      <c r="S1506" s="3" t="s">
        <v>299</v>
      </c>
      <c r="T1506" s="37"/>
      <c r="U1506" s="21" t="s">
        <v>2775</v>
      </c>
      <c r="V1506" s="21" t="str">
        <f>VLOOKUP(P1506,'Customer List'!B:C,2,)</f>
        <v>Delhi</v>
      </c>
      <c r="W1506" s="38"/>
      <c r="X1506" s="30">
        <v>45866</v>
      </c>
      <c r="Y1506" s="21">
        <f t="shared" si="163"/>
        <v>0</v>
      </c>
      <c r="Z1506" s="21" t="str">
        <f t="shared" si="164"/>
        <v>Monday</v>
      </c>
      <c r="AA1506" s="21" t="str">
        <f t="shared" si="165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5930.33</v>
      </c>
      <c r="F1507" s="47">
        <f t="shared" si="160"/>
        <v>5930.33</v>
      </c>
      <c r="G1507" s="48">
        <f t="shared" si="161"/>
        <v>5930.33</v>
      </c>
      <c r="H1507" s="21">
        <v>100575</v>
      </c>
      <c r="I1507" s="21" t="s">
        <v>2694</v>
      </c>
      <c r="J1507" s="21">
        <v>1</v>
      </c>
      <c r="K1507" s="21">
        <v>1</v>
      </c>
      <c r="L1507" s="21">
        <f t="shared" si="162"/>
        <v>0</v>
      </c>
      <c r="M1507" s="21" t="s">
        <v>3327</v>
      </c>
      <c r="N1507" s="30">
        <v>45904</v>
      </c>
      <c r="O1507" s="48">
        <v>7116.39</v>
      </c>
      <c r="P1507" s="21" t="s">
        <v>1011</v>
      </c>
      <c r="Q1507" s="21" t="s">
        <v>636</v>
      </c>
      <c r="R1507" s="21" t="s">
        <v>637</v>
      </c>
      <c r="S1507" s="3">
        <v>4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f>IF(OR(R1507 = "PRIYANKA MADAM", R1507 = "DEEPAK", R1507 = "PORTER"),N1507,"")</f>
        <v>45904</v>
      </c>
      <c r="Y1507" s="21">
        <f t="shared" si="163"/>
        <v>0</v>
      </c>
      <c r="Z1507" s="21" t="str">
        <f t="shared" si="164"/>
        <v>Thursday</v>
      </c>
      <c r="AA1507" s="21" t="str">
        <f t="shared" si="165"/>
        <v>Thursday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8995.14</v>
      </c>
      <c r="F1508" s="47">
        <f t="shared" si="160"/>
        <v>8995.14</v>
      </c>
      <c r="G1508" s="48">
        <f t="shared" si="161"/>
        <v>8995.14</v>
      </c>
      <c r="H1508" s="21">
        <v>196055</v>
      </c>
      <c r="I1508" s="21" t="s">
        <v>2695</v>
      </c>
      <c r="J1508" s="21">
        <v>1</v>
      </c>
      <c r="K1508" s="21">
        <v>1</v>
      </c>
      <c r="L1508" s="21">
        <f t="shared" si="162"/>
        <v>0</v>
      </c>
      <c r="M1508" s="21" t="s">
        <v>2696</v>
      </c>
      <c r="N1508" s="30">
        <v>45866</v>
      </c>
      <c r="O1508" s="48">
        <v>0</v>
      </c>
      <c r="P1508" s="21" t="s">
        <v>30</v>
      </c>
      <c r="Q1508" s="21" t="s">
        <v>2070</v>
      </c>
      <c r="R1508" s="21" t="s">
        <v>847</v>
      </c>
      <c r="S1508" s="3" t="s">
        <v>299</v>
      </c>
      <c r="T1508" s="37" t="s">
        <v>609</v>
      </c>
      <c r="U1508" s="21" t="s">
        <v>2775</v>
      </c>
      <c r="V1508" s="21" t="str">
        <f>VLOOKUP(P1508,'Customer List'!B:C,2,)</f>
        <v>Delhi</v>
      </c>
      <c r="W1508" s="38"/>
      <c r="X1508" s="30">
        <v>45866</v>
      </c>
      <c r="Y1508" s="21">
        <f t="shared" si="163"/>
        <v>0</v>
      </c>
      <c r="Z1508" s="21" t="str">
        <f t="shared" si="164"/>
        <v>Monday</v>
      </c>
      <c r="AA1508" s="21" t="str">
        <f t="shared" si="165"/>
        <v>Monday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x14ac:dyDescent="0.25">
      <c r="A1509" s="21">
        <v>1508</v>
      </c>
      <c r="B1509" s="21" t="s">
        <v>2697</v>
      </c>
      <c r="C1509" s="30">
        <v>45856</v>
      </c>
      <c r="D1509" s="30">
        <v>45863</v>
      </c>
      <c r="E1509" s="47">
        <v>39000</v>
      </c>
      <c r="F1509" s="47">
        <f t="shared" si="160"/>
        <v>39000</v>
      </c>
      <c r="G1509" s="48">
        <f t="shared" si="161"/>
        <v>39000</v>
      </c>
      <c r="H1509" s="21">
        <v>2916854</v>
      </c>
      <c r="I1509" s="21"/>
      <c r="J1509" s="21">
        <v>1</v>
      </c>
      <c r="K1509" s="21">
        <v>1</v>
      </c>
      <c r="L1509" s="21">
        <f t="shared" si="162"/>
        <v>0</v>
      </c>
      <c r="M1509" s="21" t="s">
        <v>2698</v>
      </c>
      <c r="N1509" s="30">
        <v>45867</v>
      </c>
      <c r="O1509" s="48">
        <v>48750</v>
      </c>
      <c r="P1509" s="21" t="s">
        <v>460</v>
      </c>
      <c r="Q1509" s="21">
        <v>58153777684</v>
      </c>
      <c r="R1509" s="21" t="s">
        <v>40</v>
      </c>
      <c r="S1509" s="3">
        <v>-20</v>
      </c>
      <c r="T1509" s="37"/>
      <c r="U1509" s="21" t="s">
        <v>2775</v>
      </c>
      <c r="V1509" s="21" t="str">
        <f>VLOOKUP(P1509,'Customer List'!B:C,2,)</f>
        <v>Hyderabad</v>
      </c>
      <c r="W1509" s="38"/>
      <c r="X1509" s="30">
        <v>45868</v>
      </c>
      <c r="Y1509" s="21">
        <f t="shared" si="163"/>
        <v>1</v>
      </c>
      <c r="Z1509" s="21" t="str">
        <f t="shared" si="164"/>
        <v>Tuesday</v>
      </c>
      <c r="AA1509" s="21" t="str">
        <f t="shared" si="165"/>
        <v>Wednesday</v>
      </c>
      <c r="AB1509" s="21" t="str">
        <f>VLOOKUP(U1509,'Currency Sheet'!A:C,3,)</f>
        <v>INR</v>
      </c>
      <c r="AC1509" s="42" t="str">
        <f>VLOOKUP(P1509,'Customer List'!B:D,3,)</f>
        <v>OutStation</v>
      </c>
    </row>
    <row r="1510" spans="1:29" x14ac:dyDescent="0.25">
      <c r="A1510" s="21">
        <v>1509</v>
      </c>
      <c r="B1510" s="21" t="s">
        <v>2699</v>
      </c>
      <c r="C1510" s="30">
        <v>45859</v>
      </c>
      <c r="D1510" s="30">
        <v>45863</v>
      </c>
      <c r="E1510" s="47">
        <v>5384.34</v>
      </c>
      <c r="F1510" s="47">
        <f t="shared" si="160"/>
        <v>5384.34</v>
      </c>
      <c r="G1510" s="48">
        <f t="shared" si="161"/>
        <v>5384.34</v>
      </c>
      <c r="H1510" s="21">
        <v>154210</v>
      </c>
      <c r="I1510" s="21"/>
      <c r="J1510" s="21">
        <v>1</v>
      </c>
      <c r="K1510" s="21">
        <v>1</v>
      </c>
      <c r="L1510" s="21">
        <f t="shared" si="162"/>
        <v>0</v>
      </c>
      <c r="M1510" s="21" t="s">
        <v>2700</v>
      </c>
      <c r="N1510" s="30">
        <v>45869</v>
      </c>
      <c r="O1510" s="48">
        <v>6461.21</v>
      </c>
      <c r="P1510" s="21" t="s">
        <v>16</v>
      </c>
      <c r="Q1510" s="21" t="s">
        <v>2070</v>
      </c>
      <c r="R1510" s="21" t="s">
        <v>637</v>
      </c>
      <c r="S1510" s="3">
        <v>-20</v>
      </c>
      <c r="T1510" s="37"/>
      <c r="U1510" s="21" t="s">
        <v>2775</v>
      </c>
      <c r="V1510" s="21" t="str">
        <f>VLOOKUP(P1510,'Customer List'!B:C,2,)</f>
        <v>Delhi</v>
      </c>
      <c r="W1510" s="38"/>
      <c r="X1510" s="30">
        <v>45869</v>
      </c>
      <c r="Y1510" s="21">
        <f t="shared" si="163"/>
        <v>0</v>
      </c>
      <c r="Z1510" s="21" t="str">
        <f t="shared" si="164"/>
        <v>Thursday</v>
      </c>
      <c r="AA1510" s="21" t="str">
        <f t="shared" si="165"/>
        <v>Thursday</v>
      </c>
      <c r="AB1510" s="21" t="str">
        <f>VLOOKUP(U1510,'Currency Sheet'!A:C,3,)</f>
        <v>INR</v>
      </c>
      <c r="AC1510" s="42" t="str">
        <f>VLOOKUP(P1510,'Customer List'!B:D,3,)</f>
        <v>Local</v>
      </c>
    </row>
    <row r="1511" spans="1:29" x14ac:dyDescent="0.25">
      <c r="A1511" s="21">
        <v>1510</v>
      </c>
      <c r="B1511" s="21" t="s">
        <v>2052</v>
      </c>
      <c r="C1511" s="30">
        <v>45856</v>
      </c>
      <c r="D1511" s="30">
        <v>45864</v>
      </c>
      <c r="E1511" s="47">
        <v>53.9</v>
      </c>
      <c r="F1511" s="47">
        <f t="shared" si="160"/>
        <v>4743.2</v>
      </c>
      <c r="G1511" s="48">
        <f t="shared" si="161"/>
        <v>4743.2</v>
      </c>
      <c r="H1511" s="21">
        <v>100236</v>
      </c>
      <c r="I1511" s="21" t="s">
        <v>43</v>
      </c>
      <c r="J1511" s="21">
        <v>1</v>
      </c>
      <c r="K1511" s="21">
        <v>1</v>
      </c>
      <c r="L1511" s="21">
        <f t="shared" si="162"/>
        <v>0</v>
      </c>
      <c r="M1511" s="21" t="s">
        <v>2106</v>
      </c>
      <c r="N1511" s="30">
        <v>45866</v>
      </c>
      <c r="O1511" s="48">
        <v>8712.5499999999993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3"/>
        <v>1</v>
      </c>
      <c r="Z1511" s="21" t="str">
        <f t="shared" si="164"/>
        <v>Monday</v>
      </c>
      <c r="AA1511" s="21" t="str">
        <f t="shared" si="165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50.4</v>
      </c>
      <c r="F1512" s="47">
        <f t="shared" si="160"/>
        <v>4435.2</v>
      </c>
      <c r="G1512" s="48">
        <f t="shared" si="161"/>
        <v>4435.2</v>
      </c>
      <c r="H1512" s="21">
        <v>100408</v>
      </c>
      <c r="I1512" s="21" t="s">
        <v>1420</v>
      </c>
      <c r="J1512" s="21">
        <v>1</v>
      </c>
      <c r="K1512" s="21">
        <v>1</v>
      </c>
      <c r="L1512" s="21">
        <f t="shared" si="162"/>
        <v>0</v>
      </c>
      <c r="M1512" s="21" t="s">
        <v>2106</v>
      </c>
      <c r="N1512" s="30">
        <v>45866</v>
      </c>
      <c r="O1512" s="48">
        <v>8146.8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63"/>
        <v>1</v>
      </c>
      <c r="Z1512" s="21" t="str">
        <f t="shared" si="164"/>
        <v>Monday</v>
      </c>
      <c r="AA1512" s="21" t="str">
        <f t="shared" si="165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138.6</v>
      </c>
      <c r="F1513" s="47">
        <f t="shared" si="160"/>
        <v>12196.8</v>
      </c>
      <c r="G1513" s="48">
        <f t="shared" si="161"/>
        <v>24393.599999999999</v>
      </c>
      <c r="H1513" s="21">
        <v>100722</v>
      </c>
      <c r="I1513" s="21" t="s">
        <v>1275</v>
      </c>
      <c r="J1513" s="21">
        <v>2</v>
      </c>
      <c r="K1513" s="21">
        <v>2</v>
      </c>
      <c r="L1513" s="21">
        <f t="shared" si="162"/>
        <v>0</v>
      </c>
      <c r="M1513" s="21" t="s">
        <v>2108</v>
      </c>
      <c r="N1513" s="30">
        <v>45866</v>
      </c>
      <c r="O1513" s="48">
        <v>42966</v>
      </c>
      <c r="P1513" s="21" t="s">
        <v>2170</v>
      </c>
      <c r="Q1513" s="21">
        <v>58153727203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Gujrat</v>
      </c>
      <c r="W1513" s="38"/>
      <c r="X1513" s="30">
        <v>45868</v>
      </c>
      <c r="Y1513" s="21">
        <f t="shared" si="163"/>
        <v>2</v>
      </c>
      <c r="Z1513" s="21" t="str">
        <f t="shared" si="164"/>
        <v>Monday</v>
      </c>
      <c r="AA1513" s="21" t="str">
        <f t="shared" si="165"/>
        <v>Wednesday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50.4</v>
      </c>
      <c r="F1514" s="47">
        <f t="shared" si="160"/>
        <v>4435.2</v>
      </c>
      <c r="G1514" s="48">
        <f t="shared" si="161"/>
        <v>4435.2</v>
      </c>
      <c r="H1514" s="21">
        <v>100723</v>
      </c>
      <c r="I1514" s="21" t="s">
        <v>1422</v>
      </c>
      <c r="J1514" s="21">
        <v>1</v>
      </c>
      <c r="K1514" s="21">
        <v>1</v>
      </c>
      <c r="L1514" s="21">
        <f t="shared" si="162"/>
        <v>0</v>
      </c>
      <c r="M1514" s="21" t="s">
        <v>2106</v>
      </c>
      <c r="N1514" s="30">
        <v>45866</v>
      </c>
      <c r="O1514" s="48">
        <v>8146.8</v>
      </c>
      <c r="P1514" s="21" t="s">
        <v>332</v>
      </c>
      <c r="Q1514" s="21">
        <v>58153726212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Banglore</v>
      </c>
      <c r="W1514" s="38"/>
      <c r="X1514" s="30">
        <v>45867</v>
      </c>
      <c r="Y1514" s="21">
        <f t="shared" si="163"/>
        <v>1</v>
      </c>
      <c r="Z1514" s="21" t="str">
        <f t="shared" si="164"/>
        <v>Monday</v>
      </c>
      <c r="AA1514" s="21" t="str">
        <f t="shared" si="165"/>
        <v>Tuesday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204.75</v>
      </c>
      <c r="F1515" s="47">
        <f t="shared" si="160"/>
        <v>18018</v>
      </c>
      <c r="G1515" s="48">
        <f t="shared" si="161"/>
        <v>36036</v>
      </c>
      <c r="H1515" s="21">
        <v>100742</v>
      </c>
      <c r="I1515" s="21" t="s">
        <v>2802</v>
      </c>
      <c r="J1515" s="21">
        <v>2</v>
      </c>
      <c r="K1515" s="21">
        <v>2</v>
      </c>
      <c r="L1515" s="21">
        <f t="shared" si="162"/>
        <v>0</v>
      </c>
      <c r="M1515" s="21" t="s">
        <v>2108</v>
      </c>
      <c r="N1515" s="30">
        <v>45866</v>
      </c>
      <c r="O1515" s="48">
        <v>59241</v>
      </c>
      <c r="P1515" s="21" t="s">
        <v>2170</v>
      </c>
      <c r="Q1515" s="21">
        <v>58153727203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Gujrat</v>
      </c>
      <c r="W1515" s="38"/>
      <c r="X1515" s="30">
        <v>45868</v>
      </c>
      <c r="Y1515" s="21">
        <f t="shared" si="163"/>
        <v>2</v>
      </c>
      <c r="Z1515" s="21" t="str">
        <f t="shared" si="164"/>
        <v>Monday</v>
      </c>
      <c r="AA1515" s="21" t="str">
        <f t="shared" si="165"/>
        <v>Wednesday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37.799999999999997</v>
      </c>
      <c r="F1516" s="47">
        <f t="shared" si="160"/>
        <v>3326.3999999999996</v>
      </c>
      <c r="G1516" s="48">
        <f t="shared" si="161"/>
        <v>3326.3999999999996</v>
      </c>
      <c r="H1516" s="21">
        <v>101319</v>
      </c>
      <c r="I1516" s="21" t="s">
        <v>2803</v>
      </c>
      <c r="J1516" s="21">
        <v>1</v>
      </c>
      <c r="K1516" s="21">
        <v>1</v>
      </c>
      <c r="L1516" s="21">
        <f t="shared" si="162"/>
        <v>0</v>
      </c>
      <c r="M1516" s="21" t="s">
        <v>2114</v>
      </c>
      <c r="N1516" s="30">
        <v>45866</v>
      </c>
      <c r="O1516" s="48">
        <v>5440</v>
      </c>
      <c r="P1516" s="21" t="s">
        <v>2045</v>
      </c>
      <c r="Q1516" s="21">
        <v>58153726595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Hyderabad</v>
      </c>
      <c r="W1516" s="38"/>
      <c r="X1516" s="30">
        <v>45867</v>
      </c>
      <c r="Y1516" s="21">
        <f t="shared" si="163"/>
        <v>1</v>
      </c>
      <c r="Z1516" s="21" t="str">
        <f t="shared" si="164"/>
        <v>Monday</v>
      </c>
      <c r="AA1516" s="21" t="str">
        <f t="shared" si="165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181.5</v>
      </c>
      <c r="F1517" s="47">
        <f t="shared" si="160"/>
        <v>15972</v>
      </c>
      <c r="G1517" s="48">
        <f t="shared" si="161"/>
        <v>15972</v>
      </c>
      <c r="H1517" s="21">
        <v>102127</v>
      </c>
      <c r="I1517" s="21" t="s">
        <v>2911</v>
      </c>
      <c r="J1517" s="21">
        <v>1</v>
      </c>
      <c r="K1517" s="21">
        <v>1</v>
      </c>
      <c r="L1517" s="21">
        <f t="shared" si="162"/>
        <v>0</v>
      </c>
      <c r="M1517" s="21" t="s">
        <v>2106</v>
      </c>
      <c r="N1517" s="30">
        <v>45866</v>
      </c>
      <c r="O1517" s="48">
        <v>27382.3</v>
      </c>
      <c r="P1517" s="21" t="s">
        <v>332</v>
      </c>
      <c r="Q1517" s="21">
        <v>58153726212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Banglore</v>
      </c>
      <c r="W1517" s="38"/>
      <c r="X1517" s="30">
        <v>45867</v>
      </c>
      <c r="Y1517" s="21">
        <f t="shared" si="163"/>
        <v>1</v>
      </c>
      <c r="Z1517" s="21" t="str">
        <f t="shared" si="164"/>
        <v>Monday</v>
      </c>
      <c r="AA1517" s="21" t="str">
        <f t="shared" si="165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168.7</v>
      </c>
      <c r="F1518" s="47">
        <f t="shared" si="160"/>
        <v>14845.599999999999</v>
      </c>
      <c r="G1518" s="48">
        <f t="shared" si="161"/>
        <v>14845.599999999999</v>
      </c>
      <c r="H1518" s="21">
        <v>102720</v>
      </c>
      <c r="I1518" s="21" t="s">
        <v>1660</v>
      </c>
      <c r="J1518" s="21">
        <v>1</v>
      </c>
      <c r="K1518" s="21">
        <v>1</v>
      </c>
      <c r="L1518" s="21">
        <f t="shared" si="162"/>
        <v>0</v>
      </c>
      <c r="M1518" s="21" t="s">
        <v>2101</v>
      </c>
      <c r="N1518" s="30">
        <v>45866</v>
      </c>
      <c r="O1518" s="48">
        <v>20605.5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3"/>
        <v>1</v>
      </c>
      <c r="Z1518" s="21" t="str">
        <f t="shared" si="164"/>
        <v>Monday</v>
      </c>
      <c r="AA1518" s="21" t="str">
        <f t="shared" si="165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150.5</v>
      </c>
      <c r="F1519" s="47">
        <f t="shared" si="160"/>
        <v>13244</v>
      </c>
      <c r="G1519" s="48">
        <f t="shared" si="161"/>
        <v>13244</v>
      </c>
      <c r="H1519" s="21">
        <v>103020</v>
      </c>
      <c r="I1519" s="21" t="s">
        <v>2912</v>
      </c>
      <c r="J1519" s="21">
        <v>1</v>
      </c>
      <c r="K1519" s="21">
        <v>1</v>
      </c>
      <c r="L1519" s="21">
        <f t="shared" si="162"/>
        <v>0</v>
      </c>
      <c r="M1519" s="21" t="s">
        <v>2100</v>
      </c>
      <c r="N1519" s="30">
        <v>45866</v>
      </c>
      <c r="O1519" s="48">
        <v>18382.5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3"/>
        <v>1</v>
      </c>
      <c r="Z1519" s="21" t="str">
        <f t="shared" si="164"/>
        <v>Monday</v>
      </c>
      <c r="AA1519" s="21" t="str">
        <f t="shared" si="165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204.75</v>
      </c>
      <c r="F1520" s="47">
        <f t="shared" si="160"/>
        <v>18018</v>
      </c>
      <c r="G1520" s="48">
        <f t="shared" si="161"/>
        <v>36036</v>
      </c>
      <c r="H1520" s="21">
        <v>103149</v>
      </c>
      <c r="I1520" s="21" t="s">
        <v>2913</v>
      </c>
      <c r="J1520" s="21">
        <v>2</v>
      </c>
      <c r="K1520" s="21">
        <v>2</v>
      </c>
      <c r="L1520" s="21">
        <f t="shared" si="162"/>
        <v>0</v>
      </c>
      <c r="M1520" s="21" t="s">
        <v>2101</v>
      </c>
      <c r="N1520" s="30">
        <v>45866</v>
      </c>
      <c r="O1520" s="48">
        <v>46683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3"/>
        <v>1</v>
      </c>
      <c r="Z1520" s="21" t="str">
        <f t="shared" si="164"/>
        <v>Monday</v>
      </c>
      <c r="AA1520" s="21" t="str">
        <f t="shared" si="165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217.7</v>
      </c>
      <c r="F1521" s="47">
        <f t="shared" si="160"/>
        <v>19157.599999999999</v>
      </c>
      <c r="G1521" s="48">
        <f t="shared" si="161"/>
        <v>19157.599999999999</v>
      </c>
      <c r="H1521" s="21">
        <v>105720</v>
      </c>
      <c r="I1521" s="21" t="s">
        <v>1664</v>
      </c>
      <c r="J1521" s="21">
        <v>1</v>
      </c>
      <c r="K1521" s="21">
        <v>1</v>
      </c>
      <c r="L1521" s="21">
        <f t="shared" si="162"/>
        <v>0</v>
      </c>
      <c r="M1521" s="21" t="s">
        <v>2100</v>
      </c>
      <c r="N1521" s="30">
        <v>45866</v>
      </c>
      <c r="O1521" s="48">
        <v>26590.5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63"/>
        <v>1</v>
      </c>
      <c r="Z1521" s="21" t="str">
        <f t="shared" si="164"/>
        <v>Monday</v>
      </c>
      <c r="AA1521" s="21" t="str">
        <f t="shared" si="165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194.25</v>
      </c>
      <c r="F1522" s="47">
        <f t="shared" si="160"/>
        <v>17094</v>
      </c>
      <c r="G1522" s="48">
        <f t="shared" si="161"/>
        <v>17094</v>
      </c>
      <c r="H1522" s="21">
        <v>106312</v>
      </c>
      <c r="I1522" s="21" t="s">
        <v>2914</v>
      </c>
      <c r="J1522" s="21">
        <v>1</v>
      </c>
      <c r="K1522" s="21">
        <v>1</v>
      </c>
      <c r="L1522" s="21">
        <f t="shared" si="162"/>
        <v>0</v>
      </c>
      <c r="M1522" s="21" t="s">
        <v>2106</v>
      </c>
      <c r="N1522" s="30">
        <v>45866</v>
      </c>
      <c r="O1522" s="48">
        <v>29305.85</v>
      </c>
      <c r="P1522" s="21" t="s">
        <v>332</v>
      </c>
      <c r="Q1522" s="21">
        <v>58153726212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Banglore</v>
      </c>
      <c r="W1522" s="38"/>
      <c r="X1522" s="30">
        <v>45867</v>
      </c>
      <c r="Y1522" s="21">
        <f t="shared" si="163"/>
        <v>1</v>
      </c>
      <c r="Z1522" s="21" t="str">
        <f t="shared" si="164"/>
        <v>Monday</v>
      </c>
      <c r="AA1522" s="21" t="str">
        <f t="shared" si="165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186.9</v>
      </c>
      <c r="F1523" s="47">
        <f t="shared" si="160"/>
        <v>16447.2</v>
      </c>
      <c r="G1523" s="48">
        <f t="shared" si="161"/>
        <v>16447.2</v>
      </c>
      <c r="H1523" s="21">
        <v>108112</v>
      </c>
      <c r="I1523" s="21" t="s">
        <v>2915</v>
      </c>
      <c r="J1523" s="21">
        <v>1</v>
      </c>
      <c r="K1523" s="21">
        <v>1</v>
      </c>
      <c r="L1523" s="21">
        <f t="shared" si="162"/>
        <v>0</v>
      </c>
      <c r="M1523" s="21" t="s">
        <v>2100</v>
      </c>
      <c r="N1523" s="30">
        <v>45866</v>
      </c>
      <c r="O1523" s="48">
        <v>22828.5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3"/>
        <v>1</v>
      </c>
      <c r="Z1523" s="21" t="str">
        <f t="shared" si="164"/>
        <v>Monday</v>
      </c>
      <c r="AA1523" s="21" t="str">
        <f t="shared" si="165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214.5</v>
      </c>
      <c r="F1524" s="47">
        <f t="shared" si="160"/>
        <v>18876</v>
      </c>
      <c r="G1524" s="48">
        <f t="shared" si="161"/>
        <v>37752</v>
      </c>
      <c r="H1524" s="21">
        <v>115555</v>
      </c>
      <c r="I1524" s="21" t="s">
        <v>2916</v>
      </c>
      <c r="J1524" s="21">
        <v>2</v>
      </c>
      <c r="K1524" s="21">
        <v>2</v>
      </c>
      <c r="L1524" s="21">
        <f t="shared" si="162"/>
        <v>0</v>
      </c>
      <c r="M1524" s="21" t="s">
        <v>2100</v>
      </c>
      <c r="N1524" s="30">
        <v>45866</v>
      </c>
      <c r="O1524" s="48">
        <v>48906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63"/>
        <v>1</v>
      </c>
      <c r="Z1524" s="21" t="str">
        <f t="shared" si="164"/>
        <v>Monday</v>
      </c>
      <c r="AA1524" s="21" t="str">
        <f t="shared" si="165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217.7</v>
      </c>
      <c r="F1525" s="47">
        <f t="shared" si="160"/>
        <v>19157.599999999999</v>
      </c>
      <c r="G1525" s="48">
        <f t="shared" si="161"/>
        <v>19157.599999999999</v>
      </c>
      <c r="H1525" s="21">
        <v>116122</v>
      </c>
      <c r="I1525" s="21" t="s">
        <v>2917</v>
      </c>
      <c r="J1525" s="21">
        <v>1</v>
      </c>
      <c r="K1525" s="21">
        <v>1</v>
      </c>
      <c r="L1525" s="21">
        <f t="shared" si="162"/>
        <v>0</v>
      </c>
      <c r="M1525" s="21" t="s">
        <v>2117</v>
      </c>
      <c r="N1525" s="30">
        <v>45866</v>
      </c>
      <c r="O1525" s="48">
        <v>26590.5</v>
      </c>
      <c r="P1525" s="21" t="s">
        <v>16</v>
      </c>
      <c r="Q1525" s="21" t="s">
        <v>636</v>
      </c>
      <c r="R1525" s="21" t="s">
        <v>637</v>
      </c>
      <c r="S1525" s="3" t="s">
        <v>2049</v>
      </c>
      <c r="T1525" s="37"/>
      <c r="U1525" s="21" t="s">
        <v>18</v>
      </c>
      <c r="V1525" s="21" t="str">
        <f>VLOOKUP(P1525,'Customer List'!B:C,2,)</f>
        <v>Delhi</v>
      </c>
      <c r="W1525" s="38"/>
      <c r="X1525" s="30">
        <v>45866</v>
      </c>
      <c r="Y1525" s="21">
        <f t="shared" si="163"/>
        <v>0</v>
      </c>
      <c r="Z1525" s="21" t="str">
        <f t="shared" si="164"/>
        <v>Monday</v>
      </c>
      <c r="AA1525" s="21" t="str">
        <f t="shared" si="165"/>
        <v>Monday</v>
      </c>
      <c r="AB1525" s="21" t="str">
        <f>VLOOKUP(U1525,'Currency Sheet'!A:C,3,)</f>
        <v>DOLLAR</v>
      </c>
      <c r="AC1525" s="42" t="str">
        <f>VLOOKUP(P1525,'Customer List'!B:D,3,)</f>
        <v>Local</v>
      </c>
    </row>
    <row r="1526" spans="1:29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189.75</v>
      </c>
      <c r="F1526" s="47">
        <f t="shared" si="160"/>
        <v>16698</v>
      </c>
      <c r="G1526" s="48">
        <f t="shared" si="161"/>
        <v>33396</v>
      </c>
      <c r="H1526" s="21">
        <v>126631</v>
      </c>
      <c r="I1526" s="21" t="s">
        <v>2918</v>
      </c>
      <c r="J1526" s="21">
        <v>2</v>
      </c>
      <c r="K1526" s="21">
        <v>2</v>
      </c>
      <c r="L1526" s="21">
        <f t="shared" si="162"/>
        <v>0</v>
      </c>
      <c r="M1526" s="21" t="s">
        <v>2101</v>
      </c>
      <c r="N1526" s="30">
        <v>45866</v>
      </c>
      <c r="O1526" s="48">
        <v>43263</v>
      </c>
      <c r="P1526" s="21" t="s">
        <v>242</v>
      </c>
      <c r="Q1526" s="21">
        <v>58153726466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Mumbai</v>
      </c>
      <c r="W1526" s="38"/>
      <c r="X1526" s="30">
        <v>45867</v>
      </c>
      <c r="Y1526" s="21">
        <f t="shared" si="163"/>
        <v>1</v>
      </c>
      <c r="Z1526" s="21" t="str">
        <f t="shared" si="164"/>
        <v>Monday</v>
      </c>
      <c r="AA1526" s="21" t="str">
        <f t="shared" si="165"/>
        <v>Tuesday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377.3</v>
      </c>
      <c r="F1527" s="47">
        <f t="shared" si="160"/>
        <v>33202.400000000001</v>
      </c>
      <c r="G1527" s="48">
        <f t="shared" si="161"/>
        <v>33202.400000000001</v>
      </c>
      <c r="H1527" s="21">
        <v>127031</v>
      </c>
      <c r="I1527" s="21" t="s">
        <v>2919</v>
      </c>
      <c r="J1527" s="21">
        <v>1</v>
      </c>
      <c r="K1527" s="21">
        <v>1</v>
      </c>
      <c r="L1527" s="21">
        <f t="shared" si="162"/>
        <v>0</v>
      </c>
      <c r="M1527" s="21" t="s">
        <v>2128</v>
      </c>
      <c r="N1527" s="30">
        <v>45867</v>
      </c>
      <c r="O1527" s="48">
        <v>58781.5</v>
      </c>
      <c r="P1527" s="21" t="s">
        <v>26</v>
      </c>
      <c r="Q1527" s="21" t="s">
        <v>2081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3"/>
        <v>1</v>
      </c>
      <c r="Z1527" s="21" t="str">
        <f t="shared" si="164"/>
        <v>Tuesday</v>
      </c>
      <c r="AA1527" s="21" t="str">
        <f t="shared" si="165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205.1</v>
      </c>
      <c r="F1528" s="47">
        <f t="shared" si="160"/>
        <v>18048.8</v>
      </c>
      <c r="G1528" s="48">
        <f t="shared" si="161"/>
        <v>18048.8</v>
      </c>
      <c r="H1528" s="21">
        <v>127106</v>
      </c>
      <c r="I1528" s="21" t="s">
        <v>2920</v>
      </c>
      <c r="J1528" s="21">
        <v>1</v>
      </c>
      <c r="K1528" s="21">
        <v>1</v>
      </c>
      <c r="L1528" s="21">
        <f t="shared" si="162"/>
        <v>0</v>
      </c>
      <c r="M1528" s="21" t="s">
        <v>2128</v>
      </c>
      <c r="N1528" s="30">
        <v>45867</v>
      </c>
      <c r="O1528" s="48">
        <v>31790.5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63"/>
        <v>1</v>
      </c>
      <c r="Z1528" s="21" t="str">
        <f t="shared" si="164"/>
        <v>Tuesday</v>
      </c>
      <c r="AA1528" s="21" t="str">
        <f t="shared" si="165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219</v>
      </c>
      <c r="F1529" s="47">
        <f t="shared" si="160"/>
        <v>19272</v>
      </c>
      <c r="G1529" s="48">
        <f t="shared" si="161"/>
        <v>19272</v>
      </c>
      <c r="H1529" s="21">
        <v>135225</v>
      </c>
      <c r="I1529" s="21" t="s">
        <v>2921</v>
      </c>
      <c r="J1529" s="21">
        <v>1</v>
      </c>
      <c r="K1529" s="21">
        <v>1</v>
      </c>
      <c r="L1529" s="21">
        <f t="shared" si="162"/>
        <v>0</v>
      </c>
      <c r="M1529" s="21" t="s">
        <v>2106</v>
      </c>
      <c r="N1529" s="30">
        <v>45866</v>
      </c>
      <c r="O1529" s="48">
        <v>33039.800000000003</v>
      </c>
      <c r="P1529" s="21" t="s">
        <v>332</v>
      </c>
      <c r="Q1529" s="21">
        <v>58153726212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Banglore</v>
      </c>
      <c r="W1529" s="38"/>
      <c r="X1529" s="30">
        <v>45867</v>
      </c>
      <c r="Y1529" s="21">
        <f t="shared" si="163"/>
        <v>1</v>
      </c>
      <c r="Z1529" s="21" t="str">
        <f t="shared" si="164"/>
        <v>Monday</v>
      </c>
      <c r="AA1529" s="21" t="str">
        <f t="shared" si="165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153</v>
      </c>
      <c r="F1530" s="47">
        <f t="shared" si="160"/>
        <v>13464</v>
      </c>
      <c r="G1530" s="48">
        <f t="shared" si="161"/>
        <v>26928</v>
      </c>
      <c r="H1530" s="21">
        <v>141717</v>
      </c>
      <c r="I1530" s="21" t="s">
        <v>2922</v>
      </c>
      <c r="J1530" s="21">
        <v>2</v>
      </c>
      <c r="K1530" s="21">
        <v>2</v>
      </c>
      <c r="L1530" s="21">
        <f t="shared" si="162"/>
        <v>0</v>
      </c>
      <c r="M1530" s="21" t="s">
        <v>2101</v>
      </c>
      <c r="N1530" s="30">
        <v>45866</v>
      </c>
      <c r="O1530" s="48">
        <v>34884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3"/>
        <v>1</v>
      </c>
      <c r="Z1530" s="21" t="str">
        <f t="shared" si="164"/>
        <v>Monday</v>
      </c>
      <c r="AA1530" s="21" t="str">
        <f t="shared" si="165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196.5</v>
      </c>
      <c r="F1531" s="47">
        <f t="shared" si="160"/>
        <v>17292</v>
      </c>
      <c r="G1531" s="48">
        <f t="shared" si="161"/>
        <v>34584</v>
      </c>
      <c r="H1531" s="21">
        <v>142521</v>
      </c>
      <c r="I1531" s="21" t="s">
        <v>2923</v>
      </c>
      <c r="J1531" s="21">
        <v>2</v>
      </c>
      <c r="K1531" s="21">
        <v>2</v>
      </c>
      <c r="L1531" s="21">
        <f t="shared" si="162"/>
        <v>0</v>
      </c>
      <c r="M1531" s="21" t="s">
        <v>2101</v>
      </c>
      <c r="N1531" s="30">
        <v>45866</v>
      </c>
      <c r="O1531" s="48">
        <v>44802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63"/>
        <v>1</v>
      </c>
      <c r="Z1531" s="21" t="str">
        <f t="shared" si="164"/>
        <v>Monday</v>
      </c>
      <c r="AA1531" s="21" t="str">
        <f t="shared" si="165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38.5</v>
      </c>
      <c r="F1532" s="47">
        <f t="shared" si="160"/>
        <v>3388</v>
      </c>
      <c r="G1532" s="48">
        <f t="shared" si="161"/>
        <v>6776</v>
      </c>
      <c r="H1532" s="21">
        <v>300306</v>
      </c>
      <c r="I1532" s="21" t="s">
        <v>216</v>
      </c>
      <c r="J1532" s="21">
        <v>2</v>
      </c>
      <c r="K1532" s="21">
        <v>2</v>
      </c>
      <c r="L1532" s="21">
        <f t="shared" si="162"/>
        <v>0</v>
      </c>
      <c r="M1532" s="21" t="s">
        <v>2103</v>
      </c>
      <c r="N1532" s="30">
        <v>45866</v>
      </c>
      <c r="O1532" s="48">
        <v>11935</v>
      </c>
      <c r="P1532" s="21" t="s">
        <v>2046</v>
      </c>
      <c r="Q1532" s="21">
        <v>58153728301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Banglore</v>
      </c>
      <c r="W1532" s="38"/>
      <c r="X1532" s="30">
        <v>45867</v>
      </c>
      <c r="Y1532" s="21">
        <f t="shared" si="163"/>
        <v>1</v>
      </c>
      <c r="Z1532" s="21" t="str">
        <f t="shared" si="164"/>
        <v>Monday</v>
      </c>
      <c r="AA1532" s="21" t="str">
        <f t="shared" si="165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15.4</v>
      </c>
      <c r="F1533" s="47">
        <f t="shared" si="160"/>
        <v>1355.2</v>
      </c>
      <c r="G1533" s="48">
        <f t="shared" si="161"/>
        <v>2710.4</v>
      </c>
      <c r="H1533" s="21">
        <v>300405</v>
      </c>
      <c r="I1533" s="21" t="s">
        <v>216</v>
      </c>
      <c r="J1533" s="21">
        <v>2</v>
      </c>
      <c r="K1533" s="21">
        <v>2</v>
      </c>
      <c r="L1533" s="21">
        <f t="shared" si="162"/>
        <v>0</v>
      </c>
      <c r="M1533" s="21" t="s">
        <v>2126</v>
      </c>
      <c r="N1533" s="30">
        <v>45867</v>
      </c>
      <c r="O1533" s="48">
        <v>4092</v>
      </c>
      <c r="P1533" s="21" t="s">
        <v>629</v>
      </c>
      <c r="Q1533" s="21">
        <v>58153777916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Gujrat</v>
      </c>
      <c r="W1533" s="38"/>
      <c r="X1533" s="30">
        <v>45868</v>
      </c>
      <c r="Y1533" s="21">
        <f t="shared" si="163"/>
        <v>1</v>
      </c>
      <c r="Z1533" s="21" t="str">
        <f t="shared" si="164"/>
        <v>Tuesday</v>
      </c>
      <c r="AA1533" s="21" t="str">
        <f t="shared" si="165"/>
        <v>Wednesday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35</v>
      </c>
      <c r="F1534" s="47">
        <f t="shared" si="160"/>
        <v>3080</v>
      </c>
      <c r="G1534" s="48">
        <f t="shared" si="161"/>
        <v>3080</v>
      </c>
      <c r="H1534" s="21">
        <v>300406</v>
      </c>
      <c r="I1534" s="21" t="s">
        <v>216</v>
      </c>
      <c r="J1534" s="21">
        <v>1</v>
      </c>
      <c r="K1534" s="21">
        <v>1</v>
      </c>
      <c r="L1534" s="21">
        <f t="shared" si="162"/>
        <v>0</v>
      </c>
      <c r="M1534" s="21" t="s">
        <v>2146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3"/>
        <v>0</v>
      </c>
      <c r="Z1534" s="21" t="str">
        <f t="shared" si="164"/>
        <v>Monday</v>
      </c>
      <c r="AA1534" s="21" t="str">
        <f t="shared" si="165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69.3</v>
      </c>
      <c r="F1535" s="47">
        <f t="shared" si="160"/>
        <v>6098.4</v>
      </c>
      <c r="G1535" s="48">
        <f t="shared" si="161"/>
        <v>6098.4</v>
      </c>
      <c r="H1535" s="21">
        <v>300408</v>
      </c>
      <c r="I1535" s="21" t="s">
        <v>1466</v>
      </c>
      <c r="J1535" s="21">
        <v>1</v>
      </c>
      <c r="K1535" s="21">
        <v>1</v>
      </c>
      <c r="L1535" s="21">
        <f t="shared" si="162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63"/>
        <v>0</v>
      </c>
      <c r="Z1535" s="21" t="str">
        <f t="shared" si="164"/>
        <v>Monday</v>
      </c>
      <c r="AA1535" s="21" t="str">
        <f t="shared" si="165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35</v>
      </c>
      <c r="F1536" s="47">
        <f t="shared" si="160"/>
        <v>3080</v>
      </c>
      <c r="G1536" s="48">
        <f t="shared" si="161"/>
        <v>3080</v>
      </c>
      <c r="H1536" s="21">
        <v>300406</v>
      </c>
      <c r="I1536" s="21" t="s">
        <v>216</v>
      </c>
      <c r="J1536" s="21">
        <v>1</v>
      </c>
      <c r="K1536" s="21">
        <v>1</v>
      </c>
      <c r="L1536" s="21">
        <f t="shared" si="162"/>
        <v>0</v>
      </c>
      <c r="M1536" s="21" t="s">
        <v>2185</v>
      </c>
      <c r="N1536" s="30">
        <v>45871</v>
      </c>
      <c r="O1536" s="48">
        <v>5425</v>
      </c>
      <c r="P1536" s="21" t="s">
        <v>1044</v>
      </c>
      <c r="Q1536" s="21">
        <v>58153984534</v>
      </c>
      <c r="R1536" s="21" t="s">
        <v>40</v>
      </c>
      <c r="S1536" s="3">
        <v>4</v>
      </c>
      <c r="T1536" s="37"/>
      <c r="U1536" s="21" t="s">
        <v>18</v>
      </c>
      <c r="V1536" s="21" t="str">
        <f>VLOOKUP(P1536,'Customer List'!B:C,2,)</f>
        <v>Banglore</v>
      </c>
      <c r="W1536" s="38"/>
      <c r="X1536" s="30">
        <v>45873</v>
      </c>
      <c r="Y1536" s="21">
        <f t="shared" si="163"/>
        <v>2</v>
      </c>
      <c r="Z1536" s="21" t="str">
        <f t="shared" si="164"/>
        <v>Saturday</v>
      </c>
      <c r="AA1536" s="21" t="str">
        <f t="shared" si="165"/>
        <v>Monday</v>
      </c>
      <c r="AB1536" s="21" t="str">
        <f>VLOOKUP(U1536,'Currency Sheet'!A:C,3,)</f>
        <v>DOLLAR</v>
      </c>
      <c r="AC1536" s="42" t="str">
        <f>VLOOKUP(P1536,'Customer List'!B:D,3,)</f>
        <v>OutStation</v>
      </c>
    </row>
    <row r="1537" spans="1:29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69.3</v>
      </c>
      <c r="F1537" s="47">
        <f t="shared" si="160"/>
        <v>6098.4</v>
      </c>
      <c r="G1537" s="48">
        <f t="shared" si="161"/>
        <v>6098.4</v>
      </c>
      <c r="H1537" s="21">
        <v>300408</v>
      </c>
      <c r="I1537" s="21" t="s">
        <v>1466</v>
      </c>
      <c r="J1537" s="21">
        <v>1</v>
      </c>
      <c r="K1537" s="21"/>
      <c r="L1537" s="21">
        <f t="shared" si="162"/>
        <v>1</v>
      </c>
      <c r="M1537" s="21"/>
      <c r="N1537" s="30"/>
      <c r="O1537" s="48"/>
      <c r="P1537" s="21" t="s">
        <v>1145</v>
      </c>
      <c r="Q1537" s="21"/>
      <c r="R1537" s="21"/>
      <c r="S1537" s="3" t="s">
        <v>2049</v>
      </c>
      <c r="T1537" s="37" t="s">
        <v>2151</v>
      </c>
      <c r="U1537" s="21" t="s">
        <v>18</v>
      </c>
      <c r="V1537" s="21" t="str">
        <f>VLOOKUP(P1537,'Customer List'!B:C,2,)</f>
        <v>STOCK</v>
      </c>
      <c r="W1537" s="38" t="s">
        <v>1145</v>
      </c>
      <c r="X1537" s="30" t="str">
        <f>IF(OR(R1537 = "PRIYANKA MADAM", R1537 = "DEEPAK", R1537 = "PORTER"),N1537,"")</f>
        <v/>
      </c>
      <c r="Y1537" s="21" t="str">
        <f t="shared" si="163"/>
        <v/>
      </c>
      <c r="Z1537" s="21" t="str">
        <f t="shared" si="164"/>
        <v/>
      </c>
      <c r="AA1537" s="21" t="str">
        <f t="shared" si="165"/>
        <v/>
      </c>
      <c r="AB1537" s="21" t="str">
        <f>VLOOKUP(U1537,'Currency Sheet'!A:C,3,)</f>
        <v>DOLLAR</v>
      </c>
      <c r="AC1537" s="42" t="str">
        <f>VLOOKUP(P1537,'Customer List'!B:D,3,)</f>
        <v>STOCK</v>
      </c>
    </row>
    <row r="1538" spans="1:29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187.6</v>
      </c>
      <c r="F1538" s="47">
        <f t="shared" si="160"/>
        <v>16508.8</v>
      </c>
      <c r="G1538" s="48">
        <f t="shared" si="161"/>
        <v>16508.8</v>
      </c>
      <c r="H1538" s="21">
        <v>300416</v>
      </c>
      <c r="I1538" s="21" t="s">
        <v>2924</v>
      </c>
      <c r="J1538" s="21">
        <v>1</v>
      </c>
      <c r="K1538" s="21">
        <v>1</v>
      </c>
      <c r="L1538" s="21">
        <f t="shared" si="162"/>
        <v>0</v>
      </c>
      <c r="M1538" s="21" t="s">
        <v>2118</v>
      </c>
      <c r="N1538" s="30">
        <v>45866</v>
      </c>
      <c r="O1538" s="48">
        <v>22914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3"/>
        <v>0</v>
      </c>
      <c r="Z1538" s="21" t="str">
        <f t="shared" si="164"/>
        <v>Monday</v>
      </c>
      <c r="AA1538" s="21" t="str">
        <f t="shared" si="165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194.6</v>
      </c>
      <c r="F1539" s="47">
        <f t="shared" ref="F1539:F1602" si="166">IF(AB1539="DOLLAR",E1539*88,E1539)</f>
        <v>17124.8</v>
      </c>
      <c r="G1539" s="48">
        <f t="shared" ref="G1539:G1602" si="167">F1539*J1539</f>
        <v>17124.8</v>
      </c>
      <c r="H1539" s="21">
        <v>300420</v>
      </c>
      <c r="I1539" s="21" t="s">
        <v>2925</v>
      </c>
      <c r="J1539" s="21">
        <v>1</v>
      </c>
      <c r="K1539" s="21">
        <v>1</v>
      </c>
      <c r="L1539" s="21">
        <f t="shared" ref="L1539:L1602" si="168">J1539-K1539</f>
        <v>0</v>
      </c>
      <c r="M1539" s="21" t="s">
        <v>2118</v>
      </c>
      <c r="N1539" s="30">
        <v>45866</v>
      </c>
      <c r="O1539" s="48">
        <v>23769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ref="Y1539:Y1602" si="169">IF(X1539="", "", X1539-N1539)</f>
        <v>0</v>
      </c>
      <c r="Z1539" s="21" t="str">
        <f t="shared" ref="Z1539:Z1602" si="170">IF(N1539="", "", TEXT(N1539, "dddd"))</f>
        <v>Monday</v>
      </c>
      <c r="AA1539" s="21" t="str">
        <f t="shared" ref="AA1539:AA1602" si="171"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204.4</v>
      </c>
      <c r="F1540" s="47">
        <f t="shared" si="166"/>
        <v>17987.2</v>
      </c>
      <c r="G1540" s="48">
        <f t="shared" si="167"/>
        <v>17987.2</v>
      </c>
      <c r="H1540" s="21">
        <v>300426</v>
      </c>
      <c r="I1540" s="21" t="s">
        <v>2926</v>
      </c>
      <c r="J1540" s="21">
        <v>1</v>
      </c>
      <c r="K1540" s="21">
        <v>1</v>
      </c>
      <c r="L1540" s="21">
        <f t="shared" si="168"/>
        <v>0</v>
      </c>
      <c r="M1540" s="21" t="s">
        <v>2118</v>
      </c>
      <c r="N1540" s="30">
        <v>45866</v>
      </c>
      <c r="O1540" s="48">
        <v>24966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9"/>
        <v>0</v>
      </c>
      <c r="Z1540" s="21" t="str">
        <f t="shared" si="170"/>
        <v>Monday</v>
      </c>
      <c r="AA1540" s="21" t="str">
        <f t="shared" si="171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285.75</v>
      </c>
      <c r="F1541" s="47">
        <f t="shared" si="166"/>
        <v>25146</v>
      </c>
      <c r="G1541" s="48">
        <f t="shared" si="167"/>
        <v>25146</v>
      </c>
      <c r="H1541" s="21">
        <v>300434</v>
      </c>
      <c r="I1541" s="21" t="s">
        <v>2927</v>
      </c>
      <c r="J1541" s="21">
        <v>1</v>
      </c>
      <c r="K1541" s="21">
        <v>1</v>
      </c>
      <c r="L1541" s="21">
        <f t="shared" si="168"/>
        <v>0</v>
      </c>
      <c r="M1541" s="21" t="s">
        <v>2118</v>
      </c>
      <c r="N1541" s="30">
        <v>45866</v>
      </c>
      <c r="O1541" s="48">
        <v>32575.5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9"/>
        <v>0</v>
      </c>
      <c r="Z1541" s="21" t="str">
        <f t="shared" si="170"/>
        <v>Monday</v>
      </c>
      <c r="AA1541" s="21" t="str">
        <f t="shared" si="171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309.75</v>
      </c>
      <c r="F1542" s="47">
        <f t="shared" si="166"/>
        <v>27258</v>
      </c>
      <c r="G1542" s="48">
        <f t="shared" si="167"/>
        <v>27258</v>
      </c>
      <c r="H1542" s="21">
        <v>300448</v>
      </c>
      <c r="I1542" s="21" t="s">
        <v>1484</v>
      </c>
      <c r="J1542" s="21">
        <v>1</v>
      </c>
      <c r="K1542" s="21">
        <v>1</v>
      </c>
      <c r="L1542" s="21">
        <f t="shared" si="168"/>
        <v>0</v>
      </c>
      <c r="M1542" s="21" t="s">
        <v>2118</v>
      </c>
      <c r="N1542" s="30">
        <v>45866</v>
      </c>
      <c r="O1542" s="48">
        <v>35311.5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69"/>
        <v>0</v>
      </c>
      <c r="Z1542" s="21" t="str">
        <f t="shared" si="170"/>
        <v>Monday</v>
      </c>
      <c r="AA1542" s="21" t="str">
        <f t="shared" si="171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19.600000000000001</v>
      </c>
      <c r="F1543" s="47">
        <f t="shared" si="166"/>
        <v>1724.8000000000002</v>
      </c>
      <c r="G1543" s="48">
        <f t="shared" si="167"/>
        <v>3449.6000000000004</v>
      </c>
      <c r="H1543" s="21">
        <v>300507</v>
      </c>
      <c r="I1543" s="21" t="s">
        <v>1703</v>
      </c>
      <c r="J1543" s="21">
        <v>2</v>
      </c>
      <c r="K1543" s="21">
        <v>2</v>
      </c>
      <c r="L1543" s="21">
        <f t="shared" si="168"/>
        <v>0</v>
      </c>
      <c r="M1543" s="21" t="s">
        <v>2126</v>
      </c>
      <c r="N1543" s="30">
        <v>45867</v>
      </c>
      <c r="O1543" s="48">
        <v>5208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9"/>
        <v>1</v>
      </c>
      <c r="Z1543" s="21" t="str">
        <f t="shared" si="170"/>
        <v>Tuesday</v>
      </c>
      <c r="AA1543" s="21" t="str">
        <f t="shared" si="171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100.1</v>
      </c>
      <c r="F1544" s="47">
        <f t="shared" si="166"/>
        <v>8808.7999999999993</v>
      </c>
      <c r="G1544" s="48">
        <f t="shared" si="167"/>
        <v>8808.7999999999993</v>
      </c>
      <c r="H1544" s="21">
        <v>301813</v>
      </c>
      <c r="I1544" s="21" t="s">
        <v>88</v>
      </c>
      <c r="J1544" s="21">
        <v>1</v>
      </c>
      <c r="K1544" s="21">
        <v>1</v>
      </c>
      <c r="L1544" s="21">
        <f t="shared" si="168"/>
        <v>0</v>
      </c>
      <c r="M1544" s="21" t="s">
        <v>2126</v>
      </c>
      <c r="N1544" s="30">
        <v>45867</v>
      </c>
      <c r="O1544" s="48">
        <v>13299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69"/>
        <v>1</v>
      </c>
      <c r="Z1544" s="21" t="str">
        <f t="shared" si="170"/>
        <v>Tuesday</v>
      </c>
      <c r="AA1544" s="21" t="str">
        <f t="shared" si="171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60.9</v>
      </c>
      <c r="F1545" s="47">
        <f t="shared" si="166"/>
        <v>5359.2</v>
      </c>
      <c r="G1545" s="48">
        <f t="shared" si="167"/>
        <v>5359.2</v>
      </c>
      <c r="H1545" s="21">
        <v>301817</v>
      </c>
      <c r="I1545" s="21" t="s">
        <v>2928</v>
      </c>
      <c r="J1545" s="21">
        <v>1</v>
      </c>
      <c r="K1545" s="21">
        <v>1</v>
      </c>
      <c r="L1545" s="21">
        <f t="shared" si="168"/>
        <v>0</v>
      </c>
      <c r="M1545" s="21" t="s">
        <v>2096</v>
      </c>
      <c r="N1545" s="30">
        <v>45868</v>
      </c>
      <c r="O1545" s="48">
        <v>0</v>
      </c>
      <c r="P1545" s="21" t="s">
        <v>1051</v>
      </c>
      <c r="Q1545" s="21" t="s">
        <v>2070</v>
      </c>
      <c r="R1545" s="21" t="s">
        <v>637</v>
      </c>
      <c r="S1545" s="3" t="s">
        <v>2049</v>
      </c>
      <c r="T1545" s="37" t="s">
        <v>2094</v>
      </c>
      <c r="U1545" s="21" t="s">
        <v>18</v>
      </c>
      <c r="V1545" s="21" t="str">
        <f>VLOOKUP(P1545,'Customer List'!B:C,2,)</f>
        <v>Delhi</v>
      </c>
      <c r="W1545" s="38"/>
      <c r="X1545" s="30">
        <v>45868</v>
      </c>
      <c r="Y1545" s="21">
        <f t="shared" si="169"/>
        <v>0</v>
      </c>
      <c r="Z1545" s="21" t="str">
        <f t="shared" si="170"/>
        <v>Wednesday</v>
      </c>
      <c r="AA1545" s="21" t="str">
        <f t="shared" si="171"/>
        <v>Wednesday</v>
      </c>
      <c r="AB1545" s="21" t="str">
        <f>VLOOKUP(U1545,'Currency Sheet'!A:C,3,)</f>
        <v>DOLLAR</v>
      </c>
      <c r="AC1545" s="42" t="str">
        <f>VLOOKUP(P1545,'Customer List'!B:D,3,)</f>
        <v>Local</v>
      </c>
    </row>
    <row r="1546" spans="1:29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163.1</v>
      </c>
      <c r="F1546" s="47">
        <f t="shared" si="166"/>
        <v>14352.8</v>
      </c>
      <c r="G1546" s="48">
        <f t="shared" si="167"/>
        <v>14352.8</v>
      </c>
      <c r="H1546" s="21">
        <v>302006</v>
      </c>
      <c r="I1546" s="21" t="s">
        <v>2822</v>
      </c>
      <c r="J1546" s="21">
        <v>1</v>
      </c>
      <c r="K1546" s="21">
        <v>1</v>
      </c>
      <c r="L1546" s="21">
        <f t="shared" si="168"/>
        <v>0</v>
      </c>
      <c r="M1546" s="21" t="s">
        <v>2103</v>
      </c>
      <c r="N1546" s="30">
        <v>45866</v>
      </c>
      <c r="O1546" s="48">
        <v>25280.5</v>
      </c>
      <c r="P1546" s="21" t="s">
        <v>2046</v>
      </c>
      <c r="Q1546" s="21">
        <v>58153728301</v>
      </c>
      <c r="R1546" s="21" t="s">
        <v>40</v>
      </c>
      <c r="S1546" s="3" t="s">
        <v>2049</v>
      </c>
      <c r="T1546" s="37"/>
      <c r="U1546" s="21" t="s">
        <v>18</v>
      </c>
      <c r="V1546" s="21" t="str">
        <f>VLOOKUP(P1546,'Customer List'!B:C,2,)</f>
        <v>Banglore</v>
      </c>
      <c r="W1546" s="38"/>
      <c r="X1546" s="30">
        <v>45867</v>
      </c>
      <c r="Y1546" s="21">
        <f t="shared" si="169"/>
        <v>1</v>
      </c>
      <c r="Z1546" s="21" t="str">
        <f t="shared" si="170"/>
        <v>Monday</v>
      </c>
      <c r="AA1546" s="21" t="str">
        <f t="shared" si="171"/>
        <v>Tuesday</v>
      </c>
      <c r="AB1546" s="21" t="str">
        <f>VLOOKUP(U1546,'Currency Sheet'!A:C,3,)</f>
        <v>DOLLAR</v>
      </c>
      <c r="AC1546" s="42" t="str">
        <f>VLOOKUP(P1546,'Customer List'!B:D,3,)</f>
        <v>OutStation</v>
      </c>
    </row>
    <row r="1547" spans="1:29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285</v>
      </c>
      <c r="F1547" s="47">
        <f t="shared" si="166"/>
        <v>25080</v>
      </c>
      <c r="G1547" s="48">
        <f t="shared" si="167"/>
        <v>25080</v>
      </c>
      <c r="H1547" s="21">
        <v>302340</v>
      </c>
      <c r="I1547" s="21" t="s">
        <v>1394</v>
      </c>
      <c r="J1547" s="21">
        <v>1</v>
      </c>
      <c r="K1547" s="21">
        <v>1</v>
      </c>
      <c r="L1547" s="21">
        <f t="shared" si="168"/>
        <v>0</v>
      </c>
      <c r="M1547" s="21" t="s">
        <v>2095</v>
      </c>
      <c r="N1547" s="30">
        <v>45868</v>
      </c>
      <c r="O1547" s="48">
        <v>36100</v>
      </c>
      <c r="P1547" s="21" t="s">
        <v>213</v>
      </c>
      <c r="Q1547" s="21" t="s">
        <v>1127</v>
      </c>
      <c r="R1547" s="21" t="s">
        <v>1127</v>
      </c>
      <c r="S1547" s="3" t="s">
        <v>2049</v>
      </c>
      <c r="T1547" s="37"/>
      <c r="U1547" s="21" t="s">
        <v>18</v>
      </c>
      <c r="V1547" s="21" t="str">
        <f>VLOOKUP(P1547,'Customer List'!B:C,2,)</f>
        <v>Delhi</v>
      </c>
      <c r="W1547" s="38"/>
      <c r="X1547" s="30">
        <f>IF(OR(R1547 = "PRIYANKA MADAM", R1547 = "DEEPAK", R1547 = "PORTER"),N1547,"")</f>
        <v>45868</v>
      </c>
      <c r="Y1547" s="21">
        <f t="shared" si="169"/>
        <v>0</v>
      </c>
      <c r="Z1547" s="21" t="str">
        <f t="shared" si="170"/>
        <v>Wednesday</v>
      </c>
      <c r="AA1547" s="21" t="str">
        <f t="shared" si="171"/>
        <v>Wednesday</v>
      </c>
      <c r="AB1547" s="21" t="str">
        <f>VLOOKUP(U1547,'Currency Sheet'!A:C,3,)</f>
        <v>DOLLAR</v>
      </c>
      <c r="AC1547" s="42" t="str">
        <f>VLOOKUP(P1547,'Customer List'!B:D,3,)</f>
        <v>Local</v>
      </c>
    </row>
    <row r="1548" spans="1:29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90.3</v>
      </c>
      <c r="F1548" s="47">
        <f t="shared" si="166"/>
        <v>7946.4</v>
      </c>
      <c r="G1548" s="48">
        <f t="shared" si="167"/>
        <v>7946.4</v>
      </c>
      <c r="H1548" s="21">
        <v>302607</v>
      </c>
      <c r="I1548" s="21" t="s">
        <v>2929</v>
      </c>
      <c r="J1548" s="21">
        <v>1</v>
      </c>
      <c r="K1548" s="21">
        <v>1</v>
      </c>
      <c r="L1548" s="21">
        <f t="shared" si="168"/>
        <v>0</v>
      </c>
      <c r="M1548" s="21" t="s">
        <v>2126</v>
      </c>
      <c r="N1548" s="30">
        <v>45867</v>
      </c>
      <c r="O1548" s="48">
        <v>11997</v>
      </c>
      <c r="P1548" s="21" t="s">
        <v>629</v>
      </c>
      <c r="Q1548" s="21">
        <v>58153777916</v>
      </c>
      <c r="R1548" s="21" t="s">
        <v>40</v>
      </c>
      <c r="S1548" s="3" t="s">
        <v>2049</v>
      </c>
      <c r="T1548" s="37"/>
      <c r="U1548" s="21" t="s">
        <v>18</v>
      </c>
      <c r="V1548" s="21" t="str">
        <f>VLOOKUP(P1548,'Customer List'!B:C,2,)</f>
        <v>Gujrat</v>
      </c>
      <c r="W1548" s="38"/>
      <c r="X1548" s="30">
        <v>45868</v>
      </c>
      <c r="Y1548" s="21">
        <f t="shared" si="169"/>
        <v>1</v>
      </c>
      <c r="Z1548" s="21" t="str">
        <f t="shared" si="170"/>
        <v>Tuesday</v>
      </c>
      <c r="AA1548" s="21" t="str">
        <f t="shared" si="171"/>
        <v>Wednesday</v>
      </c>
      <c r="AB1548" s="21" t="str">
        <f>VLOOKUP(U1548,'Currency Sheet'!A:C,3,)</f>
        <v>DOLLAR</v>
      </c>
      <c r="AC1548" s="42" t="str">
        <f>VLOOKUP(P1548,'Customer List'!B:D,3,)</f>
        <v>OutStation</v>
      </c>
    </row>
    <row r="1549" spans="1:29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100.1</v>
      </c>
      <c r="F1549" s="47">
        <f t="shared" si="166"/>
        <v>8808.7999999999993</v>
      </c>
      <c r="G1549" s="48">
        <f t="shared" si="167"/>
        <v>8808.7999999999993</v>
      </c>
      <c r="H1549" s="21">
        <v>302611</v>
      </c>
      <c r="I1549" s="21" t="s">
        <v>2930</v>
      </c>
      <c r="J1549" s="21">
        <v>1</v>
      </c>
      <c r="K1549" s="21">
        <v>1</v>
      </c>
      <c r="L1549" s="21">
        <f t="shared" si="168"/>
        <v>0</v>
      </c>
      <c r="M1549" s="21" t="s">
        <v>2092</v>
      </c>
      <c r="N1549" s="30">
        <v>45868</v>
      </c>
      <c r="O1549" s="48">
        <v>13742.3</v>
      </c>
      <c r="P1549" s="21" t="s">
        <v>1051</v>
      </c>
      <c r="Q1549" s="21" t="s">
        <v>2070</v>
      </c>
      <c r="R1549" s="21" t="s">
        <v>637</v>
      </c>
      <c r="S1549" s="3" t="s">
        <v>2049</v>
      </c>
      <c r="T1549" s="37" t="s">
        <v>2093</v>
      </c>
      <c r="U1549" s="21" t="s">
        <v>18</v>
      </c>
      <c r="V1549" s="21" t="str">
        <f>VLOOKUP(P1549,'Customer List'!B:C,2,)</f>
        <v>Delhi</v>
      </c>
      <c r="W1549" s="38"/>
      <c r="X1549" s="30">
        <v>45868</v>
      </c>
      <c r="Y1549" s="21">
        <f t="shared" si="169"/>
        <v>0</v>
      </c>
      <c r="Z1549" s="21" t="str">
        <f t="shared" si="170"/>
        <v>Wednesday</v>
      </c>
      <c r="AA1549" s="21" t="str">
        <f t="shared" si="171"/>
        <v>Wednesday</v>
      </c>
      <c r="AB1549" s="21" t="str">
        <f>VLOOKUP(U1549,'Currency Sheet'!A:C,3,)</f>
        <v>DOLLAR</v>
      </c>
      <c r="AC1549" s="42" t="str">
        <f>VLOOKUP(P1549,'Customer List'!B:D,3,)</f>
        <v>Local</v>
      </c>
    </row>
    <row r="1550" spans="1:29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217.7</v>
      </c>
      <c r="F1550" s="47">
        <f t="shared" si="166"/>
        <v>19157.599999999999</v>
      </c>
      <c r="G1550" s="48">
        <f t="shared" si="167"/>
        <v>19157.599999999999</v>
      </c>
      <c r="H1550" s="21">
        <v>302614</v>
      </c>
      <c r="I1550" s="21" t="s">
        <v>2931</v>
      </c>
      <c r="J1550" s="21">
        <v>1</v>
      </c>
      <c r="K1550" s="21">
        <v>1</v>
      </c>
      <c r="L1550" s="21">
        <f t="shared" si="168"/>
        <v>0</v>
      </c>
      <c r="M1550" s="21" t="s">
        <v>2123</v>
      </c>
      <c r="N1550" s="30">
        <v>45867</v>
      </c>
      <c r="O1550" s="48">
        <v>28923</v>
      </c>
      <c r="P1550" s="21" t="s">
        <v>891</v>
      </c>
      <c r="Q1550" s="21">
        <v>58153772773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Banglore</v>
      </c>
      <c r="W1550" s="38"/>
      <c r="X1550" s="30">
        <v>45868</v>
      </c>
      <c r="Y1550" s="21">
        <f t="shared" si="169"/>
        <v>1</v>
      </c>
      <c r="Z1550" s="21" t="str">
        <f t="shared" si="170"/>
        <v>Tuesday</v>
      </c>
      <c r="AA1550" s="21" t="str">
        <f t="shared" si="171"/>
        <v>Wednesday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77</v>
      </c>
      <c r="F1551" s="47">
        <f t="shared" si="166"/>
        <v>6776</v>
      </c>
      <c r="G1551" s="48">
        <f t="shared" si="167"/>
        <v>6776</v>
      </c>
      <c r="H1551" s="21">
        <v>302933</v>
      </c>
      <c r="I1551" s="21" t="s">
        <v>1640</v>
      </c>
      <c r="J1551" s="21">
        <v>1</v>
      </c>
      <c r="K1551" s="21">
        <v>1</v>
      </c>
      <c r="L1551" s="21">
        <f t="shared" si="168"/>
        <v>0</v>
      </c>
      <c r="M1551" s="21" t="s">
        <v>2127</v>
      </c>
      <c r="N1551" s="30">
        <v>45867</v>
      </c>
      <c r="O1551" s="48">
        <v>12446.5</v>
      </c>
      <c r="P1551" s="21" t="s">
        <v>2047</v>
      </c>
      <c r="Q1551" s="21">
        <v>58153772681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Guntur</v>
      </c>
      <c r="W1551" s="38"/>
      <c r="X1551" s="30">
        <v>45869</v>
      </c>
      <c r="Y1551" s="21">
        <f t="shared" si="169"/>
        <v>2</v>
      </c>
      <c r="Z1551" s="21" t="str">
        <f t="shared" si="170"/>
        <v>Tuesday</v>
      </c>
      <c r="AA1551" s="21" t="str">
        <f t="shared" si="171"/>
        <v>Thursday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176.4</v>
      </c>
      <c r="F1552" s="47">
        <f t="shared" si="166"/>
        <v>15523.2</v>
      </c>
      <c r="G1552" s="48">
        <f t="shared" si="167"/>
        <v>15523.2</v>
      </c>
      <c r="H1552" s="21">
        <v>303706</v>
      </c>
      <c r="I1552" s="21" t="s">
        <v>1690</v>
      </c>
      <c r="J1552" s="21">
        <v>1</v>
      </c>
      <c r="K1552" s="21">
        <v>1</v>
      </c>
      <c r="L1552" s="21">
        <f t="shared" si="168"/>
        <v>0</v>
      </c>
      <c r="M1552" s="21" t="s">
        <v>2118</v>
      </c>
      <c r="N1552" s="30">
        <v>45866</v>
      </c>
      <c r="O1552" s="48">
        <v>21546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9"/>
        <v>0</v>
      </c>
      <c r="Z1552" s="21" t="str">
        <f t="shared" si="170"/>
        <v>Monday</v>
      </c>
      <c r="AA1552" s="21" t="str">
        <f t="shared" si="171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250.6</v>
      </c>
      <c r="F1553" s="47">
        <f t="shared" si="166"/>
        <v>22052.799999999999</v>
      </c>
      <c r="G1553" s="48">
        <f t="shared" si="167"/>
        <v>22052.799999999999</v>
      </c>
      <c r="H1553" s="21">
        <v>303924</v>
      </c>
      <c r="I1553" s="21" t="s">
        <v>2831</v>
      </c>
      <c r="J1553" s="21">
        <v>1</v>
      </c>
      <c r="K1553" s="21">
        <v>1</v>
      </c>
      <c r="L1553" s="21">
        <f t="shared" si="168"/>
        <v>0</v>
      </c>
      <c r="M1553" s="21" t="s">
        <v>2118</v>
      </c>
      <c r="N1553" s="30">
        <v>45866</v>
      </c>
      <c r="O1553" s="48">
        <v>30609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69"/>
        <v>0</v>
      </c>
      <c r="Z1553" s="21" t="str">
        <f t="shared" si="170"/>
        <v>Monday</v>
      </c>
      <c r="AA1553" s="21" t="str">
        <f t="shared" si="171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73.5</v>
      </c>
      <c r="F1554" s="47">
        <f t="shared" si="166"/>
        <v>6468</v>
      </c>
      <c r="G1554" s="48">
        <f t="shared" si="167"/>
        <v>6468</v>
      </c>
      <c r="H1554" s="21">
        <v>304012</v>
      </c>
      <c r="I1554" s="21" t="s">
        <v>1474</v>
      </c>
      <c r="J1554" s="21">
        <v>1</v>
      </c>
      <c r="K1554" s="21">
        <v>1</v>
      </c>
      <c r="L1554" s="21">
        <f t="shared" si="168"/>
        <v>0</v>
      </c>
      <c r="M1554" s="21" t="s">
        <v>2102</v>
      </c>
      <c r="N1554" s="30">
        <v>45866</v>
      </c>
      <c r="O1554" s="48">
        <v>8977.5</v>
      </c>
      <c r="P1554" s="21" t="s">
        <v>242</v>
      </c>
      <c r="Q1554" s="21">
        <v>58153726466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Mumbai</v>
      </c>
      <c r="W1554" s="38"/>
      <c r="X1554" s="30">
        <v>45867</v>
      </c>
      <c r="Y1554" s="21">
        <f t="shared" si="169"/>
        <v>1</v>
      </c>
      <c r="Z1554" s="21" t="str">
        <f t="shared" si="170"/>
        <v>Monday</v>
      </c>
      <c r="AA1554" s="21" t="str">
        <f t="shared" si="171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185.5</v>
      </c>
      <c r="F1555" s="47">
        <f t="shared" si="166"/>
        <v>16324</v>
      </c>
      <c r="G1555" s="48">
        <f t="shared" si="167"/>
        <v>16324</v>
      </c>
      <c r="H1555" s="21">
        <v>304024</v>
      </c>
      <c r="I1555" s="21" t="s">
        <v>1691</v>
      </c>
      <c r="J1555" s="21">
        <v>1</v>
      </c>
      <c r="K1555" s="21">
        <v>1</v>
      </c>
      <c r="L1555" s="21">
        <f t="shared" si="168"/>
        <v>0</v>
      </c>
      <c r="M1555" s="21" t="s">
        <v>2105</v>
      </c>
      <c r="N1555" s="30">
        <v>45866</v>
      </c>
      <c r="O1555" s="48">
        <v>61612</v>
      </c>
      <c r="P1555" s="21" t="s">
        <v>288</v>
      </c>
      <c r="Q1555" s="21">
        <v>58153726050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Banglore</v>
      </c>
      <c r="W1555" s="38"/>
      <c r="X1555" s="30">
        <v>45867</v>
      </c>
      <c r="Y1555" s="21">
        <f t="shared" si="169"/>
        <v>1</v>
      </c>
      <c r="Z1555" s="21" t="str">
        <f t="shared" si="170"/>
        <v>Monday</v>
      </c>
      <c r="AA1555" s="21" t="str">
        <f t="shared" si="171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300.75</v>
      </c>
      <c r="F1556" s="47">
        <f t="shared" si="166"/>
        <v>26466</v>
      </c>
      <c r="G1556" s="48">
        <f t="shared" si="167"/>
        <v>26466</v>
      </c>
      <c r="H1556" s="21">
        <v>304048</v>
      </c>
      <c r="I1556" s="21" t="s">
        <v>2932</v>
      </c>
      <c r="J1556" s="21">
        <v>1</v>
      </c>
      <c r="K1556" s="21">
        <v>1</v>
      </c>
      <c r="L1556" s="21">
        <f t="shared" si="168"/>
        <v>0</v>
      </c>
      <c r="M1556" s="21" t="s">
        <v>2101</v>
      </c>
      <c r="N1556" s="30">
        <v>45866</v>
      </c>
      <c r="O1556" s="48">
        <v>34285.5</v>
      </c>
      <c r="P1556" s="21" t="s">
        <v>242</v>
      </c>
      <c r="Q1556" s="21">
        <v>58153726466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Mumbai</v>
      </c>
      <c r="W1556" s="38"/>
      <c r="X1556" s="30">
        <v>45867</v>
      </c>
      <c r="Y1556" s="21">
        <f t="shared" si="169"/>
        <v>1</v>
      </c>
      <c r="Z1556" s="21" t="str">
        <f t="shared" si="170"/>
        <v>Monday</v>
      </c>
      <c r="AA1556" s="21" t="str">
        <f t="shared" si="171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297</v>
      </c>
      <c r="F1557" s="47">
        <f t="shared" si="166"/>
        <v>26136</v>
      </c>
      <c r="G1557" s="48">
        <f t="shared" si="167"/>
        <v>26136</v>
      </c>
      <c r="H1557" s="21">
        <v>304050</v>
      </c>
      <c r="I1557" s="21" t="s">
        <v>2804</v>
      </c>
      <c r="J1557" s="21">
        <v>1</v>
      </c>
      <c r="K1557" s="21">
        <v>1</v>
      </c>
      <c r="L1557" s="21">
        <f t="shared" si="168"/>
        <v>0</v>
      </c>
      <c r="M1557" s="21" t="s">
        <v>2116</v>
      </c>
      <c r="N1557" s="30">
        <v>45866</v>
      </c>
      <c r="O1557" s="48">
        <v>33858</v>
      </c>
      <c r="P1557" s="21" t="s">
        <v>16</v>
      </c>
      <c r="Q1557" s="21" t="s">
        <v>636</v>
      </c>
      <c r="R1557" s="21" t="s">
        <v>637</v>
      </c>
      <c r="S1557" s="3" t="s">
        <v>2049</v>
      </c>
      <c r="T1557" s="37"/>
      <c r="U1557" s="21" t="s">
        <v>18</v>
      </c>
      <c r="V1557" s="21" t="str">
        <f>VLOOKUP(P1557,'Customer List'!B:C,2,)</f>
        <v>Delhi</v>
      </c>
      <c r="W1557" s="38"/>
      <c r="X1557" s="30">
        <v>45866</v>
      </c>
      <c r="Y1557" s="21">
        <f t="shared" si="169"/>
        <v>0</v>
      </c>
      <c r="Z1557" s="21" t="str">
        <f t="shared" si="170"/>
        <v>Monday</v>
      </c>
      <c r="AA1557" s="21" t="str">
        <f t="shared" si="171"/>
        <v>Monday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86.8</v>
      </c>
      <c r="F1558" s="47">
        <f t="shared" si="166"/>
        <v>7638.4</v>
      </c>
      <c r="G1558" s="48">
        <f t="shared" si="167"/>
        <v>7638.4</v>
      </c>
      <c r="H1558" s="21">
        <v>304119</v>
      </c>
      <c r="I1558" s="21" t="s">
        <v>1475</v>
      </c>
      <c r="J1558" s="21">
        <v>1</v>
      </c>
      <c r="K1558" s="21">
        <v>1</v>
      </c>
      <c r="L1558" s="21">
        <f t="shared" si="168"/>
        <v>0</v>
      </c>
      <c r="M1558" s="21" t="s">
        <v>2092</v>
      </c>
      <c r="N1558" s="30">
        <v>45868</v>
      </c>
      <c r="O1558" s="48">
        <v>11916.4</v>
      </c>
      <c r="P1558" s="21" t="s">
        <v>1051</v>
      </c>
      <c r="Q1558" s="21" t="s">
        <v>2070</v>
      </c>
      <c r="R1558" s="21" t="s">
        <v>637</v>
      </c>
      <c r="S1558" s="3" t="s">
        <v>2049</v>
      </c>
      <c r="T1558" s="37" t="s">
        <v>2093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9"/>
        <v>0</v>
      </c>
      <c r="Z1558" s="21" t="str">
        <f t="shared" si="170"/>
        <v>Wednesday</v>
      </c>
      <c r="AA1558" s="21" t="str">
        <f t="shared" si="171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162</v>
      </c>
      <c r="F1559" s="47">
        <f t="shared" si="166"/>
        <v>14256</v>
      </c>
      <c r="G1559" s="48">
        <f t="shared" si="167"/>
        <v>14256</v>
      </c>
      <c r="H1559" s="21">
        <v>304231</v>
      </c>
      <c r="I1559" s="21" t="s">
        <v>2933</v>
      </c>
      <c r="J1559" s="21">
        <v>1</v>
      </c>
      <c r="K1559" s="21">
        <v>1</v>
      </c>
      <c r="L1559" s="21">
        <f t="shared" si="168"/>
        <v>0</v>
      </c>
      <c r="M1559" s="21" t="s">
        <v>2092</v>
      </c>
      <c r="N1559" s="30">
        <v>45868</v>
      </c>
      <c r="O1559" s="48">
        <v>24440.400000000001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69"/>
        <v>0</v>
      </c>
      <c r="Z1559" s="21" t="str">
        <f t="shared" si="170"/>
        <v>Wednesday</v>
      </c>
      <c r="AA1559" s="21" t="str">
        <f t="shared" si="171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246.4</v>
      </c>
      <c r="F1560" s="47">
        <f t="shared" si="166"/>
        <v>21683.200000000001</v>
      </c>
      <c r="G1560" s="48">
        <f t="shared" si="167"/>
        <v>21683.200000000001</v>
      </c>
      <c r="H1560" s="21">
        <v>304944</v>
      </c>
      <c r="I1560" s="21" t="s">
        <v>2834</v>
      </c>
      <c r="J1560" s="21">
        <v>1</v>
      </c>
      <c r="K1560" s="21">
        <v>1</v>
      </c>
      <c r="L1560" s="21">
        <f t="shared" si="168"/>
        <v>0</v>
      </c>
      <c r="M1560" s="21" t="s">
        <v>2118</v>
      </c>
      <c r="N1560" s="30">
        <v>45866</v>
      </c>
      <c r="O1560" s="48">
        <v>30096</v>
      </c>
      <c r="P1560" s="21" t="s">
        <v>16</v>
      </c>
      <c r="Q1560" s="21" t="s">
        <v>636</v>
      </c>
      <c r="R1560" s="21" t="s">
        <v>637</v>
      </c>
      <c r="S1560" s="3" t="s">
        <v>2049</v>
      </c>
      <c r="T1560" s="37"/>
      <c r="U1560" s="21" t="s">
        <v>18</v>
      </c>
      <c r="V1560" s="21" t="str">
        <f>VLOOKUP(P1560,'Customer List'!B:C,2,)</f>
        <v>Delhi</v>
      </c>
      <c r="W1560" s="38"/>
      <c r="X1560" s="30">
        <v>45866</v>
      </c>
      <c r="Y1560" s="21">
        <f t="shared" si="169"/>
        <v>0</v>
      </c>
      <c r="Z1560" s="21" t="str">
        <f t="shared" si="170"/>
        <v>Monday</v>
      </c>
      <c r="AA1560" s="21" t="str">
        <f t="shared" si="171"/>
        <v>Monday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69.3</v>
      </c>
      <c r="F1561" s="47">
        <f t="shared" si="166"/>
        <v>6098.4</v>
      </c>
      <c r="G1561" s="48">
        <f t="shared" si="167"/>
        <v>6098.4</v>
      </c>
      <c r="H1561" s="21">
        <v>305207</v>
      </c>
      <c r="I1561" s="21" t="s">
        <v>2934</v>
      </c>
      <c r="J1561" s="21">
        <v>1</v>
      </c>
      <c r="K1561" s="21">
        <v>1</v>
      </c>
      <c r="L1561" s="21">
        <f t="shared" si="168"/>
        <v>0</v>
      </c>
      <c r="M1561" s="21" t="s">
        <v>2092</v>
      </c>
      <c r="N1561" s="30">
        <v>45868</v>
      </c>
      <c r="O1561" s="48">
        <v>9513.9</v>
      </c>
      <c r="P1561" s="21" t="s">
        <v>1051</v>
      </c>
      <c r="Q1561" s="21" t="s">
        <v>2070</v>
      </c>
      <c r="R1561" s="21" t="s">
        <v>637</v>
      </c>
      <c r="S1561" s="3" t="s">
        <v>2049</v>
      </c>
      <c r="T1561" s="37" t="s">
        <v>2093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9"/>
        <v>0</v>
      </c>
      <c r="Z1561" s="21" t="str">
        <f t="shared" si="170"/>
        <v>Wednesday</v>
      </c>
      <c r="AA1561" s="21" t="str">
        <f t="shared" si="171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107.1</v>
      </c>
      <c r="F1562" s="47">
        <f t="shared" si="166"/>
        <v>9424.7999999999993</v>
      </c>
      <c r="G1562" s="48">
        <f t="shared" si="167"/>
        <v>9424.7999999999993</v>
      </c>
      <c r="H1562" s="21">
        <v>305421</v>
      </c>
      <c r="I1562" s="21" t="s">
        <v>225</v>
      </c>
      <c r="J1562" s="21">
        <v>1</v>
      </c>
      <c r="K1562" s="21">
        <v>1</v>
      </c>
      <c r="L1562" s="21">
        <f t="shared" si="168"/>
        <v>0</v>
      </c>
      <c r="M1562" s="21" t="s">
        <v>2092</v>
      </c>
      <c r="N1562" s="30">
        <v>45868</v>
      </c>
      <c r="O1562" s="48">
        <v>14703.3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69"/>
        <v>0</v>
      </c>
      <c r="Z1562" s="21" t="str">
        <f t="shared" si="170"/>
        <v>Wednesday</v>
      </c>
      <c r="AA1562" s="21" t="str">
        <f t="shared" si="171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285</v>
      </c>
      <c r="F1563" s="47">
        <f t="shared" si="166"/>
        <v>25080</v>
      </c>
      <c r="G1563" s="48">
        <f t="shared" si="167"/>
        <v>75240</v>
      </c>
      <c r="H1563" s="21">
        <v>307646</v>
      </c>
      <c r="I1563" s="21" t="s">
        <v>2935</v>
      </c>
      <c r="J1563" s="21">
        <v>3</v>
      </c>
      <c r="K1563" s="21">
        <v>3</v>
      </c>
      <c r="L1563" s="21">
        <f t="shared" si="168"/>
        <v>0</v>
      </c>
      <c r="M1563" s="21" t="s">
        <v>2111</v>
      </c>
      <c r="N1563" s="30">
        <v>45866</v>
      </c>
      <c r="O1563" s="48">
        <v>114855</v>
      </c>
      <c r="P1563" s="21" t="s">
        <v>183</v>
      </c>
      <c r="Q1563" s="21">
        <v>58153729395</v>
      </c>
      <c r="R1563" s="21" t="s">
        <v>40</v>
      </c>
      <c r="S1563" s="3" t="s">
        <v>2049</v>
      </c>
      <c r="T1563" s="37" t="s">
        <v>2077</v>
      </c>
      <c r="U1563" s="21" t="s">
        <v>18</v>
      </c>
      <c r="V1563" s="21" t="str">
        <f>VLOOKUP(P1563,'Customer List'!B:C,2,)</f>
        <v>Mumbai</v>
      </c>
      <c r="W1563" s="38"/>
      <c r="X1563" s="30">
        <v>45867</v>
      </c>
      <c r="Y1563" s="21">
        <f t="shared" si="169"/>
        <v>1</v>
      </c>
      <c r="Z1563" s="21" t="str">
        <f t="shared" si="170"/>
        <v>Monday</v>
      </c>
      <c r="AA1563" s="21" t="str">
        <f t="shared" si="171"/>
        <v>Tuesday</v>
      </c>
      <c r="AB1563" s="21" t="str">
        <f>VLOOKUP(U1563,'Currency Sheet'!A:C,3,)</f>
        <v>DOLLAR</v>
      </c>
      <c r="AC1563" s="42" t="str">
        <f>VLOOKUP(P1563,'Customer List'!B:D,3,)</f>
        <v>OutStation</v>
      </c>
    </row>
    <row r="1564" spans="1:29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161.25</v>
      </c>
      <c r="F1564" s="47">
        <f t="shared" si="166"/>
        <v>14190</v>
      </c>
      <c r="G1564" s="48">
        <f t="shared" si="167"/>
        <v>14190</v>
      </c>
      <c r="H1564" s="21">
        <v>312811</v>
      </c>
      <c r="I1564" s="21" t="s">
        <v>2936</v>
      </c>
      <c r="J1564" s="21">
        <v>1</v>
      </c>
      <c r="K1564" s="21">
        <v>1</v>
      </c>
      <c r="L1564" s="21">
        <f t="shared" si="168"/>
        <v>0</v>
      </c>
      <c r="M1564" s="21" t="s">
        <v>2092</v>
      </c>
      <c r="N1564" s="30">
        <v>45868</v>
      </c>
      <c r="O1564" s="48">
        <v>24327.25</v>
      </c>
      <c r="P1564" s="21" t="s">
        <v>1051</v>
      </c>
      <c r="Q1564" s="21" t="s">
        <v>2070</v>
      </c>
      <c r="R1564" s="21" t="s">
        <v>637</v>
      </c>
      <c r="S1564" s="3" t="s">
        <v>2049</v>
      </c>
      <c r="T1564" s="37" t="s">
        <v>2093</v>
      </c>
      <c r="U1564" s="21" t="s">
        <v>18</v>
      </c>
      <c r="V1564" s="21" t="str">
        <f>VLOOKUP(P1564,'Customer List'!B:C,2,)</f>
        <v>Delhi</v>
      </c>
      <c r="W1564" s="38"/>
      <c r="X1564" s="30">
        <v>45868</v>
      </c>
      <c r="Y1564" s="21">
        <f t="shared" si="169"/>
        <v>0</v>
      </c>
      <c r="Z1564" s="21" t="str">
        <f t="shared" si="170"/>
        <v>Wednesday</v>
      </c>
      <c r="AA1564" s="21" t="str">
        <f t="shared" si="171"/>
        <v>Wednesday</v>
      </c>
      <c r="AB1564" s="21" t="str">
        <f>VLOOKUP(U1564,'Currency Sheet'!A:C,3,)</f>
        <v>DOLLAR</v>
      </c>
      <c r="AC1564" s="42" t="str">
        <f>VLOOKUP(P1564,'Customer List'!B:D,3,)</f>
        <v>Local</v>
      </c>
    </row>
    <row r="1565" spans="1:29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326.25</v>
      </c>
      <c r="F1565" s="47">
        <f t="shared" si="166"/>
        <v>28710</v>
      </c>
      <c r="G1565" s="48">
        <f t="shared" si="167"/>
        <v>86130</v>
      </c>
      <c r="H1565" s="21">
        <v>313238</v>
      </c>
      <c r="I1565" s="21" t="s">
        <v>2937</v>
      </c>
      <c r="J1565" s="21">
        <v>3</v>
      </c>
      <c r="K1565" s="21">
        <v>3</v>
      </c>
      <c r="L1565" s="21">
        <f t="shared" si="168"/>
        <v>0</v>
      </c>
      <c r="M1565" s="21" t="s">
        <v>2111</v>
      </c>
      <c r="N1565" s="30">
        <v>45866</v>
      </c>
      <c r="O1565" s="48">
        <v>131478</v>
      </c>
      <c r="P1565" s="21" t="s">
        <v>183</v>
      </c>
      <c r="Q1565" s="21">
        <v>58153729395</v>
      </c>
      <c r="R1565" s="21" t="s">
        <v>40</v>
      </c>
      <c r="S1565" s="3" t="s">
        <v>2049</v>
      </c>
      <c r="T1565" s="37" t="s">
        <v>2077</v>
      </c>
      <c r="U1565" s="21" t="s">
        <v>18</v>
      </c>
      <c r="V1565" s="21" t="str">
        <f>VLOOKUP(P1565,'Customer List'!B:C,2,)</f>
        <v>Mumbai</v>
      </c>
      <c r="W1565" s="38"/>
      <c r="X1565" s="30">
        <v>45867</v>
      </c>
      <c r="Y1565" s="21">
        <f t="shared" si="169"/>
        <v>1</v>
      </c>
      <c r="Z1565" s="21" t="str">
        <f t="shared" si="170"/>
        <v>Monday</v>
      </c>
      <c r="AA1565" s="21" t="str">
        <f t="shared" si="171"/>
        <v>Tuesday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46.2</v>
      </c>
      <c r="F1566" s="47">
        <f t="shared" si="166"/>
        <v>4065.6000000000004</v>
      </c>
      <c r="G1566" s="48">
        <f t="shared" si="167"/>
        <v>4065.6000000000004</v>
      </c>
      <c r="H1566" s="21">
        <v>317308</v>
      </c>
      <c r="I1566" s="21" t="s">
        <v>1466</v>
      </c>
      <c r="J1566" s="21">
        <v>1</v>
      </c>
      <c r="K1566" s="21">
        <v>1</v>
      </c>
      <c r="L1566" s="21">
        <f t="shared" si="168"/>
        <v>0</v>
      </c>
      <c r="M1566" s="21" t="s">
        <v>2121</v>
      </c>
      <c r="N1566" s="30">
        <v>45867</v>
      </c>
      <c r="O1566" s="48">
        <v>6956.4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9"/>
        <v>1</v>
      </c>
      <c r="Z1566" s="21" t="str">
        <f t="shared" si="170"/>
        <v>Tuesday</v>
      </c>
      <c r="AA1566" s="21" t="str">
        <f t="shared" si="171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53.9</v>
      </c>
      <c r="F1567" s="47">
        <f t="shared" si="166"/>
        <v>4743.2</v>
      </c>
      <c r="G1567" s="48">
        <f t="shared" si="167"/>
        <v>4743.2</v>
      </c>
      <c r="H1567" s="21">
        <v>317318</v>
      </c>
      <c r="I1567" s="21" t="s">
        <v>217</v>
      </c>
      <c r="J1567" s="21">
        <v>1</v>
      </c>
      <c r="K1567" s="21">
        <v>1</v>
      </c>
      <c r="L1567" s="21">
        <f t="shared" si="168"/>
        <v>0</v>
      </c>
      <c r="M1567" s="21" t="s">
        <v>2121</v>
      </c>
      <c r="N1567" s="30">
        <v>45867</v>
      </c>
      <c r="O1567" s="48">
        <v>8115.8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69"/>
        <v>1</v>
      </c>
      <c r="Z1567" s="21" t="str">
        <f t="shared" si="170"/>
        <v>Tuesday</v>
      </c>
      <c r="AA1567" s="21" t="str">
        <f t="shared" si="171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69.3</v>
      </c>
      <c r="F1568" s="47">
        <f t="shared" si="166"/>
        <v>6098.4</v>
      </c>
      <c r="G1568" s="48">
        <f t="shared" si="167"/>
        <v>6098.4</v>
      </c>
      <c r="H1568" s="21">
        <v>317325</v>
      </c>
      <c r="I1568" s="21" t="s">
        <v>1638</v>
      </c>
      <c r="J1568" s="21">
        <v>1</v>
      </c>
      <c r="K1568" s="21">
        <v>1</v>
      </c>
      <c r="L1568" s="21">
        <f t="shared" si="168"/>
        <v>0</v>
      </c>
      <c r="M1568" s="21" t="s">
        <v>2127</v>
      </c>
      <c r="N1568" s="30">
        <v>45867</v>
      </c>
      <c r="O1568" s="48">
        <v>11201.85</v>
      </c>
      <c r="P1568" s="21" t="s">
        <v>2047</v>
      </c>
      <c r="Q1568" s="21">
        <v>58153772681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Guntur</v>
      </c>
      <c r="W1568" s="38"/>
      <c r="X1568" s="30">
        <v>45869</v>
      </c>
      <c r="Y1568" s="21">
        <f t="shared" si="169"/>
        <v>2</v>
      </c>
      <c r="Z1568" s="21" t="str">
        <f t="shared" si="170"/>
        <v>Tuesday</v>
      </c>
      <c r="AA1568" s="21" t="str">
        <f t="shared" si="171"/>
        <v>Thursday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127.5</v>
      </c>
      <c r="F1569" s="47">
        <f t="shared" si="166"/>
        <v>11220</v>
      </c>
      <c r="G1569" s="48">
        <f t="shared" si="167"/>
        <v>11220</v>
      </c>
      <c r="H1569" s="21">
        <v>317343</v>
      </c>
      <c r="I1569" s="21" t="s">
        <v>2927</v>
      </c>
      <c r="J1569" s="21">
        <v>1</v>
      </c>
      <c r="K1569" s="21">
        <v>1</v>
      </c>
      <c r="L1569" s="21">
        <f t="shared" si="168"/>
        <v>0</v>
      </c>
      <c r="M1569" s="21" t="s">
        <v>2092</v>
      </c>
      <c r="N1569" s="30">
        <v>45868</v>
      </c>
      <c r="O1569" s="48">
        <v>19235.5</v>
      </c>
      <c r="P1569" s="21" t="s">
        <v>1051</v>
      </c>
      <c r="Q1569" s="21" t="s">
        <v>2070</v>
      </c>
      <c r="R1569" s="21" t="s">
        <v>637</v>
      </c>
      <c r="S1569" s="3" t="s">
        <v>2049</v>
      </c>
      <c r="T1569" s="37" t="s">
        <v>2093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9"/>
        <v>0</v>
      </c>
      <c r="Z1569" s="21" t="str">
        <f t="shared" si="170"/>
        <v>Wednesday</v>
      </c>
      <c r="AA1569" s="21" t="str">
        <f t="shared" si="171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132</v>
      </c>
      <c r="F1570" s="47">
        <f t="shared" si="166"/>
        <v>11616</v>
      </c>
      <c r="G1570" s="48">
        <f t="shared" si="167"/>
        <v>11616</v>
      </c>
      <c r="H1570" s="21">
        <v>317443</v>
      </c>
      <c r="I1570" s="21" t="s">
        <v>176</v>
      </c>
      <c r="J1570" s="21">
        <v>1</v>
      </c>
      <c r="K1570" s="21">
        <v>1</v>
      </c>
      <c r="L1570" s="21">
        <f t="shared" si="168"/>
        <v>0</v>
      </c>
      <c r="M1570" s="21" t="s">
        <v>2092</v>
      </c>
      <c r="N1570" s="30">
        <v>45868</v>
      </c>
      <c r="O1570" s="48">
        <v>19914.400000000001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69"/>
        <v>0</v>
      </c>
      <c r="Z1570" s="21" t="str">
        <f t="shared" si="170"/>
        <v>Wednesday</v>
      </c>
      <c r="AA1570" s="21" t="str">
        <f t="shared" si="171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305.25</v>
      </c>
      <c r="F1571" s="47">
        <f t="shared" si="166"/>
        <v>26862</v>
      </c>
      <c r="G1571" s="48">
        <f t="shared" si="167"/>
        <v>53724</v>
      </c>
      <c r="H1571" s="21">
        <v>318340</v>
      </c>
      <c r="I1571" s="21" t="s">
        <v>2838</v>
      </c>
      <c r="J1571" s="21">
        <v>2</v>
      </c>
      <c r="K1571" s="21">
        <v>2</v>
      </c>
      <c r="L1571" s="21">
        <f t="shared" si="168"/>
        <v>0</v>
      </c>
      <c r="M1571" s="21" t="s">
        <v>2103</v>
      </c>
      <c r="N1571" s="30">
        <v>45866</v>
      </c>
      <c r="O1571" s="48">
        <v>88319</v>
      </c>
      <c r="P1571" s="21" t="s">
        <v>2046</v>
      </c>
      <c r="Q1571" s="21">
        <v>58153728301</v>
      </c>
      <c r="R1571" s="21" t="s">
        <v>40</v>
      </c>
      <c r="S1571" s="3" t="s">
        <v>2049</v>
      </c>
      <c r="T1571" s="37"/>
      <c r="U1571" s="21" t="s">
        <v>18</v>
      </c>
      <c r="V1571" s="21" t="str">
        <f>VLOOKUP(P1571,'Customer List'!B:C,2,)</f>
        <v>Banglore</v>
      </c>
      <c r="W1571" s="38"/>
      <c r="X1571" s="30">
        <v>45867</v>
      </c>
      <c r="Y1571" s="21">
        <f t="shared" si="169"/>
        <v>1</v>
      </c>
      <c r="Z1571" s="21" t="str">
        <f t="shared" si="170"/>
        <v>Monday</v>
      </c>
      <c r="AA1571" s="21" t="str">
        <f t="shared" si="171"/>
        <v>Tuesday</v>
      </c>
      <c r="AB1571" s="21" t="str">
        <f>VLOOKUP(U1571,'Currency Sheet'!A:C,3,)</f>
        <v>DOLLAR</v>
      </c>
      <c r="AC1571" s="42" t="str">
        <f>VLOOKUP(P1571,'Customer List'!B:D,3,)</f>
        <v>OutStation</v>
      </c>
    </row>
    <row r="1572" spans="1:29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66"/>
        <v>10164</v>
      </c>
      <c r="G1572" s="48">
        <f t="shared" si="167"/>
        <v>10164</v>
      </c>
      <c r="H1572" s="21">
        <v>320113</v>
      </c>
      <c r="I1572" s="21" t="s">
        <v>1705</v>
      </c>
      <c r="J1572" s="21">
        <v>1</v>
      </c>
      <c r="K1572" s="21">
        <v>1</v>
      </c>
      <c r="L1572" s="21">
        <f t="shared" si="168"/>
        <v>0</v>
      </c>
      <c r="M1572" s="21" t="s">
        <v>2092</v>
      </c>
      <c r="N1572" s="30">
        <v>45868</v>
      </c>
      <c r="O1572" s="48">
        <v>15856.5</v>
      </c>
      <c r="P1572" s="21" t="s">
        <v>1051</v>
      </c>
      <c r="Q1572" s="21" t="s">
        <v>2070</v>
      </c>
      <c r="R1572" s="21" t="s">
        <v>637</v>
      </c>
      <c r="S1572" s="3" t="s">
        <v>2049</v>
      </c>
      <c r="T1572" s="37" t="s">
        <v>2093</v>
      </c>
      <c r="U1572" s="21" t="s">
        <v>18</v>
      </c>
      <c r="V1572" s="21" t="str">
        <f>VLOOKUP(P1572,'Customer List'!B:C,2,)</f>
        <v>Delhi</v>
      </c>
      <c r="W1572" s="38"/>
      <c r="X1572" s="30">
        <v>45868</v>
      </c>
      <c r="Y1572" s="21">
        <f t="shared" si="169"/>
        <v>0</v>
      </c>
      <c r="Z1572" s="21" t="str">
        <f t="shared" si="170"/>
        <v>Wednesday</v>
      </c>
      <c r="AA1572" s="21" t="str">
        <f t="shared" si="171"/>
        <v>Wednesday</v>
      </c>
      <c r="AB1572" s="21" t="str">
        <f>VLOOKUP(U1572,'Currency Sheet'!A:C,3,)</f>
        <v>DOLLAR</v>
      </c>
      <c r="AC1572" s="42" t="str">
        <f>VLOOKUP(P1572,'Customer List'!B:D,3,)</f>
        <v>Local</v>
      </c>
    </row>
    <row r="1573" spans="1:29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66"/>
        <v>10164</v>
      </c>
      <c r="G1573" s="48">
        <f t="shared" si="167"/>
        <v>10164</v>
      </c>
      <c r="H1573" s="21">
        <v>320211</v>
      </c>
      <c r="I1573" s="21" t="s">
        <v>2938</v>
      </c>
      <c r="J1573" s="21">
        <v>1</v>
      </c>
      <c r="K1573" s="21">
        <v>1</v>
      </c>
      <c r="L1573" s="21">
        <f t="shared" si="168"/>
        <v>0</v>
      </c>
      <c r="M1573" s="21" t="s">
        <v>2126</v>
      </c>
      <c r="N1573" s="30">
        <v>45867</v>
      </c>
      <c r="O1573" s="48">
        <v>15345</v>
      </c>
      <c r="P1573" s="21" t="s">
        <v>629</v>
      </c>
      <c r="Q1573" s="21">
        <v>58153777916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Gujrat</v>
      </c>
      <c r="W1573" s="38"/>
      <c r="X1573" s="30">
        <v>45868</v>
      </c>
      <c r="Y1573" s="21">
        <f t="shared" si="169"/>
        <v>1</v>
      </c>
      <c r="Z1573" s="21" t="str">
        <f t="shared" si="170"/>
        <v>Tuesday</v>
      </c>
      <c r="AA1573" s="21" t="str">
        <f t="shared" si="171"/>
        <v>Wednesday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187.6</v>
      </c>
      <c r="F1574" s="47">
        <f t="shared" si="166"/>
        <v>16508.8</v>
      </c>
      <c r="G1574" s="48">
        <f t="shared" si="167"/>
        <v>33017.599999999999</v>
      </c>
      <c r="H1574" s="21">
        <v>320806</v>
      </c>
      <c r="I1574" s="21" t="s">
        <v>2839</v>
      </c>
      <c r="J1574" s="21">
        <v>2</v>
      </c>
      <c r="K1574" s="21">
        <v>2</v>
      </c>
      <c r="L1574" s="21">
        <f t="shared" si="168"/>
        <v>0</v>
      </c>
      <c r="M1574" s="21" t="s">
        <v>2103</v>
      </c>
      <c r="N1574" s="30">
        <v>45866</v>
      </c>
      <c r="O1574" s="48">
        <v>58156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9"/>
        <v>1</v>
      </c>
      <c r="Z1574" s="21" t="str">
        <f t="shared" si="170"/>
        <v>Monday</v>
      </c>
      <c r="AA1574" s="21" t="str">
        <f t="shared" si="171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262.5</v>
      </c>
      <c r="F1575" s="47">
        <f t="shared" si="166"/>
        <v>23100</v>
      </c>
      <c r="G1575" s="48">
        <f t="shared" si="167"/>
        <v>23100</v>
      </c>
      <c r="H1575" s="21">
        <v>325124</v>
      </c>
      <c r="I1575" s="21" t="s">
        <v>2939</v>
      </c>
      <c r="J1575" s="21">
        <v>1</v>
      </c>
      <c r="K1575" s="21">
        <v>1</v>
      </c>
      <c r="L1575" s="21">
        <f t="shared" si="168"/>
        <v>0</v>
      </c>
      <c r="M1575" s="21" t="s">
        <v>2103</v>
      </c>
      <c r="N1575" s="30">
        <v>45866</v>
      </c>
      <c r="O1575" s="48">
        <v>40687.5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69"/>
        <v>1</v>
      </c>
      <c r="Z1575" s="21" t="str">
        <f t="shared" si="170"/>
        <v>Monday</v>
      </c>
      <c r="AA1575" s="21" t="str">
        <f t="shared" si="171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321.75</v>
      </c>
      <c r="F1576" s="47">
        <f t="shared" si="166"/>
        <v>28314</v>
      </c>
      <c r="G1576" s="48">
        <f t="shared" si="167"/>
        <v>56628</v>
      </c>
      <c r="H1576" s="21">
        <v>328638</v>
      </c>
      <c r="I1576" s="21" t="s">
        <v>2940</v>
      </c>
      <c r="J1576" s="21">
        <v>2</v>
      </c>
      <c r="K1576" s="21">
        <v>2</v>
      </c>
      <c r="L1576" s="21">
        <f t="shared" si="168"/>
        <v>0</v>
      </c>
      <c r="M1576" s="21" t="s">
        <v>2120</v>
      </c>
      <c r="N1576" s="30">
        <v>45866</v>
      </c>
      <c r="O1576" s="48">
        <v>99742.5</v>
      </c>
      <c r="P1576" s="21" t="s">
        <v>2048</v>
      </c>
      <c r="Q1576" s="21">
        <v>58153727494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Hyderabad</v>
      </c>
      <c r="W1576" s="38"/>
      <c r="X1576" s="30">
        <v>45867</v>
      </c>
      <c r="Y1576" s="21">
        <f t="shared" si="169"/>
        <v>1</v>
      </c>
      <c r="Z1576" s="21" t="str">
        <f t="shared" si="170"/>
        <v>Monday</v>
      </c>
      <c r="AA1576" s="21" t="str">
        <f t="shared" si="171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177.75</v>
      </c>
      <c r="F1577" s="47">
        <f t="shared" si="166"/>
        <v>15642</v>
      </c>
      <c r="G1577" s="48">
        <f t="shared" si="167"/>
        <v>15642</v>
      </c>
      <c r="H1577" s="21">
        <v>329929</v>
      </c>
      <c r="I1577" s="21" t="s">
        <v>2941</v>
      </c>
      <c r="J1577" s="21">
        <v>1</v>
      </c>
      <c r="K1577" s="21">
        <v>1</v>
      </c>
      <c r="L1577" s="21">
        <f t="shared" si="168"/>
        <v>0</v>
      </c>
      <c r="M1577" s="21" t="s">
        <v>2092</v>
      </c>
      <c r="N1577" s="30">
        <v>45868</v>
      </c>
      <c r="O1577" s="48">
        <v>26816.55</v>
      </c>
      <c r="P1577" s="21" t="s">
        <v>1051</v>
      </c>
      <c r="Q1577" s="21" t="s">
        <v>2070</v>
      </c>
      <c r="R1577" s="21" t="s">
        <v>637</v>
      </c>
      <c r="S1577" s="3" t="s">
        <v>2049</v>
      </c>
      <c r="T1577" s="37" t="s">
        <v>2093</v>
      </c>
      <c r="U1577" s="21" t="s">
        <v>18</v>
      </c>
      <c r="V1577" s="21" t="str">
        <f>VLOOKUP(P1577,'Customer List'!B:C,2,)</f>
        <v>Delhi</v>
      </c>
      <c r="W1577" s="38"/>
      <c r="X1577" s="30">
        <v>45868</v>
      </c>
      <c r="Y1577" s="21">
        <f t="shared" si="169"/>
        <v>0</v>
      </c>
      <c r="Z1577" s="21" t="str">
        <f t="shared" si="170"/>
        <v>Wednesday</v>
      </c>
      <c r="AA1577" s="21" t="str">
        <f t="shared" si="171"/>
        <v>Wednesday</v>
      </c>
      <c r="AB1577" s="21" t="str">
        <f>VLOOKUP(U1577,'Currency Sheet'!A:C,3,)</f>
        <v>DOLLAR</v>
      </c>
      <c r="AC1577" s="42" t="str">
        <f>VLOOKUP(P1577,'Customer List'!B:D,3,)</f>
        <v>Local</v>
      </c>
    </row>
    <row r="1578" spans="1:29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161.25</v>
      </c>
      <c r="F1578" s="47">
        <f t="shared" si="166"/>
        <v>14190</v>
      </c>
      <c r="G1578" s="48">
        <f t="shared" si="167"/>
        <v>14190</v>
      </c>
      <c r="H1578" s="21">
        <v>331927</v>
      </c>
      <c r="I1578" s="21" t="s">
        <v>2942</v>
      </c>
      <c r="J1578" s="21">
        <v>1</v>
      </c>
      <c r="K1578" s="21">
        <v>1</v>
      </c>
      <c r="L1578" s="21">
        <f t="shared" si="168"/>
        <v>0</v>
      </c>
      <c r="M1578" s="21" t="s">
        <v>2103</v>
      </c>
      <c r="N1578" s="30">
        <v>45866</v>
      </c>
      <c r="O1578" s="48">
        <v>23327.5</v>
      </c>
      <c r="P1578" s="21" t="s">
        <v>2046</v>
      </c>
      <c r="Q1578" s="21">
        <v>58153728301</v>
      </c>
      <c r="R1578" s="21" t="s">
        <v>40</v>
      </c>
      <c r="S1578" s="3" t="s">
        <v>2049</v>
      </c>
      <c r="T1578" s="37"/>
      <c r="U1578" s="21" t="s">
        <v>18</v>
      </c>
      <c r="V1578" s="21" t="str">
        <f>VLOOKUP(P1578,'Customer List'!B:C,2,)</f>
        <v>Banglore</v>
      </c>
      <c r="W1578" s="38"/>
      <c r="X1578" s="30">
        <v>45867</v>
      </c>
      <c r="Y1578" s="21">
        <f t="shared" si="169"/>
        <v>1</v>
      </c>
      <c r="Z1578" s="21" t="str">
        <f t="shared" si="170"/>
        <v>Monday</v>
      </c>
      <c r="AA1578" s="21" t="str">
        <f t="shared" si="171"/>
        <v>Tuesday</v>
      </c>
      <c r="AB1578" s="21" t="str">
        <f>VLOOKUP(U1578,'Currency Sheet'!A:C,3,)</f>
        <v>DOLLAR</v>
      </c>
      <c r="AC1578" s="42" t="str">
        <f>VLOOKUP(P1578,'Customer List'!B:D,3,)</f>
        <v>OutStation</v>
      </c>
    </row>
    <row r="1579" spans="1:29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136.5</v>
      </c>
      <c r="F1579" s="47">
        <f t="shared" si="166"/>
        <v>12012</v>
      </c>
      <c r="G1579" s="48">
        <f t="shared" si="167"/>
        <v>12012</v>
      </c>
      <c r="H1579" s="21">
        <v>334329</v>
      </c>
      <c r="I1579" s="21" t="s">
        <v>2943</v>
      </c>
      <c r="J1579" s="21">
        <v>1</v>
      </c>
      <c r="K1579" s="21">
        <v>1</v>
      </c>
      <c r="L1579" s="21">
        <f t="shared" si="168"/>
        <v>0</v>
      </c>
      <c r="M1579" s="21" t="s">
        <v>2092</v>
      </c>
      <c r="N1579" s="30">
        <v>45868</v>
      </c>
      <c r="O1579" s="48">
        <v>20593.3</v>
      </c>
      <c r="P1579" s="21" t="s">
        <v>1051</v>
      </c>
      <c r="Q1579" s="21" t="s">
        <v>2070</v>
      </c>
      <c r="R1579" s="21" t="s">
        <v>637</v>
      </c>
      <c r="S1579" s="3" t="s">
        <v>2049</v>
      </c>
      <c r="T1579" s="37" t="s">
        <v>2093</v>
      </c>
      <c r="U1579" s="21" t="s">
        <v>18</v>
      </c>
      <c r="V1579" s="21" t="str">
        <f>VLOOKUP(P1579,'Customer List'!B:C,2,)</f>
        <v>Delhi</v>
      </c>
      <c r="W1579" s="38"/>
      <c r="X1579" s="30">
        <v>45868</v>
      </c>
      <c r="Y1579" s="21">
        <f t="shared" si="169"/>
        <v>0</v>
      </c>
      <c r="Z1579" s="21" t="str">
        <f t="shared" si="170"/>
        <v>Wednesday</v>
      </c>
      <c r="AA1579" s="21" t="str">
        <f t="shared" si="171"/>
        <v>Wednesday</v>
      </c>
      <c r="AB1579" s="21" t="str">
        <f>VLOOKUP(U1579,'Currency Sheet'!A:C,3,)</f>
        <v>DOLLAR</v>
      </c>
      <c r="AC1579" s="42" t="str">
        <f>VLOOKUP(P1579,'Customer List'!B:D,3,)</f>
        <v>Local</v>
      </c>
    </row>
    <row r="1580" spans="1:29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95.2</v>
      </c>
      <c r="F1580" s="47">
        <f t="shared" si="166"/>
        <v>8377.6</v>
      </c>
      <c r="G1580" s="48">
        <f t="shared" si="167"/>
        <v>8377.6</v>
      </c>
      <c r="H1580" s="21">
        <v>339011</v>
      </c>
      <c r="I1580" s="21" t="s">
        <v>2944</v>
      </c>
      <c r="J1580" s="21">
        <v>1</v>
      </c>
      <c r="K1580" s="21">
        <v>1</v>
      </c>
      <c r="L1580" s="21">
        <f t="shared" si="168"/>
        <v>0</v>
      </c>
      <c r="M1580" s="21" t="s">
        <v>2121</v>
      </c>
      <c r="N1580" s="30">
        <v>45867</v>
      </c>
      <c r="O1580" s="48">
        <v>14334.4</v>
      </c>
      <c r="P1580" s="21" t="s">
        <v>228</v>
      </c>
      <c r="Q1580" s="21">
        <v>58153776855</v>
      </c>
      <c r="R1580" s="21" t="s">
        <v>40</v>
      </c>
      <c r="S1580" s="3" t="s">
        <v>2049</v>
      </c>
      <c r="T1580" s="37"/>
      <c r="U1580" s="21" t="s">
        <v>18</v>
      </c>
      <c r="V1580" s="21" t="str">
        <f>VLOOKUP(P1580,'Customer List'!B:C,2,)</f>
        <v>Kolkata</v>
      </c>
      <c r="W1580" s="38"/>
      <c r="X1580" s="30">
        <v>45868</v>
      </c>
      <c r="Y1580" s="21">
        <f t="shared" si="169"/>
        <v>1</v>
      </c>
      <c r="Z1580" s="21" t="str">
        <f t="shared" si="170"/>
        <v>Tuesday</v>
      </c>
      <c r="AA1580" s="21" t="str">
        <f t="shared" si="171"/>
        <v>Wednesday</v>
      </c>
      <c r="AB1580" s="21" t="str">
        <f>VLOOKUP(U1580,'Currency Sheet'!A:C,3,)</f>
        <v>DOLLAR</v>
      </c>
      <c r="AC1580" s="42" t="str">
        <f>VLOOKUP(P1580,'Customer List'!B:D,3,)</f>
        <v>OutStation</v>
      </c>
    </row>
    <row r="1581" spans="1:29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326.25</v>
      </c>
      <c r="F1581" s="47">
        <f t="shared" si="166"/>
        <v>28710</v>
      </c>
      <c r="G1581" s="48">
        <f t="shared" si="167"/>
        <v>28710</v>
      </c>
      <c r="H1581" s="21">
        <v>341628</v>
      </c>
      <c r="I1581" s="21" t="s">
        <v>2945</v>
      </c>
      <c r="J1581" s="21">
        <v>1</v>
      </c>
      <c r="K1581" s="21">
        <v>1</v>
      </c>
      <c r="L1581" s="21">
        <f t="shared" si="168"/>
        <v>0</v>
      </c>
      <c r="M1581" s="21" t="s">
        <v>2116</v>
      </c>
      <c r="N1581" s="30">
        <v>45866</v>
      </c>
      <c r="O1581" s="48">
        <v>37192</v>
      </c>
      <c r="P1581" s="21" t="s">
        <v>16</v>
      </c>
      <c r="Q1581" s="21" t="s">
        <v>636</v>
      </c>
      <c r="R1581" s="21" t="s">
        <v>637</v>
      </c>
      <c r="S1581" s="3" t="s">
        <v>2049</v>
      </c>
      <c r="T1581" s="37"/>
      <c r="U1581" s="21" t="s">
        <v>18</v>
      </c>
      <c r="V1581" s="21" t="str">
        <f>VLOOKUP(P1581,'Customer List'!B:C,2,)</f>
        <v>Delhi</v>
      </c>
      <c r="W1581" s="38"/>
      <c r="X1581" s="30">
        <v>45866</v>
      </c>
      <c r="Y1581" s="21">
        <f t="shared" si="169"/>
        <v>0</v>
      </c>
      <c r="Z1581" s="21" t="str">
        <f t="shared" si="170"/>
        <v>Monday</v>
      </c>
      <c r="AA1581" s="21" t="str">
        <f t="shared" si="171"/>
        <v>Monday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150.75</v>
      </c>
      <c r="F1582" s="47">
        <f t="shared" si="166"/>
        <v>13266</v>
      </c>
      <c r="G1582" s="48">
        <f t="shared" si="167"/>
        <v>13266</v>
      </c>
      <c r="H1582" s="21">
        <v>344741</v>
      </c>
      <c r="I1582" s="21" t="s">
        <v>2946</v>
      </c>
      <c r="J1582" s="21">
        <v>1</v>
      </c>
      <c r="K1582" s="21">
        <v>1</v>
      </c>
      <c r="L1582" s="21">
        <f t="shared" si="168"/>
        <v>0</v>
      </c>
      <c r="M1582" s="21" t="s">
        <v>2092</v>
      </c>
      <c r="N1582" s="30">
        <v>45868</v>
      </c>
      <c r="O1582" s="48">
        <v>22743.15</v>
      </c>
      <c r="P1582" s="21" t="s">
        <v>1051</v>
      </c>
      <c r="Q1582" s="21" t="s">
        <v>2070</v>
      </c>
      <c r="R1582" s="21" t="s">
        <v>637</v>
      </c>
      <c r="S1582" s="3" t="s">
        <v>2049</v>
      </c>
      <c r="T1582" s="37" t="s">
        <v>2093</v>
      </c>
      <c r="U1582" s="21" t="s">
        <v>18</v>
      </c>
      <c r="V1582" s="21" t="str">
        <f>VLOOKUP(P1582,'Customer List'!B:C,2,)</f>
        <v>Delhi</v>
      </c>
      <c r="W1582" s="38"/>
      <c r="X1582" s="30">
        <v>45868</v>
      </c>
      <c r="Y1582" s="21">
        <f t="shared" si="169"/>
        <v>0</v>
      </c>
      <c r="Z1582" s="21" t="str">
        <f t="shared" si="170"/>
        <v>Wednesday</v>
      </c>
      <c r="AA1582" s="21" t="str">
        <f t="shared" si="171"/>
        <v>Wednesday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252</v>
      </c>
      <c r="F1583" s="47">
        <f t="shared" si="166"/>
        <v>22176</v>
      </c>
      <c r="G1583" s="48">
        <f t="shared" si="167"/>
        <v>22176</v>
      </c>
      <c r="H1583" s="21">
        <v>345006</v>
      </c>
      <c r="I1583" s="21" t="s">
        <v>2947</v>
      </c>
      <c r="J1583" s="21">
        <v>1</v>
      </c>
      <c r="K1583" s="21">
        <v>1</v>
      </c>
      <c r="L1583" s="21">
        <f t="shared" si="168"/>
        <v>0</v>
      </c>
      <c r="M1583" s="21" t="s">
        <v>2103</v>
      </c>
      <c r="N1583" s="30">
        <v>45866</v>
      </c>
      <c r="O1583" s="48">
        <v>39060</v>
      </c>
      <c r="P1583" s="21" t="s">
        <v>2046</v>
      </c>
      <c r="Q1583" s="21">
        <v>58153728301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Banglore</v>
      </c>
      <c r="W1583" s="38"/>
      <c r="X1583" s="30">
        <v>45867</v>
      </c>
      <c r="Y1583" s="21">
        <f t="shared" si="169"/>
        <v>1</v>
      </c>
      <c r="Z1583" s="21" t="str">
        <f t="shared" si="170"/>
        <v>Monday</v>
      </c>
      <c r="AA1583" s="21" t="str">
        <f t="shared" si="171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267.39999999999998</v>
      </c>
      <c r="F1584" s="47">
        <f t="shared" si="166"/>
        <v>23531.199999999997</v>
      </c>
      <c r="G1584" s="48">
        <f t="shared" si="167"/>
        <v>47062.399999999994</v>
      </c>
      <c r="H1584" s="21">
        <v>353054</v>
      </c>
      <c r="I1584" s="21" t="s">
        <v>2948</v>
      </c>
      <c r="J1584" s="21">
        <v>2</v>
      </c>
      <c r="K1584" s="21">
        <v>2</v>
      </c>
      <c r="L1584" s="21">
        <f t="shared" si="168"/>
        <v>0</v>
      </c>
      <c r="M1584" s="21" t="s">
        <v>2120</v>
      </c>
      <c r="N1584" s="30">
        <v>45866</v>
      </c>
      <c r="O1584" s="48">
        <v>88815</v>
      </c>
      <c r="P1584" s="21" t="s">
        <v>2048</v>
      </c>
      <c r="Q1584" s="21">
        <v>58153727494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Hyderabad</v>
      </c>
      <c r="W1584" s="38"/>
      <c r="X1584" s="30">
        <v>45867</v>
      </c>
      <c r="Y1584" s="21">
        <f t="shared" si="169"/>
        <v>1</v>
      </c>
      <c r="Z1584" s="21" t="str">
        <f t="shared" si="170"/>
        <v>Monday</v>
      </c>
      <c r="AA1584" s="21" t="str">
        <f t="shared" si="171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234.5</v>
      </c>
      <c r="F1585" s="47">
        <f t="shared" si="166"/>
        <v>20636</v>
      </c>
      <c r="G1585" s="48">
        <f t="shared" si="167"/>
        <v>20636</v>
      </c>
      <c r="H1585" s="21">
        <v>353712</v>
      </c>
      <c r="I1585" s="21" t="s">
        <v>2949</v>
      </c>
      <c r="J1585" s="21">
        <v>1</v>
      </c>
      <c r="K1585" s="21">
        <v>1</v>
      </c>
      <c r="L1585" s="21">
        <f t="shared" si="168"/>
        <v>0</v>
      </c>
      <c r="M1585" s="21" t="s">
        <v>2103</v>
      </c>
      <c r="N1585" s="30">
        <v>45866</v>
      </c>
      <c r="O1585" s="48">
        <v>36347.5</v>
      </c>
      <c r="P1585" s="21" t="s">
        <v>2046</v>
      </c>
      <c r="Q1585" s="21">
        <v>58153728301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Banglore</v>
      </c>
      <c r="W1585" s="38"/>
      <c r="X1585" s="30">
        <v>45867</v>
      </c>
      <c r="Y1585" s="21">
        <f t="shared" si="169"/>
        <v>1</v>
      </c>
      <c r="Z1585" s="21" t="str">
        <f t="shared" si="170"/>
        <v>Monday</v>
      </c>
      <c r="AA1585" s="21" t="str">
        <f t="shared" si="171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326.25</v>
      </c>
      <c r="F1586" s="47">
        <f t="shared" si="166"/>
        <v>28710</v>
      </c>
      <c r="G1586" s="48">
        <f t="shared" si="167"/>
        <v>28710</v>
      </c>
      <c r="H1586" s="21">
        <v>358610</v>
      </c>
      <c r="I1586" s="21" t="s">
        <v>2851</v>
      </c>
      <c r="J1586" s="21">
        <v>1</v>
      </c>
      <c r="K1586" s="21">
        <v>1</v>
      </c>
      <c r="L1586" s="21">
        <f t="shared" si="168"/>
        <v>0</v>
      </c>
      <c r="M1586" s="21" t="s">
        <v>2118</v>
      </c>
      <c r="N1586" s="30">
        <v>45866</v>
      </c>
      <c r="O1586" s="48">
        <v>37192.5</v>
      </c>
      <c r="P1586" s="21" t="s">
        <v>16</v>
      </c>
      <c r="Q1586" s="21" t="s">
        <v>636</v>
      </c>
      <c r="R1586" s="21" t="s">
        <v>637</v>
      </c>
      <c r="S1586" s="3" t="s">
        <v>2049</v>
      </c>
      <c r="T1586" s="37"/>
      <c r="U1586" s="21" t="s">
        <v>18</v>
      </c>
      <c r="V1586" s="21" t="str">
        <f>VLOOKUP(P1586,'Customer List'!B:C,2,)</f>
        <v>Delhi</v>
      </c>
      <c r="W1586" s="38"/>
      <c r="X1586" s="30">
        <v>45866</v>
      </c>
      <c r="Y1586" s="21">
        <f t="shared" si="169"/>
        <v>0</v>
      </c>
      <c r="Z1586" s="21" t="str">
        <f t="shared" si="170"/>
        <v>Monday</v>
      </c>
      <c r="AA1586" s="21" t="str">
        <f t="shared" si="171"/>
        <v>Monday</v>
      </c>
      <c r="AB1586" s="21" t="str">
        <f>VLOOKUP(U1586,'Currency Sheet'!A:C,3,)</f>
        <v>DOLLAR</v>
      </c>
      <c r="AC1586" s="42" t="str">
        <f>VLOOKUP(P1586,'Customer List'!B:D,3,)</f>
        <v>Local</v>
      </c>
    </row>
    <row r="1587" spans="1:29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236.6</v>
      </c>
      <c r="F1587" s="47">
        <f t="shared" si="166"/>
        <v>20820.8</v>
      </c>
      <c r="G1587" s="48">
        <f t="shared" si="167"/>
        <v>20820.8</v>
      </c>
      <c r="H1587" s="21">
        <v>359610</v>
      </c>
      <c r="I1587" s="21" t="s">
        <v>2950</v>
      </c>
      <c r="J1587" s="21">
        <v>1</v>
      </c>
      <c r="K1587" s="21">
        <v>1</v>
      </c>
      <c r="L1587" s="21">
        <f t="shared" si="168"/>
        <v>0</v>
      </c>
      <c r="M1587" s="21" t="s">
        <v>2141</v>
      </c>
      <c r="N1587" s="30">
        <v>45867</v>
      </c>
      <c r="O1587" s="48">
        <v>36673</v>
      </c>
      <c r="P1587" s="21" t="s">
        <v>191</v>
      </c>
      <c r="Q1587" s="21" t="s">
        <v>2079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Chandigarh</v>
      </c>
      <c r="W1587" s="38"/>
      <c r="X1587" s="30">
        <v>45868</v>
      </c>
      <c r="Y1587" s="21">
        <f t="shared" si="169"/>
        <v>1</v>
      </c>
      <c r="Z1587" s="21" t="str">
        <f t="shared" si="170"/>
        <v>Tuesday</v>
      </c>
      <c r="AA1587" s="21" t="str">
        <f t="shared" si="171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183.4</v>
      </c>
      <c r="F1588" s="47">
        <f t="shared" si="166"/>
        <v>16139.2</v>
      </c>
      <c r="G1588" s="48">
        <f t="shared" si="167"/>
        <v>16139.2</v>
      </c>
      <c r="H1588" s="21">
        <v>362508</v>
      </c>
      <c r="I1588" s="21" t="s">
        <v>2951</v>
      </c>
      <c r="J1588" s="21">
        <v>1</v>
      </c>
      <c r="K1588" s="21">
        <v>1</v>
      </c>
      <c r="L1588" s="21">
        <f t="shared" si="168"/>
        <v>0</v>
      </c>
      <c r="M1588" s="21" t="s">
        <v>2121</v>
      </c>
      <c r="N1588" s="30">
        <v>45867</v>
      </c>
      <c r="O1588" s="48">
        <v>27614.799999999999</v>
      </c>
      <c r="P1588" s="21" t="s">
        <v>228</v>
      </c>
      <c r="Q1588" s="21">
        <v>58153776855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Kolkata</v>
      </c>
      <c r="W1588" s="38"/>
      <c r="X1588" s="30">
        <v>45868</v>
      </c>
      <c r="Y1588" s="21">
        <f t="shared" si="169"/>
        <v>1</v>
      </c>
      <c r="Z1588" s="21" t="str">
        <f t="shared" si="170"/>
        <v>Tuesday</v>
      </c>
      <c r="AA1588" s="21" t="str">
        <f t="shared" si="171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304.5</v>
      </c>
      <c r="F1589" s="47">
        <f t="shared" si="166"/>
        <v>26796</v>
      </c>
      <c r="G1589" s="48">
        <f t="shared" si="167"/>
        <v>26796</v>
      </c>
      <c r="H1589" s="21">
        <v>363022</v>
      </c>
      <c r="I1589" s="21" t="s">
        <v>2952</v>
      </c>
      <c r="J1589" s="21">
        <v>1</v>
      </c>
      <c r="K1589" s="21">
        <v>1</v>
      </c>
      <c r="L1589" s="21">
        <f t="shared" si="168"/>
        <v>0</v>
      </c>
      <c r="M1589" s="21" t="s">
        <v>2100</v>
      </c>
      <c r="N1589" s="30">
        <v>45866</v>
      </c>
      <c r="O1589" s="48">
        <v>34713</v>
      </c>
      <c r="P1589" s="21" t="s">
        <v>242</v>
      </c>
      <c r="Q1589" s="21">
        <v>58153726466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Mumbai</v>
      </c>
      <c r="W1589" s="38"/>
      <c r="X1589" s="30">
        <v>45867</v>
      </c>
      <c r="Y1589" s="21">
        <f t="shared" si="169"/>
        <v>1</v>
      </c>
      <c r="Z1589" s="21" t="str">
        <f t="shared" si="170"/>
        <v>Monday</v>
      </c>
      <c r="AA1589" s="21" t="str">
        <f t="shared" si="171"/>
        <v>Tuesday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259</v>
      </c>
      <c r="F1590" s="47">
        <f t="shared" si="166"/>
        <v>22792</v>
      </c>
      <c r="G1590" s="48">
        <f t="shared" si="167"/>
        <v>22792</v>
      </c>
      <c r="H1590" s="21">
        <v>363210</v>
      </c>
      <c r="I1590" s="21" t="s">
        <v>2852</v>
      </c>
      <c r="J1590" s="21">
        <v>1</v>
      </c>
      <c r="K1590" s="21">
        <v>1</v>
      </c>
      <c r="L1590" s="21">
        <f t="shared" si="168"/>
        <v>0</v>
      </c>
      <c r="M1590" s="21" t="s">
        <v>2118</v>
      </c>
      <c r="N1590" s="30">
        <v>45866</v>
      </c>
      <c r="O1590" s="48">
        <v>31635</v>
      </c>
      <c r="P1590" s="21" t="s">
        <v>16</v>
      </c>
      <c r="Q1590" s="21" t="s">
        <v>636</v>
      </c>
      <c r="R1590" s="21" t="s">
        <v>637</v>
      </c>
      <c r="S1590" s="3" t="s">
        <v>2049</v>
      </c>
      <c r="T1590" s="37"/>
      <c r="U1590" s="21" t="s">
        <v>18</v>
      </c>
      <c r="V1590" s="21" t="str">
        <f>VLOOKUP(P1590,'Customer List'!B:C,2,)</f>
        <v>Delhi</v>
      </c>
      <c r="W1590" s="38"/>
      <c r="X1590" s="30">
        <v>45866</v>
      </c>
      <c r="Y1590" s="21">
        <f t="shared" si="169"/>
        <v>0</v>
      </c>
      <c r="Z1590" s="21" t="str">
        <f t="shared" si="170"/>
        <v>Monday</v>
      </c>
      <c r="AA1590" s="21" t="str">
        <f t="shared" si="171"/>
        <v>Monday</v>
      </c>
      <c r="AB1590" s="21" t="str">
        <f>VLOOKUP(U1590,'Currency Sheet'!A:C,3,)</f>
        <v>DOLLAR</v>
      </c>
      <c r="AC1590" s="42" t="str">
        <f>VLOOKUP(P1590,'Customer List'!B:D,3,)</f>
        <v>Local</v>
      </c>
    </row>
    <row r="1591" spans="1:29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242.9</v>
      </c>
      <c r="F1591" s="47">
        <f t="shared" si="166"/>
        <v>21375.200000000001</v>
      </c>
      <c r="G1591" s="48">
        <f t="shared" si="167"/>
        <v>21375.200000000001</v>
      </c>
      <c r="H1591" s="21">
        <v>363804</v>
      </c>
      <c r="I1591" s="21" t="s">
        <v>2953</v>
      </c>
      <c r="J1591" s="21">
        <v>1</v>
      </c>
      <c r="K1591" s="21">
        <v>1</v>
      </c>
      <c r="L1591" s="21">
        <f t="shared" si="168"/>
        <v>0</v>
      </c>
      <c r="M1591" s="21" t="s">
        <v>2103</v>
      </c>
      <c r="N1591" s="30">
        <v>45866</v>
      </c>
      <c r="O1591" s="48">
        <v>37649.5</v>
      </c>
      <c r="P1591" s="21" t="s">
        <v>2046</v>
      </c>
      <c r="Q1591" s="21">
        <v>58153728301</v>
      </c>
      <c r="R1591" s="21" t="s">
        <v>40</v>
      </c>
      <c r="S1591" s="3" t="s">
        <v>2049</v>
      </c>
      <c r="T1591" s="37"/>
      <c r="U1591" s="21" t="s">
        <v>18</v>
      </c>
      <c r="V1591" s="21" t="str">
        <f>VLOOKUP(P1591,'Customer List'!B:C,2,)</f>
        <v>Banglore</v>
      </c>
      <c r="W1591" s="38"/>
      <c r="X1591" s="30">
        <v>45867</v>
      </c>
      <c r="Y1591" s="21">
        <f t="shared" si="169"/>
        <v>1</v>
      </c>
      <c r="Z1591" s="21" t="str">
        <f t="shared" si="170"/>
        <v>Monday</v>
      </c>
      <c r="AA1591" s="21" t="str">
        <f t="shared" si="171"/>
        <v>Tuesday</v>
      </c>
      <c r="AB1591" s="21" t="str">
        <f>VLOOKUP(U1591,'Currency Sheet'!A:C,3,)</f>
        <v>DOLLAR</v>
      </c>
      <c r="AC1591" s="42" t="str">
        <f>VLOOKUP(P1591,'Customer List'!B:D,3,)</f>
        <v>OutStation</v>
      </c>
    </row>
    <row r="1592" spans="1:29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301.5</v>
      </c>
      <c r="F1592" s="47">
        <f t="shared" si="166"/>
        <v>26532</v>
      </c>
      <c r="G1592" s="48">
        <f t="shared" si="167"/>
        <v>26532</v>
      </c>
      <c r="H1592" s="21">
        <v>367422</v>
      </c>
      <c r="I1592" s="21" t="s">
        <v>2954</v>
      </c>
      <c r="J1592" s="21">
        <v>1</v>
      </c>
      <c r="K1592" s="21">
        <v>1</v>
      </c>
      <c r="L1592" s="21">
        <f t="shared" si="168"/>
        <v>0</v>
      </c>
      <c r="M1592" s="21" t="s">
        <v>2091</v>
      </c>
      <c r="N1592" s="30">
        <v>45868</v>
      </c>
      <c r="O1592" s="48">
        <v>38592</v>
      </c>
      <c r="P1592" s="21" t="s">
        <v>208</v>
      </c>
      <c r="Q1592" s="21" t="s">
        <v>2070</v>
      </c>
      <c r="R1592" s="21" t="s">
        <v>637</v>
      </c>
      <c r="S1592" s="3" t="s">
        <v>2049</v>
      </c>
      <c r="T1592" s="37"/>
      <c r="U1592" s="21" t="s">
        <v>18</v>
      </c>
      <c r="V1592" s="21" t="str">
        <f>VLOOKUP(P1592,'Customer List'!B:C,2,)</f>
        <v>Delhi</v>
      </c>
      <c r="W1592" s="38"/>
      <c r="X1592" s="30">
        <v>45868</v>
      </c>
      <c r="Y1592" s="21">
        <f t="shared" si="169"/>
        <v>0</v>
      </c>
      <c r="Z1592" s="21" t="str">
        <f t="shared" si="170"/>
        <v>Wednesday</v>
      </c>
      <c r="AA1592" s="21" t="str">
        <f t="shared" si="171"/>
        <v>Wednesday</v>
      </c>
      <c r="AB1592" s="21" t="str">
        <f>VLOOKUP(U1592,'Currency Sheet'!A:C,3,)</f>
        <v>DOLLAR</v>
      </c>
      <c r="AC1592" s="42" t="str">
        <f>VLOOKUP(P1592,'Customer List'!B:D,3,)</f>
        <v>Local</v>
      </c>
    </row>
    <row r="1593" spans="1:29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259</v>
      </c>
      <c r="F1593" s="47">
        <f t="shared" si="166"/>
        <v>22792</v>
      </c>
      <c r="G1593" s="48">
        <f t="shared" si="167"/>
        <v>22792</v>
      </c>
      <c r="H1593" s="21">
        <v>367730</v>
      </c>
      <c r="I1593" s="21" t="s">
        <v>2955</v>
      </c>
      <c r="J1593" s="21">
        <v>1</v>
      </c>
      <c r="K1593" s="21">
        <v>1</v>
      </c>
      <c r="L1593" s="21">
        <f t="shared" si="168"/>
        <v>0</v>
      </c>
      <c r="M1593" s="21" t="s">
        <v>2103</v>
      </c>
      <c r="N1593" s="30">
        <v>45866</v>
      </c>
      <c r="O1593" s="48">
        <v>40145</v>
      </c>
      <c r="P1593" s="21" t="s">
        <v>2046</v>
      </c>
      <c r="Q1593" s="21">
        <v>58153728301</v>
      </c>
      <c r="R1593" s="21" t="s">
        <v>40</v>
      </c>
      <c r="S1593" s="3" t="s">
        <v>2049</v>
      </c>
      <c r="T1593" s="37"/>
      <c r="U1593" s="21" t="s">
        <v>18</v>
      </c>
      <c r="V1593" s="21" t="str">
        <f>VLOOKUP(P1593,'Customer List'!B:C,2,)</f>
        <v>Banglore</v>
      </c>
      <c r="W1593" s="38"/>
      <c r="X1593" s="30">
        <v>45867</v>
      </c>
      <c r="Y1593" s="21">
        <f t="shared" si="169"/>
        <v>1</v>
      </c>
      <c r="Z1593" s="21" t="str">
        <f t="shared" si="170"/>
        <v>Monday</v>
      </c>
      <c r="AA1593" s="21" t="str">
        <f t="shared" si="171"/>
        <v>Tuesday</v>
      </c>
      <c r="AB1593" s="21" t="str">
        <f>VLOOKUP(U1593,'Currency Sheet'!A:C,3,)</f>
        <v>DOLLAR</v>
      </c>
      <c r="AC1593" s="42" t="str">
        <f>VLOOKUP(P1593,'Customer List'!B:D,3,)</f>
        <v>OutStation</v>
      </c>
    </row>
    <row r="1594" spans="1:29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305.25</v>
      </c>
      <c r="F1594" s="47">
        <f t="shared" si="166"/>
        <v>26862</v>
      </c>
      <c r="G1594" s="48">
        <f t="shared" si="167"/>
        <v>26862</v>
      </c>
      <c r="H1594" s="21">
        <v>368526</v>
      </c>
      <c r="I1594" s="21" t="s">
        <v>2855</v>
      </c>
      <c r="J1594" s="21">
        <v>1</v>
      </c>
      <c r="K1594" s="21">
        <v>1</v>
      </c>
      <c r="L1594" s="21">
        <f t="shared" si="168"/>
        <v>0</v>
      </c>
      <c r="M1594" s="21" t="s">
        <v>2118</v>
      </c>
      <c r="N1594" s="30">
        <v>45866</v>
      </c>
      <c r="O1594" s="48">
        <v>34798.5</v>
      </c>
      <c r="P1594" s="21" t="s">
        <v>16</v>
      </c>
      <c r="Q1594" s="21" t="s">
        <v>636</v>
      </c>
      <c r="R1594" s="21" t="s">
        <v>637</v>
      </c>
      <c r="S1594" s="3" t="s">
        <v>2049</v>
      </c>
      <c r="T1594" s="37"/>
      <c r="U1594" s="21" t="s">
        <v>18</v>
      </c>
      <c r="V1594" s="21" t="str">
        <f>VLOOKUP(P1594,'Customer List'!B:C,2,)</f>
        <v>Delhi</v>
      </c>
      <c r="W1594" s="38"/>
      <c r="X1594" s="30">
        <v>45866</v>
      </c>
      <c r="Y1594" s="21">
        <f t="shared" si="169"/>
        <v>0</v>
      </c>
      <c r="Z1594" s="21" t="str">
        <f t="shared" si="170"/>
        <v>Monday</v>
      </c>
      <c r="AA1594" s="21" t="str">
        <f t="shared" si="171"/>
        <v>Monday</v>
      </c>
      <c r="AB1594" s="21" t="str">
        <f>VLOOKUP(U1594,'Currency Sheet'!A:C,3,)</f>
        <v>DOLLAR</v>
      </c>
      <c r="AC1594" s="42" t="str">
        <f>VLOOKUP(P1594,'Customer List'!B:D,3,)</f>
        <v>Local</v>
      </c>
    </row>
    <row r="1595" spans="1:29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259</v>
      </c>
      <c r="F1595" s="47">
        <f t="shared" si="166"/>
        <v>22792</v>
      </c>
      <c r="G1595" s="48">
        <f t="shared" si="167"/>
        <v>22792</v>
      </c>
      <c r="H1595" s="21">
        <v>372214</v>
      </c>
      <c r="I1595" s="21" t="s">
        <v>122</v>
      </c>
      <c r="J1595" s="21">
        <v>1</v>
      </c>
      <c r="K1595" s="21">
        <v>1</v>
      </c>
      <c r="L1595" s="21">
        <f t="shared" si="168"/>
        <v>0</v>
      </c>
      <c r="M1595" s="21" t="s">
        <v>2105</v>
      </c>
      <c r="N1595" s="30">
        <v>45866</v>
      </c>
      <c r="O1595" s="48">
        <v>43012</v>
      </c>
      <c r="P1595" s="21" t="s">
        <v>288</v>
      </c>
      <c r="Q1595" s="21">
        <v>58153726050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Banglore</v>
      </c>
      <c r="W1595" s="38"/>
      <c r="X1595" s="30">
        <v>45867</v>
      </c>
      <c r="Y1595" s="21">
        <f t="shared" si="169"/>
        <v>1</v>
      </c>
      <c r="Z1595" s="21" t="str">
        <f t="shared" si="170"/>
        <v>Monday</v>
      </c>
      <c r="AA1595" s="21" t="str">
        <f t="shared" si="171"/>
        <v>Tuesday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279.3</v>
      </c>
      <c r="F1596" s="47">
        <f t="shared" si="166"/>
        <v>24578.400000000001</v>
      </c>
      <c r="G1596" s="48">
        <f t="shared" si="167"/>
        <v>24578.400000000001</v>
      </c>
      <c r="H1596" s="21">
        <v>373308</v>
      </c>
      <c r="I1596" s="21" t="s">
        <v>2956</v>
      </c>
      <c r="J1596" s="21">
        <v>1</v>
      </c>
      <c r="K1596" s="21">
        <v>1</v>
      </c>
      <c r="L1596" s="21">
        <f t="shared" si="168"/>
        <v>0</v>
      </c>
      <c r="M1596" s="21" t="s">
        <v>2122</v>
      </c>
      <c r="N1596" s="30">
        <v>45867</v>
      </c>
      <c r="O1596" s="48">
        <v>41895</v>
      </c>
      <c r="P1596" s="21" t="s">
        <v>621</v>
      </c>
      <c r="Q1596" s="21">
        <v>58153777684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Hyderabad</v>
      </c>
      <c r="W1596" s="38"/>
      <c r="X1596" s="30">
        <v>45868</v>
      </c>
      <c r="Y1596" s="21">
        <f t="shared" si="169"/>
        <v>1</v>
      </c>
      <c r="Z1596" s="21" t="str">
        <f t="shared" si="170"/>
        <v>Tuesday</v>
      </c>
      <c r="AA1596" s="21" t="str">
        <f t="shared" si="171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111.3</v>
      </c>
      <c r="F1597" s="47">
        <f t="shared" si="166"/>
        <v>9794.4</v>
      </c>
      <c r="G1597" s="48">
        <f t="shared" si="167"/>
        <v>9794.4</v>
      </c>
      <c r="H1597" s="21">
        <v>375021</v>
      </c>
      <c r="I1597" s="21" t="s">
        <v>2957</v>
      </c>
      <c r="J1597" s="21">
        <v>1</v>
      </c>
      <c r="K1597" s="21">
        <v>1</v>
      </c>
      <c r="L1597" s="21">
        <f t="shared" si="168"/>
        <v>0</v>
      </c>
      <c r="M1597" s="21" t="s">
        <v>2121</v>
      </c>
      <c r="N1597" s="30">
        <v>45867</v>
      </c>
      <c r="O1597" s="48">
        <v>16758.599999999999</v>
      </c>
      <c r="P1597" s="21" t="s">
        <v>228</v>
      </c>
      <c r="Q1597" s="21">
        <v>58153776855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Kolkata</v>
      </c>
      <c r="W1597" s="38"/>
      <c r="X1597" s="30">
        <v>45868</v>
      </c>
      <c r="Y1597" s="21">
        <f t="shared" si="169"/>
        <v>1</v>
      </c>
      <c r="Z1597" s="21" t="str">
        <f t="shared" si="170"/>
        <v>Tuesday</v>
      </c>
      <c r="AA1597" s="21" t="str">
        <f t="shared" si="171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287.7</v>
      </c>
      <c r="F1598" s="47">
        <f t="shared" si="166"/>
        <v>25317.599999999999</v>
      </c>
      <c r="G1598" s="48">
        <f t="shared" si="167"/>
        <v>25317.599999999999</v>
      </c>
      <c r="H1598" s="21">
        <v>375120</v>
      </c>
      <c r="I1598" s="21" t="s">
        <v>2958</v>
      </c>
      <c r="J1598" s="21">
        <v>1</v>
      </c>
      <c r="K1598" s="21">
        <v>1</v>
      </c>
      <c r="L1598" s="21">
        <f t="shared" si="168"/>
        <v>0</v>
      </c>
      <c r="M1598" s="21" t="s">
        <v>2103</v>
      </c>
      <c r="N1598" s="30">
        <v>45866</v>
      </c>
      <c r="O1598" s="48">
        <v>44593.5</v>
      </c>
      <c r="P1598" s="21" t="s">
        <v>2046</v>
      </c>
      <c r="Q1598" s="21">
        <v>58153728301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Banglore</v>
      </c>
      <c r="W1598" s="38"/>
      <c r="X1598" s="30">
        <v>45867</v>
      </c>
      <c r="Y1598" s="21">
        <f t="shared" si="169"/>
        <v>1</v>
      </c>
      <c r="Z1598" s="21" t="str">
        <f t="shared" si="170"/>
        <v>Monday</v>
      </c>
      <c r="AA1598" s="21" t="str">
        <f t="shared" si="171"/>
        <v>Tuesday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123.2</v>
      </c>
      <c r="F1599" s="47">
        <f t="shared" si="166"/>
        <v>10841.6</v>
      </c>
      <c r="G1599" s="48">
        <f t="shared" si="167"/>
        <v>10841.6</v>
      </c>
      <c r="H1599" s="21">
        <v>375151</v>
      </c>
      <c r="I1599" s="21" t="s">
        <v>2959</v>
      </c>
      <c r="J1599" s="21">
        <v>1</v>
      </c>
      <c r="K1599" s="21">
        <v>1</v>
      </c>
      <c r="L1599" s="21">
        <f t="shared" si="168"/>
        <v>0</v>
      </c>
      <c r="M1599" s="21" t="s">
        <v>2121</v>
      </c>
      <c r="N1599" s="30">
        <v>45867</v>
      </c>
      <c r="O1599" s="48">
        <v>18550.400000000001</v>
      </c>
      <c r="P1599" s="21" t="s">
        <v>228</v>
      </c>
      <c r="Q1599" s="21">
        <v>58153776855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Kolkata</v>
      </c>
      <c r="W1599" s="38"/>
      <c r="X1599" s="30">
        <v>45868</v>
      </c>
      <c r="Y1599" s="21">
        <f t="shared" si="169"/>
        <v>1</v>
      </c>
      <c r="Z1599" s="21" t="str">
        <f t="shared" si="170"/>
        <v>Tuesday</v>
      </c>
      <c r="AA1599" s="21" t="str">
        <f t="shared" si="171"/>
        <v>Wednesday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115.5</v>
      </c>
      <c r="F1600" s="47">
        <f t="shared" si="166"/>
        <v>10164</v>
      </c>
      <c r="G1600" s="48">
        <f t="shared" si="167"/>
        <v>10164</v>
      </c>
      <c r="H1600" s="21">
        <v>381505</v>
      </c>
      <c r="I1600" s="21" t="s">
        <v>1404</v>
      </c>
      <c r="J1600" s="21">
        <v>1</v>
      </c>
      <c r="K1600" s="21">
        <v>1</v>
      </c>
      <c r="L1600" s="21">
        <f t="shared" si="168"/>
        <v>0</v>
      </c>
      <c r="M1600" s="21" t="s">
        <v>2142</v>
      </c>
      <c r="N1600" s="30">
        <v>45867</v>
      </c>
      <c r="O1600" s="48">
        <v>14107.14</v>
      </c>
      <c r="P1600" s="21" t="s">
        <v>254</v>
      </c>
      <c r="Q1600" s="21" t="s">
        <v>636</v>
      </c>
      <c r="R1600" s="21" t="s">
        <v>637</v>
      </c>
      <c r="S1600" s="3" t="s">
        <v>2049</v>
      </c>
      <c r="T1600" s="37"/>
      <c r="U1600" s="21" t="s">
        <v>18</v>
      </c>
      <c r="V1600" s="21" t="str">
        <f>VLOOKUP(P1600,'Customer List'!B:C,2,)</f>
        <v>Delhi</v>
      </c>
      <c r="W1600" s="38"/>
      <c r="X1600" s="30">
        <v>45867</v>
      </c>
      <c r="Y1600" s="21">
        <f t="shared" si="169"/>
        <v>0</v>
      </c>
      <c r="Z1600" s="21" t="str">
        <f t="shared" si="170"/>
        <v>Tuesday</v>
      </c>
      <c r="AA1600" s="21" t="str">
        <f t="shared" si="171"/>
        <v>Tuesday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107.8</v>
      </c>
      <c r="F1601" s="47">
        <f t="shared" si="166"/>
        <v>9486.4</v>
      </c>
      <c r="G1601" s="48">
        <f t="shared" si="167"/>
        <v>9486.4</v>
      </c>
      <c r="H1601" s="21">
        <v>392303</v>
      </c>
      <c r="I1601" s="21" t="s">
        <v>2960</v>
      </c>
      <c r="J1601" s="21">
        <v>1</v>
      </c>
      <c r="K1601" s="21">
        <v>1</v>
      </c>
      <c r="L1601" s="21">
        <f t="shared" si="168"/>
        <v>0</v>
      </c>
      <c r="M1601" s="21" t="s">
        <v>2092</v>
      </c>
      <c r="N1601" s="30">
        <v>45868</v>
      </c>
      <c r="O1601" s="48">
        <v>14799.4</v>
      </c>
      <c r="P1601" s="21" t="s">
        <v>1051</v>
      </c>
      <c r="Q1601" s="21" t="s">
        <v>2070</v>
      </c>
      <c r="R1601" s="21" t="s">
        <v>637</v>
      </c>
      <c r="S1601" s="3" t="s">
        <v>2049</v>
      </c>
      <c r="T1601" s="37" t="s">
        <v>2093</v>
      </c>
      <c r="U1601" s="21" t="s">
        <v>18</v>
      </c>
      <c r="V1601" s="21" t="str">
        <f>VLOOKUP(P1601,'Customer List'!B:C,2,)</f>
        <v>Delhi</v>
      </c>
      <c r="W1601" s="38"/>
      <c r="X1601" s="30">
        <v>45868</v>
      </c>
      <c r="Y1601" s="21">
        <f t="shared" si="169"/>
        <v>0</v>
      </c>
      <c r="Z1601" s="21" t="str">
        <f t="shared" si="170"/>
        <v>Wednesday</v>
      </c>
      <c r="AA1601" s="21" t="str">
        <f t="shared" si="171"/>
        <v>Wednesday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21</v>
      </c>
      <c r="F1602" s="47">
        <f t="shared" si="166"/>
        <v>1848</v>
      </c>
      <c r="G1602" s="48">
        <f t="shared" si="167"/>
        <v>1848</v>
      </c>
      <c r="H1602" s="21">
        <v>400107</v>
      </c>
      <c r="I1602" s="21" t="s">
        <v>2961</v>
      </c>
      <c r="J1602" s="21">
        <v>1</v>
      </c>
      <c r="K1602" s="21">
        <v>1</v>
      </c>
      <c r="L1602" s="21">
        <f t="shared" si="168"/>
        <v>0</v>
      </c>
      <c r="M1602" s="21" t="s">
        <v>2126</v>
      </c>
      <c r="N1602" s="30">
        <v>45867</v>
      </c>
      <c r="O1602" s="48">
        <v>2790</v>
      </c>
      <c r="P1602" s="21" t="s">
        <v>629</v>
      </c>
      <c r="Q1602" s="21">
        <v>58153777916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Gujrat</v>
      </c>
      <c r="W1602" s="38"/>
      <c r="X1602" s="30">
        <v>45868</v>
      </c>
      <c r="Y1602" s="21">
        <f t="shared" si="169"/>
        <v>1</v>
      </c>
      <c r="Z1602" s="21" t="str">
        <f t="shared" si="170"/>
        <v>Tuesday</v>
      </c>
      <c r="AA1602" s="21" t="str">
        <f t="shared" si="171"/>
        <v>Wednesday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53.9</v>
      </c>
      <c r="F1603" s="47">
        <f t="shared" ref="F1603:F1666" si="172">IF(AB1603="DOLLAR",E1603*88,E1603)</f>
        <v>4743.2</v>
      </c>
      <c r="G1603" s="48">
        <f t="shared" ref="G1603:G1666" si="173">F1603*J1603</f>
        <v>4743.2</v>
      </c>
      <c r="H1603" s="21">
        <v>400112</v>
      </c>
      <c r="I1603" s="21" t="s">
        <v>2862</v>
      </c>
      <c r="J1603" s="21">
        <v>1</v>
      </c>
      <c r="K1603" s="21">
        <v>1</v>
      </c>
      <c r="L1603" s="21">
        <f t="shared" ref="L1603:L1666" si="174">J1603-K1603</f>
        <v>0</v>
      </c>
      <c r="M1603" s="21" t="s">
        <v>2103</v>
      </c>
      <c r="N1603" s="30">
        <v>45866</v>
      </c>
      <c r="O1603" s="48">
        <v>8354.5</v>
      </c>
      <c r="P1603" s="21" t="s">
        <v>2046</v>
      </c>
      <c r="Q1603" s="21">
        <v>58153728301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Banglore</v>
      </c>
      <c r="W1603" s="38"/>
      <c r="X1603" s="30">
        <v>45867</v>
      </c>
      <c r="Y1603" s="21">
        <f t="shared" ref="Y1603:Y1666" si="175">IF(X1603="", "", X1603-N1603)</f>
        <v>1</v>
      </c>
      <c r="Z1603" s="21" t="str">
        <f t="shared" ref="Z1603:Z1666" si="176">IF(N1603="", "", TEXT(N1603, "dddd"))</f>
        <v>Monday</v>
      </c>
      <c r="AA1603" s="21" t="str">
        <f t="shared" ref="AA1603:AA1666" si="177">IF(X1603="", "", TEXT(X1603, "dddd"))</f>
        <v>Tuesday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42.7</v>
      </c>
      <c r="F1604" s="47">
        <f t="shared" si="172"/>
        <v>3757.6000000000004</v>
      </c>
      <c r="G1604" s="48">
        <f t="shared" si="173"/>
        <v>3757.6000000000004</v>
      </c>
      <c r="H1604" s="21">
        <v>400113</v>
      </c>
      <c r="I1604" s="21" t="s">
        <v>2863</v>
      </c>
      <c r="J1604" s="21">
        <v>1</v>
      </c>
      <c r="K1604" s="21">
        <v>1</v>
      </c>
      <c r="L1604" s="21">
        <f t="shared" si="174"/>
        <v>0</v>
      </c>
      <c r="M1604" s="21" t="s">
        <v>2126</v>
      </c>
      <c r="N1604" s="30">
        <v>45867</v>
      </c>
      <c r="O1604" s="48">
        <v>5673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75"/>
        <v>1</v>
      </c>
      <c r="Z1604" s="21" t="str">
        <f t="shared" si="176"/>
        <v>Tuesday</v>
      </c>
      <c r="AA1604" s="21" t="str">
        <f t="shared" si="177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74.2</v>
      </c>
      <c r="F1605" s="47">
        <f t="shared" si="172"/>
        <v>6529.6</v>
      </c>
      <c r="G1605" s="48">
        <f t="shared" si="173"/>
        <v>6529.6</v>
      </c>
      <c r="H1605" s="21">
        <v>400117</v>
      </c>
      <c r="I1605" s="21" t="s">
        <v>2962</v>
      </c>
      <c r="J1605" s="21">
        <v>1</v>
      </c>
      <c r="K1605" s="21">
        <v>1</v>
      </c>
      <c r="L1605" s="21">
        <f t="shared" si="174"/>
        <v>0</v>
      </c>
      <c r="M1605" s="21" t="s">
        <v>2126</v>
      </c>
      <c r="N1605" s="30">
        <v>45867</v>
      </c>
      <c r="O1605" s="48">
        <v>9858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75"/>
        <v>1</v>
      </c>
      <c r="Z1605" s="21" t="str">
        <f t="shared" si="176"/>
        <v>Tuesday</v>
      </c>
      <c r="AA1605" s="21" t="str">
        <f t="shared" si="177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2"/>
        <v>11026.4</v>
      </c>
      <c r="G1606" s="48">
        <f t="shared" si="173"/>
        <v>11026.4</v>
      </c>
      <c r="H1606" s="21">
        <v>400126</v>
      </c>
      <c r="I1606" s="21" t="s">
        <v>2963</v>
      </c>
      <c r="J1606" s="21">
        <v>1</v>
      </c>
      <c r="K1606" s="21">
        <v>1</v>
      </c>
      <c r="L1606" s="21">
        <f t="shared" si="174"/>
        <v>0</v>
      </c>
      <c r="M1606" s="21" t="s">
        <v>2112</v>
      </c>
      <c r="N1606" s="30">
        <v>45866</v>
      </c>
      <c r="O1606" s="48">
        <v>20808.75</v>
      </c>
      <c r="P1606" s="21" t="s">
        <v>626</v>
      </c>
      <c r="Q1606" s="21">
        <v>58153726956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Hyderabad</v>
      </c>
      <c r="W1606" s="38"/>
      <c r="X1606" s="30">
        <v>45867</v>
      </c>
      <c r="Y1606" s="21">
        <f t="shared" si="175"/>
        <v>1</v>
      </c>
      <c r="Z1606" s="21" t="str">
        <f t="shared" si="176"/>
        <v>Monday</v>
      </c>
      <c r="AA1606" s="21" t="str">
        <f t="shared" si="177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2"/>
        <v>11026.4</v>
      </c>
      <c r="G1607" s="48">
        <f t="shared" si="173"/>
        <v>11026.4</v>
      </c>
      <c r="H1607" s="21">
        <v>400128</v>
      </c>
      <c r="I1607" s="21" t="s">
        <v>2865</v>
      </c>
      <c r="J1607" s="21">
        <v>1</v>
      </c>
      <c r="K1607" s="21">
        <v>1</v>
      </c>
      <c r="L1607" s="21">
        <f t="shared" si="174"/>
        <v>0</v>
      </c>
      <c r="M1607" s="21" t="s">
        <v>2103</v>
      </c>
      <c r="N1607" s="30">
        <v>45866</v>
      </c>
      <c r="O1607" s="48">
        <v>19421.5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75"/>
        <v>1</v>
      </c>
      <c r="Z1607" s="21" t="str">
        <f t="shared" si="176"/>
        <v>Monday</v>
      </c>
      <c r="AA1607" s="21" t="str">
        <f t="shared" si="177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2"/>
        <v>12874.400000000001</v>
      </c>
      <c r="G1608" s="48">
        <f t="shared" si="173"/>
        <v>12874.400000000001</v>
      </c>
      <c r="H1608" s="21">
        <v>400129</v>
      </c>
      <c r="I1608" s="21" t="s">
        <v>2964</v>
      </c>
      <c r="J1608" s="21">
        <v>1</v>
      </c>
      <c r="K1608" s="21">
        <v>1</v>
      </c>
      <c r="L1608" s="21">
        <f t="shared" si="174"/>
        <v>0</v>
      </c>
      <c r="M1608" s="21" t="s">
        <v>2103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75"/>
        <v>1</v>
      </c>
      <c r="Z1608" s="21" t="str">
        <f t="shared" si="176"/>
        <v>Monday</v>
      </c>
      <c r="AA1608" s="21" t="str">
        <f t="shared" si="177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2"/>
        <v>12874.400000000001</v>
      </c>
      <c r="G1609" s="48">
        <f t="shared" si="173"/>
        <v>12874.400000000001</v>
      </c>
      <c r="H1609" s="21">
        <v>400130</v>
      </c>
      <c r="I1609" s="21" t="s">
        <v>2866</v>
      </c>
      <c r="J1609" s="21">
        <v>1</v>
      </c>
      <c r="K1609" s="21">
        <v>1</v>
      </c>
      <c r="L1609" s="21">
        <f t="shared" si="174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75"/>
        <v>1</v>
      </c>
      <c r="Z1609" s="21" t="str">
        <f t="shared" si="176"/>
        <v>Monday</v>
      </c>
      <c r="AA1609" s="21" t="str">
        <f t="shared" si="177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58.1</v>
      </c>
      <c r="F1610" s="47">
        <f t="shared" si="172"/>
        <v>5112.8</v>
      </c>
      <c r="G1610" s="48">
        <f t="shared" si="173"/>
        <v>5112.8</v>
      </c>
      <c r="H1610" s="21">
        <v>400133</v>
      </c>
      <c r="I1610" s="21" t="s">
        <v>2965</v>
      </c>
      <c r="J1610" s="21">
        <v>1</v>
      </c>
      <c r="K1610" s="21">
        <v>1</v>
      </c>
      <c r="L1610" s="21">
        <f t="shared" si="174"/>
        <v>0</v>
      </c>
      <c r="M1610" s="21" t="s">
        <v>2126</v>
      </c>
      <c r="N1610" s="30">
        <v>45867</v>
      </c>
      <c r="O1610" s="48">
        <v>7719</v>
      </c>
      <c r="P1610" s="21" t="s">
        <v>629</v>
      </c>
      <c r="Q1610" s="21">
        <v>58153777916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Gujrat</v>
      </c>
      <c r="W1610" s="38"/>
      <c r="X1610" s="30">
        <v>45868</v>
      </c>
      <c r="Y1610" s="21">
        <f t="shared" si="175"/>
        <v>1</v>
      </c>
      <c r="Z1610" s="21" t="str">
        <f t="shared" si="176"/>
        <v>Tuesday</v>
      </c>
      <c r="AA1610" s="21" t="str">
        <f t="shared" si="177"/>
        <v>Wednesday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135.1</v>
      </c>
      <c r="F1611" s="47">
        <f t="shared" si="172"/>
        <v>11888.8</v>
      </c>
      <c r="G1611" s="48">
        <f t="shared" si="173"/>
        <v>11888.8</v>
      </c>
      <c r="H1611" s="21">
        <v>400144</v>
      </c>
      <c r="I1611" s="21" t="s">
        <v>2966</v>
      </c>
      <c r="J1611" s="21">
        <v>1</v>
      </c>
      <c r="K1611" s="21">
        <v>1</v>
      </c>
      <c r="L1611" s="21">
        <f t="shared" si="174"/>
        <v>0</v>
      </c>
      <c r="M1611" s="21" t="s">
        <v>2103</v>
      </c>
      <c r="N1611" s="30">
        <v>45866</v>
      </c>
      <c r="O1611" s="48">
        <v>20940.5</v>
      </c>
      <c r="P1611" s="21" t="s">
        <v>2046</v>
      </c>
      <c r="Q1611" s="21">
        <v>58153728301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Banglore</v>
      </c>
      <c r="W1611" s="38"/>
      <c r="X1611" s="30">
        <v>45867</v>
      </c>
      <c r="Y1611" s="21">
        <f t="shared" si="175"/>
        <v>1</v>
      </c>
      <c r="Z1611" s="21" t="str">
        <f t="shared" si="176"/>
        <v>Monday</v>
      </c>
      <c r="AA1611" s="21" t="str">
        <f t="shared" si="177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147.69999999999999</v>
      </c>
      <c r="F1612" s="47">
        <f t="shared" si="172"/>
        <v>12997.599999999999</v>
      </c>
      <c r="G1612" s="48">
        <f t="shared" si="173"/>
        <v>12997.599999999999</v>
      </c>
      <c r="H1612" s="21">
        <v>400148</v>
      </c>
      <c r="I1612" s="21" t="s">
        <v>2967</v>
      </c>
      <c r="J1612" s="21">
        <v>1</v>
      </c>
      <c r="K1612" s="21">
        <v>1</v>
      </c>
      <c r="L1612" s="21">
        <f t="shared" si="174"/>
        <v>0</v>
      </c>
      <c r="M1612" s="21" t="s">
        <v>2112</v>
      </c>
      <c r="N1612" s="30">
        <v>45866</v>
      </c>
      <c r="O1612" s="48">
        <v>24528.75</v>
      </c>
      <c r="P1612" s="21" t="s">
        <v>626</v>
      </c>
      <c r="Q1612" s="21">
        <v>58153726956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Hyderabad</v>
      </c>
      <c r="W1612" s="38"/>
      <c r="X1612" s="30">
        <v>45867</v>
      </c>
      <c r="Y1612" s="21">
        <f t="shared" si="175"/>
        <v>1</v>
      </c>
      <c r="Z1612" s="21" t="str">
        <f t="shared" si="176"/>
        <v>Monday</v>
      </c>
      <c r="AA1612" s="21" t="str">
        <f t="shared" si="177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153</v>
      </c>
      <c r="F1613" s="47">
        <f t="shared" si="172"/>
        <v>13464</v>
      </c>
      <c r="G1613" s="48">
        <f t="shared" si="173"/>
        <v>13464</v>
      </c>
      <c r="H1613" s="21">
        <v>400163</v>
      </c>
      <c r="I1613" s="21" t="s">
        <v>2868</v>
      </c>
      <c r="J1613" s="21">
        <v>1</v>
      </c>
      <c r="K1613" s="21">
        <v>1</v>
      </c>
      <c r="L1613" s="21">
        <f t="shared" si="174"/>
        <v>0</v>
      </c>
      <c r="M1613" s="21" t="s">
        <v>2103</v>
      </c>
      <c r="N1613" s="30">
        <v>45866</v>
      </c>
      <c r="O1613" s="48">
        <v>22134</v>
      </c>
      <c r="P1613" s="21" t="s">
        <v>2046</v>
      </c>
      <c r="Q1613" s="21">
        <v>58153728301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Banglore</v>
      </c>
      <c r="W1613" s="38"/>
      <c r="X1613" s="30">
        <v>45867</v>
      </c>
      <c r="Y1613" s="21">
        <f t="shared" si="175"/>
        <v>1</v>
      </c>
      <c r="Z1613" s="21" t="str">
        <f t="shared" si="176"/>
        <v>Monday</v>
      </c>
      <c r="AA1613" s="21" t="str">
        <f t="shared" si="177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309.75</v>
      </c>
      <c r="F1614" s="47">
        <f t="shared" si="172"/>
        <v>27258</v>
      </c>
      <c r="G1614" s="48">
        <f t="shared" si="173"/>
        <v>27258</v>
      </c>
      <c r="H1614" s="21">
        <v>400168</v>
      </c>
      <c r="I1614" s="21" t="s">
        <v>2968</v>
      </c>
      <c r="J1614" s="21">
        <v>1</v>
      </c>
      <c r="K1614" s="21">
        <v>1</v>
      </c>
      <c r="L1614" s="21">
        <f t="shared" si="174"/>
        <v>0</v>
      </c>
      <c r="M1614" s="21" t="s">
        <v>2112</v>
      </c>
      <c r="N1614" s="30">
        <v>45866</v>
      </c>
      <c r="O1614" s="48">
        <v>48011.25</v>
      </c>
      <c r="P1614" s="21" t="s">
        <v>626</v>
      </c>
      <c r="Q1614" s="21">
        <v>58153726956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Hyderabad</v>
      </c>
      <c r="W1614" s="38"/>
      <c r="X1614" s="30">
        <v>45867</v>
      </c>
      <c r="Y1614" s="21">
        <f t="shared" si="175"/>
        <v>1</v>
      </c>
      <c r="Z1614" s="21" t="str">
        <f t="shared" si="176"/>
        <v>Monday</v>
      </c>
      <c r="AA1614" s="21" t="str">
        <f t="shared" si="177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288.75</v>
      </c>
      <c r="F1615" s="47">
        <f t="shared" si="172"/>
        <v>25410</v>
      </c>
      <c r="G1615" s="48">
        <f t="shared" si="173"/>
        <v>25410</v>
      </c>
      <c r="H1615" s="21">
        <v>400172</v>
      </c>
      <c r="I1615" s="21" t="s">
        <v>2969</v>
      </c>
      <c r="J1615" s="21">
        <v>1</v>
      </c>
      <c r="K1615" s="21">
        <v>1</v>
      </c>
      <c r="L1615" s="21">
        <f t="shared" si="174"/>
        <v>0</v>
      </c>
      <c r="M1615" s="21" t="s">
        <v>2103</v>
      </c>
      <c r="N1615" s="30">
        <v>45866</v>
      </c>
      <c r="O1615" s="48">
        <v>41772.5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75"/>
        <v>1</v>
      </c>
      <c r="Z1615" s="21" t="str">
        <f t="shared" si="176"/>
        <v>Monday</v>
      </c>
      <c r="AA1615" s="21" t="str">
        <f t="shared" si="177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32.9</v>
      </c>
      <c r="F1616" s="47">
        <f t="shared" si="172"/>
        <v>2895.2</v>
      </c>
      <c r="G1616" s="48">
        <f t="shared" si="173"/>
        <v>2895.2</v>
      </c>
      <c r="H1616" s="21">
        <v>400209</v>
      </c>
      <c r="I1616" s="21" t="s">
        <v>2869</v>
      </c>
      <c r="J1616" s="21">
        <v>1</v>
      </c>
      <c r="K1616" s="21">
        <v>1</v>
      </c>
      <c r="L1616" s="21">
        <f t="shared" si="174"/>
        <v>0</v>
      </c>
      <c r="M1616" s="21" t="s">
        <v>2103</v>
      </c>
      <c r="N1616" s="30">
        <v>45866</v>
      </c>
      <c r="O1616" s="48">
        <v>5099.5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75"/>
        <v>1</v>
      </c>
      <c r="Z1616" s="21" t="str">
        <f t="shared" si="176"/>
        <v>Monday</v>
      </c>
      <c r="AA1616" s="21" t="str">
        <f t="shared" si="177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93.8</v>
      </c>
      <c r="F1617" s="47">
        <f t="shared" si="172"/>
        <v>8254.4</v>
      </c>
      <c r="G1617" s="48">
        <f t="shared" si="173"/>
        <v>8254.4</v>
      </c>
      <c r="H1617" s="21">
        <v>400214</v>
      </c>
      <c r="I1617" s="21" t="s">
        <v>2970</v>
      </c>
      <c r="J1617" s="21">
        <v>1</v>
      </c>
      <c r="K1617" s="21">
        <v>1</v>
      </c>
      <c r="L1617" s="21">
        <f t="shared" si="174"/>
        <v>0</v>
      </c>
      <c r="M1617" s="21" t="s">
        <v>2103</v>
      </c>
      <c r="N1617" s="30">
        <v>45866</v>
      </c>
      <c r="O1617" s="48">
        <v>14539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75"/>
        <v>1</v>
      </c>
      <c r="Z1617" s="21" t="str">
        <f t="shared" si="176"/>
        <v>Monday</v>
      </c>
      <c r="AA1617" s="21" t="str">
        <f t="shared" si="177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66.5</v>
      </c>
      <c r="F1618" s="47">
        <f t="shared" si="172"/>
        <v>5852</v>
      </c>
      <c r="G1618" s="48">
        <f t="shared" si="173"/>
        <v>5852</v>
      </c>
      <c r="H1618" s="21">
        <v>400220</v>
      </c>
      <c r="I1618" s="21" t="s">
        <v>2870</v>
      </c>
      <c r="J1618" s="21">
        <v>1</v>
      </c>
      <c r="K1618" s="21">
        <v>1</v>
      </c>
      <c r="L1618" s="21">
        <f t="shared" si="174"/>
        <v>0</v>
      </c>
      <c r="M1618" s="21" t="s">
        <v>2112</v>
      </c>
      <c r="N1618" s="30">
        <v>45866</v>
      </c>
      <c r="O1618" s="48">
        <v>20808.75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75"/>
        <v>1</v>
      </c>
      <c r="Z1618" s="21" t="str">
        <f t="shared" si="176"/>
        <v>Monday</v>
      </c>
      <c r="AA1618" s="21" t="str">
        <f t="shared" si="177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147.69999999999999</v>
      </c>
      <c r="F1619" s="47">
        <f t="shared" si="172"/>
        <v>12997.599999999999</v>
      </c>
      <c r="G1619" s="48">
        <f t="shared" si="173"/>
        <v>12997.599999999999</v>
      </c>
      <c r="H1619" s="21">
        <v>400336</v>
      </c>
      <c r="I1619" s="21" t="s">
        <v>2971</v>
      </c>
      <c r="J1619" s="21">
        <v>1</v>
      </c>
      <c r="K1619" s="21">
        <v>1</v>
      </c>
      <c r="L1619" s="21">
        <f t="shared" si="174"/>
        <v>0</v>
      </c>
      <c r="M1619" s="21" t="s">
        <v>2112</v>
      </c>
      <c r="N1619" s="30">
        <v>45866</v>
      </c>
      <c r="O1619" s="48">
        <v>24528.75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75"/>
        <v>1</v>
      </c>
      <c r="Z1619" s="21" t="str">
        <f t="shared" si="176"/>
        <v>Monday</v>
      </c>
      <c r="AA1619" s="21" t="str">
        <f t="shared" si="177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81.900000000000006</v>
      </c>
      <c r="F1620" s="47">
        <f t="shared" si="172"/>
        <v>7207.2000000000007</v>
      </c>
      <c r="G1620" s="48">
        <f t="shared" si="173"/>
        <v>7207.2000000000007</v>
      </c>
      <c r="H1620" s="21">
        <v>401208</v>
      </c>
      <c r="I1620" s="21" t="s">
        <v>2972</v>
      </c>
      <c r="J1620" s="21">
        <v>1</v>
      </c>
      <c r="K1620" s="21">
        <v>1</v>
      </c>
      <c r="L1620" s="21">
        <f t="shared" si="174"/>
        <v>0</v>
      </c>
      <c r="M1620" s="21" t="s">
        <v>2112</v>
      </c>
      <c r="N1620" s="30">
        <v>45866</v>
      </c>
      <c r="O1620" s="48">
        <v>13601.25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75"/>
        <v>1</v>
      </c>
      <c r="Z1620" s="21" t="str">
        <f t="shared" si="176"/>
        <v>Monday</v>
      </c>
      <c r="AA1620" s="21" t="str">
        <f t="shared" si="177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82.6</v>
      </c>
      <c r="F1621" s="47">
        <f t="shared" si="172"/>
        <v>7268.7999999999993</v>
      </c>
      <c r="G1621" s="48">
        <f t="shared" si="173"/>
        <v>14537.599999999999</v>
      </c>
      <c r="H1621" s="21">
        <v>405202</v>
      </c>
      <c r="I1621" s="21" t="s">
        <v>229</v>
      </c>
      <c r="J1621" s="21">
        <v>2</v>
      </c>
      <c r="K1621" s="21">
        <v>2</v>
      </c>
      <c r="L1621" s="21">
        <f t="shared" si="174"/>
        <v>0</v>
      </c>
      <c r="M1621" s="21" t="s">
        <v>2135</v>
      </c>
      <c r="N1621" s="30">
        <v>45867</v>
      </c>
      <c r="O1621" s="48">
        <v>20178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75"/>
        <v>0</v>
      </c>
      <c r="Z1621" s="21" t="str">
        <f t="shared" si="176"/>
        <v>Tuesday</v>
      </c>
      <c r="AA1621" s="21" t="str">
        <f t="shared" si="177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166.6</v>
      </c>
      <c r="F1622" s="47">
        <f t="shared" si="172"/>
        <v>14660.8</v>
      </c>
      <c r="G1622" s="48">
        <f t="shared" si="173"/>
        <v>29321.599999999999</v>
      </c>
      <c r="H1622" s="21">
        <v>405245</v>
      </c>
      <c r="I1622" s="21" t="s">
        <v>2973</v>
      </c>
      <c r="J1622" s="21">
        <v>2</v>
      </c>
      <c r="K1622" s="21">
        <v>2</v>
      </c>
      <c r="L1622" s="21">
        <f t="shared" si="174"/>
        <v>0</v>
      </c>
      <c r="M1622" s="21" t="s">
        <v>2135</v>
      </c>
      <c r="N1622" s="30">
        <v>45867</v>
      </c>
      <c r="O1622" s="48">
        <v>40698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75"/>
        <v>0</v>
      </c>
      <c r="Z1622" s="21" t="str">
        <f t="shared" si="176"/>
        <v>Tuesday</v>
      </c>
      <c r="AA1622" s="21" t="str">
        <f t="shared" si="177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127.4</v>
      </c>
      <c r="F1623" s="47">
        <f t="shared" si="172"/>
        <v>11211.2</v>
      </c>
      <c r="G1623" s="48">
        <f t="shared" si="173"/>
        <v>11211.2</v>
      </c>
      <c r="H1623" s="21">
        <v>405301</v>
      </c>
      <c r="I1623" s="21" t="s">
        <v>2974</v>
      </c>
      <c r="J1623" s="21">
        <v>1</v>
      </c>
      <c r="K1623" s="21">
        <v>1</v>
      </c>
      <c r="L1623" s="21">
        <f t="shared" si="174"/>
        <v>0</v>
      </c>
      <c r="M1623" s="21" t="s">
        <v>2135</v>
      </c>
      <c r="N1623" s="30">
        <v>45867</v>
      </c>
      <c r="O1623" s="48">
        <v>15561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75"/>
        <v>0</v>
      </c>
      <c r="Z1623" s="21" t="str">
        <f t="shared" si="176"/>
        <v>Tuesday</v>
      </c>
      <c r="AA1623" s="21" t="str">
        <f t="shared" si="177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262.5</v>
      </c>
      <c r="F1624" s="47">
        <f t="shared" si="172"/>
        <v>23100</v>
      </c>
      <c r="G1624" s="48">
        <f t="shared" si="173"/>
        <v>23100</v>
      </c>
      <c r="H1624" s="21">
        <v>405303</v>
      </c>
      <c r="I1624" s="21" t="s">
        <v>2975</v>
      </c>
      <c r="J1624" s="21">
        <v>1</v>
      </c>
      <c r="K1624" s="21">
        <v>1</v>
      </c>
      <c r="L1624" s="21">
        <f t="shared" si="174"/>
        <v>0</v>
      </c>
      <c r="M1624" s="21" t="s">
        <v>2135</v>
      </c>
      <c r="N1624" s="30">
        <v>45867</v>
      </c>
      <c r="O1624" s="48">
        <v>32062.5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75"/>
        <v>0</v>
      </c>
      <c r="Z1624" s="21" t="str">
        <f t="shared" si="176"/>
        <v>Tuesday</v>
      </c>
      <c r="AA1624" s="21" t="str">
        <f t="shared" si="177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119.7</v>
      </c>
      <c r="F1625" s="47">
        <f t="shared" si="172"/>
        <v>10533.6</v>
      </c>
      <c r="G1625" s="48">
        <f t="shared" si="173"/>
        <v>10533.6</v>
      </c>
      <c r="H1625" s="21">
        <v>406602</v>
      </c>
      <c r="I1625" s="21" t="s">
        <v>2976</v>
      </c>
      <c r="J1625" s="21">
        <v>1</v>
      </c>
      <c r="K1625" s="21">
        <v>1</v>
      </c>
      <c r="L1625" s="21">
        <f t="shared" si="174"/>
        <v>0</v>
      </c>
      <c r="M1625" s="21" t="s">
        <v>2135</v>
      </c>
      <c r="N1625" s="30">
        <v>45867</v>
      </c>
      <c r="O1625" s="48">
        <v>14620.5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75"/>
        <v>0</v>
      </c>
      <c r="Z1625" s="21" t="str">
        <f t="shared" si="176"/>
        <v>Tuesday</v>
      </c>
      <c r="AA1625" s="21" t="str">
        <f t="shared" si="177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144.19999999999999</v>
      </c>
      <c r="F1626" s="47">
        <f t="shared" si="172"/>
        <v>12689.599999999999</v>
      </c>
      <c r="G1626" s="48">
        <f t="shared" si="173"/>
        <v>12689.599999999999</v>
      </c>
      <c r="H1626" s="21">
        <v>406604</v>
      </c>
      <c r="I1626" s="21" t="s">
        <v>2977</v>
      </c>
      <c r="J1626" s="21">
        <v>1</v>
      </c>
      <c r="K1626" s="21">
        <v>1</v>
      </c>
      <c r="L1626" s="21">
        <f t="shared" si="174"/>
        <v>0</v>
      </c>
      <c r="M1626" s="21" t="s">
        <v>2135</v>
      </c>
      <c r="N1626" s="30">
        <v>45867</v>
      </c>
      <c r="O1626" s="48">
        <v>17613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75"/>
        <v>0</v>
      </c>
      <c r="Z1626" s="21" t="str">
        <f t="shared" si="176"/>
        <v>Tuesday</v>
      </c>
      <c r="AA1626" s="21" t="str">
        <f t="shared" si="177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37.799999999999997</v>
      </c>
      <c r="F1627" s="47">
        <f t="shared" si="172"/>
        <v>3326.3999999999996</v>
      </c>
      <c r="G1627" s="48">
        <f t="shared" si="173"/>
        <v>3326.3999999999996</v>
      </c>
      <c r="H1627" s="21">
        <v>421301</v>
      </c>
      <c r="I1627" s="21" t="s">
        <v>1606</v>
      </c>
      <c r="J1627" s="21">
        <v>1</v>
      </c>
      <c r="K1627" s="21">
        <v>1</v>
      </c>
      <c r="L1627" s="21">
        <f t="shared" si="174"/>
        <v>0</v>
      </c>
      <c r="M1627" s="21" t="s">
        <v>2107</v>
      </c>
      <c r="N1627" s="30">
        <v>45866</v>
      </c>
      <c r="O1627" s="48">
        <v>6193.8</v>
      </c>
      <c r="P1627" s="21" t="s">
        <v>302</v>
      </c>
      <c r="Q1627" s="21">
        <v>58153727671</v>
      </c>
      <c r="R1627" s="21" t="s">
        <v>40</v>
      </c>
      <c r="S1627" s="3" t="s">
        <v>2049</v>
      </c>
      <c r="T1627" s="37"/>
      <c r="U1627" s="21" t="s">
        <v>18</v>
      </c>
      <c r="V1627" s="21" t="str">
        <f>VLOOKUP(P1627,'Customer List'!B:C,2,)</f>
        <v>Banglore</v>
      </c>
      <c r="W1627" s="38"/>
      <c r="X1627" s="30">
        <v>45868</v>
      </c>
      <c r="Y1627" s="21">
        <f t="shared" si="175"/>
        <v>2</v>
      </c>
      <c r="Z1627" s="21" t="str">
        <f t="shared" si="176"/>
        <v>Monday</v>
      </c>
      <c r="AA1627" s="21" t="str">
        <f t="shared" si="177"/>
        <v>Wednesday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205.1</v>
      </c>
      <c r="F1628" s="47">
        <f t="shared" si="172"/>
        <v>18048.8</v>
      </c>
      <c r="G1628" s="48">
        <f t="shared" si="173"/>
        <v>54146.399999999994</v>
      </c>
      <c r="H1628" s="21">
        <v>423114</v>
      </c>
      <c r="I1628" s="21" t="s">
        <v>1504</v>
      </c>
      <c r="J1628" s="21">
        <v>3</v>
      </c>
      <c r="K1628" s="21">
        <v>3</v>
      </c>
      <c r="L1628" s="21">
        <f t="shared" si="174"/>
        <v>0</v>
      </c>
      <c r="M1628" s="21" t="s">
        <v>2113</v>
      </c>
      <c r="N1628" s="30">
        <v>45866</v>
      </c>
      <c r="O1628" s="48">
        <v>99458.85</v>
      </c>
      <c r="P1628" s="21" t="s">
        <v>626</v>
      </c>
      <c r="Q1628" s="21">
        <v>58153726956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Hyderabad</v>
      </c>
      <c r="W1628" s="38"/>
      <c r="X1628" s="30">
        <v>45867</v>
      </c>
      <c r="Y1628" s="21">
        <f t="shared" si="175"/>
        <v>1</v>
      </c>
      <c r="Z1628" s="21" t="str">
        <f t="shared" si="176"/>
        <v>Monday</v>
      </c>
      <c r="AA1628" s="21" t="str">
        <f t="shared" si="177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62.3</v>
      </c>
      <c r="F1629" s="47">
        <f t="shared" si="172"/>
        <v>5482.4</v>
      </c>
      <c r="G1629" s="48">
        <f t="shared" si="173"/>
        <v>5482.4</v>
      </c>
      <c r="H1629" s="21">
        <v>423125</v>
      </c>
      <c r="I1629" s="21" t="s">
        <v>2933</v>
      </c>
      <c r="J1629" s="21">
        <v>1</v>
      </c>
      <c r="K1629" s="21">
        <v>1</v>
      </c>
      <c r="L1629" s="21">
        <f t="shared" si="174"/>
        <v>0</v>
      </c>
      <c r="M1629" s="21" t="s">
        <v>2100</v>
      </c>
      <c r="N1629" s="30">
        <v>45866</v>
      </c>
      <c r="O1629" s="48">
        <v>7609.5</v>
      </c>
      <c r="P1629" s="21" t="s">
        <v>242</v>
      </c>
      <c r="Q1629" s="21">
        <v>58153726466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Mumbai</v>
      </c>
      <c r="W1629" s="38"/>
      <c r="X1629" s="30">
        <v>45867</v>
      </c>
      <c r="Y1629" s="21">
        <f t="shared" si="175"/>
        <v>1</v>
      </c>
      <c r="Z1629" s="21" t="str">
        <f t="shared" si="176"/>
        <v>Monday</v>
      </c>
      <c r="AA1629" s="21" t="str">
        <f t="shared" si="177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29.4</v>
      </c>
      <c r="F1630" s="47">
        <f t="shared" si="172"/>
        <v>2587.1999999999998</v>
      </c>
      <c r="G1630" s="48">
        <f t="shared" si="173"/>
        <v>2587.1999999999998</v>
      </c>
      <c r="H1630" s="21">
        <v>423501</v>
      </c>
      <c r="I1630" s="21" t="s">
        <v>2780</v>
      </c>
      <c r="J1630" s="21">
        <v>1</v>
      </c>
      <c r="K1630" s="21">
        <v>1</v>
      </c>
      <c r="L1630" s="21">
        <f t="shared" si="174"/>
        <v>0</v>
      </c>
      <c r="M1630" s="21" t="s">
        <v>2136</v>
      </c>
      <c r="N1630" s="30">
        <v>45867</v>
      </c>
      <c r="O1630" s="48">
        <v>3391.5</v>
      </c>
      <c r="P1630" s="21" t="s">
        <v>42</v>
      </c>
      <c r="Q1630" s="21" t="s">
        <v>636</v>
      </c>
      <c r="R1630" s="21" t="s">
        <v>637</v>
      </c>
      <c r="S1630" s="3" t="s">
        <v>2051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75"/>
        <v>0</v>
      </c>
      <c r="Z1630" s="21" t="str">
        <f t="shared" si="176"/>
        <v>Tuesday</v>
      </c>
      <c r="AA1630" s="21" t="str">
        <f t="shared" si="177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2"/>
        <v>14476</v>
      </c>
      <c r="G1631" s="48">
        <f t="shared" si="173"/>
        <v>14476</v>
      </c>
      <c r="H1631" s="21">
        <v>500302</v>
      </c>
      <c r="I1631" s="21" t="s">
        <v>2978</v>
      </c>
      <c r="J1631" s="21">
        <v>1</v>
      </c>
      <c r="K1631" s="21">
        <v>1</v>
      </c>
      <c r="L1631" s="21">
        <f t="shared" si="174"/>
        <v>0</v>
      </c>
      <c r="M1631" s="21" t="s">
        <v>2135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75"/>
        <v>0</v>
      </c>
      <c r="Z1631" s="21" t="str">
        <f t="shared" si="176"/>
        <v>Tuesday</v>
      </c>
      <c r="AA1631" s="21" t="str">
        <f t="shared" si="177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2"/>
        <v>14476</v>
      </c>
      <c r="G1632" s="48">
        <f t="shared" si="173"/>
        <v>14476</v>
      </c>
      <c r="H1632" s="21">
        <v>502802</v>
      </c>
      <c r="I1632" s="21" t="s">
        <v>2979</v>
      </c>
      <c r="J1632" s="21">
        <v>1</v>
      </c>
      <c r="K1632" s="21">
        <v>1</v>
      </c>
      <c r="L1632" s="21">
        <f t="shared" si="174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75"/>
        <v>0</v>
      </c>
      <c r="Z1632" s="21" t="str">
        <f t="shared" si="176"/>
        <v>Tuesday</v>
      </c>
      <c r="AA1632" s="21" t="str">
        <f t="shared" si="177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195.3</v>
      </c>
      <c r="F1633" s="47">
        <f t="shared" si="172"/>
        <v>17186.400000000001</v>
      </c>
      <c r="G1633" s="48">
        <f t="shared" si="173"/>
        <v>17186.400000000001</v>
      </c>
      <c r="H1633" s="21">
        <v>502912</v>
      </c>
      <c r="I1633" s="21" t="s">
        <v>1510</v>
      </c>
      <c r="J1633" s="21">
        <v>1</v>
      </c>
      <c r="K1633" s="21">
        <v>1</v>
      </c>
      <c r="L1633" s="21">
        <f t="shared" si="174"/>
        <v>0</v>
      </c>
      <c r="M1633" s="21" t="s">
        <v>2135</v>
      </c>
      <c r="N1633" s="30">
        <v>45867</v>
      </c>
      <c r="O1633" s="48">
        <v>47709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75"/>
        <v>0</v>
      </c>
      <c r="Z1633" s="21" t="str">
        <f t="shared" si="176"/>
        <v>Tuesday</v>
      </c>
      <c r="AA1633" s="21" t="str">
        <f t="shared" si="177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69.3</v>
      </c>
      <c r="F1634" s="47">
        <f t="shared" si="172"/>
        <v>6098.4</v>
      </c>
      <c r="G1634" s="48">
        <f t="shared" si="173"/>
        <v>12196.8</v>
      </c>
      <c r="H1634" s="21">
        <v>505806</v>
      </c>
      <c r="I1634" s="21" t="s">
        <v>2980</v>
      </c>
      <c r="J1634" s="21">
        <v>2</v>
      </c>
      <c r="K1634" s="21">
        <v>2</v>
      </c>
      <c r="L1634" s="21">
        <f t="shared" si="174"/>
        <v>0</v>
      </c>
      <c r="M1634" s="21" t="s">
        <v>2109</v>
      </c>
      <c r="N1634" s="30">
        <v>45866</v>
      </c>
      <c r="O1634" s="48">
        <v>21483</v>
      </c>
      <c r="P1634" s="21" t="s">
        <v>2170</v>
      </c>
      <c r="Q1634" s="21">
        <v>58153727203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Gujrat</v>
      </c>
      <c r="W1634" s="38"/>
      <c r="X1634" s="30">
        <v>45868</v>
      </c>
      <c r="Y1634" s="21">
        <f t="shared" si="175"/>
        <v>2</v>
      </c>
      <c r="Z1634" s="21" t="str">
        <f t="shared" si="176"/>
        <v>Monday</v>
      </c>
      <c r="AA1634" s="21" t="str">
        <f t="shared" si="177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88.2</v>
      </c>
      <c r="F1635" s="47">
        <f t="shared" si="172"/>
        <v>7761.6</v>
      </c>
      <c r="G1635" s="48">
        <f t="shared" si="173"/>
        <v>7761.6</v>
      </c>
      <c r="H1635" s="21">
        <v>506515</v>
      </c>
      <c r="I1635" s="21" t="s">
        <v>2981</v>
      </c>
      <c r="J1635" s="21">
        <v>1</v>
      </c>
      <c r="K1635" s="21">
        <v>1</v>
      </c>
      <c r="L1635" s="21">
        <f t="shared" si="174"/>
        <v>0</v>
      </c>
      <c r="M1635" s="21" t="s">
        <v>2121</v>
      </c>
      <c r="N1635" s="30">
        <v>45867</v>
      </c>
      <c r="O1635" s="48">
        <v>13280.4</v>
      </c>
      <c r="P1635" s="21" t="s">
        <v>228</v>
      </c>
      <c r="Q1635" s="21">
        <v>58153776855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Kolkata</v>
      </c>
      <c r="W1635" s="38"/>
      <c r="X1635" s="30">
        <v>45868</v>
      </c>
      <c r="Y1635" s="21">
        <f t="shared" si="175"/>
        <v>1</v>
      </c>
      <c r="Z1635" s="21" t="str">
        <f t="shared" si="176"/>
        <v>Tuesday</v>
      </c>
      <c r="AA1635" s="21" t="str">
        <f t="shared" si="177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254.8</v>
      </c>
      <c r="F1636" s="47">
        <f t="shared" si="172"/>
        <v>22422.400000000001</v>
      </c>
      <c r="G1636" s="48">
        <f t="shared" si="173"/>
        <v>44844.800000000003</v>
      </c>
      <c r="H1636" s="21">
        <v>515406</v>
      </c>
      <c r="I1636" s="21" t="s">
        <v>2982</v>
      </c>
      <c r="J1636" s="21">
        <v>2</v>
      </c>
      <c r="K1636" s="21">
        <v>2</v>
      </c>
      <c r="L1636" s="21">
        <f t="shared" si="174"/>
        <v>0</v>
      </c>
      <c r="M1636" s="21" t="s">
        <v>2109</v>
      </c>
      <c r="N1636" s="30">
        <v>45866</v>
      </c>
      <c r="O1636" s="48">
        <v>78988</v>
      </c>
      <c r="P1636" s="21" t="s">
        <v>2170</v>
      </c>
      <c r="Q1636" s="21">
        <v>58153727203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Gujrat</v>
      </c>
      <c r="W1636" s="38"/>
      <c r="X1636" s="30">
        <v>45868</v>
      </c>
      <c r="Y1636" s="21">
        <f t="shared" si="175"/>
        <v>2</v>
      </c>
      <c r="Z1636" s="21" t="str">
        <f t="shared" si="176"/>
        <v>Monday</v>
      </c>
      <c r="AA1636" s="21" t="str">
        <f t="shared" si="177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107.1</v>
      </c>
      <c r="F1637" s="47">
        <f t="shared" si="172"/>
        <v>9424.7999999999993</v>
      </c>
      <c r="G1637" s="48">
        <f t="shared" si="173"/>
        <v>9424.7999999999993</v>
      </c>
      <c r="H1637" s="21">
        <v>519503</v>
      </c>
      <c r="I1637" s="21" t="s">
        <v>2983</v>
      </c>
      <c r="J1637" s="21">
        <v>1</v>
      </c>
      <c r="K1637" s="21">
        <v>1</v>
      </c>
      <c r="L1637" s="21">
        <f t="shared" si="174"/>
        <v>0</v>
      </c>
      <c r="M1637" s="21" t="s">
        <v>2092</v>
      </c>
      <c r="N1637" s="30">
        <v>45868</v>
      </c>
      <c r="O1637" s="48">
        <v>14703.3</v>
      </c>
      <c r="P1637" s="21" t="s">
        <v>1051</v>
      </c>
      <c r="Q1637" s="21" t="s">
        <v>2070</v>
      </c>
      <c r="R1637" s="21" t="s">
        <v>637</v>
      </c>
      <c r="S1637" s="3" t="s">
        <v>2049</v>
      </c>
      <c r="T1637" s="37" t="s">
        <v>2093</v>
      </c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75"/>
        <v>0</v>
      </c>
      <c r="Z1637" s="21" t="str">
        <f t="shared" si="176"/>
        <v>Wednesday</v>
      </c>
      <c r="AA1637" s="21" t="str">
        <f t="shared" si="177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102.9</v>
      </c>
      <c r="F1638" s="47">
        <f t="shared" si="172"/>
        <v>9055.2000000000007</v>
      </c>
      <c r="G1638" s="48">
        <f t="shared" si="173"/>
        <v>36220.800000000003</v>
      </c>
      <c r="H1638" s="21">
        <v>572902</v>
      </c>
      <c r="I1638" s="21" t="s">
        <v>2984</v>
      </c>
      <c r="J1638" s="21">
        <v>4</v>
      </c>
      <c r="K1638" s="21">
        <v>4</v>
      </c>
      <c r="L1638" s="21">
        <f t="shared" si="174"/>
        <v>0</v>
      </c>
      <c r="M1638" s="21" t="s">
        <v>2090</v>
      </c>
      <c r="N1638" s="30">
        <v>45868</v>
      </c>
      <c r="O1638" s="48">
        <v>56448</v>
      </c>
      <c r="P1638" s="21" t="s">
        <v>208</v>
      </c>
      <c r="Q1638" s="21" t="s">
        <v>2070</v>
      </c>
      <c r="R1638" s="21" t="s">
        <v>637</v>
      </c>
      <c r="S1638" s="3" t="s">
        <v>2050</v>
      </c>
      <c r="T1638" s="37"/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75"/>
        <v>0</v>
      </c>
      <c r="Z1638" s="21" t="str">
        <f t="shared" si="176"/>
        <v>Wednesday</v>
      </c>
      <c r="AA1638" s="21" t="str">
        <f t="shared" si="177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177.1</v>
      </c>
      <c r="F1639" s="47">
        <f t="shared" si="172"/>
        <v>15584.8</v>
      </c>
      <c r="G1639" s="48">
        <f t="shared" si="173"/>
        <v>15584.8</v>
      </c>
      <c r="H1639" s="21">
        <v>572903</v>
      </c>
      <c r="I1639" s="21" t="s">
        <v>2984</v>
      </c>
      <c r="J1639" s="21">
        <v>1</v>
      </c>
      <c r="K1639" s="21">
        <v>1</v>
      </c>
      <c r="L1639" s="21">
        <f t="shared" si="174"/>
        <v>0</v>
      </c>
      <c r="M1639" s="21" t="s">
        <v>2124</v>
      </c>
      <c r="N1639" s="30">
        <v>45867</v>
      </c>
      <c r="O1639" s="48">
        <v>26565</v>
      </c>
      <c r="P1639" s="21" t="s">
        <v>2147</v>
      </c>
      <c r="Q1639" s="21">
        <v>58153777964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Kolkata</v>
      </c>
      <c r="W1639" s="38"/>
      <c r="X1639" s="30">
        <v>45868</v>
      </c>
      <c r="Y1639" s="21">
        <f t="shared" si="175"/>
        <v>1</v>
      </c>
      <c r="Z1639" s="21" t="str">
        <f t="shared" si="176"/>
        <v>Tuesday</v>
      </c>
      <c r="AA1639" s="21" t="str">
        <f t="shared" si="177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144.19999999999999</v>
      </c>
      <c r="F1640" s="47">
        <f t="shared" si="172"/>
        <v>12689.599999999999</v>
      </c>
      <c r="G1640" s="48">
        <f t="shared" si="173"/>
        <v>12689.599999999999</v>
      </c>
      <c r="H1640" s="21">
        <v>574804</v>
      </c>
      <c r="I1640" s="21" t="s">
        <v>2985</v>
      </c>
      <c r="J1640" s="21">
        <v>1</v>
      </c>
      <c r="K1640" s="21">
        <v>1</v>
      </c>
      <c r="L1640" s="21">
        <f t="shared" si="174"/>
        <v>0</v>
      </c>
      <c r="M1640" s="21" t="s">
        <v>2122</v>
      </c>
      <c r="N1640" s="30">
        <v>45867</v>
      </c>
      <c r="O1640" s="48">
        <v>21630</v>
      </c>
      <c r="P1640" s="21" t="s">
        <v>621</v>
      </c>
      <c r="Q1640" s="21">
        <v>58153777684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Hyderabad</v>
      </c>
      <c r="W1640" s="38"/>
      <c r="X1640" s="30">
        <v>45868</v>
      </c>
      <c r="Y1640" s="21">
        <f t="shared" si="175"/>
        <v>1</v>
      </c>
      <c r="Z1640" s="21" t="str">
        <f t="shared" si="176"/>
        <v>Tuesday</v>
      </c>
      <c r="AA1640" s="21" t="str">
        <f t="shared" si="177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193.8</v>
      </c>
      <c r="F1641" s="47">
        <f t="shared" si="172"/>
        <v>17054.400000000001</v>
      </c>
      <c r="G1641" s="48">
        <f t="shared" si="173"/>
        <v>17054.400000000001</v>
      </c>
      <c r="H1641" s="21">
        <v>589002</v>
      </c>
      <c r="I1641" s="21" t="s">
        <v>2986</v>
      </c>
      <c r="J1641" s="21">
        <v>1</v>
      </c>
      <c r="K1641" s="21">
        <v>1</v>
      </c>
      <c r="L1641" s="21">
        <f t="shared" si="174"/>
        <v>0</v>
      </c>
      <c r="M1641" s="21" t="s">
        <v>2129</v>
      </c>
      <c r="N1641" s="30">
        <v>45867</v>
      </c>
      <c r="O1641" s="48">
        <v>35045.5</v>
      </c>
      <c r="P1641" s="21" t="s">
        <v>26</v>
      </c>
      <c r="Q1641" s="21" t="s">
        <v>2080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Chandigarh</v>
      </c>
      <c r="W1641" s="38"/>
      <c r="X1641" s="30">
        <v>45869</v>
      </c>
      <c r="Y1641" s="21">
        <f t="shared" si="175"/>
        <v>2</v>
      </c>
      <c r="Z1641" s="21" t="str">
        <f t="shared" si="176"/>
        <v>Tuesday</v>
      </c>
      <c r="AA1641" s="21" t="str">
        <f t="shared" si="177"/>
        <v>Thursday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205.8</v>
      </c>
      <c r="F1642" s="47">
        <f t="shared" si="172"/>
        <v>18110.400000000001</v>
      </c>
      <c r="G1642" s="48">
        <f t="shared" si="173"/>
        <v>18110.400000000001</v>
      </c>
      <c r="H1642" s="21">
        <v>740868</v>
      </c>
      <c r="I1642" s="21" t="s">
        <v>2987</v>
      </c>
      <c r="J1642" s="21">
        <v>1</v>
      </c>
      <c r="K1642" s="21">
        <v>1</v>
      </c>
      <c r="L1642" s="21">
        <f t="shared" si="174"/>
        <v>0</v>
      </c>
      <c r="M1642" s="21" t="s">
        <v>2110</v>
      </c>
      <c r="N1642" s="30">
        <v>45866</v>
      </c>
      <c r="O1642" s="48">
        <v>33266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2078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75"/>
        <v>1</v>
      </c>
      <c r="Z1642" s="21" t="str">
        <f t="shared" si="176"/>
        <v>Monday</v>
      </c>
      <c r="AA1642" s="21" t="str">
        <f t="shared" si="177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41.3</v>
      </c>
      <c r="F1643" s="47">
        <f t="shared" si="172"/>
        <v>3634.3999999999996</v>
      </c>
      <c r="G1643" s="48">
        <f t="shared" si="173"/>
        <v>3634.3999999999996</v>
      </c>
      <c r="H1643" s="21">
        <v>740869</v>
      </c>
      <c r="I1643" s="21" t="s">
        <v>2988</v>
      </c>
      <c r="J1643" s="21">
        <v>1</v>
      </c>
      <c r="K1643" s="21">
        <v>1</v>
      </c>
      <c r="L1643" s="21">
        <f t="shared" si="174"/>
        <v>0</v>
      </c>
      <c r="M1643" s="21" t="s">
        <v>2110</v>
      </c>
      <c r="N1643" s="30">
        <v>45866</v>
      </c>
      <c r="O1643" s="48">
        <v>6675.85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75"/>
        <v>1</v>
      </c>
      <c r="Z1643" s="21" t="str">
        <f t="shared" si="176"/>
        <v>Monday</v>
      </c>
      <c r="AA1643" s="21" t="str">
        <f t="shared" si="177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2"/>
        <v>7268.7999999999993</v>
      </c>
      <c r="G1644" s="48">
        <f t="shared" si="173"/>
        <v>7268.7999999999993</v>
      </c>
      <c r="H1644" s="21">
        <v>740870</v>
      </c>
      <c r="I1644" s="21" t="s">
        <v>2989</v>
      </c>
      <c r="J1644" s="21">
        <v>1</v>
      </c>
      <c r="K1644" s="21">
        <v>1</v>
      </c>
      <c r="L1644" s="21">
        <f t="shared" si="174"/>
        <v>0</v>
      </c>
      <c r="M1644" s="21" t="s">
        <v>2110</v>
      </c>
      <c r="N1644" s="30">
        <v>45866</v>
      </c>
      <c r="O1644" s="48">
        <v>13351.7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75"/>
        <v>1</v>
      </c>
      <c r="Z1644" s="21" t="str">
        <f t="shared" si="176"/>
        <v>Monday</v>
      </c>
      <c r="AA1644" s="21" t="str">
        <f t="shared" si="177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2"/>
        <v>7268.7999999999993</v>
      </c>
      <c r="G1645" s="48">
        <f t="shared" si="173"/>
        <v>7268.7999999999993</v>
      </c>
      <c r="H1645" s="21">
        <v>740981</v>
      </c>
      <c r="I1645" s="21" t="s">
        <v>2990</v>
      </c>
      <c r="J1645" s="21">
        <v>1</v>
      </c>
      <c r="K1645" s="21">
        <v>1</v>
      </c>
      <c r="L1645" s="21">
        <f t="shared" si="174"/>
        <v>0</v>
      </c>
      <c r="M1645" s="21" t="s">
        <v>2110</v>
      </c>
      <c r="N1645" s="30">
        <v>45866</v>
      </c>
      <c r="O1645" s="48">
        <v>13351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75"/>
        <v>1</v>
      </c>
      <c r="Z1645" s="21" t="str">
        <f t="shared" si="176"/>
        <v>Monday</v>
      </c>
      <c r="AA1645" s="21" t="str">
        <f t="shared" si="177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205.8</v>
      </c>
      <c r="F1646" s="47">
        <f t="shared" si="172"/>
        <v>18110.400000000001</v>
      </c>
      <c r="G1646" s="48">
        <f t="shared" si="173"/>
        <v>18110.400000000001</v>
      </c>
      <c r="H1646" s="21">
        <v>741094</v>
      </c>
      <c r="I1646" s="21" t="s">
        <v>2991</v>
      </c>
      <c r="J1646" s="21">
        <v>1</v>
      </c>
      <c r="K1646" s="21">
        <v>1</v>
      </c>
      <c r="L1646" s="21">
        <f t="shared" si="174"/>
        <v>0</v>
      </c>
      <c r="M1646" s="21" t="s">
        <v>2110</v>
      </c>
      <c r="N1646" s="30">
        <v>45866</v>
      </c>
      <c r="O1646" s="48">
        <v>33266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75"/>
        <v>1</v>
      </c>
      <c r="Z1646" s="21" t="str">
        <f t="shared" si="176"/>
        <v>Monday</v>
      </c>
      <c r="AA1646" s="21" t="str">
        <f t="shared" si="177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41.3</v>
      </c>
      <c r="F1647" s="47">
        <f t="shared" si="172"/>
        <v>3634.3999999999996</v>
      </c>
      <c r="G1647" s="48">
        <f t="shared" si="173"/>
        <v>3634.3999999999996</v>
      </c>
      <c r="H1647" s="21">
        <v>741095</v>
      </c>
      <c r="I1647" s="21" t="s">
        <v>2992</v>
      </c>
      <c r="J1647" s="21">
        <v>1</v>
      </c>
      <c r="K1647" s="21">
        <v>1</v>
      </c>
      <c r="L1647" s="21">
        <f t="shared" si="174"/>
        <v>0</v>
      </c>
      <c r="M1647" s="21" t="s">
        <v>2110</v>
      </c>
      <c r="N1647" s="30">
        <v>45866</v>
      </c>
      <c r="O1647" s="48">
        <v>6675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75"/>
        <v>1</v>
      </c>
      <c r="Z1647" s="21" t="str">
        <f t="shared" si="176"/>
        <v>Monday</v>
      </c>
      <c r="AA1647" s="21" t="str">
        <f t="shared" si="177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2"/>
        <v>7268.7999999999993</v>
      </c>
      <c r="G1648" s="48">
        <f t="shared" si="173"/>
        <v>7268.7999999999993</v>
      </c>
      <c r="H1648" s="21">
        <v>741110</v>
      </c>
      <c r="I1648" s="21" t="s">
        <v>2993</v>
      </c>
      <c r="J1648" s="21">
        <v>1</v>
      </c>
      <c r="K1648" s="21">
        <v>1</v>
      </c>
      <c r="L1648" s="21">
        <f t="shared" si="174"/>
        <v>0</v>
      </c>
      <c r="M1648" s="21" t="s">
        <v>2110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75"/>
        <v>1</v>
      </c>
      <c r="Z1648" s="21" t="str">
        <f t="shared" si="176"/>
        <v>Monday</v>
      </c>
      <c r="AA1648" s="21" t="str">
        <f t="shared" si="177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2"/>
        <v>7268.7999999999993</v>
      </c>
      <c r="G1649" s="48">
        <f t="shared" si="173"/>
        <v>7268.7999999999993</v>
      </c>
      <c r="H1649" s="21">
        <v>741121</v>
      </c>
      <c r="I1649" s="21" t="s">
        <v>2994</v>
      </c>
      <c r="J1649" s="21">
        <v>1</v>
      </c>
      <c r="K1649" s="21">
        <v>1</v>
      </c>
      <c r="L1649" s="21">
        <f t="shared" si="174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75"/>
        <v>1</v>
      </c>
      <c r="Z1649" s="21" t="str">
        <f t="shared" si="176"/>
        <v>Monday</v>
      </c>
      <c r="AA1649" s="21" t="str">
        <f t="shared" si="177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1649</v>
      </c>
      <c r="B1650" s="21">
        <v>20335</v>
      </c>
      <c r="C1650" s="30">
        <v>45861</v>
      </c>
      <c r="D1650" s="30">
        <v>45864</v>
      </c>
      <c r="E1650" s="47">
        <v>519.79999999999995</v>
      </c>
      <c r="F1650" s="47">
        <f t="shared" si="172"/>
        <v>45742.399999999994</v>
      </c>
      <c r="G1650" s="48">
        <f t="shared" si="173"/>
        <v>45742.399999999994</v>
      </c>
      <c r="H1650" s="21" t="s">
        <v>590</v>
      </c>
      <c r="I1650" s="21" t="s">
        <v>591</v>
      </c>
      <c r="J1650" s="21">
        <v>1</v>
      </c>
      <c r="K1650" s="21">
        <v>1</v>
      </c>
      <c r="L1650" s="21">
        <f t="shared" si="174"/>
        <v>0</v>
      </c>
      <c r="M1650" s="21" t="s">
        <v>2125</v>
      </c>
      <c r="N1650" s="30">
        <v>45867</v>
      </c>
      <c r="O1650" s="48">
        <v>60333</v>
      </c>
      <c r="P1650" s="21" t="s">
        <v>165</v>
      </c>
      <c r="Q1650" s="21">
        <v>58153777802</v>
      </c>
      <c r="R1650" s="21" t="s">
        <v>40</v>
      </c>
      <c r="S1650" s="3">
        <v>-20</v>
      </c>
      <c r="T1650" s="37"/>
      <c r="U1650" s="21" t="s">
        <v>611</v>
      </c>
      <c r="V1650" s="21" t="str">
        <f>VLOOKUP(P1650,'Customer List'!B:C,2,)</f>
        <v>Lucknow</v>
      </c>
      <c r="W1650" s="38"/>
      <c r="X1650" s="30">
        <v>45869</v>
      </c>
      <c r="Y1650" s="21">
        <f t="shared" si="175"/>
        <v>2</v>
      </c>
      <c r="Z1650" s="21" t="str">
        <f t="shared" si="176"/>
        <v>Tuesday</v>
      </c>
      <c r="AA1650" s="21" t="str">
        <f t="shared" si="177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1650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2"/>
        <v>10225.6</v>
      </c>
      <c r="G1651" s="48">
        <f t="shared" si="173"/>
        <v>10225.6</v>
      </c>
      <c r="H1651" s="21" t="s">
        <v>2082</v>
      </c>
      <c r="I1651" s="21"/>
      <c r="J1651" s="21">
        <v>1</v>
      </c>
      <c r="K1651" s="21">
        <v>1</v>
      </c>
      <c r="L1651" s="21">
        <f t="shared" si="174"/>
        <v>0</v>
      </c>
      <c r="M1651" s="21" t="s">
        <v>2296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2771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75"/>
        <v>0</v>
      </c>
      <c r="Z1651" s="21" t="str">
        <f t="shared" si="176"/>
        <v>Thursday</v>
      </c>
      <c r="AA1651" s="21" t="str">
        <f t="shared" si="177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2"/>
        <v>10225.6</v>
      </c>
      <c r="G1652" s="48">
        <f t="shared" si="173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74"/>
        <v>0</v>
      </c>
      <c r="M1652" s="21" t="s">
        <v>2297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75"/>
        <v>0</v>
      </c>
      <c r="Z1652" s="21" t="str">
        <f t="shared" si="176"/>
        <v>Thursday</v>
      </c>
      <c r="AA1652" s="21" t="str">
        <f t="shared" si="177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1652</v>
      </c>
      <c r="B1653" s="21">
        <v>176223</v>
      </c>
      <c r="C1653" s="30">
        <v>45860</v>
      </c>
      <c r="D1653" s="30">
        <v>45866</v>
      </c>
      <c r="E1653" s="47">
        <v>94.66</v>
      </c>
      <c r="F1653" s="47">
        <f t="shared" si="172"/>
        <v>8330.08</v>
      </c>
      <c r="G1653" s="48">
        <f t="shared" si="173"/>
        <v>8330.08</v>
      </c>
      <c r="H1653" s="21" t="s">
        <v>934</v>
      </c>
      <c r="I1653" s="21" t="s">
        <v>4120</v>
      </c>
      <c r="J1653" s="21">
        <v>1</v>
      </c>
      <c r="K1653" s="21">
        <v>1</v>
      </c>
      <c r="L1653" s="21">
        <f t="shared" si="174"/>
        <v>0</v>
      </c>
      <c r="M1653" s="21" t="s">
        <v>2086</v>
      </c>
      <c r="N1653" s="30">
        <v>45868</v>
      </c>
      <c r="O1653" s="48">
        <v>48877.5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75"/>
        <v>1</v>
      </c>
      <c r="Z1653" s="21" t="str">
        <f t="shared" si="176"/>
        <v>Wednesday</v>
      </c>
      <c r="AA1653" s="21" t="str">
        <f t="shared" si="177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400</v>
      </c>
      <c r="F1654" s="47">
        <f t="shared" si="172"/>
        <v>35200</v>
      </c>
      <c r="G1654" s="48">
        <f t="shared" si="173"/>
        <v>35200</v>
      </c>
      <c r="H1654" s="21" t="s">
        <v>2085</v>
      </c>
      <c r="I1654" s="21" t="s">
        <v>4359</v>
      </c>
      <c r="J1654" s="21">
        <v>1</v>
      </c>
      <c r="K1654" s="21">
        <v>1</v>
      </c>
      <c r="L1654" s="21">
        <f t="shared" si="174"/>
        <v>0</v>
      </c>
      <c r="M1654" s="21" t="s">
        <v>2086</v>
      </c>
      <c r="N1654" s="30">
        <v>45868</v>
      </c>
      <c r="O1654" s="48">
        <v>12642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75"/>
        <v>1</v>
      </c>
      <c r="Z1654" s="21" t="str">
        <f t="shared" si="176"/>
        <v>Wednesday</v>
      </c>
      <c r="AA1654" s="21" t="str">
        <f t="shared" si="177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94.66</v>
      </c>
      <c r="F1655" s="47">
        <f t="shared" si="172"/>
        <v>8330.08</v>
      </c>
      <c r="G1655" s="48">
        <f t="shared" si="173"/>
        <v>8330.08</v>
      </c>
      <c r="H1655" s="21" t="s">
        <v>932</v>
      </c>
      <c r="I1655" s="21" t="s">
        <v>4344</v>
      </c>
      <c r="J1655" s="21">
        <v>1</v>
      </c>
      <c r="K1655" s="21">
        <v>1</v>
      </c>
      <c r="L1655" s="21">
        <f t="shared" si="174"/>
        <v>0</v>
      </c>
      <c r="M1655" s="21" t="s">
        <v>2428</v>
      </c>
      <c r="N1655" s="30">
        <v>45888</v>
      </c>
      <c r="O1655" s="48">
        <v>6321</v>
      </c>
      <c r="P1655" s="21" t="s">
        <v>617</v>
      </c>
      <c r="Q1655" s="21">
        <v>58154568194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45890</v>
      </c>
      <c r="Y1655" s="21">
        <f t="shared" si="175"/>
        <v>2</v>
      </c>
      <c r="Z1655" s="21" t="str">
        <f t="shared" si="176"/>
        <v>Tuesday</v>
      </c>
      <c r="AA1655" s="21" t="str">
        <f t="shared" si="177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450</v>
      </c>
      <c r="F1656" s="47">
        <f t="shared" si="172"/>
        <v>39600</v>
      </c>
      <c r="G1656" s="48">
        <f t="shared" si="173"/>
        <v>39600</v>
      </c>
      <c r="H1656" s="21" t="s">
        <v>2064</v>
      </c>
      <c r="I1656" s="21" t="s">
        <v>4360</v>
      </c>
      <c r="J1656" s="21">
        <v>1</v>
      </c>
      <c r="K1656" s="21">
        <v>1</v>
      </c>
      <c r="L1656" s="21">
        <f t="shared" si="174"/>
        <v>0</v>
      </c>
      <c r="M1656" s="21" t="s">
        <v>2332</v>
      </c>
      <c r="N1656" s="30">
        <v>45880</v>
      </c>
      <c r="O1656" s="48">
        <v>46305</v>
      </c>
      <c r="P1656" s="21" t="s">
        <v>617</v>
      </c>
      <c r="Q1656" s="21">
        <v>58154309533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45882</v>
      </c>
      <c r="Y1656" s="21">
        <f t="shared" si="175"/>
        <v>2</v>
      </c>
      <c r="Z1656" s="21" t="str">
        <f t="shared" si="176"/>
        <v>Monday</v>
      </c>
      <c r="AA1656" s="21" t="str">
        <f t="shared" si="177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85.08</v>
      </c>
      <c r="F1657" s="47">
        <f t="shared" si="172"/>
        <v>7487.04</v>
      </c>
      <c r="G1657" s="48">
        <f t="shared" si="173"/>
        <v>7487.04</v>
      </c>
      <c r="H1657" s="21" t="s">
        <v>432</v>
      </c>
      <c r="I1657" s="21" t="s">
        <v>433</v>
      </c>
      <c r="J1657" s="21">
        <v>1</v>
      </c>
      <c r="K1657" s="21">
        <v>1</v>
      </c>
      <c r="L1657" s="21">
        <f t="shared" si="174"/>
        <v>0</v>
      </c>
      <c r="M1657" s="21" t="s">
        <v>2139</v>
      </c>
      <c r="N1657" s="30">
        <v>45867</v>
      </c>
      <c r="O1657" s="48">
        <v>17272.5</v>
      </c>
      <c r="P1657" s="21" t="s">
        <v>2065</v>
      </c>
      <c r="Q1657" s="21">
        <v>58153777275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Hyderabad</v>
      </c>
      <c r="W1657" s="38"/>
      <c r="X1657" s="30">
        <v>45868</v>
      </c>
      <c r="Y1657" s="21">
        <f t="shared" si="175"/>
        <v>1</v>
      </c>
      <c r="Z1657" s="21" t="str">
        <f t="shared" si="176"/>
        <v>Tuesday</v>
      </c>
      <c r="AA1657" s="21" t="str">
        <f t="shared" si="177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1657</v>
      </c>
      <c r="B1658" s="21">
        <v>65619</v>
      </c>
      <c r="C1658" s="30">
        <v>45862</v>
      </c>
      <c r="D1658" s="30">
        <v>45866</v>
      </c>
      <c r="E1658" s="47">
        <v>17.5</v>
      </c>
      <c r="F1658" s="47">
        <f t="shared" si="172"/>
        <v>1540</v>
      </c>
      <c r="G1658" s="48">
        <f t="shared" si="173"/>
        <v>7700</v>
      </c>
      <c r="H1658" s="21" t="s">
        <v>2068</v>
      </c>
      <c r="I1658" s="21" t="s">
        <v>5249</v>
      </c>
      <c r="J1658" s="21">
        <v>5</v>
      </c>
      <c r="K1658" s="21">
        <v>5</v>
      </c>
      <c r="L1658" s="21">
        <f t="shared" si="174"/>
        <v>0</v>
      </c>
      <c r="M1658" s="21" t="s">
        <v>2087</v>
      </c>
      <c r="N1658" s="30">
        <v>45868</v>
      </c>
      <c r="O1658" s="48">
        <v>17500</v>
      </c>
      <c r="P1658" s="21" t="s">
        <v>2069</v>
      </c>
      <c r="Q1658" s="21">
        <v>58153856773</v>
      </c>
      <c r="R1658" s="21" t="s">
        <v>40</v>
      </c>
      <c r="S1658" s="3" t="s">
        <v>299</v>
      </c>
      <c r="T1658" s="37"/>
      <c r="U1658" s="21" t="s">
        <v>2527</v>
      </c>
      <c r="V1658" s="21" t="str">
        <f>VLOOKUP(P1658,'Customer List'!B:C,2,)</f>
        <v>Kolkata</v>
      </c>
      <c r="W1658" s="38"/>
      <c r="X1658" s="30">
        <v>45869</v>
      </c>
      <c r="Y1658" s="21">
        <f t="shared" si="175"/>
        <v>1</v>
      </c>
      <c r="Z1658" s="21" t="str">
        <f t="shared" si="176"/>
        <v>Wednesday</v>
      </c>
      <c r="AA1658" s="21" t="str">
        <f t="shared" si="177"/>
        <v>Thursday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x14ac:dyDescent="0.25">
      <c r="A1659" s="21">
        <v>1658</v>
      </c>
      <c r="B1659" s="21">
        <v>920577</v>
      </c>
      <c r="C1659" s="30">
        <v>45852</v>
      </c>
      <c r="D1659" s="30">
        <v>45866</v>
      </c>
      <c r="E1659" s="47">
        <v>544</v>
      </c>
      <c r="F1659" s="47">
        <f t="shared" si="172"/>
        <v>47872</v>
      </c>
      <c r="G1659" s="48">
        <f t="shared" si="173"/>
        <v>47872</v>
      </c>
      <c r="H1659" s="21" t="s">
        <v>2053</v>
      </c>
      <c r="I1659" s="21" t="s">
        <v>5274</v>
      </c>
      <c r="J1659" s="21">
        <v>1</v>
      </c>
      <c r="K1659" s="21">
        <v>1</v>
      </c>
      <c r="L1659" s="21">
        <f t="shared" si="174"/>
        <v>0</v>
      </c>
      <c r="M1659" s="21" t="s">
        <v>2119</v>
      </c>
      <c r="N1659" s="30">
        <v>45866</v>
      </c>
      <c r="O1659" s="48">
        <v>60480</v>
      </c>
      <c r="P1659" s="21" t="s">
        <v>3562</v>
      </c>
      <c r="Q1659" s="21" t="s">
        <v>2070</v>
      </c>
      <c r="R1659" s="21" t="s">
        <v>637</v>
      </c>
      <c r="S1659" s="3" t="s">
        <v>2049</v>
      </c>
      <c r="T1659" s="37"/>
      <c r="U1659" s="21" t="s">
        <v>610</v>
      </c>
      <c r="V1659" s="21" t="str">
        <f>VLOOKUP(P1659,'Customer List'!B:C,2,)</f>
        <v>DELHI</v>
      </c>
      <c r="W1659" s="38"/>
      <c r="X1659" s="30">
        <v>45866</v>
      </c>
      <c r="Y1659" s="21">
        <f t="shared" si="175"/>
        <v>0</v>
      </c>
      <c r="Z1659" s="21" t="str">
        <f t="shared" si="176"/>
        <v>Monday</v>
      </c>
      <c r="AA1659" s="21" t="str">
        <f t="shared" si="177"/>
        <v>Monday</v>
      </c>
      <c r="AB1659" s="21" t="str">
        <f>VLOOKUP(U1659,'Currency Sheet'!A:C,3,)</f>
        <v>DOLLAR</v>
      </c>
      <c r="AC1659" s="42" t="str">
        <f>VLOOKUP(P1659,'Customer List'!B:D,3,)</f>
        <v>Local</v>
      </c>
    </row>
    <row r="1660" spans="1:29" ht="30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450.5</v>
      </c>
      <c r="F1660" s="47">
        <f t="shared" si="172"/>
        <v>39644</v>
      </c>
      <c r="G1660" s="48">
        <f t="shared" si="173"/>
        <v>39644</v>
      </c>
      <c r="H1660" s="21" t="s">
        <v>2054</v>
      </c>
      <c r="I1660" s="37" t="s">
        <v>5275</v>
      </c>
      <c r="J1660" s="21">
        <v>1</v>
      </c>
      <c r="K1660" s="21">
        <v>1</v>
      </c>
      <c r="L1660" s="21">
        <f t="shared" si="174"/>
        <v>0</v>
      </c>
      <c r="M1660" s="21" t="s">
        <v>2119</v>
      </c>
      <c r="N1660" s="30">
        <v>45866</v>
      </c>
      <c r="O1660" s="48">
        <v>48488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75"/>
        <v>0</v>
      </c>
      <c r="Z1660" s="21" t="str">
        <f t="shared" si="176"/>
        <v>Monday</v>
      </c>
      <c r="AA1660" s="21" t="str">
        <f t="shared" si="177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544</v>
      </c>
      <c r="F1661" s="47">
        <f t="shared" si="172"/>
        <v>47872</v>
      </c>
      <c r="G1661" s="48">
        <f t="shared" si="173"/>
        <v>47872</v>
      </c>
      <c r="H1661" s="21" t="s">
        <v>2055</v>
      </c>
      <c r="I1661" s="21" t="s">
        <v>5276</v>
      </c>
      <c r="J1661" s="21">
        <v>1</v>
      </c>
      <c r="K1661" s="21">
        <v>1</v>
      </c>
      <c r="L1661" s="21">
        <f t="shared" si="174"/>
        <v>0</v>
      </c>
      <c r="M1661" s="21" t="s">
        <v>2119</v>
      </c>
      <c r="N1661" s="30">
        <v>45866</v>
      </c>
      <c r="O1661" s="48">
        <v>58480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75"/>
        <v>0</v>
      </c>
      <c r="Z1661" s="21" t="str">
        <f t="shared" si="176"/>
        <v>Monday</v>
      </c>
      <c r="AA1661" s="21" t="str">
        <f t="shared" si="177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684.25</v>
      </c>
      <c r="F1662" s="47">
        <f t="shared" si="172"/>
        <v>60214</v>
      </c>
      <c r="G1662" s="48">
        <f t="shared" si="173"/>
        <v>60214</v>
      </c>
      <c r="H1662" s="21" t="s">
        <v>2056</v>
      </c>
      <c r="I1662" s="21" t="s">
        <v>5277</v>
      </c>
      <c r="J1662" s="21">
        <v>1</v>
      </c>
      <c r="K1662" s="21">
        <v>1</v>
      </c>
      <c r="L1662" s="21">
        <f t="shared" si="174"/>
        <v>0</v>
      </c>
      <c r="M1662" s="21" t="s">
        <v>2119</v>
      </c>
      <c r="N1662" s="30">
        <v>45866</v>
      </c>
      <c r="O1662" s="48">
        <v>74072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75"/>
        <v>0</v>
      </c>
      <c r="Z1662" s="21" t="str">
        <f t="shared" si="176"/>
        <v>Monday</v>
      </c>
      <c r="AA1662" s="21" t="str">
        <f t="shared" si="177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544</v>
      </c>
      <c r="F1663" s="47">
        <f t="shared" si="172"/>
        <v>47872</v>
      </c>
      <c r="G1663" s="48">
        <f t="shared" si="173"/>
        <v>47872</v>
      </c>
      <c r="H1663" s="21" t="s">
        <v>2057</v>
      </c>
      <c r="I1663" s="21" t="s">
        <v>5278</v>
      </c>
      <c r="J1663" s="21">
        <v>1</v>
      </c>
      <c r="K1663" s="21">
        <v>1</v>
      </c>
      <c r="L1663" s="21">
        <f t="shared" si="174"/>
        <v>0</v>
      </c>
      <c r="M1663" s="21" t="s">
        <v>2119</v>
      </c>
      <c r="N1663" s="30">
        <v>45866</v>
      </c>
      <c r="O1663" s="48">
        <v>58480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75"/>
        <v>0</v>
      </c>
      <c r="Z1663" s="21" t="str">
        <f t="shared" si="176"/>
        <v>Monday</v>
      </c>
      <c r="AA1663" s="21" t="str">
        <f t="shared" si="177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1663</v>
      </c>
      <c r="B1664" s="21">
        <v>83197</v>
      </c>
      <c r="C1664" s="30">
        <v>45847</v>
      </c>
      <c r="D1664" s="30">
        <v>45866</v>
      </c>
      <c r="E1664" s="47">
        <v>45</v>
      </c>
      <c r="F1664" s="47">
        <f t="shared" si="172"/>
        <v>3960</v>
      </c>
      <c r="G1664" s="48">
        <f t="shared" si="173"/>
        <v>3960</v>
      </c>
      <c r="H1664" s="21" t="s">
        <v>2073</v>
      </c>
      <c r="I1664" s="21"/>
      <c r="J1664" s="21">
        <v>1</v>
      </c>
      <c r="K1664" s="21">
        <v>1</v>
      </c>
      <c r="L1664" s="21">
        <f t="shared" si="174"/>
        <v>0</v>
      </c>
      <c r="M1664" s="21" t="s">
        <v>2728</v>
      </c>
      <c r="N1664" s="30">
        <v>45896</v>
      </c>
      <c r="O1664" s="48">
        <v>16856.25</v>
      </c>
      <c r="P1664" s="21" t="s">
        <v>625</v>
      </c>
      <c r="Q1664" s="21" t="s">
        <v>2070</v>
      </c>
      <c r="R1664" s="21" t="s">
        <v>637</v>
      </c>
      <c r="S1664" s="3">
        <v>-20</v>
      </c>
      <c r="T1664" s="37"/>
      <c r="U1664" s="21" t="s">
        <v>2076</v>
      </c>
      <c r="V1664" s="21" t="str">
        <f>VLOOKUP(P1664,'Customer List'!B:C,2,)</f>
        <v>Delhi</v>
      </c>
      <c r="W1664" s="38"/>
      <c r="X1664" s="30">
        <v>45896</v>
      </c>
      <c r="Y1664" s="21">
        <f t="shared" si="175"/>
        <v>0</v>
      </c>
      <c r="Z1664" s="21" t="str">
        <f t="shared" si="176"/>
        <v>Wednesday</v>
      </c>
      <c r="AA1664" s="21" t="str">
        <f t="shared" si="177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2"/>
        <v>8800</v>
      </c>
      <c r="G1665" s="48">
        <f t="shared" si="173"/>
        <v>8800</v>
      </c>
      <c r="H1665" s="21" t="s">
        <v>2074</v>
      </c>
      <c r="I1665" s="21"/>
      <c r="J1665" s="21">
        <v>1</v>
      </c>
      <c r="K1665" s="21">
        <v>1</v>
      </c>
      <c r="L1665" s="21">
        <f t="shared" si="174"/>
        <v>0</v>
      </c>
      <c r="M1665" s="21" t="s">
        <v>2728</v>
      </c>
      <c r="N1665" s="30">
        <v>45896</v>
      </c>
      <c r="O1665" s="48">
        <v>18356.25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75"/>
        <v>0</v>
      </c>
      <c r="Z1665" s="21" t="str">
        <f t="shared" si="176"/>
        <v>Wednesday</v>
      </c>
      <c r="AA1665" s="21" t="str">
        <f t="shared" si="177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2"/>
        <v>8800</v>
      </c>
      <c r="G1666" s="48">
        <f t="shared" si="173"/>
        <v>8800</v>
      </c>
      <c r="H1666" s="21" t="s">
        <v>2075</v>
      </c>
      <c r="I1666" s="21"/>
      <c r="J1666" s="21">
        <v>1</v>
      </c>
      <c r="K1666" s="21">
        <v>1</v>
      </c>
      <c r="L1666" s="21">
        <f t="shared" si="174"/>
        <v>0</v>
      </c>
      <c r="M1666" s="21" t="s">
        <v>2728</v>
      </c>
      <c r="N1666" s="30">
        <v>45896</v>
      </c>
      <c r="O1666" s="48">
        <v>6975</v>
      </c>
      <c r="P1666" s="21" t="s">
        <v>625</v>
      </c>
      <c r="Q1666" s="21" t="s">
        <v>636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75"/>
        <v>0</v>
      </c>
      <c r="Z1666" s="21" t="str">
        <f t="shared" si="176"/>
        <v>Wednesday</v>
      </c>
      <c r="AA1666" s="21" t="str">
        <f t="shared" si="177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1666</v>
      </c>
      <c r="B1667" s="21" t="s">
        <v>2062</v>
      </c>
      <c r="C1667" s="30">
        <v>45861</v>
      </c>
      <c r="D1667" s="30">
        <v>45866</v>
      </c>
      <c r="E1667" s="47">
        <v>14.5</v>
      </c>
      <c r="F1667" s="47">
        <f t="shared" ref="F1667:F1730" si="178">IF(AB1667="DOLLAR",E1667*88,E1667)</f>
        <v>1276</v>
      </c>
      <c r="G1667" s="48">
        <f t="shared" ref="G1667:G1730" si="179">F1667*J1667</f>
        <v>1276</v>
      </c>
      <c r="H1667" s="21" t="s">
        <v>2058</v>
      </c>
      <c r="I1667" s="21"/>
      <c r="J1667" s="21">
        <v>1</v>
      </c>
      <c r="K1667" s="21">
        <v>1</v>
      </c>
      <c r="L1667" s="21">
        <f t="shared" ref="L1667:L1730" si="180">J1667-K1667</f>
        <v>0</v>
      </c>
      <c r="M1667" s="21" t="s">
        <v>2137</v>
      </c>
      <c r="N1667" s="30">
        <v>45867</v>
      </c>
      <c r="O1667" s="48">
        <v>3153.75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ref="Y1667:Y1730" si="181">IF(X1667="", "", X1667-N1667)</f>
        <v>0</v>
      </c>
      <c r="Z1667" s="21" t="str">
        <f t="shared" ref="Z1667:Z1730" si="182">IF(N1667="", "", TEXT(N1667, "dddd"))</f>
        <v>Tuesday</v>
      </c>
      <c r="AA1667" s="21" t="str">
        <f t="shared" ref="AA1667:AA1730" si="183"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71.5</v>
      </c>
      <c r="F1668" s="47">
        <f t="shared" si="178"/>
        <v>6292</v>
      </c>
      <c r="G1668" s="48">
        <f t="shared" si="179"/>
        <v>6292</v>
      </c>
      <c r="H1668" s="21" t="s">
        <v>2059</v>
      </c>
      <c r="I1668" s="21"/>
      <c r="J1668" s="21">
        <v>1</v>
      </c>
      <c r="K1668" s="21">
        <v>1</v>
      </c>
      <c r="L1668" s="21">
        <f t="shared" si="180"/>
        <v>0</v>
      </c>
      <c r="M1668" s="21" t="s">
        <v>2137</v>
      </c>
      <c r="N1668" s="30">
        <v>45867</v>
      </c>
      <c r="O1668" s="48">
        <v>15551.25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81"/>
        <v>0</v>
      </c>
      <c r="Z1668" s="21" t="str">
        <f t="shared" si="182"/>
        <v>Tuesday</v>
      </c>
      <c r="AA1668" s="21" t="str">
        <f t="shared" si="183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14.5</v>
      </c>
      <c r="F1669" s="47">
        <f t="shared" si="178"/>
        <v>1276</v>
      </c>
      <c r="G1669" s="48">
        <f t="shared" si="179"/>
        <v>1276</v>
      </c>
      <c r="H1669" s="21" t="s">
        <v>2060</v>
      </c>
      <c r="I1669" s="21"/>
      <c r="J1669" s="21">
        <v>1</v>
      </c>
      <c r="K1669" s="21">
        <v>1</v>
      </c>
      <c r="L1669" s="21">
        <f t="shared" si="180"/>
        <v>0</v>
      </c>
      <c r="M1669" s="21" t="s">
        <v>2137</v>
      </c>
      <c r="N1669" s="30">
        <v>45867</v>
      </c>
      <c r="O1669" s="48">
        <v>3153.75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1"/>
        <v>0</v>
      </c>
      <c r="Z1669" s="21" t="str">
        <f t="shared" si="182"/>
        <v>Tuesday</v>
      </c>
      <c r="AA1669" s="21" t="str">
        <f t="shared" si="183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x14ac:dyDescent="0.25">
      <c r="A1670" s="21">
        <v>1669</v>
      </c>
      <c r="B1670" s="21" t="s">
        <v>2063</v>
      </c>
      <c r="C1670" s="30">
        <v>45861</v>
      </c>
      <c r="D1670" s="30">
        <v>45866</v>
      </c>
      <c r="E1670" s="47">
        <v>26.4</v>
      </c>
      <c r="F1670" s="47">
        <f t="shared" si="178"/>
        <v>2323.1999999999998</v>
      </c>
      <c r="G1670" s="48">
        <f t="shared" si="179"/>
        <v>2323.1999999999998</v>
      </c>
      <c r="H1670" s="21" t="s">
        <v>2061</v>
      </c>
      <c r="I1670" s="21"/>
      <c r="J1670" s="21">
        <v>1</v>
      </c>
      <c r="K1670" s="21">
        <v>1</v>
      </c>
      <c r="L1670" s="21">
        <f t="shared" si="180"/>
        <v>0</v>
      </c>
      <c r="M1670" s="21" t="s">
        <v>2428</v>
      </c>
      <c r="N1670" s="30">
        <v>45888</v>
      </c>
      <c r="O1670" s="48">
        <v>3828</v>
      </c>
      <c r="P1670" s="21" t="s">
        <v>617</v>
      </c>
      <c r="Q1670" s="21">
        <v>58154568194</v>
      </c>
      <c r="R1670" s="21" t="s">
        <v>40</v>
      </c>
      <c r="S1670" s="3">
        <v>-20</v>
      </c>
      <c r="T1670" s="37"/>
      <c r="U1670" s="21" t="s">
        <v>520</v>
      </c>
      <c r="V1670" s="21" t="str">
        <f>VLOOKUP(P1670,'Customer List'!B:C,2,)</f>
        <v>Bhuvneshwar</v>
      </c>
      <c r="W1670" s="38"/>
      <c r="X1670" s="30">
        <v>45890</v>
      </c>
      <c r="Y1670" s="21">
        <f t="shared" si="181"/>
        <v>2</v>
      </c>
      <c r="Z1670" s="21" t="str">
        <f t="shared" si="182"/>
        <v>Tuesday</v>
      </c>
      <c r="AA1670" s="21" t="str">
        <f t="shared" si="183"/>
        <v>Thursday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1670</v>
      </c>
      <c r="B1671" s="21">
        <v>176374</v>
      </c>
      <c r="C1671" s="30">
        <v>45863</v>
      </c>
      <c r="D1671" s="30">
        <v>45867</v>
      </c>
      <c r="E1671" s="47">
        <v>1017.8</v>
      </c>
      <c r="F1671" s="47">
        <f t="shared" si="178"/>
        <v>89566.399999999994</v>
      </c>
      <c r="G1671" s="48">
        <f t="shared" si="179"/>
        <v>89566.399999999994</v>
      </c>
      <c r="H1671" s="21" t="s">
        <v>2066</v>
      </c>
      <c r="I1671" s="21" t="s">
        <v>4123</v>
      </c>
      <c r="J1671" s="21">
        <v>1</v>
      </c>
      <c r="K1671" s="21">
        <v>1</v>
      </c>
      <c r="L1671" s="21">
        <f t="shared" si="180"/>
        <v>0</v>
      </c>
      <c r="M1671" s="21" t="s">
        <v>2140</v>
      </c>
      <c r="N1671" s="30">
        <v>45867</v>
      </c>
      <c r="O1671" s="48">
        <v>150582.6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1"/>
        <v>1</v>
      </c>
      <c r="Z1671" s="21" t="str">
        <f t="shared" si="182"/>
        <v>Tuesday</v>
      </c>
      <c r="AA1671" s="21" t="str">
        <f t="shared" si="183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2255.8000000000002</v>
      </c>
      <c r="F1672" s="47">
        <f t="shared" si="178"/>
        <v>198510.40000000002</v>
      </c>
      <c r="G1672" s="48">
        <f t="shared" si="179"/>
        <v>198510.40000000002</v>
      </c>
      <c r="H1672" s="21" t="s">
        <v>2067</v>
      </c>
      <c r="I1672" s="21" t="s">
        <v>4124</v>
      </c>
      <c r="J1672" s="21">
        <v>1</v>
      </c>
      <c r="K1672" s="21">
        <v>1</v>
      </c>
      <c r="L1672" s="21">
        <f t="shared" si="180"/>
        <v>0</v>
      </c>
      <c r="M1672" s="21" t="s">
        <v>2140</v>
      </c>
      <c r="N1672" s="30">
        <v>45867</v>
      </c>
      <c r="O1672" s="48">
        <v>238975.8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1"/>
        <v>1</v>
      </c>
      <c r="Z1672" s="21" t="str">
        <f t="shared" si="182"/>
        <v>Tuesday</v>
      </c>
      <c r="AA1672" s="21" t="str">
        <f t="shared" si="183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x14ac:dyDescent="0.25">
      <c r="A1673" s="21">
        <v>1672</v>
      </c>
      <c r="B1673" s="21" t="s">
        <v>2156</v>
      </c>
      <c r="C1673" s="30">
        <v>45863</v>
      </c>
      <c r="D1673" s="30">
        <v>45869</v>
      </c>
      <c r="E1673" s="47">
        <v>65.8</v>
      </c>
      <c r="F1673" s="47">
        <f t="shared" si="178"/>
        <v>5790.4</v>
      </c>
      <c r="G1673" s="48">
        <f t="shared" si="179"/>
        <v>5790.4</v>
      </c>
      <c r="H1673" s="21">
        <v>101225</v>
      </c>
      <c r="I1673" s="21" t="s">
        <v>2995</v>
      </c>
      <c r="J1673" s="21">
        <v>1</v>
      </c>
      <c r="K1673" s="21">
        <v>1</v>
      </c>
      <c r="L1673" s="21">
        <f t="shared" si="180"/>
        <v>0</v>
      </c>
      <c r="M1673" s="21" t="s">
        <v>2227</v>
      </c>
      <c r="N1673" s="30">
        <v>45871</v>
      </c>
      <c r="O1673" s="48">
        <v>8930</v>
      </c>
      <c r="P1673" s="21" t="s">
        <v>213</v>
      </c>
      <c r="Q1673" s="21" t="s">
        <v>1127</v>
      </c>
      <c r="R1673" s="21" t="s">
        <v>1127</v>
      </c>
      <c r="S1673" s="3">
        <v>4</v>
      </c>
      <c r="T1673" s="37"/>
      <c r="U1673" s="21" t="s">
        <v>18</v>
      </c>
      <c r="V1673" s="21" t="str">
        <f>VLOOKUP(P1673,'Customer List'!B:C,2,)</f>
        <v>Delhi</v>
      </c>
      <c r="W1673" s="38"/>
      <c r="X1673" s="30">
        <f>IF(OR(R1673 = "PRIYANKA MADAM", R1673 = "DEEPAK", R1673 = "PORTER"),N1673,"")</f>
        <v>45871</v>
      </c>
      <c r="Y1673" s="21">
        <f t="shared" si="181"/>
        <v>0</v>
      </c>
      <c r="Z1673" s="21" t="str">
        <f t="shared" si="182"/>
        <v>Saturday</v>
      </c>
      <c r="AA1673" s="21" t="str">
        <f t="shared" si="183"/>
        <v>Saturday</v>
      </c>
      <c r="AB1673" s="21" t="str">
        <f>VLOOKUP(U1673,'Currency Sheet'!A:C,3,)</f>
        <v>DOLLAR</v>
      </c>
      <c r="AC1673" s="42" t="str">
        <f>VLOOKUP(P1673,'Customer List'!B:D,3,)</f>
        <v>Local</v>
      </c>
    </row>
    <row r="1674" spans="1:29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160.30000000000001</v>
      </c>
      <c r="F1674" s="47">
        <f t="shared" si="178"/>
        <v>14106.400000000001</v>
      </c>
      <c r="G1674" s="48">
        <f t="shared" si="179"/>
        <v>14106.400000000001</v>
      </c>
      <c r="H1674" s="21">
        <v>101320</v>
      </c>
      <c r="I1674" s="21" t="s">
        <v>2803</v>
      </c>
      <c r="J1674" s="21">
        <v>1</v>
      </c>
      <c r="K1674" s="21">
        <v>1</v>
      </c>
      <c r="L1674" s="21">
        <f t="shared" si="180"/>
        <v>0</v>
      </c>
      <c r="M1674" s="21" t="s">
        <v>2191</v>
      </c>
      <c r="N1674" s="30">
        <v>45871</v>
      </c>
      <c r="O1674" s="48">
        <v>21297</v>
      </c>
      <c r="P1674" s="21" t="s">
        <v>2045</v>
      </c>
      <c r="Q1674" s="21">
        <v>58153983484</v>
      </c>
      <c r="R1674" s="21" t="s">
        <v>40</v>
      </c>
      <c r="S1674" s="3">
        <v>4</v>
      </c>
      <c r="T1674" s="37"/>
      <c r="U1674" s="21" t="s">
        <v>18</v>
      </c>
      <c r="V1674" s="21" t="str">
        <f>VLOOKUP(P1674,'Customer List'!B:C,2,)</f>
        <v>Hyderabad</v>
      </c>
      <c r="W1674" s="38"/>
      <c r="X1674" s="30">
        <v>45873</v>
      </c>
      <c r="Y1674" s="21">
        <f t="shared" si="181"/>
        <v>2</v>
      </c>
      <c r="Z1674" s="21" t="str">
        <f t="shared" si="182"/>
        <v>Saturday</v>
      </c>
      <c r="AA1674" s="21" t="str">
        <f t="shared" si="183"/>
        <v>Monday</v>
      </c>
      <c r="AB1674" s="21" t="str">
        <f>VLOOKUP(U1674,'Currency Sheet'!A:C,3,)</f>
        <v>DOLLAR</v>
      </c>
      <c r="AC1674" s="42" t="str">
        <f>VLOOKUP(P1674,'Customer List'!B:D,3,)</f>
        <v>OutStation</v>
      </c>
    </row>
    <row r="1675" spans="1:29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93.8</v>
      </c>
      <c r="F1675" s="47">
        <f t="shared" si="178"/>
        <v>8254.4</v>
      </c>
      <c r="G1675" s="48">
        <f t="shared" si="179"/>
        <v>8254.4</v>
      </c>
      <c r="H1675" s="21">
        <v>102605</v>
      </c>
      <c r="I1675" s="21" t="s">
        <v>2996</v>
      </c>
      <c r="J1675" s="21">
        <v>1</v>
      </c>
      <c r="K1675" s="21">
        <v>1</v>
      </c>
      <c r="L1675" s="21">
        <f t="shared" si="180"/>
        <v>0</v>
      </c>
      <c r="M1675" s="21" t="s">
        <v>2349</v>
      </c>
      <c r="N1675" s="30">
        <v>45881</v>
      </c>
      <c r="O1675" s="48">
        <v>19731.5</v>
      </c>
      <c r="P1675" s="21" t="s">
        <v>30</v>
      </c>
      <c r="Q1675" s="21" t="s">
        <v>2070</v>
      </c>
      <c r="R1675" s="21" t="s">
        <v>637</v>
      </c>
      <c r="S1675" s="3">
        <v>4</v>
      </c>
      <c r="T1675" s="37"/>
      <c r="U1675" s="21" t="s">
        <v>18</v>
      </c>
      <c r="V1675" s="21" t="str">
        <f>VLOOKUP(P1675,'Customer List'!B:C,2,)</f>
        <v>Delhi</v>
      </c>
      <c r="W1675" s="38"/>
      <c r="X1675" s="30">
        <v>45881</v>
      </c>
      <c r="Y1675" s="21">
        <f t="shared" si="181"/>
        <v>0</v>
      </c>
      <c r="Z1675" s="21" t="str">
        <f t="shared" si="182"/>
        <v>Tuesday</v>
      </c>
      <c r="AA1675" s="21" t="str">
        <f t="shared" si="183"/>
        <v>Tuesday</v>
      </c>
      <c r="AB1675" s="21" t="str">
        <f>VLOOKUP(U1675,'Currency Sheet'!A:C,3,)</f>
        <v>DOLLAR</v>
      </c>
      <c r="AC1675" s="42" t="str">
        <f>VLOOKUP(P1675,'Customer List'!B:D,3,)</f>
        <v>Local</v>
      </c>
    </row>
    <row r="1676" spans="1:29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137.19999999999999</v>
      </c>
      <c r="F1676" s="47">
        <f t="shared" si="178"/>
        <v>12073.599999999999</v>
      </c>
      <c r="G1676" s="48">
        <f t="shared" si="179"/>
        <v>12073.599999999999</v>
      </c>
      <c r="H1676" s="21">
        <v>103116</v>
      </c>
      <c r="I1676" s="21" t="s">
        <v>1258</v>
      </c>
      <c r="J1676" s="21">
        <v>1</v>
      </c>
      <c r="K1676" s="21">
        <v>1</v>
      </c>
      <c r="L1676" s="21">
        <f t="shared" si="180"/>
        <v>0</v>
      </c>
      <c r="M1676" s="21" t="s">
        <v>2191</v>
      </c>
      <c r="N1676" s="30">
        <v>45871</v>
      </c>
      <c r="O1676" s="48">
        <v>18228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1"/>
        <v>2</v>
      </c>
      <c r="Z1676" s="21" t="str">
        <f t="shared" si="182"/>
        <v>Saturday</v>
      </c>
      <c r="AA1676" s="21" t="str">
        <f t="shared" si="183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150.5</v>
      </c>
      <c r="F1677" s="47">
        <f t="shared" si="178"/>
        <v>13244</v>
      </c>
      <c r="G1677" s="48">
        <f t="shared" si="179"/>
        <v>26488</v>
      </c>
      <c r="H1677" s="21">
        <v>103227</v>
      </c>
      <c r="I1677" s="21" t="s">
        <v>2997</v>
      </c>
      <c r="J1677" s="21">
        <v>2</v>
      </c>
      <c r="K1677" s="21">
        <v>2</v>
      </c>
      <c r="L1677" s="21">
        <f t="shared" si="180"/>
        <v>0</v>
      </c>
      <c r="M1677" s="21" t="s">
        <v>2191</v>
      </c>
      <c r="N1677" s="30">
        <v>45871</v>
      </c>
      <c r="O1677" s="48">
        <v>39990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1"/>
        <v>2</v>
      </c>
      <c r="Z1677" s="21" t="str">
        <f t="shared" si="182"/>
        <v>Saturday</v>
      </c>
      <c r="AA1677" s="21" t="str">
        <f t="shared" si="183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70.7</v>
      </c>
      <c r="F1678" s="47">
        <f t="shared" si="178"/>
        <v>6221.6</v>
      </c>
      <c r="G1678" s="48">
        <f t="shared" si="179"/>
        <v>24886.400000000001</v>
      </c>
      <c r="H1678" s="21">
        <v>104419</v>
      </c>
      <c r="I1678" s="21" t="s">
        <v>1632</v>
      </c>
      <c r="J1678" s="21">
        <v>4</v>
      </c>
      <c r="K1678" s="21">
        <v>4</v>
      </c>
      <c r="L1678" s="21">
        <f t="shared" si="180"/>
        <v>0</v>
      </c>
      <c r="M1678" s="21" t="s">
        <v>2177</v>
      </c>
      <c r="N1678" s="30">
        <v>45871</v>
      </c>
      <c r="O1678" s="48">
        <v>46965</v>
      </c>
      <c r="P1678" s="21" t="s">
        <v>2048</v>
      </c>
      <c r="Q1678" s="21">
        <v>58153983042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1"/>
        <v>2</v>
      </c>
      <c r="Z1678" s="21" t="str">
        <f t="shared" si="182"/>
        <v>Saturday</v>
      </c>
      <c r="AA1678" s="21" t="str">
        <f t="shared" si="183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160.30000000000001</v>
      </c>
      <c r="F1679" s="47">
        <f t="shared" si="178"/>
        <v>14106.400000000001</v>
      </c>
      <c r="G1679" s="48">
        <f t="shared" si="179"/>
        <v>14106.400000000001</v>
      </c>
      <c r="H1679" s="21">
        <v>104518</v>
      </c>
      <c r="I1679" s="21" t="s">
        <v>2998</v>
      </c>
      <c r="J1679" s="21">
        <v>1</v>
      </c>
      <c r="K1679" s="21">
        <v>1</v>
      </c>
      <c r="L1679" s="21">
        <f t="shared" si="180"/>
        <v>0</v>
      </c>
      <c r="M1679" s="21" t="s">
        <v>2172</v>
      </c>
      <c r="N1679" s="30">
        <v>45871</v>
      </c>
      <c r="O1679" s="48">
        <v>19579.5</v>
      </c>
      <c r="P1679" s="21" t="s">
        <v>242</v>
      </c>
      <c r="Q1679" s="21">
        <v>58153984346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Mumbai</v>
      </c>
      <c r="W1679" s="38"/>
      <c r="X1679" s="30">
        <v>45873</v>
      </c>
      <c r="Y1679" s="21">
        <f t="shared" si="181"/>
        <v>2</v>
      </c>
      <c r="Z1679" s="21" t="str">
        <f t="shared" si="182"/>
        <v>Saturday</v>
      </c>
      <c r="AA1679" s="21" t="str">
        <f t="shared" si="183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39.200000000000003</v>
      </c>
      <c r="F1680" s="47">
        <f t="shared" si="178"/>
        <v>3449.6000000000004</v>
      </c>
      <c r="G1680" s="48">
        <f t="shared" si="179"/>
        <v>3449.6000000000004</v>
      </c>
      <c r="H1680" s="21">
        <v>108407</v>
      </c>
      <c r="I1680" s="21" t="s">
        <v>2999</v>
      </c>
      <c r="J1680" s="21">
        <v>1</v>
      </c>
      <c r="K1680" s="21">
        <v>1</v>
      </c>
      <c r="L1680" s="21">
        <f t="shared" si="180"/>
        <v>0</v>
      </c>
      <c r="M1680" s="21" t="s">
        <v>2227</v>
      </c>
      <c r="N1680" s="30">
        <v>45871</v>
      </c>
      <c r="O1680" s="48">
        <v>5320</v>
      </c>
      <c r="P1680" s="21" t="s">
        <v>213</v>
      </c>
      <c r="Q1680" s="21" t="s">
        <v>1127</v>
      </c>
      <c r="R1680" s="21" t="s">
        <v>1127</v>
      </c>
      <c r="S1680" s="3">
        <v>4</v>
      </c>
      <c r="T1680" s="37"/>
      <c r="U1680" s="21" t="s">
        <v>18</v>
      </c>
      <c r="V1680" s="21" t="str">
        <f>VLOOKUP(P1680,'Customer List'!B:C,2,)</f>
        <v>Delhi</v>
      </c>
      <c r="W1680" s="38"/>
      <c r="X1680" s="30">
        <f>IF(OR(R1680 = "PRIYANKA MADAM", R1680 = "DEEPAK", R1680 = "PORTER"),N1680,"")</f>
        <v>45871</v>
      </c>
      <c r="Y1680" s="21">
        <f t="shared" si="181"/>
        <v>0</v>
      </c>
      <c r="Z1680" s="21" t="str">
        <f t="shared" si="182"/>
        <v>Saturday</v>
      </c>
      <c r="AA1680" s="21" t="str">
        <f t="shared" si="183"/>
        <v>Saturday</v>
      </c>
      <c r="AB1680" s="21" t="str">
        <f>VLOOKUP(U1680,'Currency Sheet'!A:C,3,)</f>
        <v>DOLLAR</v>
      </c>
      <c r="AC1680" s="42" t="str">
        <f>VLOOKUP(P1680,'Customer List'!B:D,3,)</f>
        <v>Local</v>
      </c>
    </row>
    <row r="1681" spans="1:29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222.75</v>
      </c>
      <c r="F1681" s="47">
        <f t="shared" si="178"/>
        <v>19602</v>
      </c>
      <c r="G1681" s="48">
        <f t="shared" si="179"/>
        <v>39204</v>
      </c>
      <c r="H1681" s="21">
        <v>118227</v>
      </c>
      <c r="I1681" s="21" t="s">
        <v>3000</v>
      </c>
      <c r="J1681" s="21">
        <v>2</v>
      </c>
      <c r="K1681" s="21">
        <v>2</v>
      </c>
      <c r="L1681" s="21">
        <f t="shared" si="180"/>
        <v>0</v>
      </c>
      <c r="M1681" s="21" t="s">
        <v>2172</v>
      </c>
      <c r="N1681" s="30">
        <v>45871</v>
      </c>
      <c r="O1681" s="48">
        <v>50787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1"/>
        <v>2</v>
      </c>
      <c r="Z1681" s="21" t="str">
        <f t="shared" si="182"/>
        <v>Saturday</v>
      </c>
      <c r="AA1681" s="21" t="str">
        <f t="shared" si="183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210</v>
      </c>
      <c r="F1682" s="47">
        <f t="shared" si="178"/>
        <v>18480</v>
      </c>
      <c r="G1682" s="48">
        <f t="shared" si="179"/>
        <v>36960</v>
      </c>
      <c r="H1682" s="21">
        <v>125221</v>
      </c>
      <c r="I1682" s="21" t="s">
        <v>3001</v>
      </c>
      <c r="J1682" s="21">
        <v>2</v>
      </c>
      <c r="K1682" s="21">
        <v>2</v>
      </c>
      <c r="L1682" s="21">
        <f t="shared" si="180"/>
        <v>0</v>
      </c>
      <c r="M1682" s="21" t="s">
        <v>2172</v>
      </c>
      <c r="N1682" s="30">
        <v>45871</v>
      </c>
      <c r="O1682" s="48">
        <v>47880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1"/>
        <v>2</v>
      </c>
      <c r="Z1682" s="21" t="str">
        <f t="shared" si="182"/>
        <v>Saturday</v>
      </c>
      <c r="AA1682" s="21" t="str">
        <f t="shared" si="183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221.9</v>
      </c>
      <c r="F1683" s="47">
        <f t="shared" si="178"/>
        <v>19527.2</v>
      </c>
      <c r="G1683" s="48">
        <f t="shared" si="179"/>
        <v>19527.2</v>
      </c>
      <c r="H1683" s="21">
        <v>135214</v>
      </c>
      <c r="I1683" s="21" t="s">
        <v>3002</v>
      </c>
      <c r="J1683" s="21">
        <v>1</v>
      </c>
      <c r="K1683" s="21">
        <v>1</v>
      </c>
      <c r="L1683" s="21">
        <f t="shared" si="180"/>
        <v>0</v>
      </c>
      <c r="M1683" s="21" t="s">
        <v>2172</v>
      </c>
      <c r="N1683" s="30">
        <v>45871</v>
      </c>
      <c r="O1683" s="48">
        <v>27103.5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1"/>
        <v>2</v>
      </c>
      <c r="Z1683" s="21" t="str">
        <f t="shared" si="182"/>
        <v>Saturday</v>
      </c>
      <c r="AA1683" s="21" t="str">
        <f t="shared" si="183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267.39999999999998</v>
      </c>
      <c r="F1684" s="47">
        <f t="shared" si="178"/>
        <v>23531.199999999997</v>
      </c>
      <c r="G1684" s="48">
        <f t="shared" si="179"/>
        <v>23531.199999999997</v>
      </c>
      <c r="H1684" s="21">
        <v>139314</v>
      </c>
      <c r="I1684" s="21" t="s">
        <v>3003</v>
      </c>
      <c r="J1684" s="21">
        <v>1</v>
      </c>
      <c r="K1684" s="21">
        <v>1</v>
      </c>
      <c r="L1684" s="21">
        <f t="shared" si="180"/>
        <v>0</v>
      </c>
      <c r="M1684" s="21" t="s">
        <v>2190</v>
      </c>
      <c r="N1684" s="30">
        <v>45871</v>
      </c>
      <c r="O1684" s="48">
        <v>29032</v>
      </c>
      <c r="P1684" s="21" t="s">
        <v>839</v>
      </c>
      <c r="Q1684" s="21">
        <v>58153982865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Hyderabad</v>
      </c>
      <c r="W1684" s="38"/>
      <c r="X1684" s="30">
        <v>45873</v>
      </c>
      <c r="Y1684" s="21">
        <f t="shared" si="181"/>
        <v>2</v>
      </c>
      <c r="Z1684" s="21" t="str">
        <f t="shared" si="182"/>
        <v>Saturday</v>
      </c>
      <c r="AA1684" s="21" t="str">
        <f t="shared" si="183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161.25</v>
      </c>
      <c r="F1685" s="47">
        <f t="shared" si="178"/>
        <v>14190</v>
      </c>
      <c r="G1685" s="48">
        <f t="shared" si="179"/>
        <v>28380</v>
      </c>
      <c r="H1685" s="21">
        <v>145513</v>
      </c>
      <c r="I1685" s="21" t="s">
        <v>3004</v>
      </c>
      <c r="J1685" s="21">
        <v>2</v>
      </c>
      <c r="K1685" s="21">
        <v>2</v>
      </c>
      <c r="L1685" s="21">
        <f t="shared" si="180"/>
        <v>0</v>
      </c>
      <c r="M1685" s="21" t="s">
        <v>2172</v>
      </c>
      <c r="N1685" s="30">
        <v>45871</v>
      </c>
      <c r="O1685" s="48">
        <v>36765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Mumbai</v>
      </c>
      <c r="W1685" s="38"/>
      <c r="X1685" s="30">
        <v>45873</v>
      </c>
      <c r="Y1685" s="21">
        <f t="shared" si="181"/>
        <v>2</v>
      </c>
      <c r="Z1685" s="21" t="str">
        <f t="shared" si="182"/>
        <v>Saturday</v>
      </c>
      <c r="AA1685" s="21" t="str">
        <f t="shared" si="183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231</v>
      </c>
      <c r="F1686" s="47">
        <f t="shared" si="178"/>
        <v>20328</v>
      </c>
      <c r="G1686" s="48">
        <f t="shared" si="179"/>
        <v>20328</v>
      </c>
      <c r="H1686" s="21">
        <v>155509</v>
      </c>
      <c r="I1686" s="21" t="s">
        <v>3005</v>
      </c>
      <c r="J1686" s="21">
        <v>1</v>
      </c>
      <c r="K1686" s="21">
        <v>1</v>
      </c>
      <c r="L1686" s="21">
        <f t="shared" si="180"/>
        <v>0</v>
      </c>
      <c r="M1686" s="21" t="s">
        <v>2190</v>
      </c>
      <c r="N1686" s="30">
        <v>45871</v>
      </c>
      <c r="O1686" s="48">
        <v>23408</v>
      </c>
      <c r="P1686" s="21" t="s">
        <v>839</v>
      </c>
      <c r="Q1686" s="21">
        <v>58153982865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Hyderabad</v>
      </c>
      <c r="W1686" s="38"/>
      <c r="X1686" s="30">
        <v>45873</v>
      </c>
      <c r="Y1686" s="21">
        <f t="shared" si="181"/>
        <v>2</v>
      </c>
      <c r="Z1686" s="21" t="str">
        <f t="shared" si="182"/>
        <v>Saturday</v>
      </c>
      <c r="AA1686" s="21" t="str">
        <f t="shared" si="183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38.5</v>
      </c>
      <c r="F1687" s="47">
        <f t="shared" si="178"/>
        <v>3388</v>
      </c>
      <c r="G1687" s="48">
        <f t="shared" si="179"/>
        <v>3388</v>
      </c>
      <c r="H1687" s="21">
        <v>300306</v>
      </c>
      <c r="I1687" s="21" t="s">
        <v>216</v>
      </c>
      <c r="J1687" s="21">
        <v>1</v>
      </c>
      <c r="K1687" s="21">
        <v>1</v>
      </c>
      <c r="L1687" s="21">
        <f t="shared" si="180"/>
        <v>0</v>
      </c>
      <c r="M1687" s="21" t="s">
        <v>2231</v>
      </c>
      <c r="N1687" s="30">
        <v>45873</v>
      </c>
      <c r="O1687" s="48">
        <v>5285.5</v>
      </c>
      <c r="P1687" s="21" t="s">
        <v>1051</v>
      </c>
      <c r="Q1687" s="21" t="s">
        <v>2070</v>
      </c>
      <c r="R1687" s="21" t="s">
        <v>847</v>
      </c>
      <c r="S1687" s="3">
        <v>4</v>
      </c>
      <c r="T1687" s="37"/>
      <c r="U1687" s="21" t="s">
        <v>18</v>
      </c>
      <c r="V1687" s="21" t="str">
        <f>VLOOKUP(P1687,'Customer List'!B:C,2,)</f>
        <v>Delhi</v>
      </c>
      <c r="W1687" s="38"/>
      <c r="X1687" s="30">
        <v>45873</v>
      </c>
      <c r="Y1687" s="21">
        <f t="shared" si="181"/>
        <v>0</v>
      </c>
      <c r="Z1687" s="21" t="str">
        <f t="shared" si="182"/>
        <v>Monday</v>
      </c>
      <c r="AA1687" s="21" t="str">
        <f t="shared" si="183"/>
        <v>Monday</v>
      </c>
      <c r="AB1687" s="21" t="str">
        <f>VLOOKUP(U1687,'Currency Sheet'!A:C,3,)</f>
        <v>DOLLAR</v>
      </c>
      <c r="AC1687" s="42" t="str">
        <f>VLOOKUP(P1687,'Customer List'!B:D,3,)</f>
        <v>Local</v>
      </c>
    </row>
    <row r="1688" spans="1:29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35</v>
      </c>
      <c r="F1688" s="47">
        <f t="shared" si="178"/>
        <v>3080</v>
      </c>
      <c r="G1688" s="48">
        <f t="shared" si="179"/>
        <v>3080</v>
      </c>
      <c r="H1688" s="21">
        <v>300406</v>
      </c>
      <c r="I1688" s="21" t="s">
        <v>216</v>
      </c>
      <c r="J1688" s="21">
        <v>1</v>
      </c>
      <c r="K1688" s="21">
        <v>1</v>
      </c>
      <c r="L1688" s="21">
        <f t="shared" si="180"/>
        <v>0</v>
      </c>
      <c r="M1688" s="21" t="s">
        <v>2185</v>
      </c>
      <c r="N1688" s="30">
        <v>45871</v>
      </c>
      <c r="O1688" s="48">
        <v>5425</v>
      </c>
      <c r="P1688" s="21" t="s">
        <v>891</v>
      </c>
      <c r="Q1688" s="21">
        <v>58153984534</v>
      </c>
      <c r="R1688" s="21" t="s">
        <v>40</v>
      </c>
      <c r="S1688" s="3">
        <v>4</v>
      </c>
      <c r="T1688" s="37"/>
      <c r="U1688" s="21" t="s">
        <v>18</v>
      </c>
      <c r="V1688" s="21" t="str">
        <f>VLOOKUP(P1688,'Customer List'!B:C,2,)</f>
        <v>Banglore</v>
      </c>
      <c r="W1688" s="38"/>
      <c r="X1688" s="30">
        <v>45873</v>
      </c>
      <c r="Y1688" s="21">
        <f t="shared" si="181"/>
        <v>2</v>
      </c>
      <c r="Z1688" s="21" t="str">
        <f t="shared" si="182"/>
        <v>Saturday</v>
      </c>
      <c r="AA1688" s="21" t="str">
        <f t="shared" si="183"/>
        <v>Monday</v>
      </c>
      <c r="AB1688" s="21" t="str">
        <f>VLOOKUP(U1688,'Currency Sheet'!A:C,3,)</f>
        <v>DOLLAR</v>
      </c>
      <c r="AC1688" s="42" t="str">
        <f>VLOOKUP(P1688,'Customer List'!B:D,3,)</f>
        <v>OutStation</v>
      </c>
    </row>
    <row r="1689" spans="1:29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234.5</v>
      </c>
      <c r="F1689" s="47">
        <f t="shared" si="178"/>
        <v>20636</v>
      </c>
      <c r="G1689" s="48">
        <f t="shared" si="179"/>
        <v>20636</v>
      </c>
      <c r="H1689" s="21">
        <v>300922</v>
      </c>
      <c r="I1689" s="21" t="s">
        <v>3006</v>
      </c>
      <c r="J1689" s="21">
        <v>1</v>
      </c>
      <c r="K1689" s="21">
        <v>1</v>
      </c>
      <c r="L1689" s="21">
        <f t="shared" si="180"/>
        <v>0</v>
      </c>
      <c r="M1689" s="21" t="s">
        <v>2231</v>
      </c>
      <c r="N1689" s="30">
        <v>45873</v>
      </c>
      <c r="O1689" s="48">
        <v>32193.5</v>
      </c>
      <c r="P1689" s="21" t="s">
        <v>1051</v>
      </c>
      <c r="Q1689" s="21" t="s">
        <v>2070</v>
      </c>
      <c r="R1689" s="21" t="s">
        <v>847</v>
      </c>
      <c r="S1689" s="3">
        <v>4</v>
      </c>
      <c r="T1689" s="37"/>
      <c r="U1689" s="21" t="s">
        <v>18</v>
      </c>
      <c r="V1689" s="21" t="str">
        <f>VLOOKUP(P1689,'Customer List'!B:C,2,)</f>
        <v>Delhi</v>
      </c>
      <c r="W1689" s="38"/>
      <c r="X1689" s="30">
        <v>45873</v>
      </c>
      <c r="Y1689" s="21">
        <f t="shared" si="181"/>
        <v>0</v>
      </c>
      <c r="Z1689" s="21" t="str">
        <f t="shared" si="182"/>
        <v>Monday</v>
      </c>
      <c r="AA1689" s="21" t="str">
        <f t="shared" si="183"/>
        <v>Monday</v>
      </c>
      <c r="AB1689" s="21" t="str">
        <f>VLOOKUP(U1689,'Currency Sheet'!A:C,3,)</f>
        <v>DOLLAR</v>
      </c>
      <c r="AC1689" s="42" t="str">
        <f>VLOOKUP(P1689,'Customer List'!B:D,3,)</f>
        <v>Local</v>
      </c>
    </row>
    <row r="1690" spans="1:29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204.4</v>
      </c>
      <c r="F1690" s="47">
        <f t="shared" si="178"/>
        <v>17987.2</v>
      </c>
      <c r="G1690" s="48">
        <f t="shared" si="179"/>
        <v>17987.2</v>
      </c>
      <c r="H1690" s="21">
        <v>301016</v>
      </c>
      <c r="I1690" s="21" t="s">
        <v>1308</v>
      </c>
      <c r="J1690" s="21">
        <v>1</v>
      </c>
      <c r="K1690" s="21">
        <v>1</v>
      </c>
      <c r="L1690" s="21">
        <f t="shared" si="180"/>
        <v>0</v>
      </c>
      <c r="M1690" s="21" t="s">
        <v>2175</v>
      </c>
      <c r="N1690" s="30">
        <v>45871</v>
      </c>
      <c r="O1690" s="48">
        <v>31682</v>
      </c>
      <c r="P1690" s="21" t="s">
        <v>2046</v>
      </c>
      <c r="Q1690" s="21">
        <v>58153983650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1"/>
        <v>2</v>
      </c>
      <c r="Z1690" s="21" t="str">
        <f t="shared" si="182"/>
        <v>Saturday</v>
      </c>
      <c r="AA1690" s="21" t="str">
        <f t="shared" si="183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242.9</v>
      </c>
      <c r="F1691" s="47">
        <f t="shared" si="178"/>
        <v>21375.200000000001</v>
      </c>
      <c r="G1691" s="48">
        <f t="shared" si="179"/>
        <v>42750.400000000001</v>
      </c>
      <c r="H1691" s="21">
        <v>301852</v>
      </c>
      <c r="I1691" s="21" t="s">
        <v>3007</v>
      </c>
      <c r="J1691" s="21">
        <v>2</v>
      </c>
      <c r="K1691" s="21">
        <v>2</v>
      </c>
      <c r="L1691" s="21">
        <f t="shared" si="180"/>
        <v>0</v>
      </c>
      <c r="M1691" s="21" t="s">
        <v>2185</v>
      </c>
      <c r="N1691" s="30">
        <v>45871</v>
      </c>
      <c r="O1691" s="48">
        <v>75299</v>
      </c>
      <c r="P1691" s="21" t="s">
        <v>891</v>
      </c>
      <c r="Q1691" s="21">
        <v>58153984534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1"/>
        <v>2</v>
      </c>
      <c r="Z1691" s="21" t="str">
        <f t="shared" si="182"/>
        <v>Saturday</v>
      </c>
      <c r="AA1691" s="21" t="str">
        <f t="shared" si="183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133.69999999999999</v>
      </c>
      <c r="F1692" s="47">
        <f t="shared" si="178"/>
        <v>11765.599999999999</v>
      </c>
      <c r="G1692" s="48">
        <f t="shared" si="179"/>
        <v>11765.599999999999</v>
      </c>
      <c r="H1692" s="21">
        <v>301904</v>
      </c>
      <c r="I1692" s="21" t="s">
        <v>3008</v>
      </c>
      <c r="J1692" s="21">
        <v>1</v>
      </c>
      <c r="K1692" s="21">
        <v>1</v>
      </c>
      <c r="L1692" s="21">
        <f t="shared" si="180"/>
        <v>0</v>
      </c>
      <c r="M1692" s="21" t="s">
        <v>2349</v>
      </c>
      <c r="N1692" s="30">
        <v>45881</v>
      </c>
      <c r="O1692" s="48">
        <v>28124.75</v>
      </c>
      <c r="P1692" s="21" t="s">
        <v>30</v>
      </c>
      <c r="Q1692" s="21" t="s">
        <v>2070</v>
      </c>
      <c r="R1692" s="21" t="s">
        <v>637</v>
      </c>
      <c r="S1692" s="3">
        <v>4</v>
      </c>
      <c r="T1692" s="37"/>
      <c r="U1692" s="21" t="s">
        <v>18</v>
      </c>
      <c r="V1692" s="21" t="str">
        <f>VLOOKUP(P1692,'Customer List'!B:C,2,)</f>
        <v>Delhi</v>
      </c>
      <c r="W1692" s="38"/>
      <c r="X1692" s="30">
        <v>45881</v>
      </c>
      <c r="Y1692" s="21">
        <f t="shared" si="181"/>
        <v>0</v>
      </c>
      <c r="Z1692" s="21" t="str">
        <f t="shared" si="182"/>
        <v>Tuesday</v>
      </c>
      <c r="AA1692" s="21" t="str">
        <f t="shared" si="183"/>
        <v>Tuesday</v>
      </c>
      <c r="AB1692" s="21" t="str">
        <f>VLOOKUP(U1692,'Currency Sheet'!A:C,3,)</f>
        <v>DOLLAR</v>
      </c>
      <c r="AC1692" s="42" t="str">
        <f>VLOOKUP(P1692,'Customer List'!B:D,3,)</f>
        <v>Local</v>
      </c>
    </row>
    <row r="1693" spans="1:29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282</v>
      </c>
      <c r="F1693" s="47">
        <f t="shared" si="178"/>
        <v>24816</v>
      </c>
      <c r="G1693" s="48">
        <f t="shared" si="179"/>
        <v>49632</v>
      </c>
      <c r="H1693" s="21">
        <v>302048</v>
      </c>
      <c r="I1693" s="21" t="s">
        <v>1311</v>
      </c>
      <c r="J1693" s="21">
        <v>2</v>
      </c>
      <c r="K1693" s="21">
        <v>2</v>
      </c>
      <c r="L1693" s="21">
        <f t="shared" si="180"/>
        <v>0</v>
      </c>
      <c r="M1693" s="21" t="s">
        <v>2185</v>
      </c>
      <c r="N1693" s="30">
        <v>45871</v>
      </c>
      <c r="O1693" s="48">
        <v>81592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1"/>
        <v>2</v>
      </c>
      <c r="Z1693" s="21" t="str">
        <f t="shared" si="182"/>
        <v>Saturday</v>
      </c>
      <c r="AA1693" s="21" t="str">
        <f t="shared" si="183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297</v>
      </c>
      <c r="F1694" s="47">
        <f t="shared" si="178"/>
        <v>26136</v>
      </c>
      <c r="G1694" s="48">
        <f t="shared" si="179"/>
        <v>52272</v>
      </c>
      <c r="H1694" s="21">
        <v>302336</v>
      </c>
      <c r="I1694" s="21" t="s">
        <v>3009</v>
      </c>
      <c r="J1694" s="21">
        <v>2</v>
      </c>
      <c r="K1694" s="21">
        <v>2</v>
      </c>
      <c r="L1694" s="21">
        <f t="shared" si="180"/>
        <v>0</v>
      </c>
      <c r="M1694" s="21" t="s">
        <v>2185</v>
      </c>
      <c r="N1694" s="30">
        <v>45871</v>
      </c>
      <c r="O1694" s="48">
        <v>85932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1"/>
        <v>2</v>
      </c>
      <c r="Z1694" s="21" t="str">
        <f t="shared" si="182"/>
        <v>Saturday</v>
      </c>
      <c r="AA1694" s="21" t="str">
        <f t="shared" si="183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318</v>
      </c>
      <c r="F1695" s="47">
        <f t="shared" si="178"/>
        <v>27984</v>
      </c>
      <c r="G1695" s="48">
        <f t="shared" si="179"/>
        <v>27984</v>
      </c>
      <c r="H1695" s="21">
        <v>302828</v>
      </c>
      <c r="I1695" s="21" t="s">
        <v>1801</v>
      </c>
      <c r="J1695" s="21">
        <v>1</v>
      </c>
      <c r="K1695" s="21">
        <v>1</v>
      </c>
      <c r="L1695" s="21">
        <f t="shared" si="180"/>
        <v>0</v>
      </c>
      <c r="M1695" s="21" t="s">
        <v>2174</v>
      </c>
      <c r="N1695" s="30">
        <v>45871</v>
      </c>
      <c r="O1695" s="48">
        <v>39432</v>
      </c>
      <c r="P1695" s="21" t="s">
        <v>2046</v>
      </c>
      <c r="Q1695" s="21">
        <v>58153983650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1"/>
        <v>2</v>
      </c>
      <c r="Z1695" s="21" t="str">
        <f t="shared" si="182"/>
        <v>Saturday</v>
      </c>
      <c r="AA1695" s="21" t="str">
        <f t="shared" si="183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185.5</v>
      </c>
      <c r="F1696" s="47">
        <f t="shared" si="178"/>
        <v>16324</v>
      </c>
      <c r="G1696" s="48">
        <f t="shared" si="179"/>
        <v>16324</v>
      </c>
      <c r="H1696" s="21">
        <v>304024</v>
      </c>
      <c r="I1696" s="21" t="s">
        <v>1691</v>
      </c>
      <c r="J1696" s="21">
        <v>1</v>
      </c>
      <c r="K1696" s="21">
        <v>1</v>
      </c>
      <c r="L1696" s="21">
        <f t="shared" si="180"/>
        <v>0</v>
      </c>
      <c r="M1696" s="21" t="s">
        <v>2180</v>
      </c>
      <c r="N1696" s="30">
        <v>45871</v>
      </c>
      <c r="O1696" s="48">
        <v>30806</v>
      </c>
      <c r="P1696" s="21" t="s">
        <v>288</v>
      </c>
      <c r="Q1696" s="21">
        <v>58153983241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1"/>
        <v>2</v>
      </c>
      <c r="Z1696" s="21" t="str">
        <f t="shared" si="182"/>
        <v>Saturday</v>
      </c>
      <c r="AA1696" s="21" t="str">
        <f t="shared" si="183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326.25</v>
      </c>
      <c r="F1697" s="47">
        <f t="shared" si="178"/>
        <v>28710</v>
      </c>
      <c r="G1697" s="48">
        <f t="shared" si="179"/>
        <v>57420</v>
      </c>
      <c r="H1697" s="21">
        <v>306742</v>
      </c>
      <c r="I1697" s="21" t="s">
        <v>1318</v>
      </c>
      <c r="J1697" s="21">
        <v>2</v>
      </c>
      <c r="K1697" s="21">
        <v>2</v>
      </c>
      <c r="L1697" s="21">
        <f t="shared" si="180"/>
        <v>0</v>
      </c>
      <c r="M1697" s="21" t="s">
        <v>2185</v>
      </c>
      <c r="N1697" s="30">
        <v>45871</v>
      </c>
      <c r="O1697" s="48">
        <v>94395</v>
      </c>
      <c r="P1697" s="21" t="s">
        <v>891</v>
      </c>
      <c r="Q1697" s="21">
        <v>58153984534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1"/>
        <v>2</v>
      </c>
      <c r="Z1697" s="21" t="str">
        <f t="shared" si="182"/>
        <v>Saturday</v>
      </c>
      <c r="AA1697" s="21" t="str">
        <f t="shared" si="183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330</v>
      </c>
      <c r="F1698" s="47">
        <f t="shared" si="178"/>
        <v>29040</v>
      </c>
      <c r="G1698" s="48">
        <f t="shared" si="179"/>
        <v>29040</v>
      </c>
      <c r="H1698" s="21">
        <v>307642</v>
      </c>
      <c r="I1698" s="21" t="s">
        <v>3010</v>
      </c>
      <c r="J1698" s="21">
        <v>1</v>
      </c>
      <c r="K1698" s="21">
        <v>1</v>
      </c>
      <c r="L1698" s="21">
        <f t="shared" si="180"/>
        <v>0</v>
      </c>
      <c r="M1698" s="21" t="s">
        <v>3326</v>
      </c>
      <c r="N1698" s="30">
        <v>45904</v>
      </c>
      <c r="O1698" s="48">
        <v>51150</v>
      </c>
      <c r="P1698" s="21" t="s">
        <v>625</v>
      </c>
      <c r="Q1698" s="21" t="s">
        <v>636</v>
      </c>
      <c r="R1698" s="21" t="s">
        <v>637</v>
      </c>
      <c r="S1698" s="3">
        <v>4</v>
      </c>
      <c r="T1698" s="37"/>
      <c r="U1698" s="21" t="s">
        <v>18</v>
      </c>
      <c r="V1698" s="21" t="str">
        <f>VLOOKUP(P1698,'Customer List'!B:C,2,)</f>
        <v>Delhi</v>
      </c>
      <c r="W1698" s="38"/>
      <c r="X1698" s="30">
        <f>IF(OR(R1698 = "PRIYANKA MADAM", R1698 = "DEEPAK", R1698 = "PORTER"),N1698,"")</f>
        <v>45904</v>
      </c>
      <c r="Y1698" s="21">
        <f t="shared" si="181"/>
        <v>0</v>
      </c>
      <c r="Z1698" s="21" t="str">
        <f t="shared" si="182"/>
        <v>Thursday</v>
      </c>
      <c r="AA1698" s="21" t="str">
        <f t="shared" si="183"/>
        <v>Thursday</v>
      </c>
      <c r="AB1698" s="21" t="str">
        <f>VLOOKUP(U1698,'Currency Sheet'!A:C,3,)</f>
        <v>DOLLAR</v>
      </c>
      <c r="AC1698" s="42" t="str">
        <f>VLOOKUP(P1698,'Customer List'!B:D,3,)</f>
        <v>Local</v>
      </c>
    </row>
    <row r="1699" spans="1:29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77</v>
      </c>
      <c r="F1699" s="47">
        <f t="shared" si="178"/>
        <v>6776</v>
      </c>
      <c r="G1699" s="48">
        <f t="shared" si="179"/>
        <v>6776</v>
      </c>
      <c r="H1699" s="21">
        <v>308703</v>
      </c>
      <c r="I1699" s="21" t="s">
        <v>3011</v>
      </c>
      <c r="J1699" s="21">
        <v>1</v>
      </c>
      <c r="K1699" s="21">
        <v>1</v>
      </c>
      <c r="L1699" s="21">
        <f t="shared" si="180"/>
        <v>0</v>
      </c>
      <c r="M1699" s="21" t="s">
        <v>2182</v>
      </c>
      <c r="N1699" s="30">
        <v>45871</v>
      </c>
      <c r="O1699" s="48">
        <v>11935</v>
      </c>
      <c r="P1699" s="21" t="s">
        <v>295</v>
      </c>
      <c r="Q1699" s="21">
        <v>58153982574</v>
      </c>
      <c r="R1699" s="21" t="s">
        <v>40</v>
      </c>
      <c r="S1699" s="3">
        <v>4</v>
      </c>
      <c r="T1699" s="37"/>
      <c r="U1699" s="21" t="s">
        <v>18</v>
      </c>
      <c r="V1699" s="21" t="str">
        <f>VLOOKUP(P1699,'Customer List'!B:C,2,)</f>
        <v>Kerala</v>
      </c>
      <c r="W1699" s="38"/>
      <c r="X1699" s="30">
        <v>45874</v>
      </c>
      <c r="Y1699" s="21">
        <f t="shared" si="181"/>
        <v>3</v>
      </c>
      <c r="Z1699" s="21" t="str">
        <f t="shared" si="182"/>
        <v>Saturday</v>
      </c>
      <c r="AA1699" s="21" t="str">
        <f t="shared" si="183"/>
        <v>Tuesday</v>
      </c>
      <c r="AB1699" s="21" t="str">
        <f>VLOOKUP(U1699,'Currency Sheet'!A:C,3,)</f>
        <v>DOLLAR</v>
      </c>
      <c r="AC1699" s="42" t="str">
        <f>VLOOKUP(P1699,'Customer List'!B:D,3,)</f>
        <v>OutStation</v>
      </c>
    </row>
    <row r="1700" spans="1:29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97.3</v>
      </c>
      <c r="F1700" s="47">
        <f t="shared" si="178"/>
        <v>8562.4</v>
      </c>
      <c r="G1700" s="48">
        <f t="shared" si="179"/>
        <v>8562.4</v>
      </c>
      <c r="H1700" s="21">
        <v>313205</v>
      </c>
      <c r="I1700" s="21" t="s">
        <v>3012</v>
      </c>
      <c r="J1700" s="21">
        <v>1</v>
      </c>
      <c r="K1700" s="21">
        <v>1</v>
      </c>
      <c r="L1700" s="21">
        <f t="shared" si="180"/>
        <v>0</v>
      </c>
      <c r="M1700" s="21" t="s">
        <v>2472</v>
      </c>
      <c r="N1700" s="30">
        <v>45890</v>
      </c>
      <c r="O1700" s="48">
        <v>15512.4</v>
      </c>
      <c r="P1700" s="21" t="s">
        <v>2155</v>
      </c>
      <c r="Q1700" s="21" t="s">
        <v>636</v>
      </c>
      <c r="R1700" s="21" t="s">
        <v>637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v>45890</v>
      </c>
      <c r="Y1700" s="21">
        <f t="shared" si="181"/>
        <v>0</v>
      </c>
      <c r="Z1700" s="21" t="str">
        <f t="shared" si="182"/>
        <v>Thursday</v>
      </c>
      <c r="AA1700" s="21" t="str">
        <f t="shared" si="183"/>
        <v>Thursday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111.3</v>
      </c>
      <c r="F1701" s="47">
        <f t="shared" si="178"/>
        <v>9794.4</v>
      </c>
      <c r="G1701" s="48">
        <f t="shared" si="179"/>
        <v>9794.4</v>
      </c>
      <c r="H1701" s="21">
        <v>313225</v>
      </c>
      <c r="I1701" s="21" t="s">
        <v>3013</v>
      </c>
      <c r="J1701" s="21">
        <v>1</v>
      </c>
      <c r="K1701" s="21">
        <v>1</v>
      </c>
      <c r="L1701" s="21">
        <f t="shared" si="180"/>
        <v>0</v>
      </c>
      <c r="M1701" s="21" t="s">
        <v>2227</v>
      </c>
      <c r="N1701" s="30">
        <v>45871</v>
      </c>
      <c r="O1701" s="48">
        <v>15105</v>
      </c>
      <c r="P1701" s="21" t="s">
        <v>213</v>
      </c>
      <c r="Q1701" s="21" t="s">
        <v>1127</v>
      </c>
      <c r="R1701" s="21" t="s">
        <v>1127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f>IF(OR(R1701 = "PRIYANKA MADAM", R1701 = "DEEPAK", R1701 = "PORTER"),N1701,"")</f>
        <v>45871</v>
      </c>
      <c r="Y1701" s="21">
        <f t="shared" si="181"/>
        <v>0</v>
      </c>
      <c r="Z1701" s="21" t="str">
        <f t="shared" si="182"/>
        <v>Saturday</v>
      </c>
      <c r="AA1701" s="21" t="str">
        <f t="shared" si="183"/>
        <v>Saturday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267.39999999999998</v>
      </c>
      <c r="F1702" s="47">
        <f t="shared" si="178"/>
        <v>23531.199999999997</v>
      </c>
      <c r="G1702" s="48">
        <f t="shared" si="179"/>
        <v>23531.199999999997</v>
      </c>
      <c r="H1702" s="21">
        <v>314512</v>
      </c>
      <c r="I1702" s="21" t="s">
        <v>1809</v>
      </c>
      <c r="J1702" s="21">
        <v>1</v>
      </c>
      <c r="K1702" s="21">
        <v>1</v>
      </c>
      <c r="L1702" s="21">
        <f t="shared" si="180"/>
        <v>0</v>
      </c>
      <c r="M1702" s="21" t="s">
        <v>2301</v>
      </c>
      <c r="N1702" s="30">
        <v>45877</v>
      </c>
      <c r="O1702" s="48">
        <v>44407.5</v>
      </c>
      <c r="P1702" s="21" t="s">
        <v>901</v>
      </c>
      <c r="Q1702" s="21" t="s">
        <v>2070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45877</v>
      </c>
      <c r="Y1702" s="21">
        <f t="shared" si="181"/>
        <v>0</v>
      </c>
      <c r="Z1702" s="21" t="str">
        <f t="shared" si="182"/>
        <v>Friday</v>
      </c>
      <c r="AA1702" s="21" t="str">
        <f t="shared" si="183"/>
        <v>Friday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19.600000000000001</v>
      </c>
      <c r="F1703" s="47">
        <f t="shared" si="178"/>
        <v>1724.8000000000002</v>
      </c>
      <c r="G1703" s="48">
        <f t="shared" si="179"/>
        <v>1724.8000000000002</v>
      </c>
      <c r="H1703" s="21">
        <v>317307</v>
      </c>
      <c r="I1703" s="21" t="s">
        <v>1466</v>
      </c>
      <c r="J1703" s="21">
        <v>1</v>
      </c>
      <c r="K1703" s="21">
        <v>1</v>
      </c>
      <c r="L1703" s="21">
        <f t="shared" si="180"/>
        <v>0</v>
      </c>
      <c r="M1703" s="21" t="s">
        <v>2230</v>
      </c>
      <c r="N1703" s="30">
        <v>45873</v>
      </c>
      <c r="O1703" s="48">
        <v>2821</v>
      </c>
      <c r="P1703" s="21" t="s">
        <v>118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45873</v>
      </c>
      <c r="Y1703" s="21">
        <f t="shared" si="181"/>
        <v>0</v>
      </c>
      <c r="Z1703" s="21" t="str">
        <f t="shared" si="182"/>
        <v>Monday</v>
      </c>
      <c r="AA1703" s="21" t="str">
        <f t="shared" si="183"/>
        <v>Monday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321.75</v>
      </c>
      <c r="F1704" s="47">
        <f t="shared" si="178"/>
        <v>28314</v>
      </c>
      <c r="G1704" s="48">
        <f t="shared" si="179"/>
        <v>56628</v>
      </c>
      <c r="H1704" s="21">
        <v>318334</v>
      </c>
      <c r="I1704" s="21" t="s">
        <v>3014</v>
      </c>
      <c r="J1704" s="21">
        <v>2</v>
      </c>
      <c r="K1704" s="21">
        <v>2</v>
      </c>
      <c r="L1704" s="21">
        <f t="shared" si="180"/>
        <v>0</v>
      </c>
      <c r="M1704" s="21" t="s">
        <v>2185</v>
      </c>
      <c r="N1704" s="30">
        <v>45871</v>
      </c>
      <c r="O1704" s="48">
        <v>93093</v>
      </c>
      <c r="P1704" s="21" t="s">
        <v>891</v>
      </c>
      <c r="Q1704" s="21">
        <v>58153984534</v>
      </c>
      <c r="R1704" s="21" t="s">
        <v>40</v>
      </c>
      <c r="S1704" s="3">
        <v>4</v>
      </c>
      <c r="T1704" s="37"/>
      <c r="U1704" s="21" t="s">
        <v>18</v>
      </c>
      <c r="V1704" s="21" t="str">
        <f>VLOOKUP(P1704,'Customer List'!B:C,2,)</f>
        <v>Banglore</v>
      </c>
      <c r="W1704" s="38"/>
      <c r="X1704" s="30">
        <v>45873</v>
      </c>
      <c r="Y1704" s="21">
        <f t="shared" si="181"/>
        <v>2</v>
      </c>
      <c r="Z1704" s="21" t="str">
        <f t="shared" si="182"/>
        <v>Saturday</v>
      </c>
      <c r="AA1704" s="21" t="str">
        <f t="shared" si="183"/>
        <v>Monday</v>
      </c>
      <c r="AB1704" s="21" t="str">
        <f>VLOOKUP(U1704,'Currency Sheet'!A:C,3,)</f>
        <v>DOLLAR</v>
      </c>
      <c r="AC1704" s="42" t="str">
        <f>VLOOKUP(P1704,'Customer List'!B:D,3,)</f>
        <v>OutStation</v>
      </c>
    </row>
    <row r="1705" spans="1:29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179.9</v>
      </c>
      <c r="F1705" s="47">
        <f t="shared" si="178"/>
        <v>15831.2</v>
      </c>
      <c r="G1705" s="48">
        <f t="shared" si="179"/>
        <v>15831.2</v>
      </c>
      <c r="H1705" s="21">
        <v>321106</v>
      </c>
      <c r="I1705" s="21" t="s">
        <v>2840</v>
      </c>
      <c r="J1705" s="21">
        <v>1</v>
      </c>
      <c r="K1705" s="21">
        <v>1</v>
      </c>
      <c r="L1705" s="21">
        <f t="shared" si="180"/>
        <v>0</v>
      </c>
      <c r="M1705" s="21" t="s">
        <v>2349</v>
      </c>
      <c r="N1705" s="30">
        <v>45881</v>
      </c>
      <c r="O1705" s="48">
        <v>37843.25</v>
      </c>
      <c r="P1705" s="21" t="s">
        <v>30</v>
      </c>
      <c r="Q1705" s="21" t="s">
        <v>2070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45881</v>
      </c>
      <c r="Y1705" s="21">
        <f t="shared" si="181"/>
        <v>0</v>
      </c>
      <c r="Z1705" s="21" t="str">
        <f t="shared" si="182"/>
        <v>Tuesday</v>
      </c>
      <c r="AA1705" s="21" t="str">
        <f t="shared" si="183"/>
        <v>Tuesday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70.7</v>
      </c>
      <c r="F1706" s="47">
        <f t="shared" si="178"/>
        <v>6221.6</v>
      </c>
      <c r="G1706" s="48">
        <f t="shared" si="179"/>
        <v>6221.6</v>
      </c>
      <c r="H1706" s="21">
        <v>328107</v>
      </c>
      <c r="I1706" s="21" t="s">
        <v>3015</v>
      </c>
      <c r="J1706" s="21">
        <v>1</v>
      </c>
      <c r="K1706" s="21">
        <v>1</v>
      </c>
      <c r="L1706" s="21">
        <f t="shared" si="180"/>
        <v>0</v>
      </c>
      <c r="M1706" s="21" t="s">
        <v>2472</v>
      </c>
      <c r="N1706" s="30">
        <v>45890</v>
      </c>
      <c r="O1706" s="48">
        <v>11271.6</v>
      </c>
      <c r="P1706" s="21" t="s">
        <v>2155</v>
      </c>
      <c r="Q1706" s="21" t="s">
        <v>636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45890</v>
      </c>
      <c r="Y1706" s="21">
        <f t="shared" si="181"/>
        <v>0</v>
      </c>
      <c r="Z1706" s="21" t="str">
        <f t="shared" si="182"/>
        <v>Thursday</v>
      </c>
      <c r="AA1706" s="21" t="str">
        <f t="shared" si="183"/>
        <v>Thursday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301.5</v>
      </c>
      <c r="F1707" s="47">
        <f t="shared" si="178"/>
        <v>26532</v>
      </c>
      <c r="G1707" s="48">
        <f t="shared" si="179"/>
        <v>53064</v>
      </c>
      <c r="H1707" s="21">
        <v>329932</v>
      </c>
      <c r="I1707" s="21" t="s">
        <v>3016</v>
      </c>
      <c r="J1707" s="21">
        <v>2</v>
      </c>
      <c r="K1707" s="21">
        <v>2</v>
      </c>
      <c r="L1707" s="21">
        <f t="shared" si="180"/>
        <v>0</v>
      </c>
      <c r="M1707" s="21" t="s">
        <v>2184</v>
      </c>
      <c r="N1707" s="30">
        <v>45871</v>
      </c>
      <c r="O1707" s="48">
        <v>87234</v>
      </c>
      <c r="P1707" s="21" t="s">
        <v>891</v>
      </c>
      <c r="Q1707" s="21">
        <v>58153984534</v>
      </c>
      <c r="R1707" s="21" t="s">
        <v>40</v>
      </c>
      <c r="S1707" s="3">
        <v>4</v>
      </c>
      <c r="T1707" s="37"/>
      <c r="U1707" s="21" t="s">
        <v>18</v>
      </c>
      <c r="V1707" s="21" t="str">
        <f>VLOOKUP(P1707,'Customer List'!B:C,2,)</f>
        <v>Banglore</v>
      </c>
      <c r="W1707" s="38"/>
      <c r="X1707" s="30">
        <v>45873</v>
      </c>
      <c r="Y1707" s="21">
        <f t="shared" si="181"/>
        <v>2</v>
      </c>
      <c r="Z1707" s="21" t="str">
        <f t="shared" si="182"/>
        <v>Saturday</v>
      </c>
      <c r="AA1707" s="21" t="str">
        <f t="shared" si="183"/>
        <v>Monday</v>
      </c>
      <c r="AB1707" s="21" t="str">
        <f>VLOOKUP(U1707,'Currency Sheet'!A:C,3,)</f>
        <v>DOLLAR</v>
      </c>
      <c r="AC1707" s="42" t="str">
        <f>VLOOKUP(P1707,'Customer List'!B:D,3,)</f>
        <v>OutStation</v>
      </c>
    </row>
    <row r="1708" spans="1:29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147.69999999999999</v>
      </c>
      <c r="F1708" s="47">
        <f t="shared" si="178"/>
        <v>12997.599999999999</v>
      </c>
      <c r="G1708" s="48">
        <f t="shared" si="179"/>
        <v>12997.599999999999</v>
      </c>
      <c r="H1708" s="21">
        <v>331208</v>
      </c>
      <c r="I1708" s="21" t="s">
        <v>2845</v>
      </c>
      <c r="J1708" s="21">
        <v>1</v>
      </c>
      <c r="K1708" s="21">
        <v>1</v>
      </c>
      <c r="L1708" s="21">
        <f t="shared" si="180"/>
        <v>0</v>
      </c>
      <c r="M1708" s="21" t="s">
        <v>2229</v>
      </c>
      <c r="N1708" s="30">
        <v>45871</v>
      </c>
      <c r="O1708" s="48">
        <v>20256</v>
      </c>
      <c r="P1708" s="21" t="s">
        <v>208</v>
      </c>
      <c r="Q1708" s="21" t="s">
        <v>1127</v>
      </c>
      <c r="R1708" s="21" t="s">
        <v>1127</v>
      </c>
      <c r="S1708" s="3">
        <v>4</v>
      </c>
      <c r="T1708" s="37"/>
      <c r="U1708" s="21" t="s">
        <v>18</v>
      </c>
      <c r="V1708" s="21" t="str">
        <f>VLOOKUP(P1708,'Customer List'!B:C,2,)</f>
        <v>Delhi</v>
      </c>
      <c r="W1708" s="38"/>
      <c r="X1708" s="30">
        <f>IF(OR(R1708 = "PRIYANKA MADAM", R1708 = "DEEPAK", R1708 = "PORTER"),N1708,"")</f>
        <v>45871</v>
      </c>
      <c r="Y1708" s="21">
        <f t="shared" si="181"/>
        <v>0</v>
      </c>
      <c r="Z1708" s="21" t="str">
        <f t="shared" si="182"/>
        <v>Saturday</v>
      </c>
      <c r="AA1708" s="21" t="str">
        <f t="shared" si="183"/>
        <v>Saturday</v>
      </c>
      <c r="AB1708" s="21" t="str">
        <f>VLOOKUP(U1708,'Currency Sheet'!A:C,3,)</f>
        <v>DOLLAR</v>
      </c>
      <c r="AC1708" s="42" t="str">
        <f>VLOOKUP(P1708,'Customer List'!B:D,3,)</f>
        <v>Local</v>
      </c>
    </row>
    <row r="1709" spans="1:29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187.6</v>
      </c>
      <c r="F1709" s="47">
        <f t="shared" si="178"/>
        <v>16508.8</v>
      </c>
      <c r="G1709" s="48">
        <f t="shared" si="179"/>
        <v>33017.599999999999</v>
      </c>
      <c r="H1709" s="21">
        <v>331210</v>
      </c>
      <c r="I1709" s="21" t="s">
        <v>115</v>
      </c>
      <c r="J1709" s="21">
        <v>2</v>
      </c>
      <c r="K1709" s="21">
        <v>2</v>
      </c>
      <c r="L1709" s="21">
        <f t="shared" si="180"/>
        <v>0</v>
      </c>
      <c r="M1709" s="21" t="s">
        <v>2185</v>
      </c>
      <c r="N1709" s="30">
        <v>45871</v>
      </c>
      <c r="O1709" s="48">
        <v>58156</v>
      </c>
      <c r="P1709" s="21" t="s">
        <v>891</v>
      </c>
      <c r="Q1709" s="21">
        <v>58153984534</v>
      </c>
      <c r="R1709" s="21" t="s">
        <v>40</v>
      </c>
      <c r="S1709" s="3">
        <v>4</v>
      </c>
      <c r="T1709" s="37"/>
      <c r="U1709" s="21" t="s">
        <v>18</v>
      </c>
      <c r="V1709" s="21" t="str">
        <f>VLOOKUP(P1709,'Customer List'!B:C,2,)</f>
        <v>Banglore</v>
      </c>
      <c r="W1709" s="38"/>
      <c r="X1709" s="30">
        <v>45873</v>
      </c>
      <c r="Y1709" s="21">
        <f t="shared" si="181"/>
        <v>2</v>
      </c>
      <c r="Z1709" s="21" t="str">
        <f t="shared" si="182"/>
        <v>Saturday</v>
      </c>
      <c r="AA1709" s="21" t="str">
        <f t="shared" si="183"/>
        <v>Monday</v>
      </c>
      <c r="AB1709" s="21" t="str">
        <f>VLOOKUP(U1709,'Currency Sheet'!A:C,3,)</f>
        <v>DOLLAR</v>
      </c>
      <c r="AC1709" s="42" t="str">
        <f>VLOOKUP(P1709,'Customer List'!B:D,3,)</f>
        <v>OutStation</v>
      </c>
    </row>
    <row r="1710" spans="1:29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169.5</v>
      </c>
      <c r="F1710" s="47">
        <f t="shared" si="178"/>
        <v>14916</v>
      </c>
      <c r="G1710" s="48">
        <f t="shared" si="179"/>
        <v>14916</v>
      </c>
      <c r="H1710" s="21">
        <v>331411</v>
      </c>
      <c r="I1710" s="21" t="s">
        <v>3017</v>
      </c>
      <c r="J1710" s="21">
        <v>1</v>
      </c>
      <c r="K1710" s="21">
        <v>1</v>
      </c>
      <c r="L1710" s="21">
        <f t="shared" si="180"/>
        <v>0</v>
      </c>
      <c r="M1710" s="21" t="s">
        <v>2229</v>
      </c>
      <c r="N1710" s="30">
        <v>45871</v>
      </c>
      <c r="O1710" s="48">
        <v>21696</v>
      </c>
      <c r="P1710" s="21" t="s">
        <v>208</v>
      </c>
      <c r="Q1710" s="21" t="s">
        <v>1127</v>
      </c>
      <c r="R1710" s="21" t="s">
        <v>1127</v>
      </c>
      <c r="S1710" s="3">
        <v>4</v>
      </c>
      <c r="T1710" s="37"/>
      <c r="U1710" s="21" t="s">
        <v>18</v>
      </c>
      <c r="V1710" s="21" t="str">
        <f>VLOOKUP(P1710,'Customer List'!B:C,2,)</f>
        <v>Delhi</v>
      </c>
      <c r="W1710" s="38"/>
      <c r="X1710" s="30">
        <f>IF(OR(R1710 = "PRIYANKA MADAM", R1710 = "DEEPAK", R1710 = "PORTER"),N1710,"")</f>
        <v>45871</v>
      </c>
      <c r="Y1710" s="21">
        <f t="shared" si="181"/>
        <v>0</v>
      </c>
      <c r="Z1710" s="21" t="str">
        <f t="shared" si="182"/>
        <v>Saturday</v>
      </c>
      <c r="AA1710" s="21" t="str">
        <f t="shared" si="183"/>
        <v>Saturday</v>
      </c>
      <c r="AB1710" s="21" t="str">
        <f>VLOOKUP(U1710,'Currency Sheet'!A:C,3,)</f>
        <v>DOLLAR</v>
      </c>
      <c r="AC1710" s="42" t="str">
        <f>VLOOKUP(P1710,'Customer List'!B:D,3,)</f>
        <v>Local</v>
      </c>
    </row>
    <row r="1711" spans="1:29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330</v>
      </c>
      <c r="F1711" s="47">
        <f t="shared" si="178"/>
        <v>29040</v>
      </c>
      <c r="G1711" s="48">
        <f t="shared" si="179"/>
        <v>58080</v>
      </c>
      <c r="H1711" s="21">
        <v>331430</v>
      </c>
      <c r="I1711" s="21" t="s">
        <v>3018</v>
      </c>
      <c r="J1711" s="21">
        <v>2</v>
      </c>
      <c r="K1711" s="21">
        <v>2</v>
      </c>
      <c r="L1711" s="21">
        <f t="shared" si="180"/>
        <v>0</v>
      </c>
      <c r="M1711" s="21" t="s">
        <v>2185</v>
      </c>
      <c r="N1711" s="30">
        <v>45871</v>
      </c>
      <c r="O1711" s="48">
        <v>95480</v>
      </c>
      <c r="P1711" s="21" t="s">
        <v>891</v>
      </c>
      <c r="Q1711" s="21">
        <v>58153984534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Banglore</v>
      </c>
      <c r="W1711" s="38"/>
      <c r="X1711" s="30">
        <v>45873</v>
      </c>
      <c r="Y1711" s="21">
        <f t="shared" si="181"/>
        <v>2</v>
      </c>
      <c r="Z1711" s="21" t="str">
        <f t="shared" si="182"/>
        <v>Saturday</v>
      </c>
      <c r="AA1711" s="21" t="str">
        <f t="shared" si="183"/>
        <v>Monday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265.3</v>
      </c>
      <c r="F1712" s="47">
        <f t="shared" si="178"/>
        <v>23346.400000000001</v>
      </c>
      <c r="G1712" s="48">
        <f t="shared" si="179"/>
        <v>46692.800000000003</v>
      </c>
      <c r="H1712" s="21">
        <v>332706</v>
      </c>
      <c r="I1712" s="21" t="s">
        <v>3019</v>
      </c>
      <c r="J1712" s="21">
        <v>2</v>
      </c>
      <c r="K1712" s="21">
        <v>2</v>
      </c>
      <c r="L1712" s="21">
        <f t="shared" si="180"/>
        <v>0</v>
      </c>
      <c r="M1712" s="21" t="s">
        <v>2188</v>
      </c>
      <c r="N1712" s="30">
        <v>45871</v>
      </c>
      <c r="O1712" s="48">
        <v>82243</v>
      </c>
      <c r="P1712" s="21" t="s">
        <v>191</v>
      </c>
      <c r="Q1712" s="21" t="s">
        <v>2242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Chandigarh</v>
      </c>
      <c r="W1712" s="38"/>
      <c r="X1712" s="30">
        <v>45874</v>
      </c>
      <c r="Y1712" s="21">
        <f t="shared" si="181"/>
        <v>3</v>
      </c>
      <c r="Z1712" s="21" t="str">
        <f t="shared" si="182"/>
        <v>Saturday</v>
      </c>
      <c r="AA1712" s="21" t="str">
        <f t="shared" si="183"/>
        <v>Tuesday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226.8</v>
      </c>
      <c r="F1713" s="47">
        <f t="shared" si="178"/>
        <v>19958.400000000001</v>
      </c>
      <c r="G1713" s="48">
        <f t="shared" si="179"/>
        <v>19958.400000000001</v>
      </c>
      <c r="H1713" s="21">
        <v>341608</v>
      </c>
      <c r="I1713" s="21" t="s">
        <v>3020</v>
      </c>
      <c r="J1713" s="21">
        <v>1</v>
      </c>
      <c r="K1713" s="21">
        <v>1</v>
      </c>
      <c r="L1713" s="21">
        <f t="shared" si="180"/>
        <v>0</v>
      </c>
      <c r="M1713" s="21" t="s">
        <v>3326</v>
      </c>
      <c r="N1713" s="30">
        <v>45904</v>
      </c>
      <c r="O1713" s="48">
        <v>37665</v>
      </c>
      <c r="P1713" s="21" t="s">
        <v>625</v>
      </c>
      <c r="Q1713" s="21" t="s">
        <v>636</v>
      </c>
      <c r="R1713" s="21" t="s">
        <v>637</v>
      </c>
      <c r="S1713" s="3">
        <v>4</v>
      </c>
      <c r="T1713" s="37"/>
      <c r="U1713" s="21" t="s">
        <v>18</v>
      </c>
      <c r="V1713" s="21" t="str">
        <f>VLOOKUP(P1713,'Customer List'!B:C,2,)</f>
        <v>Delhi</v>
      </c>
      <c r="W1713" s="38"/>
      <c r="X1713" s="30">
        <f>IF(OR(R1713 = "PRIYANKA MADAM", R1713 = "DEEPAK", R1713 = "PORTER"),N1713,"")</f>
        <v>45904</v>
      </c>
      <c r="Y1713" s="21">
        <f t="shared" si="181"/>
        <v>0</v>
      </c>
      <c r="Z1713" s="21" t="str">
        <f t="shared" si="182"/>
        <v>Thursday</v>
      </c>
      <c r="AA1713" s="21" t="str">
        <f t="shared" si="183"/>
        <v>Thursday</v>
      </c>
      <c r="AB1713" s="21" t="str">
        <f>VLOOKUP(U1713,'Currency Sheet'!A:C,3,)</f>
        <v>DOLLAR</v>
      </c>
      <c r="AC1713" s="42" t="str">
        <f>VLOOKUP(P1713,'Customer List'!B:D,3,)</f>
        <v>Local</v>
      </c>
    </row>
    <row r="1714" spans="1:29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70.7</v>
      </c>
      <c r="F1714" s="47">
        <f t="shared" si="178"/>
        <v>6221.6</v>
      </c>
      <c r="G1714" s="48">
        <f t="shared" si="179"/>
        <v>6221.6</v>
      </c>
      <c r="H1714" s="21">
        <v>343523</v>
      </c>
      <c r="I1714" s="21" t="s">
        <v>3021</v>
      </c>
      <c r="J1714" s="21">
        <v>1</v>
      </c>
      <c r="K1714" s="21">
        <v>1</v>
      </c>
      <c r="L1714" s="21">
        <f t="shared" si="180"/>
        <v>0</v>
      </c>
      <c r="M1714" s="21" t="s">
        <v>2187</v>
      </c>
      <c r="N1714" s="30">
        <v>45871</v>
      </c>
      <c r="O1714" s="48">
        <v>10605</v>
      </c>
      <c r="P1714" s="21" t="s">
        <v>172</v>
      </c>
      <c r="Q1714" s="21">
        <v>58153982821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Kolkata</v>
      </c>
      <c r="W1714" s="38"/>
      <c r="X1714" s="30">
        <v>45873</v>
      </c>
      <c r="Y1714" s="21">
        <f t="shared" si="181"/>
        <v>2</v>
      </c>
      <c r="Z1714" s="21" t="str">
        <f t="shared" si="182"/>
        <v>Saturday</v>
      </c>
      <c r="AA1714" s="21" t="str">
        <f t="shared" si="183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267.39999999999998</v>
      </c>
      <c r="F1715" s="47">
        <f t="shared" si="178"/>
        <v>23531.199999999997</v>
      </c>
      <c r="G1715" s="48">
        <f t="shared" si="179"/>
        <v>23531.199999999997</v>
      </c>
      <c r="H1715" s="21">
        <v>353236</v>
      </c>
      <c r="I1715" s="21" t="s">
        <v>3022</v>
      </c>
      <c r="J1715" s="21">
        <v>1</v>
      </c>
      <c r="K1715" s="21">
        <v>1</v>
      </c>
      <c r="L1715" s="21">
        <f t="shared" si="180"/>
        <v>0</v>
      </c>
      <c r="M1715" s="21" t="s">
        <v>2174</v>
      </c>
      <c r="N1715" s="30">
        <v>45871</v>
      </c>
      <c r="O1715" s="48">
        <v>35526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1"/>
        <v>2</v>
      </c>
      <c r="Z1715" s="21" t="str">
        <f t="shared" si="182"/>
        <v>Saturday</v>
      </c>
      <c r="AA1715" s="21" t="str">
        <f t="shared" si="183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285.75</v>
      </c>
      <c r="F1716" s="47">
        <f t="shared" si="178"/>
        <v>25146</v>
      </c>
      <c r="G1716" s="48">
        <f t="shared" si="179"/>
        <v>50292</v>
      </c>
      <c r="H1716" s="21">
        <v>356418</v>
      </c>
      <c r="I1716" s="21" t="s">
        <v>3023</v>
      </c>
      <c r="J1716" s="21">
        <v>2</v>
      </c>
      <c r="K1716" s="21">
        <v>2</v>
      </c>
      <c r="L1716" s="21">
        <f t="shared" si="180"/>
        <v>0</v>
      </c>
      <c r="M1716" s="21" t="s">
        <v>2174</v>
      </c>
      <c r="N1716" s="30">
        <v>45871</v>
      </c>
      <c r="O1716" s="48">
        <v>70866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1"/>
        <v>2</v>
      </c>
      <c r="Z1716" s="21" t="str">
        <f t="shared" si="182"/>
        <v>Saturday</v>
      </c>
      <c r="AA1716" s="21" t="str">
        <f t="shared" si="183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111.3</v>
      </c>
      <c r="F1717" s="47">
        <f t="shared" si="178"/>
        <v>9794.4</v>
      </c>
      <c r="G1717" s="48">
        <f t="shared" si="179"/>
        <v>9794.4</v>
      </c>
      <c r="H1717" s="21">
        <v>357404</v>
      </c>
      <c r="I1717" s="21" t="s">
        <v>1703</v>
      </c>
      <c r="J1717" s="21">
        <v>1</v>
      </c>
      <c r="K1717" s="21">
        <v>1</v>
      </c>
      <c r="L1717" s="21">
        <f t="shared" si="180"/>
        <v>0</v>
      </c>
      <c r="M1717" s="21" t="s">
        <v>2231</v>
      </c>
      <c r="N1717" s="30">
        <v>45873</v>
      </c>
      <c r="O1717" s="48">
        <v>15279.9</v>
      </c>
      <c r="P1717" s="21" t="s">
        <v>1051</v>
      </c>
      <c r="Q1717" s="21" t="s">
        <v>2070</v>
      </c>
      <c r="R1717" s="21" t="s">
        <v>847</v>
      </c>
      <c r="S1717" s="3">
        <v>4</v>
      </c>
      <c r="T1717" s="37"/>
      <c r="U1717" s="21" t="s">
        <v>18</v>
      </c>
      <c r="V1717" s="21" t="str">
        <f>VLOOKUP(P1717,'Customer List'!B:C,2,)</f>
        <v>Delhi</v>
      </c>
      <c r="W1717" s="38"/>
      <c r="X1717" s="30">
        <v>45873</v>
      </c>
      <c r="Y1717" s="21">
        <f t="shared" si="181"/>
        <v>0</v>
      </c>
      <c r="Z1717" s="21" t="str">
        <f t="shared" si="182"/>
        <v>Monday</v>
      </c>
      <c r="AA1717" s="21" t="str">
        <f t="shared" si="183"/>
        <v>Monday</v>
      </c>
      <c r="AB1717" s="21" t="str">
        <f>VLOOKUP(U1717,'Currency Sheet'!A:C,3,)</f>
        <v>DOLLAR</v>
      </c>
      <c r="AC1717" s="42" t="str">
        <f>VLOOKUP(P1717,'Customer List'!B:D,3,)</f>
        <v>Local</v>
      </c>
    </row>
    <row r="1718" spans="1:29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87.5</v>
      </c>
      <c r="F1718" s="47">
        <f t="shared" si="178"/>
        <v>7700</v>
      </c>
      <c r="G1718" s="48">
        <f t="shared" si="179"/>
        <v>7700</v>
      </c>
      <c r="H1718" s="21">
        <v>362503</v>
      </c>
      <c r="I1718" s="21" t="s">
        <v>3024</v>
      </c>
      <c r="J1718" s="21">
        <v>1</v>
      </c>
      <c r="K1718" s="21">
        <v>1</v>
      </c>
      <c r="L1718" s="21">
        <f t="shared" si="180"/>
        <v>0</v>
      </c>
      <c r="M1718" s="21" t="s">
        <v>2189</v>
      </c>
      <c r="N1718" s="30">
        <v>45871</v>
      </c>
      <c r="O1718" s="48">
        <v>13562.5</v>
      </c>
      <c r="P1718" s="21" t="s">
        <v>191</v>
      </c>
      <c r="Q1718" s="21" t="s">
        <v>2242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Chandigarh</v>
      </c>
      <c r="W1718" s="38"/>
      <c r="X1718" s="30">
        <v>45874</v>
      </c>
      <c r="Y1718" s="21">
        <f t="shared" si="181"/>
        <v>3</v>
      </c>
      <c r="Z1718" s="21" t="str">
        <f t="shared" si="182"/>
        <v>Saturday</v>
      </c>
      <c r="AA1718" s="21" t="str">
        <f t="shared" si="183"/>
        <v>Tuesday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296.25</v>
      </c>
      <c r="F1719" s="47">
        <f t="shared" si="178"/>
        <v>26070</v>
      </c>
      <c r="G1719" s="48">
        <f t="shared" si="179"/>
        <v>52140</v>
      </c>
      <c r="H1719" s="21">
        <v>364808</v>
      </c>
      <c r="I1719" s="21" t="s">
        <v>3025</v>
      </c>
      <c r="J1719" s="21">
        <v>2</v>
      </c>
      <c r="K1719" s="21">
        <v>2</v>
      </c>
      <c r="L1719" s="21">
        <f t="shared" si="180"/>
        <v>0</v>
      </c>
      <c r="M1719" s="21" t="s">
        <v>2184</v>
      </c>
      <c r="N1719" s="30">
        <v>45871</v>
      </c>
      <c r="O1719" s="48">
        <v>85715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1"/>
        <v>2</v>
      </c>
      <c r="Z1719" s="21" t="str">
        <f t="shared" si="182"/>
        <v>Saturday</v>
      </c>
      <c r="AA1719" s="21" t="str">
        <f t="shared" si="183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221.9</v>
      </c>
      <c r="F1720" s="47">
        <f t="shared" si="178"/>
        <v>19527.2</v>
      </c>
      <c r="G1720" s="48">
        <f t="shared" si="179"/>
        <v>39054.400000000001</v>
      </c>
      <c r="H1720" s="21">
        <v>368516</v>
      </c>
      <c r="I1720" s="21" t="s">
        <v>2833</v>
      </c>
      <c r="J1720" s="21">
        <v>2</v>
      </c>
      <c r="K1720" s="21">
        <v>2</v>
      </c>
      <c r="L1720" s="21">
        <f t="shared" si="180"/>
        <v>0</v>
      </c>
      <c r="M1720" s="21" t="s">
        <v>2185</v>
      </c>
      <c r="N1720" s="30">
        <v>45871</v>
      </c>
      <c r="O1720" s="48">
        <v>68789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1"/>
        <v>2</v>
      </c>
      <c r="Z1720" s="21" t="str">
        <f t="shared" si="182"/>
        <v>Saturday</v>
      </c>
      <c r="AA1720" s="21" t="str">
        <f t="shared" si="183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78.400000000000006</v>
      </c>
      <c r="F1721" s="47">
        <f t="shared" si="178"/>
        <v>6899.2000000000007</v>
      </c>
      <c r="G1721" s="48">
        <f t="shared" si="179"/>
        <v>6899.2000000000007</v>
      </c>
      <c r="H1721" s="21">
        <v>368535</v>
      </c>
      <c r="I1721" s="21" t="s">
        <v>3026</v>
      </c>
      <c r="J1721" s="21">
        <v>1</v>
      </c>
      <c r="K1721" s="21">
        <v>1</v>
      </c>
      <c r="L1721" s="21">
        <f t="shared" si="180"/>
        <v>0</v>
      </c>
      <c r="M1721" s="21" t="s">
        <v>2227</v>
      </c>
      <c r="N1721" s="30">
        <v>45871</v>
      </c>
      <c r="O1721" s="48">
        <v>10640</v>
      </c>
      <c r="P1721" s="21" t="s">
        <v>213</v>
      </c>
      <c r="Q1721" s="21" t="s">
        <v>1127</v>
      </c>
      <c r="R1721" s="21" t="s">
        <v>1127</v>
      </c>
      <c r="S1721" s="3">
        <v>4</v>
      </c>
      <c r="T1721" s="37"/>
      <c r="U1721" s="21" t="s">
        <v>18</v>
      </c>
      <c r="V1721" s="21" t="str">
        <f>VLOOKUP(P1721,'Customer List'!B:C,2,)</f>
        <v>Delhi</v>
      </c>
      <c r="W1721" s="38"/>
      <c r="X1721" s="30">
        <f>IF(OR(R1721 = "PRIYANKA MADAM", R1721 = "DEEPAK", R1721 = "PORTER"),N1721,"")</f>
        <v>45871</v>
      </c>
      <c r="Y1721" s="21">
        <f t="shared" si="181"/>
        <v>0</v>
      </c>
      <c r="Z1721" s="21" t="str">
        <f t="shared" si="182"/>
        <v>Saturday</v>
      </c>
      <c r="AA1721" s="21" t="str">
        <f t="shared" si="183"/>
        <v>Saturday</v>
      </c>
      <c r="AB1721" s="21" t="str">
        <f>VLOOKUP(U1721,'Currency Sheet'!A:C,3,)</f>
        <v>DOLLAR</v>
      </c>
      <c r="AC1721" s="42" t="str">
        <f>VLOOKUP(P1721,'Customer List'!B:D,3,)</f>
        <v>Local</v>
      </c>
    </row>
    <row r="1722" spans="1:29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309.75</v>
      </c>
      <c r="F1722" s="47">
        <f t="shared" si="178"/>
        <v>27258</v>
      </c>
      <c r="G1722" s="48">
        <f t="shared" si="179"/>
        <v>54516</v>
      </c>
      <c r="H1722" s="21">
        <v>369324</v>
      </c>
      <c r="I1722" s="21" t="s">
        <v>2857</v>
      </c>
      <c r="J1722" s="21">
        <v>2</v>
      </c>
      <c r="K1722" s="21">
        <v>2</v>
      </c>
      <c r="L1722" s="21">
        <f t="shared" si="180"/>
        <v>0</v>
      </c>
      <c r="M1722" s="21" t="s">
        <v>2184</v>
      </c>
      <c r="N1722" s="30">
        <v>45871</v>
      </c>
      <c r="O1722" s="48">
        <v>89621</v>
      </c>
      <c r="P1722" s="21" t="s">
        <v>891</v>
      </c>
      <c r="Q1722" s="21">
        <v>58153984534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Banglore</v>
      </c>
      <c r="W1722" s="38"/>
      <c r="X1722" s="30">
        <v>45873</v>
      </c>
      <c r="Y1722" s="21">
        <f t="shared" si="181"/>
        <v>2</v>
      </c>
      <c r="Z1722" s="21" t="str">
        <f t="shared" si="182"/>
        <v>Saturday</v>
      </c>
      <c r="AA1722" s="21" t="str">
        <f t="shared" si="183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199.5</v>
      </c>
      <c r="F1723" s="47">
        <f t="shared" si="178"/>
        <v>17556</v>
      </c>
      <c r="G1723" s="48">
        <f t="shared" si="179"/>
        <v>17556</v>
      </c>
      <c r="H1723" s="21">
        <v>375518</v>
      </c>
      <c r="I1723" s="21" t="s">
        <v>3027</v>
      </c>
      <c r="J1723" s="21">
        <v>1</v>
      </c>
      <c r="K1723" s="21">
        <v>1</v>
      </c>
      <c r="L1723" s="21">
        <f t="shared" si="180"/>
        <v>0</v>
      </c>
      <c r="M1723" s="21" t="s">
        <v>2172</v>
      </c>
      <c r="N1723" s="30">
        <v>45871</v>
      </c>
      <c r="O1723" s="48">
        <v>24367.5</v>
      </c>
      <c r="P1723" s="21" t="s">
        <v>242</v>
      </c>
      <c r="Q1723" s="21">
        <v>58153984346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Mumbai</v>
      </c>
      <c r="W1723" s="38"/>
      <c r="X1723" s="30">
        <v>45873</v>
      </c>
      <c r="Y1723" s="21">
        <f t="shared" si="181"/>
        <v>2</v>
      </c>
      <c r="Z1723" s="21" t="str">
        <f t="shared" si="182"/>
        <v>Saturday</v>
      </c>
      <c r="AA1723" s="21" t="str">
        <f t="shared" si="183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125.3</v>
      </c>
      <c r="F1724" s="47">
        <f t="shared" si="178"/>
        <v>11026.4</v>
      </c>
      <c r="G1724" s="48">
        <f t="shared" si="179"/>
        <v>11026.4</v>
      </c>
      <c r="H1724" s="21">
        <v>400128</v>
      </c>
      <c r="I1724" s="21" t="s">
        <v>2865</v>
      </c>
      <c r="J1724" s="21">
        <v>1</v>
      </c>
      <c r="K1724" s="21">
        <v>1</v>
      </c>
      <c r="L1724" s="21">
        <f t="shared" si="180"/>
        <v>0</v>
      </c>
      <c r="M1724" s="21" t="s">
        <v>2175</v>
      </c>
      <c r="N1724" s="30">
        <v>45871</v>
      </c>
      <c r="O1724" s="48">
        <v>19421.5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1"/>
        <v>2</v>
      </c>
      <c r="Z1724" s="21" t="str">
        <f t="shared" si="182"/>
        <v>Saturday</v>
      </c>
      <c r="AA1724" s="21" t="str">
        <f t="shared" si="183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268.5</v>
      </c>
      <c r="F1725" s="47">
        <f t="shared" si="178"/>
        <v>23628</v>
      </c>
      <c r="G1725" s="48">
        <f t="shared" si="179"/>
        <v>23628</v>
      </c>
      <c r="H1725" s="21">
        <v>400158</v>
      </c>
      <c r="I1725" s="21" t="s">
        <v>3028</v>
      </c>
      <c r="J1725" s="21">
        <v>1</v>
      </c>
      <c r="K1725" s="21">
        <v>1</v>
      </c>
      <c r="L1725" s="21">
        <f t="shared" si="180"/>
        <v>0</v>
      </c>
      <c r="M1725" s="21" t="s">
        <v>2174</v>
      </c>
      <c r="N1725" s="30">
        <v>45871</v>
      </c>
      <c r="O1725" s="48">
        <v>33294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1"/>
        <v>2</v>
      </c>
      <c r="Z1725" s="21" t="str">
        <f t="shared" si="182"/>
        <v>Saturday</v>
      </c>
      <c r="AA1725" s="21" t="str">
        <f t="shared" si="183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309.75</v>
      </c>
      <c r="F1726" s="47">
        <f t="shared" si="178"/>
        <v>27258</v>
      </c>
      <c r="G1726" s="48">
        <f t="shared" si="179"/>
        <v>27258</v>
      </c>
      <c r="H1726" s="21">
        <v>400164</v>
      </c>
      <c r="I1726" s="21" t="s">
        <v>2868</v>
      </c>
      <c r="J1726" s="21">
        <v>1</v>
      </c>
      <c r="K1726" s="21">
        <v>1</v>
      </c>
      <c r="L1726" s="21">
        <f t="shared" si="180"/>
        <v>0</v>
      </c>
      <c r="M1726" s="21" t="s">
        <v>2174</v>
      </c>
      <c r="N1726" s="30">
        <v>45871</v>
      </c>
      <c r="O1726" s="48">
        <v>38409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1"/>
        <v>2</v>
      </c>
      <c r="Z1726" s="21" t="str">
        <f t="shared" si="182"/>
        <v>Saturday</v>
      </c>
      <c r="AA1726" s="21" t="str">
        <f t="shared" si="183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58.1</v>
      </c>
      <c r="F1727" s="47">
        <f t="shared" si="178"/>
        <v>5112.8</v>
      </c>
      <c r="G1727" s="48">
        <f t="shared" si="179"/>
        <v>5112.8</v>
      </c>
      <c r="H1727" s="21">
        <v>400247</v>
      </c>
      <c r="I1727" s="21" t="s">
        <v>3029</v>
      </c>
      <c r="J1727" s="21">
        <v>1</v>
      </c>
      <c r="K1727" s="21">
        <v>1</v>
      </c>
      <c r="L1727" s="21">
        <f t="shared" si="180"/>
        <v>0</v>
      </c>
      <c r="M1727" s="21" t="s">
        <v>2176</v>
      </c>
      <c r="N1727" s="30">
        <v>45871</v>
      </c>
      <c r="O1727" s="48">
        <v>9005.5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1"/>
        <v>2</v>
      </c>
      <c r="Z1727" s="21" t="str">
        <f t="shared" si="182"/>
        <v>Saturday</v>
      </c>
      <c r="AA1727" s="21" t="str">
        <f t="shared" si="183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60.2</v>
      </c>
      <c r="F1728" s="47">
        <f t="shared" si="178"/>
        <v>5297.6</v>
      </c>
      <c r="G1728" s="48">
        <f t="shared" si="179"/>
        <v>5297.6</v>
      </c>
      <c r="H1728" s="21">
        <v>400907</v>
      </c>
      <c r="I1728" s="21" t="s">
        <v>3030</v>
      </c>
      <c r="J1728" s="21">
        <v>1</v>
      </c>
      <c r="K1728" s="21">
        <v>1</v>
      </c>
      <c r="L1728" s="21">
        <f t="shared" si="180"/>
        <v>0</v>
      </c>
      <c r="M1728" s="21" t="s">
        <v>2349</v>
      </c>
      <c r="N1728" s="30">
        <v>45881</v>
      </c>
      <c r="O1728" s="48">
        <v>12663.5</v>
      </c>
      <c r="P1728" s="21" t="s">
        <v>30</v>
      </c>
      <c r="Q1728" s="21" t="s">
        <v>2070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1"/>
        <v>0</v>
      </c>
      <c r="Z1728" s="21" t="str">
        <f t="shared" si="182"/>
        <v>Tuesday</v>
      </c>
      <c r="AA1728" s="21" t="str">
        <f t="shared" si="183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37.799999999999997</v>
      </c>
      <c r="F1729" s="47">
        <f t="shared" si="178"/>
        <v>3326.3999999999996</v>
      </c>
      <c r="G1729" s="48">
        <f t="shared" si="179"/>
        <v>3326.3999999999996</v>
      </c>
      <c r="H1729" s="21">
        <v>401605</v>
      </c>
      <c r="I1729" s="21" t="s">
        <v>3031</v>
      </c>
      <c r="J1729" s="21">
        <v>1</v>
      </c>
      <c r="K1729" s="21">
        <v>1</v>
      </c>
      <c r="L1729" s="21">
        <f t="shared" si="180"/>
        <v>0</v>
      </c>
      <c r="M1729" s="21" t="s">
        <v>2349</v>
      </c>
      <c r="N1729" s="30">
        <v>45881</v>
      </c>
      <c r="O1729" s="48">
        <v>7951.5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1"/>
        <v>0</v>
      </c>
      <c r="Z1729" s="21" t="str">
        <f t="shared" si="182"/>
        <v>Tuesday</v>
      </c>
      <c r="AA1729" s="21" t="str">
        <f t="shared" si="183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83.3</v>
      </c>
      <c r="F1730" s="47">
        <f t="shared" si="178"/>
        <v>7330.4</v>
      </c>
      <c r="G1730" s="48">
        <f t="shared" si="179"/>
        <v>14660.8</v>
      </c>
      <c r="H1730" s="21">
        <v>405207</v>
      </c>
      <c r="I1730" s="21" t="s">
        <v>1502</v>
      </c>
      <c r="J1730" s="21">
        <v>2</v>
      </c>
      <c r="K1730" s="21">
        <v>2</v>
      </c>
      <c r="L1730" s="21">
        <f t="shared" si="180"/>
        <v>0</v>
      </c>
      <c r="M1730" s="21" t="s">
        <v>2185</v>
      </c>
      <c r="N1730" s="30">
        <v>45871</v>
      </c>
      <c r="O1730" s="48">
        <v>25823</v>
      </c>
      <c r="P1730" s="21" t="s">
        <v>891</v>
      </c>
      <c r="Q1730" s="21">
        <v>58153984534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Banglore</v>
      </c>
      <c r="W1730" s="38"/>
      <c r="X1730" s="30">
        <v>45873</v>
      </c>
      <c r="Y1730" s="21">
        <f t="shared" si="181"/>
        <v>2</v>
      </c>
      <c r="Z1730" s="21" t="str">
        <f t="shared" si="182"/>
        <v>Saturday</v>
      </c>
      <c r="AA1730" s="21" t="str">
        <f t="shared" si="183"/>
        <v>Monday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185.5</v>
      </c>
      <c r="F1731" s="47">
        <f t="shared" ref="F1731:F1794" si="184">IF(AB1731="DOLLAR",E1731*88,E1731)</f>
        <v>16324</v>
      </c>
      <c r="G1731" s="48">
        <f t="shared" ref="G1731:G1794" si="185">F1731*J1731</f>
        <v>16324</v>
      </c>
      <c r="H1731" s="21">
        <v>405330</v>
      </c>
      <c r="I1731" s="21" t="s">
        <v>3032</v>
      </c>
      <c r="J1731" s="21">
        <v>1</v>
      </c>
      <c r="K1731" s="21">
        <v>1</v>
      </c>
      <c r="L1731" s="21">
        <f t="shared" ref="L1731:L1794" si="186">J1731-K1731</f>
        <v>0</v>
      </c>
      <c r="M1731" s="21" t="s">
        <v>2331</v>
      </c>
      <c r="N1731" s="30">
        <v>45880</v>
      </c>
      <c r="O1731" s="48">
        <v>25175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ref="Y1731:Y1794" si="187">IF(X1731="", "", X1731-N1731)</f>
        <v>2</v>
      </c>
      <c r="Z1731" s="21" t="str">
        <f t="shared" ref="Z1731:Z1794" si="188">IF(N1731="", "", TEXT(N1731, "dddd"))</f>
        <v>Monday</v>
      </c>
      <c r="AA1731" s="21" t="str">
        <f t="shared" ref="AA1731:AA1794" si="189"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78.400000000000006</v>
      </c>
      <c r="F1732" s="47">
        <f t="shared" si="184"/>
        <v>6899.2000000000007</v>
      </c>
      <c r="G1732" s="48">
        <f t="shared" si="185"/>
        <v>6899.2000000000007</v>
      </c>
      <c r="H1732" s="21">
        <v>405717</v>
      </c>
      <c r="I1732" s="21" t="s">
        <v>3033</v>
      </c>
      <c r="J1732" s="21">
        <v>1</v>
      </c>
      <c r="K1732" s="21">
        <v>1</v>
      </c>
      <c r="L1732" s="21">
        <f t="shared" si="186"/>
        <v>0</v>
      </c>
      <c r="M1732" s="21" t="s">
        <v>2331</v>
      </c>
      <c r="N1732" s="30">
        <v>45880</v>
      </c>
      <c r="O1732" s="48">
        <v>10640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7"/>
        <v>2</v>
      </c>
      <c r="Z1732" s="21" t="str">
        <f t="shared" si="188"/>
        <v>Monday</v>
      </c>
      <c r="AA1732" s="21" t="str">
        <f t="shared" si="189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70.7</v>
      </c>
      <c r="F1733" s="47">
        <f t="shared" si="184"/>
        <v>6221.6</v>
      </c>
      <c r="G1733" s="48">
        <f t="shared" si="185"/>
        <v>6221.6</v>
      </c>
      <c r="H1733" s="21">
        <v>406515</v>
      </c>
      <c r="I1733" s="21" t="s">
        <v>3034</v>
      </c>
      <c r="J1733" s="21">
        <v>1</v>
      </c>
      <c r="K1733" s="21">
        <v>1</v>
      </c>
      <c r="L1733" s="21">
        <f t="shared" si="186"/>
        <v>0</v>
      </c>
      <c r="M1733" s="21" t="s">
        <v>2331</v>
      </c>
      <c r="N1733" s="30">
        <v>45880</v>
      </c>
      <c r="O1733" s="48">
        <v>9595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87"/>
        <v>2</v>
      </c>
      <c r="Z1733" s="21" t="str">
        <f t="shared" si="188"/>
        <v>Monday</v>
      </c>
      <c r="AA1733" s="21" t="str">
        <f t="shared" si="189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21</v>
      </c>
      <c r="F1734" s="47">
        <f t="shared" si="184"/>
        <v>1848</v>
      </c>
      <c r="G1734" s="48">
        <f t="shared" si="185"/>
        <v>18480</v>
      </c>
      <c r="H1734" s="21">
        <v>420403</v>
      </c>
      <c r="I1734" s="21" t="s">
        <v>14</v>
      </c>
      <c r="J1734" s="21">
        <v>10</v>
      </c>
      <c r="K1734" s="21">
        <v>10</v>
      </c>
      <c r="L1734" s="21">
        <f t="shared" si="186"/>
        <v>0</v>
      </c>
      <c r="M1734" s="21" t="s">
        <v>2226</v>
      </c>
      <c r="N1734" s="30">
        <v>45871</v>
      </c>
      <c r="O1734" s="48">
        <v>34875</v>
      </c>
      <c r="P1734" s="21" t="s">
        <v>37</v>
      </c>
      <c r="Q1734" s="21">
        <v>58153982375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7"/>
        <v>2</v>
      </c>
      <c r="Z1734" s="21" t="str">
        <f t="shared" si="188"/>
        <v>Saturday</v>
      </c>
      <c r="AA1734" s="21" t="str">
        <f t="shared" si="189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41.3</v>
      </c>
      <c r="F1735" s="47">
        <f t="shared" si="184"/>
        <v>3634.3999999999996</v>
      </c>
      <c r="G1735" s="48">
        <f t="shared" si="185"/>
        <v>7268.7999999999993</v>
      </c>
      <c r="H1735" s="21">
        <v>420404</v>
      </c>
      <c r="I1735" s="21" t="s">
        <v>14</v>
      </c>
      <c r="J1735" s="21">
        <v>2</v>
      </c>
      <c r="K1735" s="21">
        <v>2</v>
      </c>
      <c r="L1735" s="21">
        <f t="shared" si="186"/>
        <v>0</v>
      </c>
      <c r="M1735" s="21" t="s">
        <v>2185</v>
      </c>
      <c r="N1735" s="30">
        <v>45871</v>
      </c>
      <c r="O1735" s="48">
        <v>12803</v>
      </c>
      <c r="P1735" s="21" t="s">
        <v>891</v>
      </c>
      <c r="Q1735" s="21">
        <v>58153984534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87"/>
        <v>2</v>
      </c>
      <c r="Z1735" s="21" t="str">
        <f t="shared" si="188"/>
        <v>Saturday</v>
      </c>
      <c r="AA1735" s="21" t="str">
        <f t="shared" si="189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98.7</v>
      </c>
      <c r="F1736" s="47">
        <f t="shared" si="184"/>
        <v>8685.6</v>
      </c>
      <c r="G1736" s="48">
        <f t="shared" si="185"/>
        <v>26056.800000000003</v>
      </c>
      <c r="H1736" s="21">
        <v>421601</v>
      </c>
      <c r="I1736" s="21" t="s">
        <v>3035</v>
      </c>
      <c r="J1736" s="21">
        <v>3</v>
      </c>
      <c r="K1736" s="21">
        <v>3</v>
      </c>
      <c r="L1736" s="21">
        <f t="shared" si="186"/>
        <v>0</v>
      </c>
      <c r="M1736" s="21" t="s">
        <v>2179</v>
      </c>
      <c r="N1736" s="30">
        <v>45871</v>
      </c>
      <c r="O1736" s="48">
        <v>44415</v>
      </c>
      <c r="P1736" s="21" t="s">
        <v>621</v>
      </c>
      <c r="Q1736" s="21">
        <v>58153984151</v>
      </c>
      <c r="R1736" s="21" t="s">
        <v>40</v>
      </c>
      <c r="S1736" s="3" t="s">
        <v>299</v>
      </c>
      <c r="T1736" s="37"/>
      <c r="U1736" s="21" t="s">
        <v>18</v>
      </c>
      <c r="V1736" s="21" t="str">
        <f>VLOOKUP(P1736,'Customer List'!B:C,2,)</f>
        <v>Hyderabad</v>
      </c>
      <c r="W1736" s="38"/>
      <c r="X1736" s="30">
        <v>45873</v>
      </c>
      <c r="Y1736" s="21">
        <f t="shared" si="187"/>
        <v>2</v>
      </c>
      <c r="Z1736" s="21" t="str">
        <f t="shared" si="188"/>
        <v>Saturday</v>
      </c>
      <c r="AA1736" s="21" t="str">
        <f t="shared" si="189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160.29999999999998</v>
      </c>
      <c r="F1737" s="47">
        <f t="shared" si="184"/>
        <v>14106.399999999998</v>
      </c>
      <c r="G1737" s="48">
        <f t="shared" si="185"/>
        <v>42319.199999999997</v>
      </c>
      <c r="H1737" s="21">
        <v>422302</v>
      </c>
      <c r="I1737" s="21" t="s">
        <v>2793</v>
      </c>
      <c r="J1737" s="21">
        <v>3</v>
      </c>
      <c r="K1737" s="21">
        <v>3</v>
      </c>
      <c r="L1737" s="21">
        <f t="shared" si="186"/>
        <v>0</v>
      </c>
      <c r="M1737" s="21" t="s">
        <v>2174</v>
      </c>
      <c r="N1737" s="30">
        <v>45871</v>
      </c>
      <c r="O1737" s="48">
        <v>63891</v>
      </c>
      <c r="P1737" s="21" t="s">
        <v>2046</v>
      </c>
      <c r="Q1737" s="21">
        <v>58153983650</v>
      </c>
      <c r="R1737" s="21" t="s">
        <v>40</v>
      </c>
      <c r="S1737" s="3">
        <v>4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7"/>
        <v>2</v>
      </c>
      <c r="Z1737" s="21" t="str">
        <f t="shared" si="188"/>
        <v>Saturday</v>
      </c>
      <c r="AA1737" s="21" t="str">
        <f t="shared" si="189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53.9</v>
      </c>
      <c r="F1738" s="47">
        <f t="shared" si="184"/>
        <v>4743.2</v>
      </c>
      <c r="G1738" s="48">
        <f t="shared" si="185"/>
        <v>23716</v>
      </c>
      <c r="H1738" s="21">
        <v>423601</v>
      </c>
      <c r="I1738" s="21" t="s">
        <v>1505</v>
      </c>
      <c r="J1738" s="21">
        <v>5</v>
      </c>
      <c r="K1738" s="21">
        <v>5</v>
      </c>
      <c r="L1738" s="21">
        <f t="shared" si="186"/>
        <v>0</v>
      </c>
      <c r="M1738" s="21" t="s">
        <v>2186</v>
      </c>
      <c r="N1738" s="30">
        <v>45871</v>
      </c>
      <c r="O1738" s="48">
        <v>41772.5</v>
      </c>
      <c r="P1738" s="21" t="s">
        <v>298</v>
      </c>
      <c r="Q1738" s="21">
        <v>58153983904</v>
      </c>
      <c r="R1738" s="21" t="s">
        <v>40</v>
      </c>
      <c r="S1738" s="3" t="s">
        <v>299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87"/>
        <v>2</v>
      </c>
      <c r="Z1738" s="21" t="str">
        <f t="shared" si="188"/>
        <v>Saturday</v>
      </c>
      <c r="AA1738" s="21" t="str">
        <f t="shared" si="189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41.3</v>
      </c>
      <c r="F1739" s="47">
        <f t="shared" si="184"/>
        <v>3634.3999999999996</v>
      </c>
      <c r="G1739" s="48">
        <f t="shared" si="185"/>
        <v>3634.3999999999996</v>
      </c>
      <c r="H1739" s="21">
        <v>424807</v>
      </c>
      <c r="I1739" s="21" t="s">
        <v>3036</v>
      </c>
      <c r="J1739" s="21">
        <v>1</v>
      </c>
      <c r="K1739" s="21">
        <v>1</v>
      </c>
      <c r="L1739" s="21">
        <f t="shared" si="186"/>
        <v>0</v>
      </c>
      <c r="M1739" s="21" t="s">
        <v>2181</v>
      </c>
      <c r="N1739" s="30">
        <v>45871</v>
      </c>
      <c r="O1739" s="48">
        <v>6401</v>
      </c>
      <c r="P1739" s="21" t="s">
        <v>295</v>
      </c>
      <c r="Q1739" s="21">
        <v>58153982574</v>
      </c>
      <c r="R1739" s="21" t="s">
        <v>40</v>
      </c>
      <c r="S1739" s="3">
        <v>-20</v>
      </c>
      <c r="T1739" s="37"/>
      <c r="U1739" s="21" t="s">
        <v>18</v>
      </c>
      <c r="V1739" s="21" t="str">
        <f>VLOOKUP(P1739,'Customer List'!B:C,2,)</f>
        <v>Kerala</v>
      </c>
      <c r="W1739" s="38"/>
      <c r="X1739" s="30">
        <v>45874</v>
      </c>
      <c r="Y1739" s="21">
        <f t="shared" si="187"/>
        <v>3</v>
      </c>
      <c r="Z1739" s="21" t="str">
        <f t="shared" si="188"/>
        <v>Saturday</v>
      </c>
      <c r="AA1739" s="21" t="str">
        <f t="shared" si="189"/>
        <v>Tuesday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111.3</v>
      </c>
      <c r="F1740" s="47">
        <f t="shared" si="184"/>
        <v>9794.4</v>
      </c>
      <c r="G1740" s="48">
        <f t="shared" si="185"/>
        <v>9794.4</v>
      </c>
      <c r="H1740" s="21">
        <v>425401</v>
      </c>
      <c r="I1740" s="21" t="s">
        <v>3037</v>
      </c>
      <c r="J1740" s="21">
        <v>1</v>
      </c>
      <c r="K1740" s="21">
        <v>1</v>
      </c>
      <c r="L1740" s="21">
        <f t="shared" si="186"/>
        <v>0</v>
      </c>
      <c r="M1740" s="21" t="s">
        <v>2178</v>
      </c>
      <c r="N1740" s="30">
        <v>45871</v>
      </c>
      <c r="O1740" s="48">
        <v>16695</v>
      </c>
      <c r="P1740" s="21" t="s">
        <v>621</v>
      </c>
      <c r="Q1740" s="21">
        <v>58153984151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Hyderabad</v>
      </c>
      <c r="W1740" s="38"/>
      <c r="X1740" s="30">
        <v>45873</v>
      </c>
      <c r="Y1740" s="21">
        <f t="shared" si="187"/>
        <v>2</v>
      </c>
      <c r="Z1740" s="21" t="str">
        <f t="shared" si="188"/>
        <v>Saturday</v>
      </c>
      <c r="AA1740" s="21" t="str">
        <f t="shared" si="189"/>
        <v>Monday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283.5</v>
      </c>
      <c r="F1741" s="47">
        <f t="shared" si="184"/>
        <v>24948</v>
      </c>
      <c r="G1741" s="48">
        <f t="shared" si="185"/>
        <v>24948</v>
      </c>
      <c r="H1741" s="21">
        <v>640945</v>
      </c>
      <c r="I1741" s="21" t="s">
        <v>1618</v>
      </c>
      <c r="J1741" s="21">
        <v>1</v>
      </c>
      <c r="K1741" s="21">
        <v>1</v>
      </c>
      <c r="L1741" s="21">
        <f t="shared" si="186"/>
        <v>0</v>
      </c>
      <c r="M1741" s="21" t="s">
        <v>2232</v>
      </c>
      <c r="N1741" s="30">
        <v>45873</v>
      </c>
      <c r="O1741" s="48">
        <v>47081</v>
      </c>
      <c r="P1741" s="21" t="s">
        <v>2153</v>
      </c>
      <c r="Q1741" s="21" t="s">
        <v>2241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PUNJAB</v>
      </c>
      <c r="W1741" s="38"/>
      <c r="X1741" s="30">
        <v>45874</v>
      </c>
      <c r="Y1741" s="21">
        <f t="shared" si="187"/>
        <v>1</v>
      </c>
      <c r="Z1741" s="21" t="str">
        <f t="shared" si="188"/>
        <v>Monday</v>
      </c>
      <c r="AA1741" s="21" t="str">
        <f t="shared" si="189"/>
        <v>Tuesday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200.9</v>
      </c>
      <c r="F1742" s="47">
        <f t="shared" si="184"/>
        <v>17679.2</v>
      </c>
      <c r="G1742" s="48">
        <f t="shared" si="185"/>
        <v>17679.2</v>
      </c>
      <c r="H1742" s="21">
        <v>693504</v>
      </c>
      <c r="I1742" s="21" t="s">
        <v>3038</v>
      </c>
      <c r="J1742" s="21">
        <v>1</v>
      </c>
      <c r="K1742" s="21">
        <v>1</v>
      </c>
      <c r="L1742" s="21">
        <f t="shared" si="186"/>
        <v>0</v>
      </c>
      <c r="M1742" s="21" t="s">
        <v>2301</v>
      </c>
      <c r="N1742" s="30">
        <v>45877</v>
      </c>
      <c r="O1742" s="48">
        <v>33363.75</v>
      </c>
      <c r="P1742" s="21" t="s">
        <v>901</v>
      </c>
      <c r="Q1742" s="21" t="s">
        <v>2070</v>
      </c>
      <c r="R1742" s="21" t="s">
        <v>847</v>
      </c>
      <c r="S1742" s="3">
        <v>4</v>
      </c>
      <c r="T1742" s="37"/>
      <c r="U1742" s="21" t="s">
        <v>18</v>
      </c>
      <c r="V1742" s="21" t="str">
        <f>VLOOKUP(P1742,'Customer List'!B:C,2,)</f>
        <v>Delhi</v>
      </c>
      <c r="W1742" s="38"/>
      <c r="X1742" s="30">
        <v>45877</v>
      </c>
      <c r="Y1742" s="21">
        <f t="shared" si="187"/>
        <v>0</v>
      </c>
      <c r="Z1742" s="21" t="str">
        <f t="shared" si="188"/>
        <v>Friday</v>
      </c>
      <c r="AA1742" s="21" t="str">
        <f t="shared" si="189"/>
        <v>Friday</v>
      </c>
      <c r="AB1742" s="21" t="str">
        <f>VLOOKUP(U1742,'Currency Sheet'!A:C,3,)</f>
        <v>DOLLAR</v>
      </c>
      <c r="AC1742" s="42" t="str">
        <f>VLOOKUP(P1742,'Customer List'!B:D,3,)</f>
        <v>Local</v>
      </c>
    </row>
    <row r="1743" spans="1:29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156.1</v>
      </c>
      <c r="F1743" s="47">
        <f t="shared" si="184"/>
        <v>13736.8</v>
      </c>
      <c r="G1743" s="48">
        <f t="shared" si="185"/>
        <v>13736.8</v>
      </c>
      <c r="H1743" s="21">
        <v>781802</v>
      </c>
      <c r="I1743" s="21" t="s">
        <v>3039</v>
      </c>
      <c r="J1743" s="21">
        <v>1</v>
      </c>
      <c r="K1743" s="21">
        <v>1</v>
      </c>
      <c r="L1743" s="21">
        <f t="shared" si="186"/>
        <v>0</v>
      </c>
      <c r="M1743" s="21" t="s">
        <v>2183</v>
      </c>
      <c r="N1743" s="30">
        <v>45871</v>
      </c>
      <c r="O1743" s="48">
        <v>24195.5</v>
      </c>
      <c r="P1743" s="21" t="s">
        <v>1903</v>
      </c>
      <c r="Q1743" s="21">
        <v>58153982773</v>
      </c>
      <c r="R1743" s="21" t="s">
        <v>40</v>
      </c>
      <c r="S1743" s="3">
        <v>-20</v>
      </c>
      <c r="T1743" s="37"/>
      <c r="U1743" s="21" t="s">
        <v>18</v>
      </c>
      <c r="V1743" s="21" t="str">
        <f>VLOOKUP(P1743,'Customer List'!B:C,2,)</f>
        <v>Kolkata</v>
      </c>
      <c r="W1743" s="38"/>
      <c r="X1743" s="30">
        <v>45873</v>
      </c>
      <c r="Y1743" s="21">
        <f t="shared" si="187"/>
        <v>2</v>
      </c>
      <c r="Z1743" s="21" t="str">
        <f t="shared" si="188"/>
        <v>Saturday</v>
      </c>
      <c r="AA1743" s="21" t="str">
        <f t="shared" si="189"/>
        <v>Monday</v>
      </c>
      <c r="AB1743" s="21" t="str">
        <f>VLOOKUP(U1743,'Currency Sheet'!A:C,3,)</f>
        <v>DOLLAR</v>
      </c>
      <c r="AC1743" s="42" t="str">
        <f>VLOOKUP(P1743,'Customer List'!B:D,3,)</f>
        <v>OutStation</v>
      </c>
    </row>
    <row r="1744" spans="1:29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177.1</v>
      </c>
      <c r="F1744" s="47">
        <f t="shared" si="184"/>
        <v>15584.8</v>
      </c>
      <c r="G1744" s="48">
        <f t="shared" si="185"/>
        <v>31169.599999999999</v>
      </c>
      <c r="H1744" s="21">
        <v>783904</v>
      </c>
      <c r="I1744" s="21" t="s">
        <v>3040</v>
      </c>
      <c r="J1744" s="21">
        <v>2</v>
      </c>
      <c r="K1744" s="21">
        <v>2</v>
      </c>
      <c r="L1744" s="21">
        <f t="shared" si="186"/>
        <v>0</v>
      </c>
      <c r="M1744" s="21" t="s">
        <v>2228</v>
      </c>
      <c r="N1744" s="30">
        <v>45871</v>
      </c>
      <c r="O1744" s="48">
        <v>48576</v>
      </c>
      <c r="P1744" s="21" t="s">
        <v>208</v>
      </c>
      <c r="Q1744" s="21" t="s">
        <v>1127</v>
      </c>
      <c r="R1744" s="21" t="s">
        <v>1127</v>
      </c>
      <c r="S1744" s="3">
        <v>-20</v>
      </c>
      <c r="T1744" s="37"/>
      <c r="U1744" s="21" t="s">
        <v>18</v>
      </c>
      <c r="V1744" s="21" t="str">
        <f>VLOOKUP(P1744,'Customer List'!B:C,2,)</f>
        <v>Delhi</v>
      </c>
      <c r="W1744" s="38"/>
      <c r="X1744" s="30">
        <f>IF(OR(R1744 = "PRIYANKA MADAM", R1744 = "DEEPAK", R1744 = "PORTER"),N1744,"")</f>
        <v>45871</v>
      </c>
      <c r="Y1744" s="21">
        <f t="shared" si="187"/>
        <v>0</v>
      </c>
      <c r="Z1744" s="21" t="str">
        <f t="shared" si="188"/>
        <v>Saturday</v>
      </c>
      <c r="AA1744" s="21" t="str">
        <f t="shared" si="189"/>
        <v>Saturday</v>
      </c>
      <c r="AB1744" s="21" t="str">
        <f>VLOOKUP(U1744,'Currency Sheet'!A:C,3,)</f>
        <v>DOLLAR</v>
      </c>
      <c r="AC1744" s="42" t="str">
        <f>VLOOKUP(P1744,'Customer List'!B:D,3,)</f>
        <v>Local</v>
      </c>
    </row>
    <row r="1745" spans="1:29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37.799999999999997</v>
      </c>
      <c r="F1745" s="47">
        <f t="shared" si="184"/>
        <v>3326.3999999999996</v>
      </c>
      <c r="G1745" s="48">
        <f t="shared" si="185"/>
        <v>3326.3999999999996</v>
      </c>
      <c r="H1745" s="21">
        <v>784002</v>
      </c>
      <c r="I1745" s="21" t="s">
        <v>3041</v>
      </c>
      <c r="J1745" s="21">
        <v>1</v>
      </c>
      <c r="K1745" s="21">
        <v>1</v>
      </c>
      <c r="L1745" s="21">
        <f t="shared" si="186"/>
        <v>0</v>
      </c>
      <c r="M1745" s="21" t="s">
        <v>2183</v>
      </c>
      <c r="N1745" s="30">
        <v>45871</v>
      </c>
      <c r="O1745" s="48">
        <v>5859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7"/>
        <v>2</v>
      </c>
      <c r="Z1745" s="21" t="str">
        <f t="shared" si="188"/>
        <v>Saturday</v>
      </c>
      <c r="AA1745" s="21" t="str">
        <f t="shared" si="189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152.6</v>
      </c>
      <c r="F1746" s="47">
        <f t="shared" si="184"/>
        <v>13428.8</v>
      </c>
      <c r="G1746" s="48">
        <f t="shared" si="185"/>
        <v>13428.8</v>
      </c>
      <c r="H1746" s="21">
        <v>788902</v>
      </c>
      <c r="I1746" s="21" t="s">
        <v>3042</v>
      </c>
      <c r="J1746" s="21">
        <v>1</v>
      </c>
      <c r="K1746" s="21">
        <v>1</v>
      </c>
      <c r="L1746" s="21">
        <f t="shared" si="186"/>
        <v>0</v>
      </c>
      <c r="M1746" s="21" t="s">
        <v>2183</v>
      </c>
      <c r="N1746" s="30">
        <v>45871</v>
      </c>
      <c r="O1746" s="48">
        <v>23653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7"/>
        <v>2</v>
      </c>
      <c r="Z1746" s="21" t="str">
        <f t="shared" si="188"/>
        <v>Saturday</v>
      </c>
      <c r="AA1746" s="21" t="str">
        <f t="shared" si="189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160.30000000000001</v>
      </c>
      <c r="F1747" s="47">
        <f t="shared" si="184"/>
        <v>14106.400000000001</v>
      </c>
      <c r="G1747" s="48">
        <f t="shared" si="185"/>
        <v>14106.400000000001</v>
      </c>
      <c r="H1747" s="21">
        <v>914204</v>
      </c>
      <c r="I1747" s="21" t="s">
        <v>3043</v>
      </c>
      <c r="J1747" s="21">
        <v>1</v>
      </c>
      <c r="K1747" s="21">
        <v>1</v>
      </c>
      <c r="L1747" s="21">
        <f t="shared" si="186"/>
        <v>0</v>
      </c>
      <c r="M1747" s="21" t="s">
        <v>2187</v>
      </c>
      <c r="N1747" s="30">
        <v>45871</v>
      </c>
      <c r="O1747" s="48">
        <v>24045</v>
      </c>
      <c r="P1747" s="21" t="s">
        <v>172</v>
      </c>
      <c r="Q1747" s="21">
        <v>58153982821</v>
      </c>
      <c r="R1747" s="21" t="s">
        <v>40</v>
      </c>
      <c r="S1747" s="3">
        <v>4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87"/>
        <v>2</v>
      </c>
      <c r="Z1747" s="21" t="str">
        <f t="shared" si="188"/>
        <v>Saturday</v>
      </c>
      <c r="AA1747" s="21" t="str">
        <f t="shared" si="189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x14ac:dyDescent="0.25">
      <c r="A1748" s="21">
        <v>1747</v>
      </c>
      <c r="B1748" s="21" t="s">
        <v>2169</v>
      </c>
      <c r="C1748" s="30">
        <v>45863</v>
      </c>
      <c r="D1748" s="30">
        <v>45869</v>
      </c>
      <c r="E1748" s="47">
        <v>291</v>
      </c>
      <c r="F1748" s="47">
        <f t="shared" si="184"/>
        <v>25608</v>
      </c>
      <c r="G1748" s="48">
        <f t="shared" si="185"/>
        <v>25608</v>
      </c>
      <c r="H1748" s="21" t="s">
        <v>2157</v>
      </c>
      <c r="I1748" s="21" t="s">
        <v>4390</v>
      </c>
      <c r="J1748" s="21">
        <v>1</v>
      </c>
      <c r="K1748" s="21">
        <v>1</v>
      </c>
      <c r="L1748" s="21">
        <f t="shared" si="186"/>
        <v>0</v>
      </c>
      <c r="M1748" s="21" t="s">
        <v>2303</v>
      </c>
      <c r="N1748" s="30">
        <v>45877</v>
      </c>
      <c r="O1748" s="48">
        <v>39425</v>
      </c>
      <c r="P1748" s="21" t="s">
        <v>16</v>
      </c>
      <c r="Q1748" s="21" t="s">
        <v>2070</v>
      </c>
      <c r="R1748" s="21" t="s">
        <v>637</v>
      </c>
      <c r="S1748" s="3">
        <v>-20</v>
      </c>
      <c r="T1748" s="37"/>
      <c r="U1748" s="21" t="s">
        <v>320</v>
      </c>
      <c r="V1748" s="21" t="str">
        <f>VLOOKUP(P1748,'Customer List'!B:C,2,)</f>
        <v>Delhi</v>
      </c>
      <c r="W1748" s="38"/>
      <c r="X1748" s="30">
        <v>45877</v>
      </c>
      <c r="Y1748" s="21">
        <f t="shared" si="187"/>
        <v>0</v>
      </c>
      <c r="Z1748" s="21" t="str">
        <f t="shared" si="188"/>
        <v>Friday</v>
      </c>
      <c r="AA1748" s="21" t="str">
        <f t="shared" si="189"/>
        <v>Friday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374</v>
      </c>
      <c r="F1749" s="47">
        <f t="shared" si="184"/>
        <v>32912</v>
      </c>
      <c r="G1749" s="48">
        <f t="shared" si="185"/>
        <v>32912</v>
      </c>
      <c r="H1749" s="21" t="s">
        <v>2158</v>
      </c>
      <c r="I1749" s="21" t="s">
        <v>4391</v>
      </c>
      <c r="J1749" s="21">
        <v>1</v>
      </c>
      <c r="K1749" s="21">
        <v>1</v>
      </c>
      <c r="L1749" s="21">
        <f t="shared" si="186"/>
        <v>0</v>
      </c>
      <c r="M1749" s="21" t="s">
        <v>2288</v>
      </c>
      <c r="N1749" s="30">
        <v>45875</v>
      </c>
      <c r="O1749" s="48">
        <v>44642</v>
      </c>
      <c r="P1749" s="21" t="s">
        <v>42</v>
      </c>
      <c r="Q1749" s="21" t="s">
        <v>2070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7"/>
        <v>0</v>
      </c>
      <c r="Z1749" s="21" t="str">
        <f t="shared" si="188"/>
        <v>Wednesday</v>
      </c>
      <c r="AA1749" s="21" t="str">
        <f t="shared" si="189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84"/>
        <v>32912</v>
      </c>
      <c r="G1750" s="48">
        <f t="shared" si="185"/>
        <v>32912</v>
      </c>
      <c r="H1750" s="21" t="s">
        <v>2159</v>
      </c>
      <c r="I1750" s="21" t="s">
        <v>4392</v>
      </c>
      <c r="J1750" s="21">
        <v>1</v>
      </c>
      <c r="K1750" s="21">
        <v>1</v>
      </c>
      <c r="L1750" s="21">
        <f t="shared" si="186"/>
        <v>0</v>
      </c>
      <c r="M1750" s="21" t="s">
        <v>2288</v>
      </c>
      <c r="N1750" s="30">
        <v>45875</v>
      </c>
      <c r="O1750" s="48">
        <v>44642.400000000001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7"/>
        <v>0</v>
      </c>
      <c r="Z1750" s="21" t="str">
        <f t="shared" si="188"/>
        <v>Wednesday</v>
      </c>
      <c r="AA1750" s="21" t="str">
        <f t="shared" si="189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201</v>
      </c>
      <c r="F1751" s="47">
        <f t="shared" si="184"/>
        <v>17688</v>
      </c>
      <c r="G1751" s="48">
        <f t="shared" si="185"/>
        <v>17688</v>
      </c>
      <c r="H1751" s="21" t="s">
        <v>751</v>
      </c>
      <c r="I1751" s="21" t="s">
        <v>4125</v>
      </c>
      <c r="J1751" s="21">
        <v>1</v>
      </c>
      <c r="K1751" s="21">
        <v>1</v>
      </c>
      <c r="L1751" s="21">
        <f t="shared" si="186"/>
        <v>0</v>
      </c>
      <c r="M1751" s="21" t="s">
        <v>2289</v>
      </c>
      <c r="N1751" s="30">
        <v>45875</v>
      </c>
      <c r="O1751" s="48">
        <v>24538.5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7"/>
        <v>0</v>
      </c>
      <c r="Z1751" s="21" t="str">
        <f t="shared" si="188"/>
        <v>Wednesday</v>
      </c>
      <c r="AA1751" s="21" t="str">
        <f t="shared" si="189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84"/>
        <v>17688</v>
      </c>
      <c r="G1752" s="48">
        <f t="shared" si="185"/>
        <v>17688</v>
      </c>
      <c r="H1752" s="21" t="s">
        <v>2160</v>
      </c>
      <c r="I1752" s="21" t="s">
        <v>4393</v>
      </c>
      <c r="J1752" s="21">
        <v>1</v>
      </c>
      <c r="K1752" s="21">
        <v>1</v>
      </c>
      <c r="L1752" s="21">
        <f t="shared" si="186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7"/>
        <v>0</v>
      </c>
      <c r="Z1752" s="21" t="str">
        <f t="shared" si="188"/>
        <v>Wednesday</v>
      </c>
      <c r="AA1752" s="21" t="str">
        <f t="shared" si="189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84"/>
        <v>17688</v>
      </c>
      <c r="G1753" s="48">
        <f t="shared" si="185"/>
        <v>17688</v>
      </c>
      <c r="H1753" s="21" t="s">
        <v>2161</v>
      </c>
      <c r="I1753" s="21" t="s">
        <v>4394</v>
      </c>
      <c r="J1753" s="21">
        <v>1</v>
      </c>
      <c r="K1753" s="21">
        <v>1</v>
      </c>
      <c r="L1753" s="21">
        <f t="shared" si="186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7"/>
        <v>0</v>
      </c>
      <c r="Z1753" s="21" t="str">
        <f t="shared" si="188"/>
        <v>Wednesday</v>
      </c>
      <c r="AA1753" s="21" t="str">
        <f t="shared" si="189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84"/>
        <v>17688</v>
      </c>
      <c r="G1754" s="48">
        <f t="shared" si="185"/>
        <v>17688</v>
      </c>
      <c r="H1754" s="21" t="s">
        <v>754</v>
      </c>
      <c r="I1754" s="21" t="s">
        <v>4126</v>
      </c>
      <c r="J1754" s="21">
        <v>1</v>
      </c>
      <c r="K1754" s="21">
        <v>1</v>
      </c>
      <c r="L1754" s="21">
        <f t="shared" si="186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87"/>
        <v>0</v>
      </c>
      <c r="Z1754" s="21" t="str">
        <f t="shared" si="188"/>
        <v>Wednesday</v>
      </c>
      <c r="AA1754" s="21" t="str">
        <f t="shared" si="189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582</v>
      </c>
      <c r="F1755" s="47">
        <f t="shared" si="184"/>
        <v>51216</v>
      </c>
      <c r="G1755" s="48">
        <f t="shared" si="185"/>
        <v>51216</v>
      </c>
      <c r="H1755" s="21" t="s">
        <v>2162</v>
      </c>
      <c r="I1755" s="21" t="s">
        <v>4395</v>
      </c>
      <c r="J1755" s="21">
        <v>1</v>
      </c>
      <c r="K1755" s="21">
        <v>1</v>
      </c>
      <c r="L1755" s="21">
        <f t="shared" si="186"/>
        <v>0</v>
      </c>
      <c r="M1755" s="21" t="s">
        <v>2173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7"/>
        <v>2</v>
      </c>
      <c r="Z1755" s="21" t="str">
        <f t="shared" si="188"/>
        <v>Saturday</v>
      </c>
      <c r="AA1755" s="21" t="str">
        <f t="shared" si="189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84"/>
        <v>51216</v>
      </c>
      <c r="G1756" s="48">
        <f t="shared" si="185"/>
        <v>51216</v>
      </c>
      <c r="H1756" s="21" t="s">
        <v>2163</v>
      </c>
      <c r="I1756" s="21" t="s">
        <v>4395</v>
      </c>
      <c r="J1756" s="21">
        <v>1</v>
      </c>
      <c r="K1756" s="21">
        <v>1</v>
      </c>
      <c r="L1756" s="21">
        <f t="shared" si="186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7"/>
        <v>2</v>
      </c>
      <c r="Z1756" s="21" t="str">
        <f t="shared" si="188"/>
        <v>Saturday</v>
      </c>
      <c r="AA1756" s="21" t="str">
        <f t="shared" si="189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1649</v>
      </c>
      <c r="F1757" s="47">
        <f t="shared" si="184"/>
        <v>145112</v>
      </c>
      <c r="G1757" s="48">
        <f t="shared" si="185"/>
        <v>145112</v>
      </c>
      <c r="H1757" s="21" t="s">
        <v>2164</v>
      </c>
      <c r="I1757" s="21" t="s">
        <v>4396</v>
      </c>
      <c r="J1757" s="21">
        <v>1</v>
      </c>
      <c r="K1757" s="21">
        <v>1</v>
      </c>
      <c r="L1757" s="21">
        <f t="shared" si="186"/>
        <v>0</v>
      </c>
      <c r="M1757" s="21" t="s">
        <v>2173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7"/>
        <v>2</v>
      </c>
      <c r="Z1757" s="21" t="str">
        <f t="shared" si="188"/>
        <v>Saturday</v>
      </c>
      <c r="AA1757" s="21" t="str">
        <f t="shared" si="189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84"/>
        <v>145112</v>
      </c>
      <c r="G1758" s="48">
        <f t="shared" si="185"/>
        <v>145112</v>
      </c>
      <c r="H1758" s="21" t="s">
        <v>2165</v>
      </c>
      <c r="I1758" s="21" t="s">
        <v>4397</v>
      </c>
      <c r="J1758" s="21">
        <v>1</v>
      </c>
      <c r="K1758" s="21">
        <v>1</v>
      </c>
      <c r="L1758" s="21">
        <f t="shared" si="186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87"/>
        <v>2</v>
      </c>
      <c r="Z1758" s="21" t="str">
        <f t="shared" si="188"/>
        <v>Saturday</v>
      </c>
      <c r="AA1758" s="21" t="str">
        <f t="shared" si="189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55</v>
      </c>
      <c r="F1759" s="47">
        <f t="shared" si="184"/>
        <v>4840</v>
      </c>
      <c r="G1759" s="48">
        <f t="shared" si="185"/>
        <v>4840</v>
      </c>
      <c r="H1759" s="21" t="s">
        <v>2166</v>
      </c>
      <c r="I1759" s="21" t="s">
        <v>4398</v>
      </c>
      <c r="J1759" s="21">
        <v>1</v>
      </c>
      <c r="K1759" s="21">
        <v>1</v>
      </c>
      <c r="L1759" s="21">
        <f t="shared" si="186"/>
        <v>0</v>
      </c>
      <c r="M1759" s="21" t="s">
        <v>2192</v>
      </c>
      <c r="N1759" s="30">
        <v>45871</v>
      </c>
      <c r="O1759" s="48">
        <v>9360</v>
      </c>
      <c r="P1759" s="21" t="s">
        <v>2168</v>
      </c>
      <c r="Q1759" s="21">
        <v>58153983764</v>
      </c>
      <c r="R1759" s="21" t="s">
        <v>40</v>
      </c>
      <c r="S1759" s="3">
        <v>-20</v>
      </c>
      <c r="T1759" s="37"/>
      <c r="U1759" s="21" t="s">
        <v>320</v>
      </c>
      <c r="V1759" s="21" t="str">
        <f>VLOOKUP(P1759,'Customer List'!B:C,2,)</f>
        <v>Hyderabad</v>
      </c>
      <c r="W1759" s="38"/>
      <c r="X1759" s="30">
        <v>45873</v>
      </c>
      <c r="Y1759" s="21">
        <f t="shared" si="187"/>
        <v>2</v>
      </c>
      <c r="Z1759" s="21" t="str">
        <f t="shared" si="188"/>
        <v>Saturday</v>
      </c>
      <c r="AA1759" s="21" t="str">
        <f t="shared" si="189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393</v>
      </c>
      <c r="F1760" s="47">
        <f t="shared" si="184"/>
        <v>34584</v>
      </c>
      <c r="G1760" s="48">
        <f t="shared" si="185"/>
        <v>34584</v>
      </c>
      <c r="H1760" s="21" t="s">
        <v>2167</v>
      </c>
      <c r="I1760" s="21" t="s">
        <v>4659</v>
      </c>
      <c r="J1760" s="21">
        <v>1</v>
      </c>
      <c r="K1760" s="21">
        <v>1</v>
      </c>
      <c r="L1760" s="21">
        <f t="shared" si="186"/>
        <v>0</v>
      </c>
      <c r="M1760" s="21" t="s">
        <v>2288</v>
      </c>
      <c r="N1760" s="30">
        <v>45875</v>
      </c>
      <c r="O1760" s="48">
        <v>46983.199999999997</v>
      </c>
      <c r="P1760" s="21" t="s">
        <v>42</v>
      </c>
      <c r="Q1760" s="21" t="s">
        <v>2070</v>
      </c>
      <c r="R1760" s="21" t="s">
        <v>847</v>
      </c>
      <c r="S1760" s="3">
        <v>4</v>
      </c>
      <c r="T1760" s="37"/>
      <c r="U1760" s="21" t="s">
        <v>320</v>
      </c>
      <c r="V1760" s="21" t="str">
        <f>VLOOKUP(P1760,'Customer List'!B:C,2,)</f>
        <v>Faridabad</v>
      </c>
      <c r="W1760" s="38"/>
      <c r="X1760" s="30">
        <v>45875</v>
      </c>
      <c r="Y1760" s="21">
        <f t="shared" si="187"/>
        <v>0</v>
      </c>
      <c r="Z1760" s="21" t="str">
        <f t="shared" si="188"/>
        <v>Wednesday</v>
      </c>
      <c r="AA1760" s="21" t="str">
        <f t="shared" si="189"/>
        <v>Wednesday</v>
      </c>
      <c r="AB1760" s="21" t="str">
        <f>VLOOKUP(U1760,'Currency Sheet'!A:C,3,)</f>
        <v>DOLLAR</v>
      </c>
      <c r="AC1760" s="42" t="str">
        <f>VLOOKUP(P1760,'Customer List'!B:D,3,)</f>
        <v>Local</v>
      </c>
    </row>
    <row r="1761" spans="1:29" x14ac:dyDescent="0.25">
      <c r="A1761" s="21">
        <v>1760</v>
      </c>
      <c r="B1761" s="49" t="s">
        <v>2340</v>
      </c>
      <c r="C1761" s="30">
        <v>45869</v>
      </c>
      <c r="D1761" s="30">
        <v>45869</v>
      </c>
      <c r="E1761" s="47">
        <v>3960</v>
      </c>
      <c r="F1761" s="47">
        <f t="shared" si="184"/>
        <v>3960</v>
      </c>
      <c r="G1761" s="48">
        <f t="shared" si="185"/>
        <v>3960</v>
      </c>
      <c r="H1761" s="21" t="s">
        <v>2148</v>
      </c>
      <c r="I1761" s="21"/>
      <c r="J1761" s="21">
        <v>1</v>
      </c>
      <c r="K1761" s="21">
        <v>1</v>
      </c>
      <c r="L1761" s="21">
        <f t="shared" si="186"/>
        <v>0</v>
      </c>
      <c r="M1761" s="21" t="s">
        <v>2223</v>
      </c>
      <c r="N1761" s="30">
        <v>45871</v>
      </c>
      <c r="O1761" s="48">
        <v>4290</v>
      </c>
      <c r="P1761" s="21" t="s">
        <v>180</v>
      </c>
      <c r="Q1761" s="21" t="s">
        <v>2070</v>
      </c>
      <c r="R1761" s="21" t="s">
        <v>637</v>
      </c>
      <c r="S1761" s="3">
        <v>-20</v>
      </c>
      <c r="T1761" s="37" t="s">
        <v>2222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7"/>
        <v>0</v>
      </c>
      <c r="Z1761" s="21" t="str">
        <f t="shared" si="188"/>
        <v>Saturday</v>
      </c>
      <c r="AA1761" s="21" t="str">
        <f t="shared" si="189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1822.5</v>
      </c>
      <c r="F1762" s="47">
        <f t="shared" si="184"/>
        <v>1822.5</v>
      </c>
      <c r="G1762" s="48">
        <f t="shared" si="185"/>
        <v>1822.5</v>
      </c>
      <c r="H1762" s="21" t="s">
        <v>2149</v>
      </c>
      <c r="I1762" s="21"/>
      <c r="J1762" s="21">
        <v>1</v>
      </c>
      <c r="K1762" s="21">
        <v>1</v>
      </c>
      <c r="L1762" s="21">
        <f t="shared" si="186"/>
        <v>0</v>
      </c>
      <c r="M1762" s="21" t="s">
        <v>2223</v>
      </c>
      <c r="N1762" s="30">
        <v>45871</v>
      </c>
      <c r="O1762" s="48">
        <v>2369.25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7"/>
        <v>0</v>
      </c>
      <c r="Z1762" s="21" t="str">
        <f t="shared" si="188"/>
        <v>Saturday</v>
      </c>
      <c r="AA1762" s="21" t="str">
        <f t="shared" si="189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625</v>
      </c>
      <c r="F1763" s="47">
        <f t="shared" si="184"/>
        <v>625</v>
      </c>
      <c r="G1763" s="48">
        <f t="shared" si="185"/>
        <v>625</v>
      </c>
      <c r="H1763" s="21" t="s">
        <v>2150</v>
      </c>
      <c r="I1763" s="21"/>
      <c r="J1763" s="21">
        <v>1</v>
      </c>
      <c r="K1763" s="21">
        <v>1</v>
      </c>
      <c r="L1763" s="21">
        <f t="shared" si="186"/>
        <v>0</v>
      </c>
      <c r="M1763" s="21" t="s">
        <v>2223</v>
      </c>
      <c r="N1763" s="30">
        <v>45871</v>
      </c>
      <c r="O1763" s="48">
        <v>812.5</v>
      </c>
      <c r="P1763" s="21" t="s">
        <v>180</v>
      </c>
      <c r="Q1763" s="21" t="s">
        <v>2070</v>
      </c>
      <c r="R1763" s="21" t="s">
        <v>637</v>
      </c>
      <c r="S1763" s="3">
        <v>4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87"/>
        <v>0</v>
      </c>
      <c r="Z1763" s="21" t="str">
        <f t="shared" si="188"/>
        <v>Saturday</v>
      </c>
      <c r="AA1763" s="21" t="str">
        <f t="shared" si="189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x14ac:dyDescent="0.25">
      <c r="A1764" s="21">
        <v>1763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84"/>
        <v>9926.4</v>
      </c>
      <c r="G1764" s="48">
        <f t="shared" si="185"/>
        <v>9926.4</v>
      </c>
      <c r="H1764" s="21">
        <v>41003</v>
      </c>
      <c r="I1764" s="21" t="s">
        <v>4127</v>
      </c>
      <c r="J1764" s="21">
        <v>1</v>
      </c>
      <c r="K1764" s="21"/>
      <c r="L1764" s="21">
        <f t="shared" si="186"/>
        <v>1</v>
      </c>
      <c r="M1764" s="21"/>
      <c r="N1764" s="30"/>
      <c r="O1764" s="48"/>
      <c r="P1764" s="21" t="s">
        <v>1145</v>
      </c>
      <c r="Q1764" s="21"/>
      <c r="R1764" s="21"/>
      <c r="S1764" s="3" t="s">
        <v>299</v>
      </c>
      <c r="T1764" s="37"/>
      <c r="U1764" s="21" t="s">
        <v>507</v>
      </c>
      <c r="V1764" s="21" t="str">
        <f>VLOOKUP(P1764,'Customer List'!B:C,2,)</f>
        <v>STOCK</v>
      </c>
      <c r="W1764" s="38" t="s">
        <v>1145</v>
      </c>
      <c r="X1764" s="30" t="str">
        <f>IF(OR(R1764 = "PRIYANKA MADAM", R1764 = "DEEPAK", R1764 = "PORTER"),N1764,"")</f>
        <v/>
      </c>
      <c r="Y1764" s="21" t="str">
        <f t="shared" si="187"/>
        <v/>
      </c>
      <c r="Z1764" s="21" t="str">
        <f t="shared" si="188"/>
        <v/>
      </c>
      <c r="AA1764" s="21" t="str">
        <f t="shared" si="189"/>
        <v/>
      </c>
      <c r="AB1764" s="21" t="str">
        <f>VLOOKUP(U1764,'Currency Sheet'!A:C,3,)</f>
        <v>DOLLAR</v>
      </c>
      <c r="AC1764" s="42" t="str">
        <f>VLOOKUP(P1764,'Customer List'!B:D,3,)</f>
        <v>STOCK</v>
      </c>
    </row>
    <row r="1765" spans="1:29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84"/>
        <v>9926.4</v>
      </c>
      <c r="G1765" s="48">
        <f t="shared" si="185"/>
        <v>39705.599999999999</v>
      </c>
      <c r="H1765" s="21">
        <v>41003</v>
      </c>
      <c r="I1765" s="21" t="s">
        <v>4127</v>
      </c>
      <c r="J1765" s="21">
        <v>4</v>
      </c>
      <c r="K1765" s="21">
        <v>4</v>
      </c>
      <c r="L1765" s="21">
        <f t="shared" si="186"/>
        <v>0</v>
      </c>
      <c r="M1765" s="21" t="s">
        <v>3439</v>
      </c>
      <c r="N1765" s="30">
        <v>45911</v>
      </c>
      <c r="O1765" s="48">
        <f>16391.25*4</f>
        <v>65565</v>
      </c>
      <c r="P1765" s="21" t="s">
        <v>3435</v>
      </c>
      <c r="Q1765" s="21">
        <v>58155546610</v>
      </c>
      <c r="R1765" s="21" t="s">
        <v>40</v>
      </c>
      <c r="S1765" s="3" t="s">
        <v>299</v>
      </c>
      <c r="T1765" s="37"/>
      <c r="U1765" s="21" t="s">
        <v>507</v>
      </c>
      <c r="V1765" s="21" t="str">
        <f>VLOOKUP(P1765,'Customer List'!B:C,2,)</f>
        <v>Banglore</v>
      </c>
      <c r="W1765" s="38"/>
      <c r="X1765" s="30">
        <v>45912</v>
      </c>
      <c r="Y1765" s="21">
        <f t="shared" si="187"/>
        <v>1</v>
      </c>
      <c r="Z1765" s="21" t="str">
        <f t="shared" si="188"/>
        <v>Thursday</v>
      </c>
      <c r="AA1765" s="21" t="str">
        <f t="shared" si="189"/>
        <v>Friday</v>
      </c>
      <c r="AB1765" s="21" t="str">
        <f>VLOOKUP(U1765,'Currency Sheet'!A:C,3,)</f>
        <v>DOLLAR</v>
      </c>
      <c r="AC1765" s="42" t="str">
        <f>VLOOKUP(P1765,'Customer List'!B:D,3,)</f>
        <v>OutStation</v>
      </c>
    </row>
    <row r="1766" spans="1:29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27.2</v>
      </c>
      <c r="F1766" s="47">
        <f t="shared" si="184"/>
        <v>2393.6</v>
      </c>
      <c r="G1766" s="48">
        <f t="shared" si="185"/>
        <v>2393.6</v>
      </c>
      <c r="H1766" s="21" t="s">
        <v>2197</v>
      </c>
      <c r="I1766" s="21" t="s">
        <v>4127</v>
      </c>
      <c r="J1766" s="21">
        <v>1</v>
      </c>
      <c r="K1766" s="21">
        <v>1</v>
      </c>
      <c r="L1766" s="21">
        <f t="shared" si="186"/>
        <v>0</v>
      </c>
      <c r="M1766" s="21" t="s">
        <v>2344</v>
      </c>
      <c r="N1766" s="30">
        <v>45881</v>
      </c>
      <c r="O1766" s="48">
        <v>3952.5</v>
      </c>
      <c r="P1766" s="21" t="s">
        <v>2264</v>
      </c>
      <c r="Q1766" s="21" t="s">
        <v>2070</v>
      </c>
      <c r="R1766" s="21" t="s">
        <v>847</v>
      </c>
      <c r="S1766" s="3" t="s">
        <v>299</v>
      </c>
      <c r="T1766" s="37"/>
      <c r="U1766" s="21" t="s">
        <v>507</v>
      </c>
      <c r="V1766" s="21" t="str">
        <f>VLOOKUP(P1766,'Customer List'!B:C,2,)</f>
        <v>Faridabad</v>
      </c>
      <c r="W1766" s="38"/>
      <c r="X1766" s="30">
        <v>45881</v>
      </c>
      <c r="Y1766" s="21">
        <f t="shared" si="187"/>
        <v>0</v>
      </c>
      <c r="Z1766" s="21" t="str">
        <f t="shared" si="188"/>
        <v>Tuesday</v>
      </c>
      <c r="AA1766" s="21" t="str">
        <f t="shared" si="189"/>
        <v>Tuesday</v>
      </c>
      <c r="AB1766" s="21" t="str">
        <f>VLOOKUP(U1766,'Currency Sheet'!A:C,3,)</f>
        <v>DOLLAR</v>
      </c>
      <c r="AC1766" s="42" t="str">
        <f>VLOOKUP(P1766,'Customer List'!B:D,3,)</f>
        <v>Local</v>
      </c>
    </row>
    <row r="1767" spans="1:29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84"/>
        <v>0</v>
      </c>
      <c r="G1767" s="48">
        <f t="shared" si="185"/>
        <v>0</v>
      </c>
      <c r="H1767" s="21">
        <v>116913001</v>
      </c>
      <c r="I1767" s="21" t="s">
        <v>2701</v>
      </c>
      <c r="J1767" s="21">
        <v>1</v>
      </c>
      <c r="K1767" s="21">
        <v>1</v>
      </c>
      <c r="L1767" s="21">
        <f t="shared" si="186"/>
        <v>0</v>
      </c>
      <c r="M1767" s="21" t="s">
        <v>2702</v>
      </c>
      <c r="N1767" s="30">
        <v>45888</v>
      </c>
      <c r="O1767" s="48">
        <v>7120</v>
      </c>
      <c r="P1767" s="21" t="s">
        <v>1011</v>
      </c>
      <c r="Q1767" s="21" t="s">
        <v>2070</v>
      </c>
      <c r="R1767" s="21" t="s">
        <v>847</v>
      </c>
      <c r="S1767" s="3" t="s">
        <v>299</v>
      </c>
      <c r="T1767" s="37"/>
      <c r="U1767" s="21" t="s">
        <v>2775</v>
      </c>
      <c r="V1767" s="21" t="str">
        <f>VLOOKUP(P1767,'Customer List'!B:C,2,)</f>
        <v>Delhi</v>
      </c>
      <c r="W1767" s="38"/>
      <c r="X1767" s="30">
        <v>45888</v>
      </c>
      <c r="Y1767" s="21">
        <f t="shared" si="187"/>
        <v>0</v>
      </c>
      <c r="Z1767" s="21" t="str">
        <f t="shared" si="188"/>
        <v>Tuesday</v>
      </c>
      <c r="AA1767" s="21" t="str">
        <f t="shared" si="189"/>
        <v>Tuesday</v>
      </c>
      <c r="AB1767" s="21" t="str">
        <f>VLOOKUP(U1767,'Currency Sheet'!A:C,3,)</f>
        <v>INR</v>
      </c>
      <c r="AC1767" s="42" t="str">
        <f>VLOOKUP(P1767,'Customer List'!B:D,3,)</f>
        <v>Local</v>
      </c>
    </row>
    <row r="1768" spans="1:29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84"/>
        <v>0</v>
      </c>
      <c r="G1768" s="48">
        <f t="shared" si="185"/>
        <v>0</v>
      </c>
      <c r="H1768" s="21">
        <v>116910001</v>
      </c>
      <c r="I1768" s="21" t="s">
        <v>2703</v>
      </c>
      <c r="J1768" s="21">
        <v>1</v>
      </c>
      <c r="K1768" s="21"/>
      <c r="L1768" s="21">
        <f t="shared" si="186"/>
        <v>1</v>
      </c>
      <c r="M1768" s="21"/>
      <c r="N1768" s="30"/>
      <c r="O1768" s="48"/>
      <c r="P1768" s="21" t="s">
        <v>1145</v>
      </c>
      <c r="Q1768" s="21"/>
      <c r="R1768" s="21"/>
      <c r="S1768" s="3" t="s">
        <v>299</v>
      </c>
      <c r="T1768" s="37"/>
      <c r="U1768" s="21" t="s">
        <v>2775</v>
      </c>
      <c r="V1768" s="21" t="str">
        <f>VLOOKUP(P1768,'Customer List'!B:C,2,)</f>
        <v>STOCK</v>
      </c>
      <c r="W1768" s="38" t="s">
        <v>1145</v>
      </c>
      <c r="X1768" s="30" t="str">
        <f>IF(OR(R1768 = "PRIYANKA MADAM", R1768 = "DEEPAK", R1768 = "PORTER"),N1768,"")</f>
        <v/>
      </c>
      <c r="Y1768" s="21" t="str">
        <f t="shared" si="187"/>
        <v/>
      </c>
      <c r="Z1768" s="21" t="str">
        <f t="shared" si="188"/>
        <v/>
      </c>
      <c r="AA1768" s="21" t="str">
        <f t="shared" si="189"/>
        <v/>
      </c>
      <c r="AB1768" s="21" t="str">
        <f>VLOOKUP(U1768,'Currency Sheet'!A:C,3,)</f>
        <v>INR</v>
      </c>
      <c r="AC1768" s="42" t="str">
        <f>VLOOKUP(P1768,'Customer List'!B:D,3,)</f>
        <v>STOCK</v>
      </c>
    </row>
    <row r="1769" spans="1:29" x14ac:dyDescent="0.25">
      <c r="A1769" s="21">
        <v>1768</v>
      </c>
      <c r="B1769" s="21">
        <v>194911</v>
      </c>
      <c r="C1769" s="30">
        <v>45867</v>
      </c>
      <c r="D1769" s="30">
        <v>45870</v>
      </c>
      <c r="E1769" s="47">
        <v>285</v>
      </c>
      <c r="F1769" s="47">
        <f t="shared" si="184"/>
        <v>25080</v>
      </c>
      <c r="G1769" s="48">
        <f t="shared" si="185"/>
        <v>25080</v>
      </c>
      <c r="H1769" s="21" t="s">
        <v>2194</v>
      </c>
      <c r="I1769" s="37" t="s">
        <v>5281</v>
      </c>
      <c r="J1769" s="21">
        <v>1</v>
      </c>
      <c r="K1769" s="21">
        <v>1</v>
      </c>
      <c r="L1769" s="21">
        <f t="shared" si="186"/>
        <v>0</v>
      </c>
      <c r="M1769" s="21" t="s">
        <v>2234</v>
      </c>
      <c r="N1769" s="30">
        <v>45873</v>
      </c>
      <c r="O1769" s="48">
        <v>47430</v>
      </c>
      <c r="P1769" s="21" t="s">
        <v>332</v>
      </c>
      <c r="Q1769" s="21">
        <v>58154040324</v>
      </c>
      <c r="R1769" s="21" t="s">
        <v>40</v>
      </c>
      <c r="S1769" s="3">
        <v>4</v>
      </c>
      <c r="T1769" s="37"/>
      <c r="U1769" s="21" t="s">
        <v>2777</v>
      </c>
      <c r="V1769" s="21" t="str">
        <f>VLOOKUP(P1769,'Customer List'!B:C,2,)</f>
        <v>Banglore</v>
      </c>
      <c r="W1769" s="38"/>
      <c r="X1769" s="30">
        <v>45874</v>
      </c>
      <c r="Y1769" s="21">
        <f t="shared" si="187"/>
        <v>1</v>
      </c>
      <c r="Z1769" s="21" t="str">
        <f t="shared" si="188"/>
        <v>Monday</v>
      </c>
      <c r="AA1769" s="21" t="str">
        <f t="shared" si="189"/>
        <v>Tuesday</v>
      </c>
      <c r="AB1769" s="21" t="str">
        <f>VLOOKUP(U1769,'Currency Sheet'!A:C,3,)</f>
        <v>DOLLAR</v>
      </c>
      <c r="AC1769" s="42" t="str">
        <f>VLOOKUP(P1769,'Customer List'!B:D,3,)</f>
        <v>OutStation</v>
      </c>
    </row>
    <row r="1770" spans="1:29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391</v>
      </c>
      <c r="F1770" s="47">
        <f t="shared" si="184"/>
        <v>34408</v>
      </c>
      <c r="G1770" s="48">
        <f t="shared" si="185"/>
        <v>34408</v>
      </c>
      <c r="H1770" s="21" t="s">
        <v>2195</v>
      </c>
      <c r="I1770" s="21" t="s">
        <v>5282</v>
      </c>
      <c r="J1770" s="21">
        <v>1</v>
      </c>
      <c r="K1770" s="21">
        <v>1</v>
      </c>
      <c r="L1770" s="21">
        <f t="shared" si="186"/>
        <v>0</v>
      </c>
      <c r="M1770" s="21" t="s">
        <v>2233</v>
      </c>
      <c r="N1770" s="30">
        <v>45873</v>
      </c>
      <c r="O1770" s="48">
        <v>64983.8</v>
      </c>
      <c r="P1770" s="21" t="s">
        <v>6309</v>
      </c>
      <c r="Q1770" s="21">
        <v>58154040011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87"/>
        <v>1</v>
      </c>
      <c r="Z1770" s="21" t="str">
        <f t="shared" si="188"/>
        <v>Monday</v>
      </c>
      <c r="AA1770" s="21" t="str">
        <f t="shared" si="189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x14ac:dyDescent="0.25">
      <c r="A1771" s="21">
        <v>1770</v>
      </c>
      <c r="B1771" s="21" t="s">
        <v>2704</v>
      </c>
      <c r="C1771" s="30">
        <v>45868</v>
      </c>
      <c r="D1771" s="30">
        <v>45871</v>
      </c>
      <c r="E1771" s="47">
        <v>25010.3</v>
      </c>
      <c r="F1771" s="47">
        <f t="shared" si="184"/>
        <v>25010.3</v>
      </c>
      <c r="G1771" s="48">
        <f t="shared" si="185"/>
        <v>25010.3</v>
      </c>
      <c r="H1771" s="21">
        <v>194670</v>
      </c>
      <c r="I1771" s="21" t="s">
        <v>2705</v>
      </c>
      <c r="J1771" s="21">
        <v>1</v>
      </c>
      <c r="K1771" s="21">
        <v>1</v>
      </c>
      <c r="L1771" s="21">
        <f t="shared" si="186"/>
        <v>0</v>
      </c>
      <c r="M1771" s="21" t="s">
        <v>3284</v>
      </c>
      <c r="N1771" s="30">
        <v>45901</v>
      </c>
      <c r="O1771" s="48">
        <v>27971.8</v>
      </c>
      <c r="P1771" s="21" t="s">
        <v>30</v>
      </c>
      <c r="Q1771" s="21" t="s">
        <v>636</v>
      </c>
      <c r="R1771" s="21" t="s">
        <v>637</v>
      </c>
      <c r="S1771" s="3" t="s">
        <v>299</v>
      </c>
      <c r="T1771" s="37"/>
      <c r="U1771" s="21" t="s">
        <v>2775</v>
      </c>
      <c r="V1771" s="21" t="str">
        <f>VLOOKUP(P1771,'Customer List'!B:C,2,)</f>
        <v>Delhi</v>
      </c>
      <c r="W1771" s="38"/>
      <c r="X1771" s="30">
        <f>IF(OR(R1771 = "PRIYANKA MADAM", R1771 = "DEEPAK", R1771 = "PORTER"),N1771,"")</f>
        <v>45901</v>
      </c>
      <c r="Y1771" s="21">
        <f t="shared" si="187"/>
        <v>0</v>
      </c>
      <c r="Z1771" s="21" t="str">
        <f t="shared" si="188"/>
        <v>Monday</v>
      </c>
      <c r="AA1771" s="21" t="str">
        <f t="shared" si="189"/>
        <v>Monday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3578.4</v>
      </c>
      <c r="F1772" s="47">
        <f t="shared" si="184"/>
        <v>3578.4</v>
      </c>
      <c r="G1772" s="48">
        <f t="shared" si="185"/>
        <v>3578.4</v>
      </c>
      <c r="H1772" s="21">
        <v>103028</v>
      </c>
      <c r="I1772" s="21" t="s">
        <v>2706</v>
      </c>
      <c r="J1772" s="21">
        <v>1</v>
      </c>
      <c r="K1772" s="21">
        <v>1</v>
      </c>
      <c r="L1772" s="21">
        <f t="shared" si="186"/>
        <v>0</v>
      </c>
      <c r="M1772" s="21" t="s">
        <v>2707</v>
      </c>
      <c r="N1772" s="30">
        <v>45881</v>
      </c>
      <c r="O1772" s="48">
        <v>0</v>
      </c>
      <c r="P1772" s="21" t="s">
        <v>30</v>
      </c>
      <c r="Q1772" s="21" t="s">
        <v>2070</v>
      </c>
      <c r="R1772" s="21" t="s">
        <v>637</v>
      </c>
      <c r="S1772" s="3" t="s">
        <v>299</v>
      </c>
      <c r="T1772" s="37" t="s">
        <v>2708</v>
      </c>
      <c r="U1772" s="21" t="s">
        <v>2775</v>
      </c>
      <c r="V1772" s="21" t="str">
        <f>VLOOKUP(P1772,'Customer List'!B:C,2,)</f>
        <v>Delhi</v>
      </c>
      <c r="W1772" s="38"/>
      <c r="X1772" s="30">
        <v>45881</v>
      </c>
      <c r="Y1772" s="21">
        <f t="shared" si="187"/>
        <v>0</v>
      </c>
      <c r="Z1772" s="21" t="str">
        <f t="shared" si="188"/>
        <v>Tuesday</v>
      </c>
      <c r="AA1772" s="21" t="str">
        <f t="shared" si="189"/>
        <v>Tuesday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1772</v>
      </c>
      <c r="B1773" s="21" t="s">
        <v>2709</v>
      </c>
      <c r="C1773" s="30">
        <v>45868</v>
      </c>
      <c r="D1773" s="30">
        <v>45871</v>
      </c>
      <c r="E1773" s="47">
        <v>3637.5</v>
      </c>
      <c r="F1773" s="47">
        <f t="shared" si="184"/>
        <v>3637.5</v>
      </c>
      <c r="G1773" s="48">
        <f t="shared" si="185"/>
        <v>3637.5</v>
      </c>
      <c r="H1773" s="21">
        <v>116913050</v>
      </c>
      <c r="I1773" s="21" t="s">
        <v>2710</v>
      </c>
      <c r="J1773" s="21">
        <v>1</v>
      </c>
      <c r="K1773" s="21">
        <v>1</v>
      </c>
      <c r="L1773" s="21">
        <f t="shared" si="186"/>
        <v>0</v>
      </c>
      <c r="M1773" s="21" t="s">
        <v>2711</v>
      </c>
      <c r="N1773" s="30">
        <v>45871</v>
      </c>
      <c r="O1773" s="48">
        <v>0</v>
      </c>
      <c r="P1773" s="21" t="s">
        <v>625</v>
      </c>
      <c r="Q1773" s="21" t="s">
        <v>636</v>
      </c>
      <c r="R1773" s="21" t="s">
        <v>847</v>
      </c>
      <c r="S1773" s="3" t="s">
        <v>299</v>
      </c>
      <c r="T1773" s="37"/>
      <c r="U1773" s="21" t="s">
        <v>2775</v>
      </c>
      <c r="V1773" s="21" t="str">
        <f>VLOOKUP(P1773,'Customer List'!B:C,2,)</f>
        <v>Delhi</v>
      </c>
      <c r="W1773" s="38"/>
      <c r="X1773" s="30">
        <v>45871</v>
      </c>
      <c r="Y1773" s="21">
        <f t="shared" si="187"/>
        <v>0</v>
      </c>
      <c r="Z1773" s="21" t="str">
        <f t="shared" si="188"/>
        <v>Saturday</v>
      </c>
      <c r="AA1773" s="21" t="str">
        <f t="shared" si="189"/>
        <v>Saturday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13825</v>
      </c>
      <c r="F1774" s="47">
        <f t="shared" si="184"/>
        <v>13825</v>
      </c>
      <c r="G1774" s="48">
        <f t="shared" si="185"/>
        <v>13825</v>
      </c>
      <c r="H1774" s="21" t="s">
        <v>2717</v>
      </c>
      <c r="I1774" s="21" t="s">
        <v>2712</v>
      </c>
      <c r="J1774" s="21">
        <v>1</v>
      </c>
      <c r="K1774" s="21">
        <v>1</v>
      </c>
      <c r="L1774" s="21">
        <f t="shared" si="186"/>
        <v>0</v>
      </c>
      <c r="M1774" s="21" t="s">
        <v>3284</v>
      </c>
      <c r="N1774" s="30">
        <v>45901</v>
      </c>
      <c r="O1774" s="48">
        <v>18212.45</v>
      </c>
      <c r="P1774" s="21" t="s">
        <v>30</v>
      </c>
      <c r="Q1774" s="21" t="s">
        <v>636</v>
      </c>
      <c r="R1774" s="21" t="s">
        <v>637</v>
      </c>
      <c r="S1774" s="3">
        <v>4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f>IF(OR(R1774 = "PRIYANKA MADAM", R1774 = "DEEPAK", R1774 = "PORTER"),N1774,"")</f>
        <v>45901</v>
      </c>
      <c r="Y1774" s="21">
        <f t="shared" si="187"/>
        <v>0</v>
      </c>
      <c r="Z1774" s="21" t="str">
        <f t="shared" si="188"/>
        <v>Monday</v>
      </c>
      <c r="AA1774" s="21" t="str">
        <f t="shared" si="189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1774</v>
      </c>
      <c r="B1775" s="21" t="s">
        <v>2713</v>
      </c>
      <c r="C1775" s="30">
        <v>45868</v>
      </c>
      <c r="D1775" s="30">
        <v>45871</v>
      </c>
      <c r="E1775" s="47">
        <v>4494</v>
      </c>
      <c r="F1775" s="47">
        <f t="shared" si="184"/>
        <v>4494</v>
      </c>
      <c r="G1775" s="48">
        <f t="shared" si="185"/>
        <v>4494</v>
      </c>
      <c r="H1775" s="21" t="s">
        <v>2714</v>
      </c>
      <c r="I1775" s="21" t="s">
        <v>2715</v>
      </c>
      <c r="J1775" s="21">
        <v>1</v>
      </c>
      <c r="K1775" s="21">
        <v>1</v>
      </c>
      <c r="L1775" s="21">
        <f t="shared" si="186"/>
        <v>0</v>
      </c>
      <c r="M1775" s="21" t="s">
        <v>2223</v>
      </c>
      <c r="N1775" s="30">
        <v>45873</v>
      </c>
      <c r="O1775" s="48">
        <v>13050</v>
      </c>
      <c r="P1775" s="21" t="s">
        <v>625</v>
      </c>
      <c r="Q1775" s="21" t="s">
        <v>636</v>
      </c>
      <c r="R1775" s="21" t="s">
        <v>637</v>
      </c>
      <c r="S1775" s="3" t="s">
        <v>299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v>45873</v>
      </c>
      <c r="Y1775" s="21">
        <f t="shared" si="187"/>
        <v>0</v>
      </c>
      <c r="Z1775" s="21" t="str">
        <f t="shared" si="188"/>
        <v>Monday</v>
      </c>
      <c r="AA1775" s="21" t="str">
        <f t="shared" si="189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x14ac:dyDescent="0.25">
      <c r="A1776" s="21">
        <v>1775</v>
      </c>
      <c r="B1776" s="21">
        <v>176807</v>
      </c>
      <c r="C1776" s="30">
        <v>45870</v>
      </c>
      <c r="D1776" s="30">
        <v>45873</v>
      </c>
      <c r="E1776" s="47">
        <v>340</v>
      </c>
      <c r="F1776" s="47">
        <f t="shared" si="184"/>
        <v>29920</v>
      </c>
      <c r="G1776" s="48">
        <f t="shared" si="185"/>
        <v>29920</v>
      </c>
      <c r="H1776" s="21" t="s">
        <v>2219</v>
      </c>
      <c r="I1776" s="21" t="s">
        <v>4361</v>
      </c>
      <c r="J1776" s="21">
        <v>1</v>
      </c>
      <c r="K1776" s="21">
        <v>1</v>
      </c>
      <c r="L1776" s="21">
        <f t="shared" si="186"/>
        <v>0</v>
      </c>
      <c r="M1776" s="21" t="s">
        <v>2304</v>
      </c>
      <c r="N1776" s="30">
        <v>45877</v>
      </c>
      <c r="O1776" s="48">
        <v>52920</v>
      </c>
      <c r="P1776" s="21" t="s">
        <v>49</v>
      </c>
      <c r="Q1776" s="21" t="s">
        <v>2070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7"/>
        <v>0</v>
      </c>
      <c r="Z1776" s="21" t="str">
        <f t="shared" si="188"/>
        <v>Friday</v>
      </c>
      <c r="AA1776" s="21" t="str">
        <f t="shared" si="189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530</v>
      </c>
      <c r="F1777" s="47">
        <f t="shared" si="184"/>
        <v>46640</v>
      </c>
      <c r="G1777" s="48">
        <f t="shared" si="185"/>
        <v>46640</v>
      </c>
      <c r="H1777" s="21" t="s">
        <v>2220</v>
      </c>
      <c r="I1777" s="21" t="s">
        <v>4362</v>
      </c>
      <c r="J1777" s="21">
        <v>1</v>
      </c>
      <c r="K1777" s="21">
        <v>1</v>
      </c>
      <c r="L1777" s="21">
        <f t="shared" si="186"/>
        <v>0</v>
      </c>
      <c r="M1777" s="21" t="s">
        <v>2304</v>
      </c>
      <c r="N1777" s="30">
        <v>45877</v>
      </c>
      <c r="O1777" s="48">
        <v>68880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87"/>
        <v>0</v>
      </c>
      <c r="Z1777" s="21" t="str">
        <f t="shared" si="188"/>
        <v>Friday</v>
      </c>
      <c r="AA1777" s="21" t="str">
        <f t="shared" si="189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x14ac:dyDescent="0.25">
      <c r="A1778" s="21">
        <v>1777</v>
      </c>
      <c r="B1778" s="21">
        <v>65744</v>
      </c>
      <c r="C1778" s="30">
        <v>45872</v>
      </c>
      <c r="D1778" s="30">
        <v>45873</v>
      </c>
      <c r="E1778" s="47">
        <v>259</v>
      </c>
      <c r="F1778" s="47">
        <f t="shared" si="184"/>
        <v>22792</v>
      </c>
      <c r="G1778" s="48">
        <f t="shared" si="185"/>
        <v>22792</v>
      </c>
      <c r="H1778" s="21" t="s">
        <v>2218</v>
      </c>
      <c r="I1778" s="21" t="s">
        <v>5250</v>
      </c>
      <c r="J1778" s="21">
        <v>1</v>
      </c>
      <c r="K1778" s="21">
        <v>1</v>
      </c>
      <c r="L1778" s="21">
        <f t="shared" si="186"/>
        <v>0</v>
      </c>
      <c r="M1778" s="21" t="s">
        <v>2336</v>
      </c>
      <c r="N1778" s="30">
        <v>45880</v>
      </c>
      <c r="O1778" s="48">
        <v>40145</v>
      </c>
      <c r="P1778" s="21" t="s">
        <v>944</v>
      </c>
      <c r="Q1778" s="21">
        <v>58154305241</v>
      </c>
      <c r="R1778" s="21" t="s">
        <v>40</v>
      </c>
      <c r="S1778" s="3">
        <v>-20</v>
      </c>
      <c r="T1778" s="37"/>
      <c r="U1778" s="21" t="s">
        <v>2527</v>
      </c>
      <c r="V1778" s="21" t="str">
        <f>VLOOKUP(P1778,'Customer List'!B:C,2,)</f>
        <v>Banglore</v>
      </c>
      <c r="W1778" s="38"/>
      <c r="X1778" s="30">
        <v>45881</v>
      </c>
      <c r="Y1778" s="21">
        <f t="shared" si="187"/>
        <v>1</v>
      </c>
      <c r="Z1778" s="21" t="str">
        <f t="shared" si="188"/>
        <v>Monday</v>
      </c>
      <c r="AA1778" s="21" t="str">
        <f t="shared" si="189"/>
        <v>Tuesday</v>
      </c>
      <c r="AB1778" s="21" t="str">
        <f>VLOOKUP(U1778,'Currency Sheet'!A:C,3,)</f>
        <v>DOLLAR</v>
      </c>
      <c r="AC1778" s="42" t="str">
        <f>VLOOKUP(P1778,'Customer List'!B:D,3,)</f>
        <v>OutStation</v>
      </c>
    </row>
    <row r="1779" spans="1:29" x14ac:dyDescent="0.25">
      <c r="A1779" s="21">
        <v>1778</v>
      </c>
      <c r="B1779" s="21" t="s">
        <v>2624</v>
      </c>
      <c r="C1779" s="30">
        <v>45863</v>
      </c>
      <c r="D1779" s="30">
        <v>45873</v>
      </c>
      <c r="E1779" s="47">
        <v>7000</v>
      </c>
      <c r="F1779" s="47">
        <f t="shared" si="184"/>
        <v>7000</v>
      </c>
      <c r="G1779" s="48">
        <f t="shared" si="185"/>
        <v>14000</v>
      </c>
      <c r="H1779" s="21" t="s">
        <v>2625</v>
      </c>
      <c r="I1779" s="21" t="s">
        <v>2626</v>
      </c>
      <c r="J1779" s="21">
        <v>2</v>
      </c>
      <c r="K1779" s="21">
        <v>2</v>
      </c>
      <c r="L1779" s="21">
        <f t="shared" si="186"/>
        <v>0</v>
      </c>
      <c r="M1779" s="21" t="s">
        <v>2627</v>
      </c>
      <c r="N1779" s="30">
        <v>45877</v>
      </c>
      <c r="O1779" s="48">
        <v>16200</v>
      </c>
      <c r="P1779" s="21" t="s">
        <v>16</v>
      </c>
      <c r="Q1779" s="21" t="s">
        <v>636</v>
      </c>
      <c r="R1779" s="21" t="s">
        <v>637</v>
      </c>
      <c r="S1779" s="3" t="s">
        <v>299</v>
      </c>
      <c r="T1779" s="37"/>
      <c r="U1779" s="21" t="s">
        <v>2084</v>
      </c>
      <c r="V1779" s="21" t="str">
        <f>VLOOKUP(P1779,'Customer List'!B:C,2,)</f>
        <v>Delhi</v>
      </c>
      <c r="W1779" s="38"/>
      <c r="X1779" s="30">
        <v>45877</v>
      </c>
      <c r="Y1779" s="21">
        <f t="shared" si="187"/>
        <v>0</v>
      </c>
      <c r="Z1779" s="21" t="str">
        <f t="shared" si="188"/>
        <v>Friday</v>
      </c>
      <c r="AA1779" s="21" t="str">
        <f t="shared" si="189"/>
        <v>Friday</v>
      </c>
      <c r="AB1779" s="21" t="str">
        <f>VLOOKUP(U1779,'Currency Sheet'!A:C,3,)</f>
        <v>INR</v>
      </c>
      <c r="AC1779" s="42" t="str">
        <f>VLOOKUP(P1779,'Customer List'!B:D,3,)</f>
        <v>Local</v>
      </c>
    </row>
    <row r="1780" spans="1:29" x14ac:dyDescent="0.25">
      <c r="A1780" s="21">
        <v>1779</v>
      </c>
      <c r="B1780" s="21" t="s">
        <v>2628</v>
      </c>
      <c r="C1780" s="30">
        <v>45868</v>
      </c>
      <c r="D1780" s="30">
        <v>45873</v>
      </c>
      <c r="E1780" s="47">
        <v>9000</v>
      </c>
      <c r="F1780" s="47">
        <f t="shared" si="184"/>
        <v>9000</v>
      </c>
      <c r="G1780" s="48">
        <f t="shared" si="185"/>
        <v>9000</v>
      </c>
      <c r="H1780" s="21" t="s">
        <v>2594</v>
      </c>
      <c r="I1780" s="21" t="s">
        <v>2629</v>
      </c>
      <c r="J1780" s="21">
        <v>1</v>
      </c>
      <c r="K1780" s="21"/>
      <c r="L1780" s="21">
        <f t="shared" si="186"/>
        <v>1</v>
      </c>
      <c r="M1780" s="21"/>
      <c r="N1780" s="30"/>
      <c r="O1780" s="48"/>
      <c r="P1780" s="21" t="s">
        <v>1145</v>
      </c>
      <c r="Q1780" s="21"/>
      <c r="R1780" s="21"/>
      <c r="S1780" s="3" t="s">
        <v>299</v>
      </c>
      <c r="T1780" s="37"/>
      <c r="U1780" s="21" t="s">
        <v>2084</v>
      </c>
      <c r="V1780" s="21" t="str">
        <f>VLOOKUP(P1780,'Customer List'!B:C,2,)</f>
        <v>STOCK</v>
      </c>
      <c r="W1780" s="38" t="s">
        <v>1145</v>
      </c>
      <c r="X1780" s="30" t="str">
        <f>IF(OR(R1780 = "PRIYANKA MADAM", R1780 = "DEEPAK", R1780 = "PORTER"),N1780,"")</f>
        <v/>
      </c>
      <c r="Y1780" s="21" t="str">
        <f t="shared" si="187"/>
        <v/>
      </c>
      <c r="Z1780" s="21" t="str">
        <f t="shared" si="188"/>
        <v/>
      </c>
      <c r="AA1780" s="21" t="str">
        <f t="shared" si="189"/>
        <v/>
      </c>
      <c r="AB1780" s="21" t="str">
        <f>VLOOKUP(U1780,'Currency Sheet'!A:C,3,)</f>
        <v>INR</v>
      </c>
      <c r="AC1780" s="42" t="str">
        <f>VLOOKUP(P1780,'Customer List'!B:D,3,)</f>
        <v>STOCK</v>
      </c>
    </row>
    <row r="1781" spans="1:29" x14ac:dyDescent="0.25">
      <c r="A1781" s="21">
        <v>1780</v>
      </c>
      <c r="B1781" s="21" t="s">
        <v>2198</v>
      </c>
      <c r="C1781" s="30">
        <v>45868</v>
      </c>
      <c r="D1781" s="30">
        <v>45873</v>
      </c>
      <c r="E1781" s="47">
        <v>32.4</v>
      </c>
      <c r="F1781" s="47">
        <f t="shared" si="184"/>
        <v>2851.2</v>
      </c>
      <c r="G1781" s="48">
        <f t="shared" si="185"/>
        <v>2851.2</v>
      </c>
      <c r="H1781" s="21" t="s">
        <v>2199</v>
      </c>
      <c r="I1781" s="21"/>
      <c r="J1781" s="21">
        <v>1</v>
      </c>
      <c r="K1781" s="21">
        <v>1</v>
      </c>
      <c r="L1781" s="21">
        <f t="shared" si="186"/>
        <v>0</v>
      </c>
      <c r="M1781" s="21" t="s">
        <v>2419</v>
      </c>
      <c r="N1781" s="30">
        <v>45887</v>
      </c>
      <c r="O1781" s="48">
        <v>7281.25</v>
      </c>
      <c r="P1781" s="21" t="s">
        <v>1135</v>
      </c>
      <c r="Q1781" s="21">
        <v>58154519253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Banglore</v>
      </c>
      <c r="W1781" s="38"/>
      <c r="X1781" s="30">
        <v>45888</v>
      </c>
      <c r="Y1781" s="21">
        <f t="shared" si="187"/>
        <v>1</v>
      </c>
      <c r="Z1781" s="21" t="str">
        <f t="shared" si="188"/>
        <v>Monday</v>
      </c>
      <c r="AA1781" s="21" t="str">
        <f t="shared" si="189"/>
        <v>Tuesday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30</v>
      </c>
      <c r="F1782" s="47">
        <f t="shared" si="184"/>
        <v>2640</v>
      </c>
      <c r="G1782" s="48">
        <f t="shared" si="185"/>
        <v>5280</v>
      </c>
      <c r="H1782" s="21" t="s">
        <v>2200</v>
      </c>
      <c r="I1782" s="21"/>
      <c r="J1782" s="21">
        <v>2</v>
      </c>
      <c r="K1782" s="21">
        <v>2</v>
      </c>
      <c r="L1782" s="21">
        <f t="shared" si="186"/>
        <v>0</v>
      </c>
      <c r="M1782" s="21" t="s">
        <v>2235</v>
      </c>
      <c r="N1782" s="30">
        <v>45873</v>
      </c>
      <c r="O1782" s="48">
        <v>10150</v>
      </c>
      <c r="P1782" s="21" t="s">
        <v>2201</v>
      </c>
      <c r="Q1782" s="21">
        <v>58154046182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ASSAM</v>
      </c>
      <c r="W1782" s="38"/>
      <c r="X1782" s="30">
        <v>45875</v>
      </c>
      <c r="Y1782" s="21">
        <f t="shared" si="187"/>
        <v>2</v>
      </c>
      <c r="Z1782" s="21" t="str">
        <f t="shared" si="188"/>
        <v>Monday</v>
      </c>
      <c r="AA1782" s="21" t="str">
        <f t="shared" si="189"/>
        <v>Wednesday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x14ac:dyDescent="0.25">
      <c r="A1783" s="21">
        <v>1782</v>
      </c>
      <c r="B1783" s="21" t="s">
        <v>2202</v>
      </c>
      <c r="C1783" s="30">
        <v>45868</v>
      </c>
      <c r="D1783" s="30">
        <v>45873</v>
      </c>
      <c r="E1783" s="47">
        <v>23</v>
      </c>
      <c r="F1783" s="47">
        <f t="shared" si="184"/>
        <v>2024</v>
      </c>
      <c r="G1783" s="48">
        <f t="shared" si="185"/>
        <v>2024</v>
      </c>
      <c r="H1783" s="21" t="s">
        <v>2203</v>
      </c>
      <c r="I1783" s="21"/>
      <c r="J1783" s="21">
        <v>1</v>
      </c>
      <c r="K1783" s="21">
        <v>1</v>
      </c>
      <c r="L1783" s="21">
        <f t="shared" si="186"/>
        <v>0</v>
      </c>
      <c r="M1783" s="21" t="s">
        <v>3317</v>
      </c>
      <c r="N1783" s="30">
        <v>45903</v>
      </c>
      <c r="O1783" s="48">
        <v>5002.5</v>
      </c>
      <c r="P1783" s="21" t="s">
        <v>42</v>
      </c>
      <c r="Q1783" s="21" t="s">
        <v>2070</v>
      </c>
      <c r="R1783" s="21" t="s">
        <v>637</v>
      </c>
      <c r="S1783" s="3">
        <v>-20</v>
      </c>
      <c r="T1783" s="37"/>
      <c r="U1783" s="21" t="s">
        <v>520</v>
      </c>
      <c r="V1783" s="21" t="str">
        <f>VLOOKUP(P1783,'Customer List'!B:C,2,)</f>
        <v>Faridabad</v>
      </c>
      <c r="W1783" s="38"/>
      <c r="X1783" s="30">
        <f>IF(OR(R1783 = "PRIYANKA MADAM", R1783 = "DEEPAK", R1783 = "PORTER"),N1783,"")</f>
        <v>45903</v>
      </c>
      <c r="Y1783" s="21">
        <f t="shared" si="187"/>
        <v>0</v>
      </c>
      <c r="Z1783" s="21" t="str">
        <f t="shared" si="188"/>
        <v>Wednesday</v>
      </c>
      <c r="AA1783" s="21" t="str">
        <f t="shared" si="189"/>
        <v>Wednesday</v>
      </c>
      <c r="AB1783" s="21" t="str">
        <f>VLOOKUP(U1783,'Currency Sheet'!A:C,3,)</f>
        <v>DOLLAR</v>
      </c>
      <c r="AC1783" s="42" t="str">
        <f>VLOOKUP(P1783,'Customer List'!B:D,3,)</f>
        <v>Local</v>
      </c>
    </row>
    <row r="1784" spans="1:29" x14ac:dyDescent="0.25">
      <c r="A1784" s="21">
        <v>1783</v>
      </c>
      <c r="B1784" s="21" t="s">
        <v>2204</v>
      </c>
      <c r="C1784" s="30">
        <v>45868</v>
      </c>
      <c r="D1784" s="30">
        <v>45873</v>
      </c>
      <c r="E1784" s="47">
        <v>238.8</v>
      </c>
      <c r="F1784" s="47">
        <f t="shared" si="184"/>
        <v>21014.400000000001</v>
      </c>
      <c r="G1784" s="48">
        <f t="shared" si="185"/>
        <v>42028.800000000003</v>
      </c>
      <c r="H1784" s="21" t="s">
        <v>2205</v>
      </c>
      <c r="I1784" s="21"/>
      <c r="J1784" s="21">
        <v>2</v>
      </c>
      <c r="K1784" s="21">
        <v>2</v>
      </c>
      <c r="L1784" s="21">
        <f t="shared" si="186"/>
        <v>0</v>
      </c>
      <c r="M1784" s="21" t="s">
        <v>2236</v>
      </c>
      <c r="N1784" s="30">
        <v>45873</v>
      </c>
      <c r="O1784" s="48">
        <v>69252</v>
      </c>
      <c r="P1784" s="21" t="s">
        <v>165</v>
      </c>
      <c r="Q1784" s="21">
        <v>58154040733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Lucknow</v>
      </c>
      <c r="W1784" s="38"/>
      <c r="X1784" s="30">
        <v>45875</v>
      </c>
      <c r="Y1784" s="21">
        <f t="shared" si="187"/>
        <v>2</v>
      </c>
      <c r="Z1784" s="21" t="str">
        <f t="shared" si="188"/>
        <v>Monday</v>
      </c>
      <c r="AA1784" s="21" t="str">
        <f t="shared" si="189"/>
        <v>Wednesday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1784</v>
      </c>
      <c r="B1785" s="21" t="s">
        <v>2206</v>
      </c>
      <c r="C1785" s="30">
        <v>45868</v>
      </c>
      <c r="D1785" s="30">
        <v>45873</v>
      </c>
      <c r="E1785" s="47">
        <v>23.4</v>
      </c>
      <c r="F1785" s="47">
        <f t="shared" si="184"/>
        <v>2059.1999999999998</v>
      </c>
      <c r="G1785" s="48">
        <f t="shared" si="185"/>
        <v>2059.1999999999998</v>
      </c>
      <c r="H1785" s="21" t="s">
        <v>2207</v>
      </c>
      <c r="I1785" s="21"/>
      <c r="J1785" s="21">
        <v>1</v>
      </c>
      <c r="K1785" s="21">
        <v>1</v>
      </c>
      <c r="L1785" s="21">
        <f t="shared" si="186"/>
        <v>0</v>
      </c>
      <c r="M1785" s="21" t="s">
        <v>2238</v>
      </c>
      <c r="N1785" s="30">
        <v>45873</v>
      </c>
      <c r="O1785" s="48">
        <v>3675.75</v>
      </c>
      <c r="P1785" s="21" t="s">
        <v>621</v>
      </c>
      <c r="Q1785" s="21">
        <v>58154041120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Hyderabad</v>
      </c>
      <c r="W1785" s="38"/>
      <c r="X1785" s="30">
        <v>45874</v>
      </c>
      <c r="Y1785" s="21">
        <f t="shared" si="187"/>
        <v>1</v>
      </c>
      <c r="Z1785" s="21" t="str">
        <f t="shared" si="188"/>
        <v>Monday</v>
      </c>
      <c r="AA1785" s="21" t="str">
        <f t="shared" si="189"/>
        <v>Tuesday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1785</v>
      </c>
      <c r="B1786" s="21" t="s">
        <v>2208</v>
      </c>
      <c r="C1786" s="30">
        <v>45868</v>
      </c>
      <c r="D1786" s="30">
        <v>45873</v>
      </c>
      <c r="E1786" s="47">
        <v>58.2</v>
      </c>
      <c r="F1786" s="47">
        <f t="shared" si="184"/>
        <v>5121.6000000000004</v>
      </c>
      <c r="G1786" s="48">
        <f t="shared" si="185"/>
        <v>5121.6000000000004</v>
      </c>
      <c r="H1786" s="21" t="s">
        <v>2209</v>
      </c>
      <c r="I1786" s="21"/>
      <c r="J1786" s="21">
        <v>1</v>
      </c>
      <c r="K1786" s="21">
        <v>1</v>
      </c>
      <c r="L1786" s="21">
        <f t="shared" si="186"/>
        <v>0</v>
      </c>
      <c r="M1786" s="21" t="s">
        <v>2237</v>
      </c>
      <c r="N1786" s="30">
        <v>45873</v>
      </c>
      <c r="O1786" s="48">
        <v>9142.25</v>
      </c>
      <c r="P1786" s="21" t="s">
        <v>165</v>
      </c>
      <c r="Q1786" s="21">
        <v>58154040733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Lucknow</v>
      </c>
      <c r="W1786" s="38"/>
      <c r="X1786" s="30">
        <v>45875</v>
      </c>
      <c r="Y1786" s="21">
        <f t="shared" si="187"/>
        <v>2</v>
      </c>
      <c r="Z1786" s="21" t="str">
        <f t="shared" si="188"/>
        <v>Monday</v>
      </c>
      <c r="AA1786" s="21" t="str">
        <f t="shared" si="189"/>
        <v>Wednesday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30</v>
      </c>
      <c r="F1787" s="47">
        <f t="shared" si="184"/>
        <v>2640</v>
      </c>
      <c r="G1787" s="48">
        <f t="shared" si="185"/>
        <v>2640</v>
      </c>
      <c r="H1787" s="21" t="s">
        <v>2210</v>
      </c>
      <c r="I1787" s="21"/>
      <c r="J1787" s="21">
        <v>1</v>
      </c>
      <c r="K1787" s="21">
        <v>1</v>
      </c>
      <c r="L1787" s="21">
        <f t="shared" si="186"/>
        <v>0</v>
      </c>
      <c r="M1787" s="21" t="s">
        <v>2365</v>
      </c>
      <c r="N1787" s="30">
        <v>45883</v>
      </c>
      <c r="O1787" s="48">
        <v>6525</v>
      </c>
      <c r="P1787" s="21" t="s">
        <v>625</v>
      </c>
      <c r="Q1787" s="21" t="s">
        <v>2070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7"/>
        <v>0</v>
      </c>
      <c r="Z1787" s="21" t="str">
        <f t="shared" si="188"/>
        <v>Thursday</v>
      </c>
      <c r="AA1787" s="21" t="str">
        <f t="shared" si="189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37.799999999999997</v>
      </c>
      <c r="F1788" s="47">
        <f t="shared" si="184"/>
        <v>3326.3999999999996</v>
      </c>
      <c r="G1788" s="48">
        <f t="shared" si="185"/>
        <v>3326.3999999999996</v>
      </c>
      <c r="H1788" s="21" t="s">
        <v>2211</v>
      </c>
      <c r="I1788" s="21"/>
      <c r="J1788" s="21">
        <v>1</v>
      </c>
      <c r="K1788" s="21">
        <v>1</v>
      </c>
      <c r="L1788" s="21">
        <f t="shared" si="186"/>
        <v>0</v>
      </c>
      <c r="M1788" s="21" t="s">
        <v>2365</v>
      </c>
      <c r="N1788" s="30">
        <v>45883</v>
      </c>
      <c r="O1788" s="48">
        <v>8221.5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87"/>
        <v>0</v>
      </c>
      <c r="Z1788" s="21" t="str">
        <f t="shared" si="188"/>
        <v>Thursday</v>
      </c>
      <c r="AA1788" s="21" t="str">
        <f t="shared" si="189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1788</v>
      </c>
      <c r="B1789" s="21" t="s">
        <v>2212</v>
      </c>
      <c r="C1789" s="30">
        <v>45868</v>
      </c>
      <c r="D1789" s="30">
        <v>45873</v>
      </c>
      <c r="E1789" s="47">
        <v>37.200000000000003</v>
      </c>
      <c r="F1789" s="47">
        <f t="shared" si="184"/>
        <v>3273.6000000000004</v>
      </c>
      <c r="G1789" s="48">
        <f t="shared" si="185"/>
        <v>3273.6000000000004</v>
      </c>
      <c r="H1789" s="21" t="s">
        <v>2213</v>
      </c>
      <c r="I1789" s="21"/>
      <c r="J1789" s="21">
        <v>1</v>
      </c>
      <c r="K1789" s="21">
        <v>1</v>
      </c>
      <c r="L1789" s="21">
        <f t="shared" si="186"/>
        <v>0</v>
      </c>
      <c r="M1789" s="21" t="s">
        <v>2240</v>
      </c>
      <c r="N1789" s="30">
        <v>45873</v>
      </c>
      <c r="O1789" s="48">
        <v>6293</v>
      </c>
      <c r="P1789" s="21" t="s">
        <v>213</v>
      </c>
      <c r="Q1789" s="21" t="s">
        <v>1127</v>
      </c>
      <c r="R1789" s="21" t="s">
        <v>1127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f>IF(OR(R1789 = "PRIYANKA MADAM", R1789 = "DEEPAK", R1789 = "PORTER"),N1789,"")</f>
        <v>45873</v>
      </c>
      <c r="Y1789" s="21">
        <f t="shared" si="187"/>
        <v>0</v>
      </c>
      <c r="Z1789" s="21" t="str">
        <f t="shared" si="188"/>
        <v>Monday</v>
      </c>
      <c r="AA1789" s="21" t="str">
        <f t="shared" si="189"/>
        <v>Monday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26.4</v>
      </c>
      <c r="F1790" s="47">
        <f t="shared" si="184"/>
        <v>2323.1999999999998</v>
      </c>
      <c r="G1790" s="48">
        <f t="shared" si="185"/>
        <v>2323.1999999999998</v>
      </c>
      <c r="H1790" s="21" t="s">
        <v>2214</v>
      </c>
      <c r="I1790" s="21"/>
      <c r="J1790" s="21">
        <v>1</v>
      </c>
      <c r="K1790" s="21">
        <v>1</v>
      </c>
      <c r="L1790" s="21">
        <f t="shared" si="186"/>
        <v>0</v>
      </c>
      <c r="M1790" s="21" t="s">
        <v>2239</v>
      </c>
      <c r="N1790" s="30">
        <v>45873</v>
      </c>
      <c r="O1790" s="48">
        <v>4335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7"/>
        <v>1</v>
      </c>
      <c r="Z1790" s="21" t="str">
        <f t="shared" si="188"/>
        <v>Monday</v>
      </c>
      <c r="AA1790" s="21" t="str">
        <f t="shared" si="189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43.2</v>
      </c>
      <c r="F1791" s="47">
        <f t="shared" si="184"/>
        <v>3801.6000000000004</v>
      </c>
      <c r="G1791" s="48">
        <f t="shared" si="185"/>
        <v>3801.6000000000004</v>
      </c>
      <c r="H1791" s="21" t="s">
        <v>2215</v>
      </c>
      <c r="I1791" s="21"/>
      <c r="J1791" s="21">
        <v>1</v>
      </c>
      <c r="K1791" s="21">
        <v>1</v>
      </c>
      <c r="L1791" s="21">
        <f t="shared" si="186"/>
        <v>0</v>
      </c>
      <c r="M1791" s="21" t="s">
        <v>2239</v>
      </c>
      <c r="N1791" s="30">
        <v>45873</v>
      </c>
      <c r="O1791" s="48">
        <v>6786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7"/>
        <v>1</v>
      </c>
      <c r="Z1791" s="21" t="str">
        <f t="shared" si="188"/>
        <v>Monday</v>
      </c>
      <c r="AA1791" s="21" t="str">
        <f t="shared" si="189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18</v>
      </c>
      <c r="F1792" s="47">
        <f t="shared" si="184"/>
        <v>1584</v>
      </c>
      <c r="G1792" s="48">
        <f t="shared" si="185"/>
        <v>1584</v>
      </c>
      <c r="H1792" s="21" t="s">
        <v>2216</v>
      </c>
      <c r="I1792" s="21"/>
      <c r="J1792" s="21">
        <v>1</v>
      </c>
      <c r="K1792" s="21">
        <v>1</v>
      </c>
      <c r="L1792" s="21">
        <f t="shared" si="186"/>
        <v>0</v>
      </c>
      <c r="M1792" s="21" t="s">
        <v>2239</v>
      </c>
      <c r="N1792" s="30">
        <v>45873</v>
      </c>
      <c r="O1792" s="48">
        <v>2827.5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7"/>
        <v>1</v>
      </c>
      <c r="Z1792" s="21" t="str">
        <f t="shared" si="188"/>
        <v>Monday</v>
      </c>
      <c r="AA1792" s="21" t="str">
        <f t="shared" si="189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27</v>
      </c>
      <c r="F1793" s="47">
        <f t="shared" si="184"/>
        <v>2376</v>
      </c>
      <c r="G1793" s="48">
        <f t="shared" si="185"/>
        <v>2376</v>
      </c>
      <c r="H1793" s="21" t="s">
        <v>2217</v>
      </c>
      <c r="I1793" s="21"/>
      <c r="J1793" s="21">
        <v>1</v>
      </c>
      <c r="K1793" s="21">
        <v>1</v>
      </c>
      <c r="L1793" s="21">
        <f t="shared" si="186"/>
        <v>0</v>
      </c>
      <c r="M1793" s="21" t="s">
        <v>2239</v>
      </c>
      <c r="N1793" s="30">
        <v>45873</v>
      </c>
      <c r="O1793" s="48">
        <v>4241.25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87"/>
        <v>1</v>
      </c>
      <c r="Z1793" s="21" t="str">
        <f t="shared" si="188"/>
        <v>Monday</v>
      </c>
      <c r="AA1793" s="21" t="str">
        <f t="shared" si="189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1793</v>
      </c>
      <c r="B1794" s="21" t="s">
        <v>2256</v>
      </c>
      <c r="C1794" s="30">
        <v>45870</v>
      </c>
      <c r="D1794" s="30">
        <v>45874</v>
      </c>
      <c r="E1794" s="47">
        <v>60.8</v>
      </c>
      <c r="F1794" s="47">
        <f t="shared" si="184"/>
        <v>5350.4</v>
      </c>
      <c r="G1794" s="48">
        <f t="shared" si="185"/>
        <v>5350.4</v>
      </c>
      <c r="H1794" s="21" t="s">
        <v>2259</v>
      </c>
      <c r="I1794" s="21" t="s">
        <v>5233</v>
      </c>
      <c r="J1794" s="21">
        <v>1</v>
      </c>
      <c r="K1794" s="21">
        <v>1</v>
      </c>
      <c r="L1794" s="21">
        <f t="shared" si="186"/>
        <v>0</v>
      </c>
      <c r="M1794" s="21" t="s">
        <v>2305</v>
      </c>
      <c r="N1794" s="30">
        <v>45880</v>
      </c>
      <c r="O1794" s="48">
        <v>8481.6</v>
      </c>
      <c r="P1794" s="21" t="s">
        <v>228</v>
      </c>
      <c r="Q1794" s="21">
        <v>58154309883</v>
      </c>
      <c r="R1794" s="21" t="s">
        <v>40</v>
      </c>
      <c r="S1794" s="3">
        <v>4</v>
      </c>
      <c r="T1794" s="37"/>
      <c r="U1794" s="21" t="s">
        <v>507</v>
      </c>
      <c r="V1794" s="21" t="str">
        <f>VLOOKUP(P1794,'Customer List'!B:C,2,)</f>
        <v>Kolkata</v>
      </c>
      <c r="W1794" s="38"/>
      <c r="X1794" s="30">
        <v>45881</v>
      </c>
      <c r="Y1794" s="21">
        <f t="shared" si="187"/>
        <v>1</v>
      </c>
      <c r="Z1794" s="21" t="str">
        <f t="shared" si="188"/>
        <v>Monday</v>
      </c>
      <c r="AA1794" s="21" t="str">
        <f t="shared" si="189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27.2</v>
      </c>
      <c r="F1795" s="47">
        <f t="shared" ref="F1795:F1858" si="190">IF(AB1795="DOLLAR",E1795*88,E1795)</f>
        <v>2393.6</v>
      </c>
      <c r="G1795" s="48">
        <f t="shared" ref="G1795:G1858" si="191">F1795*J1795</f>
        <v>2393.6</v>
      </c>
      <c r="H1795" s="21" t="s">
        <v>2197</v>
      </c>
      <c r="I1795" s="21" t="s">
        <v>4127</v>
      </c>
      <c r="J1795" s="21">
        <v>1</v>
      </c>
      <c r="K1795" s="21">
        <v>1</v>
      </c>
      <c r="L1795" s="21">
        <f t="shared" ref="L1795:L1858" si="192">J1795-K1795</f>
        <v>0</v>
      </c>
      <c r="M1795" s="21" t="s">
        <v>2344</v>
      </c>
      <c r="N1795" s="30">
        <v>45881</v>
      </c>
      <c r="O1795" s="48">
        <v>3952.5</v>
      </c>
      <c r="P1795" s="21" t="s">
        <v>2264</v>
      </c>
      <c r="Q1795" s="21" t="s">
        <v>2070</v>
      </c>
      <c r="R1795" s="21" t="s">
        <v>847</v>
      </c>
      <c r="S1795" s="3" t="s">
        <v>299</v>
      </c>
      <c r="T1795" s="37"/>
      <c r="U1795" s="21" t="s">
        <v>507</v>
      </c>
      <c r="V1795" s="21" t="str">
        <f>VLOOKUP(P1795,'Customer List'!B:C,2,)</f>
        <v>Faridabad</v>
      </c>
      <c r="W1795" s="38"/>
      <c r="X1795" s="30">
        <v>45881</v>
      </c>
      <c r="Y1795" s="21">
        <f t="shared" ref="Y1795:Y1858" si="193">IF(X1795="", "", X1795-N1795)</f>
        <v>0</v>
      </c>
      <c r="Z1795" s="21" t="str">
        <f t="shared" ref="Z1795:Z1858" si="194">IF(N1795="", "", TEXT(N1795, "dddd"))</f>
        <v>Tuesday</v>
      </c>
      <c r="AA1795" s="21" t="str">
        <f t="shared" ref="AA1795:AA1858" si="195">IF(X1795="", "", TEXT(X1795, "dddd"))</f>
        <v>Tuesday</v>
      </c>
      <c r="AB1795" s="21" t="str">
        <f>VLOOKUP(U1795,'Currency Sheet'!A:C,3,)</f>
        <v>DOLLAR</v>
      </c>
      <c r="AC1795" s="42" t="str">
        <f>VLOOKUP(P1795,'Customer List'!B:D,3,)</f>
        <v>Local</v>
      </c>
    </row>
    <row r="1796" spans="1:29" x14ac:dyDescent="0.25">
      <c r="A1796" s="21">
        <v>1795</v>
      </c>
      <c r="B1796" s="21" t="s">
        <v>2257</v>
      </c>
      <c r="C1796" s="30">
        <v>45870</v>
      </c>
      <c r="D1796" s="30">
        <v>45874</v>
      </c>
      <c r="E1796" s="47">
        <v>160.80000000000001</v>
      </c>
      <c r="F1796" s="47">
        <f t="shared" si="190"/>
        <v>14150.400000000001</v>
      </c>
      <c r="G1796" s="48">
        <f t="shared" si="191"/>
        <v>28300.800000000003</v>
      </c>
      <c r="H1796" s="21">
        <v>23004</v>
      </c>
      <c r="I1796" s="21" t="s">
        <v>5234</v>
      </c>
      <c r="J1796" s="21">
        <v>2</v>
      </c>
      <c r="K1796" s="21">
        <v>2</v>
      </c>
      <c r="L1796" s="21">
        <f t="shared" si="192"/>
        <v>0</v>
      </c>
      <c r="M1796" s="21" t="s">
        <v>2271</v>
      </c>
      <c r="N1796" s="30">
        <v>45875</v>
      </c>
      <c r="O1796" s="48">
        <v>44863.199999999997</v>
      </c>
      <c r="P1796" s="21" t="s">
        <v>2262</v>
      </c>
      <c r="Q1796" s="21">
        <v>58154114981</v>
      </c>
      <c r="R1796" s="21" t="s">
        <v>40</v>
      </c>
      <c r="S1796" s="3">
        <v>4</v>
      </c>
      <c r="T1796" s="37"/>
      <c r="U1796" s="21" t="s">
        <v>507</v>
      </c>
      <c r="V1796" s="21" t="str">
        <f>VLOOKUP(P1796,'Customer List'!B:C,2,)</f>
        <v>Thane</v>
      </c>
      <c r="W1796" s="38"/>
      <c r="X1796" s="30">
        <v>45876</v>
      </c>
      <c r="Y1796" s="21">
        <f t="shared" si="193"/>
        <v>1</v>
      </c>
      <c r="Z1796" s="21" t="str">
        <f t="shared" si="194"/>
        <v>Wednesday</v>
      </c>
      <c r="AA1796" s="21" t="str">
        <f t="shared" si="195"/>
        <v>Thursday</v>
      </c>
      <c r="AB1796" s="21" t="str">
        <f>VLOOKUP(U1796,'Currency Sheet'!A:C,3,)</f>
        <v>DOLLAR</v>
      </c>
      <c r="AC1796" s="42" t="str">
        <f>VLOOKUP(P1796,'Customer List'!B:D,3,)</f>
        <v>OutStation</v>
      </c>
    </row>
    <row r="1797" spans="1:29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51.2</v>
      </c>
      <c r="F1797" s="47">
        <f t="shared" si="190"/>
        <v>4505.6000000000004</v>
      </c>
      <c r="G1797" s="48">
        <f t="shared" si="191"/>
        <v>4505.6000000000004</v>
      </c>
      <c r="H1797" s="21" t="s">
        <v>2260</v>
      </c>
      <c r="I1797" s="21" t="s">
        <v>5235</v>
      </c>
      <c r="J1797" s="21">
        <v>1</v>
      </c>
      <c r="K1797" s="21">
        <v>1</v>
      </c>
      <c r="L1797" s="21">
        <f t="shared" si="192"/>
        <v>0</v>
      </c>
      <c r="M1797" s="21" t="s">
        <v>2269</v>
      </c>
      <c r="N1797" s="30">
        <v>45875</v>
      </c>
      <c r="O1797" s="48">
        <v>7936</v>
      </c>
      <c r="P1797" s="21" t="s">
        <v>1013</v>
      </c>
      <c r="Q1797" s="21">
        <v>58154115353</v>
      </c>
      <c r="R1797" s="21" t="s">
        <v>40</v>
      </c>
      <c r="S1797" s="3" t="s">
        <v>299</v>
      </c>
      <c r="T1797" s="37"/>
      <c r="U1797" s="21" t="s">
        <v>507</v>
      </c>
      <c r="V1797" s="21" t="str">
        <f>VLOOKUP(P1797,'Customer List'!B:C,2,)</f>
        <v>Faridabad</v>
      </c>
      <c r="W1797" s="38"/>
      <c r="X1797" s="30">
        <v>45877</v>
      </c>
      <c r="Y1797" s="21">
        <f t="shared" si="193"/>
        <v>2</v>
      </c>
      <c r="Z1797" s="21" t="str">
        <f t="shared" si="194"/>
        <v>Wednesday</v>
      </c>
      <c r="AA1797" s="21" t="str">
        <f t="shared" si="195"/>
        <v>Friday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104.8</v>
      </c>
      <c r="F1798" s="47">
        <f t="shared" si="190"/>
        <v>9222.4</v>
      </c>
      <c r="G1798" s="48">
        <f t="shared" si="191"/>
        <v>18444.8</v>
      </c>
      <c r="H1798" s="21" t="s">
        <v>665</v>
      </c>
      <c r="I1798" s="21" t="s">
        <v>4118</v>
      </c>
      <c r="J1798" s="21">
        <v>2</v>
      </c>
      <c r="K1798" s="21">
        <v>2</v>
      </c>
      <c r="L1798" s="21">
        <f t="shared" si="192"/>
        <v>0</v>
      </c>
      <c r="M1798" s="21" t="s">
        <v>2337</v>
      </c>
      <c r="N1798" s="30">
        <v>45880</v>
      </c>
      <c r="O1798" s="48">
        <v>30457.5</v>
      </c>
      <c r="P1798" s="21" t="s">
        <v>1072</v>
      </c>
      <c r="Q1798" s="21" t="s">
        <v>2070</v>
      </c>
      <c r="R1798" s="21" t="s">
        <v>847</v>
      </c>
      <c r="S1798" s="3">
        <v>4</v>
      </c>
      <c r="T1798" s="37"/>
      <c r="U1798" s="21" t="s">
        <v>507</v>
      </c>
      <c r="V1798" s="21" t="str">
        <f>VLOOKUP(P1798,'Customer List'!B:C,2,)</f>
        <v>Manesar</v>
      </c>
      <c r="W1798" s="38"/>
      <c r="X1798" s="30">
        <v>45880</v>
      </c>
      <c r="Y1798" s="21">
        <f t="shared" si="193"/>
        <v>0</v>
      </c>
      <c r="Z1798" s="21" t="str">
        <f t="shared" si="194"/>
        <v>Monday</v>
      </c>
      <c r="AA1798" s="21" t="str">
        <f t="shared" si="195"/>
        <v>Monday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67.2</v>
      </c>
      <c r="F1799" s="47">
        <f t="shared" si="190"/>
        <v>5913.6</v>
      </c>
      <c r="G1799" s="48">
        <f t="shared" si="191"/>
        <v>5913.6</v>
      </c>
      <c r="H1799" s="21" t="s">
        <v>2261</v>
      </c>
      <c r="I1799" s="21" t="s">
        <v>5236</v>
      </c>
      <c r="J1799" s="21">
        <v>1</v>
      </c>
      <c r="K1799" s="21">
        <v>1</v>
      </c>
      <c r="L1799" s="21">
        <f t="shared" si="192"/>
        <v>0</v>
      </c>
      <c r="M1799" s="21" t="s">
        <v>2270</v>
      </c>
      <c r="N1799" s="30">
        <v>45875</v>
      </c>
      <c r="O1799" s="48">
        <v>9765</v>
      </c>
      <c r="P1799" s="21" t="s">
        <v>2263</v>
      </c>
      <c r="Q1799" s="21">
        <v>58154115703</v>
      </c>
      <c r="R1799" s="21" t="s">
        <v>40</v>
      </c>
      <c r="S1799" s="3">
        <v>4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3"/>
        <v>1</v>
      </c>
      <c r="Z1799" s="21" t="str">
        <f t="shared" si="194"/>
        <v>Wednesday</v>
      </c>
      <c r="AA1799" s="21" t="str">
        <f t="shared" si="195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27.2</v>
      </c>
      <c r="F1800" s="47">
        <f t="shared" si="190"/>
        <v>2393.6</v>
      </c>
      <c r="G1800" s="48">
        <f t="shared" si="191"/>
        <v>4787.2</v>
      </c>
      <c r="H1800" s="21" t="s">
        <v>2197</v>
      </c>
      <c r="I1800" s="21" t="s">
        <v>4127</v>
      </c>
      <c r="J1800" s="21">
        <v>2</v>
      </c>
      <c r="K1800" s="21">
        <v>2</v>
      </c>
      <c r="L1800" s="21">
        <f t="shared" si="192"/>
        <v>0</v>
      </c>
      <c r="M1800" s="21" t="s">
        <v>2270</v>
      </c>
      <c r="N1800" s="30">
        <v>45875</v>
      </c>
      <c r="O1800" s="48">
        <v>7905</v>
      </c>
      <c r="P1800" s="21" t="s">
        <v>2263</v>
      </c>
      <c r="Q1800" s="21">
        <v>58154115703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193"/>
        <v>1</v>
      </c>
      <c r="Z1800" s="21" t="str">
        <f t="shared" si="194"/>
        <v>Wednesday</v>
      </c>
      <c r="AA1800" s="21" t="str">
        <f t="shared" si="195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1800</v>
      </c>
      <c r="B1801" s="21" t="s">
        <v>2258</v>
      </c>
      <c r="C1801" s="30">
        <v>45870</v>
      </c>
      <c r="D1801" s="30">
        <v>45874</v>
      </c>
      <c r="E1801" s="47">
        <v>25.6</v>
      </c>
      <c r="F1801" s="47">
        <f t="shared" si="190"/>
        <v>2252.8000000000002</v>
      </c>
      <c r="G1801" s="48">
        <f t="shared" si="191"/>
        <v>2252.8000000000002</v>
      </c>
      <c r="H1801" s="21">
        <v>90082</v>
      </c>
      <c r="I1801" s="21" t="s">
        <v>5237</v>
      </c>
      <c r="J1801" s="21">
        <v>1</v>
      </c>
      <c r="K1801" s="21">
        <v>1</v>
      </c>
      <c r="L1801" s="21">
        <f t="shared" si="192"/>
        <v>0</v>
      </c>
      <c r="M1801" s="21" t="s">
        <v>2306</v>
      </c>
      <c r="N1801" s="30">
        <v>45880</v>
      </c>
      <c r="O1801" s="48">
        <v>3720</v>
      </c>
      <c r="P1801" s="21" t="s">
        <v>621</v>
      </c>
      <c r="Q1801" s="21">
        <v>58154309220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Hyderabad</v>
      </c>
      <c r="W1801" s="38"/>
      <c r="X1801" s="30">
        <v>45881</v>
      </c>
      <c r="Y1801" s="21">
        <f t="shared" si="193"/>
        <v>1</v>
      </c>
      <c r="Z1801" s="21" t="str">
        <f t="shared" si="194"/>
        <v>Monday</v>
      </c>
      <c r="AA1801" s="21" t="str">
        <f t="shared" si="195"/>
        <v>Tuesday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104.8</v>
      </c>
      <c r="F1802" s="47">
        <f t="shared" si="190"/>
        <v>9222.4</v>
      </c>
      <c r="G1802" s="48">
        <f t="shared" si="191"/>
        <v>18444.8</v>
      </c>
      <c r="H1802" s="21" t="s">
        <v>665</v>
      </c>
      <c r="I1802" s="21" t="s">
        <v>4118</v>
      </c>
      <c r="J1802" s="21">
        <v>2</v>
      </c>
      <c r="K1802" s="21">
        <v>2</v>
      </c>
      <c r="L1802" s="21">
        <f t="shared" si="192"/>
        <v>0</v>
      </c>
      <c r="M1802" s="21" t="s">
        <v>2338</v>
      </c>
      <c r="N1802" s="30">
        <v>45880</v>
      </c>
      <c r="O1802" s="48">
        <v>30457.5</v>
      </c>
      <c r="P1802" s="21" t="s">
        <v>668</v>
      </c>
      <c r="Q1802" s="21" t="s">
        <v>2070</v>
      </c>
      <c r="R1802" s="21" t="s">
        <v>847</v>
      </c>
      <c r="S1802" s="3">
        <v>4</v>
      </c>
      <c r="T1802" s="37"/>
      <c r="U1802" s="21" t="s">
        <v>507</v>
      </c>
      <c r="V1802" s="21" t="str">
        <f>VLOOKUP(P1802,'Customer List'!B:C,2,)</f>
        <v>Manesar</v>
      </c>
      <c r="W1802" s="38"/>
      <c r="X1802" s="30">
        <v>45880</v>
      </c>
      <c r="Y1802" s="21">
        <f t="shared" si="193"/>
        <v>0</v>
      </c>
      <c r="Z1802" s="21" t="str">
        <f t="shared" si="194"/>
        <v>Monday</v>
      </c>
      <c r="AA1802" s="21" t="str">
        <f t="shared" si="195"/>
        <v>Monday</v>
      </c>
      <c r="AB1802" s="21" t="str">
        <f>VLOOKUP(U1802,'Currency Sheet'!A:C,3,)</f>
        <v>DOLLAR</v>
      </c>
      <c r="AC1802" s="42" t="str">
        <f>VLOOKUP(P1802,'Customer List'!B:D,3,)</f>
        <v>Local</v>
      </c>
    </row>
    <row r="1803" spans="1:29" x14ac:dyDescent="0.25">
      <c r="A1803" s="21">
        <v>1802</v>
      </c>
      <c r="B1803" s="21">
        <v>176672</v>
      </c>
      <c r="C1803" s="30">
        <v>45868</v>
      </c>
      <c r="D1803" s="30">
        <v>45874</v>
      </c>
      <c r="E1803" s="47">
        <v>2696.4</v>
      </c>
      <c r="F1803" s="47">
        <f t="shared" si="190"/>
        <v>237283.20000000001</v>
      </c>
      <c r="G1803" s="48">
        <f t="shared" si="191"/>
        <v>474566.40000000002</v>
      </c>
      <c r="H1803" s="21" t="s">
        <v>2248</v>
      </c>
      <c r="I1803" s="21" t="s">
        <v>4363</v>
      </c>
      <c r="J1803" s="21">
        <v>2</v>
      </c>
      <c r="K1803" s="21">
        <v>2</v>
      </c>
      <c r="L1803" s="21">
        <f t="shared" si="192"/>
        <v>0</v>
      </c>
      <c r="M1803" s="21" t="s">
        <v>2275</v>
      </c>
      <c r="N1803" s="30">
        <v>45875</v>
      </c>
      <c r="O1803" s="48">
        <v>594556.19999999995</v>
      </c>
      <c r="P1803" s="21" t="s">
        <v>944</v>
      </c>
      <c r="Q1803" s="21">
        <v>58154116845</v>
      </c>
      <c r="R1803" s="21" t="s">
        <v>40</v>
      </c>
      <c r="S1803" s="3">
        <v>4</v>
      </c>
      <c r="T1803" s="37"/>
      <c r="U1803" s="21" t="s">
        <v>423</v>
      </c>
      <c r="V1803" s="21" t="str">
        <f>VLOOKUP(P1803,'Customer List'!B:C,2,)</f>
        <v>Banglore</v>
      </c>
      <c r="W1803" s="38"/>
      <c r="X1803" s="30">
        <v>45876</v>
      </c>
      <c r="Y1803" s="21">
        <f t="shared" si="193"/>
        <v>1</v>
      </c>
      <c r="Z1803" s="21" t="str">
        <f t="shared" si="194"/>
        <v>Wednesday</v>
      </c>
      <c r="AA1803" s="21" t="str">
        <f t="shared" si="195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1803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0"/>
        <v>35363.68</v>
      </c>
      <c r="G1804" s="48">
        <f t="shared" si="191"/>
        <v>35363.68</v>
      </c>
      <c r="H1804" s="21" t="s">
        <v>2243</v>
      </c>
      <c r="I1804" s="37" t="s">
        <v>5254</v>
      </c>
      <c r="J1804" s="21">
        <v>1</v>
      </c>
      <c r="K1804" s="21">
        <v>1</v>
      </c>
      <c r="L1804" s="21">
        <f t="shared" si="192"/>
        <v>0</v>
      </c>
      <c r="M1804" s="21" t="s">
        <v>2272</v>
      </c>
      <c r="N1804" s="30">
        <v>45875</v>
      </c>
      <c r="O1804" s="48">
        <v>43534.400000000001</v>
      </c>
      <c r="P1804" s="21" t="s">
        <v>2247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3"/>
        <v>1</v>
      </c>
      <c r="Z1804" s="21" t="str">
        <f t="shared" si="194"/>
        <v>Wednesday</v>
      </c>
      <c r="AA1804" s="21" t="str">
        <f t="shared" si="195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0"/>
        <v>35363.68</v>
      </c>
      <c r="G1805" s="48">
        <f t="shared" si="191"/>
        <v>35363.68</v>
      </c>
      <c r="H1805" s="21" t="s">
        <v>2244</v>
      </c>
      <c r="I1805" s="37" t="s">
        <v>5255</v>
      </c>
      <c r="J1805" s="21">
        <v>1</v>
      </c>
      <c r="K1805" s="21">
        <v>1</v>
      </c>
      <c r="L1805" s="21">
        <f t="shared" si="192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3"/>
        <v>1</v>
      </c>
      <c r="Z1805" s="21" t="str">
        <f t="shared" si="194"/>
        <v>Wednesday</v>
      </c>
      <c r="AA1805" s="21" t="str">
        <f t="shared" si="195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0"/>
        <v>35363.68</v>
      </c>
      <c r="G1806" s="48">
        <f t="shared" si="191"/>
        <v>35363.68</v>
      </c>
      <c r="H1806" s="21" t="s">
        <v>2245</v>
      </c>
      <c r="I1806" s="37" t="s">
        <v>5256</v>
      </c>
      <c r="J1806" s="21">
        <v>1</v>
      </c>
      <c r="K1806" s="21">
        <v>1</v>
      </c>
      <c r="L1806" s="21">
        <f t="shared" si="192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3"/>
        <v>1</v>
      </c>
      <c r="Z1806" s="21" t="str">
        <f t="shared" si="194"/>
        <v>Wednesday</v>
      </c>
      <c r="AA1806" s="21" t="str">
        <f t="shared" si="195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0"/>
        <v>35363.68</v>
      </c>
      <c r="G1807" s="48">
        <f t="shared" si="191"/>
        <v>35363.68</v>
      </c>
      <c r="H1807" s="21" t="s">
        <v>2246</v>
      </c>
      <c r="I1807" s="21" t="s">
        <v>5252</v>
      </c>
      <c r="J1807" s="21">
        <v>1</v>
      </c>
      <c r="K1807" s="21">
        <v>1</v>
      </c>
      <c r="L1807" s="21">
        <f t="shared" si="192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193"/>
        <v>1</v>
      </c>
      <c r="Z1807" s="21" t="str">
        <f t="shared" si="194"/>
        <v>Wednesday</v>
      </c>
      <c r="AA1807" s="21" t="str">
        <f t="shared" si="195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1807</v>
      </c>
      <c r="B1808" s="21" t="s">
        <v>2254</v>
      </c>
      <c r="C1808" s="30">
        <v>45869</v>
      </c>
      <c r="D1808" s="30">
        <v>45874</v>
      </c>
      <c r="E1808" s="47">
        <v>234.41</v>
      </c>
      <c r="F1808" s="47">
        <f t="shared" si="190"/>
        <v>20628.079999999998</v>
      </c>
      <c r="G1808" s="48">
        <f t="shared" si="191"/>
        <v>20628.079999999998</v>
      </c>
      <c r="H1808" s="21" t="s">
        <v>2249</v>
      </c>
      <c r="I1808" s="21" t="s">
        <v>4399</v>
      </c>
      <c r="J1808" s="21">
        <v>1</v>
      </c>
      <c r="K1808" s="21">
        <v>1</v>
      </c>
      <c r="L1808" s="21">
        <f t="shared" si="192"/>
        <v>0</v>
      </c>
      <c r="M1808" s="21" t="s">
        <v>2317</v>
      </c>
      <c r="N1808" s="30">
        <v>45880</v>
      </c>
      <c r="O1808" s="48">
        <v>35161</v>
      </c>
      <c r="P1808" s="21" t="s">
        <v>295</v>
      </c>
      <c r="Q1808" s="21">
        <v>58154306114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Kerala</v>
      </c>
      <c r="W1808" s="38"/>
      <c r="X1808" s="30">
        <v>45883</v>
      </c>
      <c r="Y1808" s="21">
        <f t="shared" si="193"/>
        <v>3</v>
      </c>
      <c r="Z1808" s="21" t="str">
        <f t="shared" si="194"/>
        <v>Monday</v>
      </c>
      <c r="AA1808" s="21" t="str">
        <f t="shared" si="195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188</v>
      </c>
      <c r="F1809" s="47">
        <f t="shared" si="190"/>
        <v>16544</v>
      </c>
      <c r="G1809" s="48">
        <f t="shared" si="191"/>
        <v>16544</v>
      </c>
      <c r="H1809" s="21" t="s">
        <v>372</v>
      </c>
      <c r="I1809" s="21" t="s">
        <v>4121</v>
      </c>
      <c r="J1809" s="21">
        <v>1</v>
      </c>
      <c r="K1809" s="21">
        <v>1</v>
      </c>
      <c r="L1809" s="21">
        <f t="shared" si="192"/>
        <v>0</v>
      </c>
      <c r="M1809" s="21" t="s">
        <v>2273</v>
      </c>
      <c r="N1809" s="30">
        <v>45875</v>
      </c>
      <c r="O1809" s="48">
        <v>24210</v>
      </c>
      <c r="P1809" s="21" t="s">
        <v>2045</v>
      </c>
      <c r="Q1809" s="21">
        <v>58154116112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Hyderabad</v>
      </c>
      <c r="W1809" s="38"/>
      <c r="X1809" s="30">
        <v>45876</v>
      </c>
      <c r="Y1809" s="21">
        <f t="shared" si="193"/>
        <v>1</v>
      </c>
      <c r="Z1809" s="21" t="str">
        <f t="shared" si="194"/>
        <v>Wednesday</v>
      </c>
      <c r="AA1809" s="21" t="str">
        <f t="shared" si="195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374</v>
      </c>
      <c r="F1810" s="47">
        <f t="shared" si="190"/>
        <v>32912</v>
      </c>
      <c r="G1810" s="48">
        <f t="shared" si="191"/>
        <v>32912</v>
      </c>
      <c r="H1810" s="21" t="s">
        <v>2250</v>
      </c>
      <c r="I1810" s="21" t="s">
        <v>4400</v>
      </c>
      <c r="J1810" s="21">
        <v>1</v>
      </c>
      <c r="K1810" s="21">
        <v>1</v>
      </c>
      <c r="L1810" s="21">
        <f t="shared" si="192"/>
        <v>0</v>
      </c>
      <c r="M1810" s="21" t="s">
        <v>2276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3"/>
        <v>1</v>
      </c>
      <c r="Z1810" s="21" t="str">
        <f t="shared" si="194"/>
        <v>Wednesday</v>
      </c>
      <c r="AA1810" s="21" t="str">
        <f t="shared" si="195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0"/>
        <v>32912</v>
      </c>
      <c r="G1811" s="48">
        <f t="shared" si="191"/>
        <v>32912</v>
      </c>
      <c r="H1811" s="21" t="s">
        <v>2251</v>
      </c>
      <c r="I1811" s="21" t="s">
        <v>4128</v>
      </c>
      <c r="J1811" s="21">
        <v>1</v>
      </c>
      <c r="K1811" s="21">
        <v>1</v>
      </c>
      <c r="L1811" s="21">
        <f t="shared" si="192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193"/>
        <v>1</v>
      </c>
      <c r="Z1811" s="21" t="str">
        <f t="shared" si="194"/>
        <v>Wednesday</v>
      </c>
      <c r="AA1811" s="21" t="str">
        <f t="shared" si="195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188</v>
      </c>
      <c r="F1812" s="47">
        <f t="shared" si="190"/>
        <v>16544</v>
      </c>
      <c r="G1812" s="48">
        <f t="shared" si="191"/>
        <v>16544</v>
      </c>
      <c r="H1812" s="21" t="s">
        <v>372</v>
      </c>
      <c r="I1812" s="21" t="s">
        <v>4121</v>
      </c>
      <c r="J1812" s="21">
        <v>1</v>
      </c>
      <c r="K1812" s="21">
        <v>1</v>
      </c>
      <c r="L1812" s="21">
        <f t="shared" si="192"/>
        <v>0</v>
      </c>
      <c r="M1812" s="21" t="s">
        <v>2426</v>
      </c>
      <c r="N1812" s="30">
        <v>45888</v>
      </c>
      <c r="O1812" s="48">
        <v>28245</v>
      </c>
      <c r="P1812" s="21" t="s">
        <v>1051</v>
      </c>
      <c r="Q1812" s="21" t="s">
        <v>2070</v>
      </c>
      <c r="R1812" s="21" t="s">
        <v>637</v>
      </c>
      <c r="S1812" s="3">
        <v>-20</v>
      </c>
      <c r="T1812" s="37"/>
      <c r="U1812" s="21" t="s">
        <v>320</v>
      </c>
      <c r="V1812" s="21" t="str">
        <f>VLOOKUP(P1812,'Customer List'!B:C,2,)</f>
        <v>Delhi</v>
      </c>
      <c r="W1812" s="38"/>
      <c r="X1812" s="30">
        <v>45888</v>
      </c>
      <c r="Y1812" s="21">
        <f t="shared" si="193"/>
        <v>0</v>
      </c>
      <c r="Z1812" s="21" t="str">
        <f t="shared" si="194"/>
        <v>Tuesday</v>
      </c>
      <c r="AA1812" s="21" t="str">
        <f t="shared" si="195"/>
        <v>Tuesday</v>
      </c>
      <c r="AB1812" s="21" t="str">
        <f>VLOOKUP(U1812,'Currency Sheet'!A:C,3,)</f>
        <v>DOLLAR</v>
      </c>
      <c r="AC1812" s="42" t="str">
        <f>VLOOKUP(P1812,'Customer List'!B:D,3,)</f>
        <v>Local</v>
      </c>
    </row>
    <row r="1813" spans="1:29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88</v>
      </c>
      <c r="F1813" s="47">
        <f t="shared" si="190"/>
        <v>7744</v>
      </c>
      <c r="G1813" s="48">
        <f t="shared" si="191"/>
        <v>7744</v>
      </c>
      <c r="H1813" s="21" t="s">
        <v>2252</v>
      </c>
      <c r="I1813" s="21" t="s">
        <v>4401</v>
      </c>
      <c r="J1813" s="21">
        <v>1</v>
      </c>
      <c r="K1813" s="21">
        <v>1</v>
      </c>
      <c r="L1813" s="21">
        <f t="shared" si="192"/>
        <v>0</v>
      </c>
      <c r="M1813" s="21" t="s">
        <v>2319</v>
      </c>
      <c r="N1813" s="30">
        <v>45880</v>
      </c>
      <c r="O1813" s="48">
        <v>14553</v>
      </c>
      <c r="P1813" s="21" t="s">
        <v>2255</v>
      </c>
      <c r="Q1813" s="21" t="s">
        <v>2342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3"/>
        <v>1</v>
      </c>
      <c r="Z1813" s="21" t="str">
        <f t="shared" si="194"/>
        <v>Monday</v>
      </c>
      <c r="AA1813" s="21" t="str">
        <f t="shared" si="195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0"/>
        <v>7744</v>
      </c>
      <c r="G1814" s="48">
        <f t="shared" si="191"/>
        <v>7744</v>
      </c>
      <c r="H1814" s="21" t="s">
        <v>2253</v>
      </c>
      <c r="I1814" s="21" t="s">
        <v>4402</v>
      </c>
      <c r="J1814" s="21">
        <v>1</v>
      </c>
      <c r="K1814" s="21">
        <v>1</v>
      </c>
      <c r="L1814" s="21">
        <f t="shared" si="192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193"/>
        <v>1</v>
      </c>
      <c r="Z1814" s="21" t="str">
        <f t="shared" si="194"/>
        <v>Monday</v>
      </c>
      <c r="AA1814" s="21" t="str">
        <f t="shared" si="195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14</v>
      </c>
      <c r="F1815" s="47">
        <f t="shared" si="190"/>
        <v>1232</v>
      </c>
      <c r="G1815" s="48">
        <f t="shared" si="191"/>
        <v>3696</v>
      </c>
      <c r="H1815" s="21" t="s">
        <v>408</v>
      </c>
      <c r="I1815" s="21" t="s">
        <v>4660</v>
      </c>
      <c r="J1815" s="21">
        <v>3</v>
      </c>
      <c r="K1815" s="21">
        <v>3</v>
      </c>
      <c r="L1815" s="21">
        <f t="shared" si="192"/>
        <v>0</v>
      </c>
      <c r="M1815" s="21" t="s">
        <v>2274</v>
      </c>
      <c r="N1815" s="30">
        <v>45875</v>
      </c>
      <c r="O1815" s="48">
        <v>5400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3"/>
        <v>1</v>
      </c>
      <c r="Z1815" s="21" t="str">
        <f t="shared" si="194"/>
        <v>Wednesday</v>
      </c>
      <c r="AA1815" s="21" t="str">
        <f t="shared" si="195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393</v>
      </c>
      <c r="F1816" s="47">
        <f t="shared" si="190"/>
        <v>34584</v>
      </c>
      <c r="G1816" s="48">
        <f t="shared" si="191"/>
        <v>34584</v>
      </c>
      <c r="H1816" s="21" t="s">
        <v>364</v>
      </c>
      <c r="I1816" s="21" t="s">
        <v>4129</v>
      </c>
      <c r="J1816" s="21">
        <v>1</v>
      </c>
      <c r="K1816" s="21">
        <v>1</v>
      </c>
      <c r="L1816" s="21">
        <f t="shared" si="192"/>
        <v>0</v>
      </c>
      <c r="M1816" s="21" t="s">
        <v>2274</v>
      </c>
      <c r="N1816" s="30">
        <v>45875</v>
      </c>
      <c r="O1816" s="48">
        <v>50580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193"/>
        <v>1</v>
      </c>
      <c r="Z1816" s="21" t="str">
        <f t="shared" si="194"/>
        <v>Wednesday</v>
      </c>
      <c r="AA1816" s="21" t="str">
        <f t="shared" si="195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t="30" x14ac:dyDescent="0.25">
      <c r="A1817" s="21">
        <v>1816</v>
      </c>
      <c r="B1817" s="21" t="s">
        <v>2456</v>
      </c>
      <c r="C1817" s="30">
        <v>45874</v>
      </c>
      <c r="D1817" s="30">
        <v>45874</v>
      </c>
      <c r="E1817" s="47">
        <v>12000</v>
      </c>
      <c r="F1817" s="47">
        <f t="shared" si="190"/>
        <v>12000</v>
      </c>
      <c r="G1817" s="48">
        <f t="shared" si="191"/>
        <v>12000</v>
      </c>
      <c r="H1817" s="21" t="s">
        <v>2453</v>
      </c>
      <c r="I1817" s="21" t="s">
        <v>4704</v>
      </c>
      <c r="J1817" s="21">
        <v>1</v>
      </c>
      <c r="K1817" s="21">
        <v>1</v>
      </c>
      <c r="L1817" s="21">
        <f t="shared" si="192"/>
        <v>0</v>
      </c>
      <c r="M1817" s="21" t="s">
        <v>5918</v>
      </c>
      <c r="N1817" s="30">
        <v>45974</v>
      </c>
      <c r="O1817" s="48">
        <v>0</v>
      </c>
      <c r="P1817" s="21" t="s">
        <v>637</v>
      </c>
      <c r="Q1817" s="21" t="s">
        <v>5959</v>
      </c>
      <c r="R1817" s="21" t="s">
        <v>637</v>
      </c>
      <c r="S1817" s="3" t="s">
        <v>299</v>
      </c>
      <c r="T1817" s="37" t="s">
        <v>5919</v>
      </c>
      <c r="U1817" s="21" t="s">
        <v>2727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45974</v>
      </c>
      <c r="Y1817" s="21">
        <f t="shared" si="193"/>
        <v>0</v>
      </c>
      <c r="Z1817" s="21" t="str">
        <f t="shared" si="194"/>
        <v>Thursday</v>
      </c>
      <c r="AA1817" s="21" t="str">
        <f t="shared" si="195"/>
        <v>Thursday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0"/>
        <v>12000</v>
      </c>
      <c r="G1818" s="48">
        <f t="shared" si="191"/>
        <v>12000</v>
      </c>
      <c r="H1818" s="21" t="s">
        <v>2453</v>
      </c>
      <c r="I1818" s="21" t="s">
        <v>4704</v>
      </c>
      <c r="J1818" s="21">
        <v>1</v>
      </c>
      <c r="K1818" s="21">
        <v>1</v>
      </c>
      <c r="L1818" s="21">
        <f t="shared" si="192"/>
        <v>0</v>
      </c>
      <c r="M1818" s="21" t="s">
        <v>5917</v>
      </c>
      <c r="N1818" s="30">
        <v>45975</v>
      </c>
      <c r="O1818" s="48">
        <v>0</v>
      </c>
      <c r="P1818" s="21" t="s">
        <v>622</v>
      </c>
      <c r="Q1818" s="21" t="s">
        <v>1127</v>
      </c>
      <c r="R1818" s="21" t="s">
        <v>1127</v>
      </c>
      <c r="S1818" s="3" t="s">
        <v>299</v>
      </c>
      <c r="T1818" s="37"/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45975</v>
      </c>
      <c r="Y1818" s="21">
        <f t="shared" si="193"/>
        <v>0</v>
      </c>
      <c r="Z1818" s="21" t="str">
        <f t="shared" si="194"/>
        <v>Friday</v>
      </c>
      <c r="AA1818" s="21" t="str">
        <f t="shared" si="195"/>
        <v>Friday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3345.6</v>
      </c>
      <c r="F1819" s="47">
        <f t="shared" si="190"/>
        <v>3345.6</v>
      </c>
      <c r="G1819" s="48">
        <f t="shared" si="191"/>
        <v>6691.2</v>
      </c>
      <c r="H1819" s="21" t="s">
        <v>2454</v>
      </c>
      <c r="I1819" s="21" t="s">
        <v>4705</v>
      </c>
      <c r="J1819" s="21">
        <v>2</v>
      </c>
      <c r="K1819" s="21"/>
      <c r="L1819" s="21">
        <f t="shared" si="192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 t="s">
        <v>2735</v>
      </c>
      <c r="U1819" s="21" t="s">
        <v>2727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93"/>
        <v/>
      </c>
      <c r="Z1819" s="21" t="str">
        <f t="shared" si="194"/>
        <v/>
      </c>
      <c r="AA1819" s="21" t="str">
        <f t="shared" si="195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3665.2</v>
      </c>
      <c r="F1820" s="47">
        <f t="shared" si="190"/>
        <v>3665.2</v>
      </c>
      <c r="G1820" s="48">
        <f t="shared" si="191"/>
        <v>7330.4</v>
      </c>
      <c r="H1820" s="21" t="s">
        <v>2455</v>
      </c>
      <c r="I1820" s="21" t="s">
        <v>4706</v>
      </c>
      <c r="J1820" s="21">
        <v>2</v>
      </c>
      <c r="K1820" s="21"/>
      <c r="L1820" s="21">
        <f t="shared" si="192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/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193"/>
        <v/>
      </c>
      <c r="Z1820" s="21" t="str">
        <f t="shared" si="194"/>
        <v/>
      </c>
      <c r="AA1820" s="21" t="str">
        <f t="shared" si="195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x14ac:dyDescent="0.25">
      <c r="A1821" s="21">
        <v>1820</v>
      </c>
      <c r="B1821" s="21" t="s">
        <v>2277</v>
      </c>
      <c r="C1821" s="30">
        <v>45870</v>
      </c>
      <c r="D1821" s="30">
        <v>45875</v>
      </c>
      <c r="E1821" s="47">
        <v>65.8</v>
      </c>
      <c r="F1821" s="47">
        <f t="shared" si="190"/>
        <v>5790.4</v>
      </c>
      <c r="G1821" s="48">
        <f t="shared" si="191"/>
        <v>5790.4</v>
      </c>
      <c r="H1821" s="21">
        <v>100213</v>
      </c>
      <c r="I1821" s="21" t="s">
        <v>3044</v>
      </c>
      <c r="J1821" s="21">
        <v>1</v>
      </c>
      <c r="K1821" s="21">
        <v>1</v>
      </c>
      <c r="L1821" s="21">
        <f t="shared" si="192"/>
        <v>0</v>
      </c>
      <c r="M1821" s="21" t="s">
        <v>2473</v>
      </c>
      <c r="N1821" s="30">
        <v>45890</v>
      </c>
      <c r="O1821" s="48">
        <v>0</v>
      </c>
      <c r="P1821" s="21" t="s">
        <v>49</v>
      </c>
      <c r="Q1821" s="21" t="s">
        <v>2070</v>
      </c>
      <c r="R1821" s="21" t="s">
        <v>637</v>
      </c>
      <c r="S1821" s="3">
        <v>4</v>
      </c>
      <c r="T1821" s="37" t="s">
        <v>609</v>
      </c>
      <c r="U1821" s="21" t="s">
        <v>18</v>
      </c>
      <c r="V1821" s="21" t="str">
        <f>VLOOKUP(P1821,'Customer List'!B:C,2,)</f>
        <v>Delhi</v>
      </c>
      <c r="W1821" s="38"/>
      <c r="X1821" s="30">
        <v>45890</v>
      </c>
      <c r="Y1821" s="21">
        <f t="shared" si="193"/>
        <v>0</v>
      </c>
      <c r="Z1821" s="21" t="str">
        <f t="shared" si="194"/>
        <v>Thursday</v>
      </c>
      <c r="AA1821" s="21" t="str">
        <f t="shared" si="195"/>
        <v>Thursday</v>
      </c>
      <c r="AB1821" s="21" t="str">
        <f>VLOOKUP(U1821,'Currency Sheet'!A:C,3,)</f>
        <v>DOLLAR</v>
      </c>
      <c r="AC1821" s="42" t="str">
        <f>VLOOKUP(P1821,'Customer List'!B:D,3,)</f>
        <v>Local</v>
      </c>
    </row>
    <row r="1822" spans="1:29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165.9</v>
      </c>
      <c r="F1822" s="47">
        <f t="shared" si="190"/>
        <v>14599.2</v>
      </c>
      <c r="G1822" s="48">
        <f t="shared" si="191"/>
        <v>29198.400000000001</v>
      </c>
      <c r="H1822" s="21">
        <v>100328</v>
      </c>
      <c r="I1822" s="21" t="s">
        <v>1418</v>
      </c>
      <c r="J1822" s="21">
        <v>2</v>
      </c>
      <c r="K1822" s="21">
        <v>2</v>
      </c>
      <c r="L1822" s="21">
        <f t="shared" si="192"/>
        <v>0</v>
      </c>
      <c r="M1822" s="21" t="s">
        <v>2312</v>
      </c>
      <c r="N1822" s="30">
        <v>45880</v>
      </c>
      <c r="O1822" s="48">
        <v>47755.5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93"/>
        <v>1</v>
      </c>
      <c r="Z1822" s="21" t="str">
        <f t="shared" si="194"/>
        <v>Monday</v>
      </c>
      <c r="AA1822" s="21" t="str">
        <f t="shared" si="195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138.6</v>
      </c>
      <c r="F1823" s="47">
        <f t="shared" si="190"/>
        <v>12196.8</v>
      </c>
      <c r="G1823" s="48">
        <f t="shared" si="191"/>
        <v>24393.599999999999</v>
      </c>
      <c r="H1823" s="21">
        <v>100528</v>
      </c>
      <c r="I1823" s="21" t="s">
        <v>1533</v>
      </c>
      <c r="J1823" s="21">
        <v>2</v>
      </c>
      <c r="K1823" s="21">
        <v>2</v>
      </c>
      <c r="L1823" s="21">
        <f t="shared" si="192"/>
        <v>0</v>
      </c>
      <c r="M1823" s="21" t="s">
        <v>2312</v>
      </c>
      <c r="N1823" s="30">
        <v>45880</v>
      </c>
      <c r="O1823" s="48">
        <v>39897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3"/>
        <v>1</v>
      </c>
      <c r="Z1823" s="21" t="str">
        <f t="shared" si="194"/>
        <v>Monday</v>
      </c>
      <c r="AA1823" s="21" t="str">
        <f t="shared" si="195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115.5</v>
      </c>
      <c r="F1824" s="47">
        <f t="shared" si="190"/>
        <v>10164</v>
      </c>
      <c r="G1824" s="48">
        <f t="shared" si="191"/>
        <v>10164</v>
      </c>
      <c r="H1824" s="21">
        <v>101238</v>
      </c>
      <c r="I1824" s="21" t="s">
        <v>3045</v>
      </c>
      <c r="J1824" s="21">
        <v>1</v>
      </c>
      <c r="K1824" s="21">
        <v>1</v>
      </c>
      <c r="L1824" s="21">
        <f t="shared" si="192"/>
        <v>0</v>
      </c>
      <c r="M1824" s="21" t="s">
        <v>2356</v>
      </c>
      <c r="N1824" s="30">
        <v>45882</v>
      </c>
      <c r="O1824" s="48">
        <v>0</v>
      </c>
      <c r="P1824" s="21" t="s">
        <v>625</v>
      </c>
      <c r="Q1824" s="21" t="s">
        <v>2070</v>
      </c>
      <c r="R1824" s="21" t="s">
        <v>637</v>
      </c>
      <c r="S1824" s="3">
        <v>4</v>
      </c>
      <c r="T1824" s="37" t="s">
        <v>2357</v>
      </c>
      <c r="U1824" s="21" t="s">
        <v>18</v>
      </c>
      <c r="V1824" s="21" t="str">
        <f>VLOOKUP(P1824,'Customer List'!B:C,2,)</f>
        <v>Delhi</v>
      </c>
      <c r="W1824" s="38"/>
      <c r="X1824" s="30">
        <v>45882</v>
      </c>
      <c r="Y1824" s="21">
        <f t="shared" si="193"/>
        <v>0</v>
      </c>
      <c r="Z1824" s="21" t="str">
        <f t="shared" si="194"/>
        <v>Wednesday</v>
      </c>
      <c r="AA1824" s="21" t="str">
        <f t="shared" si="195"/>
        <v>Wednesday</v>
      </c>
      <c r="AB1824" s="21" t="str">
        <f>VLOOKUP(U1824,'Currency Sheet'!A:C,3,)</f>
        <v>DOLLAR</v>
      </c>
      <c r="AC1824" s="42" t="str">
        <f>VLOOKUP(P1824,'Customer List'!B:D,3,)</f>
        <v>Local</v>
      </c>
    </row>
    <row r="1825" spans="1:29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575.4</v>
      </c>
      <c r="F1825" s="47">
        <f t="shared" si="190"/>
        <v>50635.199999999997</v>
      </c>
      <c r="G1825" s="48">
        <f t="shared" si="191"/>
        <v>50635.199999999997</v>
      </c>
      <c r="H1825" s="21">
        <v>741036</v>
      </c>
      <c r="I1825" s="21" t="s">
        <v>3046</v>
      </c>
      <c r="J1825" s="21">
        <v>1</v>
      </c>
      <c r="K1825" s="21">
        <v>1</v>
      </c>
      <c r="L1825" s="21">
        <f t="shared" si="192"/>
        <v>0</v>
      </c>
      <c r="M1825" s="21" t="s">
        <v>2326</v>
      </c>
      <c r="N1825" s="30">
        <v>45880</v>
      </c>
      <c r="O1825" s="48">
        <v>82816.5</v>
      </c>
      <c r="P1825" s="21" t="s">
        <v>2045</v>
      </c>
      <c r="Q1825" s="21">
        <v>58154310270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93"/>
        <v>1</v>
      </c>
      <c r="Z1825" s="21" t="str">
        <f t="shared" si="194"/>
        <v>Monday</v>
      </c>
      <c r="AA1825" s="21" t="str">
        <f t="shared" si="195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160.29999999999998</v>
      </c>
      <c r="F1826" s="47">
        <f t="shared" si="190"/>
        <v>14106.399999999998</v>
      </c>
      <c r="G1826" s="48">
        <f t="shared" si="191"/>
        <v>42319.199999999997</v>
      </c>
      <c r="H1826" s="21">
        <v>101320</v>
      </c>
      <c r="I1826" s="21" t="s">
        <v>2803</v>
      </c>
      <c r="J1826" s="21">
        <v>3</v>
      </c>
      <c r="K1826" s="21">
        <v>3</v>
      </c>
      <c r="L1826" s="21">
        <f t="shared" si="192"/>
        <v>0</v>
      </c>
      <c r="M1826" s="21" t="s">
        <v>2312</v>
      </c>
      <c r="N1826" s="30">
        <v>45880</v>
      </c>
      <c r="O1826" s="48">
        <v>69215.25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3"/>
        <v>1</v>
      </c>
      <c r="Z1826" s="21" t="str">
        <f t="shared" si="194"/>
        <v>Monday</v>
      </c>
      <c r="AA1826" s="21" t="str">
        <f t="shared" si="195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214.5</v>
      </c>
      <c r="F1827" s="47">
        <f t="shared" si="190"/>
        <v>18876</v>
      </c>
      <c r="G1827" s="48">
        <f t="shared" si="191"/>
        <v>18876</v>
      </c>
      <c r="H1827" s="21">
        <v>101337</v>
      </c>
      <c r="I1827" s="21" t="s">
        <v>3047</v>
      </c>
      <c r="J1827" s="21">
        <v>1</v>
      </c>
      <c r="K1827" s="21">
        <v>1</v>
      </c>
      <c r="L1827" s="21">
        <f t="shared" si="192"/>
        <v>0</v>
      </c>
      <c r="M1827" s="21" t="s">
        <v>2324</v>
      </c>
      <c r="N1827" s="30">
        <v>45880</v>
      </c>
      <c r="O1827" s="48">
        <v>21724.560000000001</v>
      </c>
      <c r="P1827" s="21" t="s">
        <v>276</v>
      </c>
      <c r="Q1827" s="21">
        <v>58154305565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Pune</v>
      </c>
      <c r="W1827" s="38"/>
      <c r="X1827" s="30">
        <v>45881</v>
      </c>
      <c r="Y1827" s="21">
        <f t="shared" si="193"/>
        <v>1</v>
      </c>
      <c r="Z1827" s="21" t="str">
        <f t="shared" si="194"/>
        <v>Monday</v>
      </c>
      <c r="AA1827" s="21" t="str">
        <f t="shared" si="195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177.1</v>
      </c>
      <c r="F1828" s="47">
        <f t="shared" si="190"/>
        <v>15584.8</v>
      </c>
      <c r="G1828" s="48">
        <f t="shared" si="191"/>
        <v>15584.8</v>
      </c>
      <c r="H1828" s="21">
        <v>102006</v>
      </c>
      <c r="I1828" s="21" t="s">
        <v>1428</v>
      </c>
      <c r="J1828" s="21">
        <v>1</v>
      </c>
      <c r="K1828" s="21">
        <v>1</v>
      </c>
      <c r="L1828" s="21">
        <f t="shared" si="192"/>
        <v>0</v>
      </c>
      <c r="M1828" s="21" t="s">
        <v>2312</v>
      </c>
      <c r="N1828" s="30">
        <v>45880</v>
      </c>
      <c r="O1828" s="48">
        <v>25489.75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93"/>
        <v>1</v>
      </c>
      <c r="Z1828" s="21" t="str">
        <f t="shared" si="194"/>
        <v>Monday</v>
      </c>
      <c r="AA1828" s="21" t="str">
        <f t="shared" si="195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160.30000000000001</v>
      </c>
      <c r="F1829" s="47">
        <f t="shared" si="190"/>
        <v>14106.400000000001</v>
      </c>
      <c r="G1829" s="48">
        <f t="shared" si="191"/>
        <v>28212.800000000003</v>
      </c>
      <c r="H1829" s="21">
        <v>103018</v>
      </c>
      <c r="I1829" s="21" t="s">
        <v>1431</v>
      </c>
      <c r="J1829" s="21">
        <v>2</v>
      </c>
      <c r="K1829" s="21">
        <v>2</v>
      </c>
      <c r="L1829" s="21">
        <f t="shared" si="192"/>
        <v>0</v>
      </c>
      <c r="M1829" s="21" t="s">
        <v>2312</v>
      </c>
      <c r="N1829" s="30">
        <v>45880</v>
      </c>
      <c r="O1829" s="48">
        <v>46143.5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3"/>
        <v>1</v>
      </c>
      <c r="Z1829" s="21" t="str">
        <f t="shared" si="194"/>
        <v>Monday</v>
      </c>
      <c r="AA1829" s="21" t="str">
        <f t="shared" si="195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181.5</v>
      </c>
      <c r="F1830" s="47">
        <f t="shared" si="190"/>
        <v>15972</v>
      </c>
      <c r="G1830" s="48">
        <f t="shared" si="191"/>
        <v>15972</v>
      </c>
      <c r="H1830" s="21">
        <v>103044</v>
      </c>
      <c r="I1830" s="21" t="s">
        <v>3048</v>
      </c>
      <c r="J1830" s="21">
        <v>1</v>
      </c>
      <c r="K1830" s="21">
        <v>1</v>
      </c>
      <c r="L1830" s="21">
        <f t="shared" si="192"/>
        <v>0</v>
      </c>
      <c r="M1830" s="21" t="s">
        <v>2308</v>
      </c>
      <c r="N1830" s="30">
        <v>45880</v>
      </c>
      <c r="O1830" s="48">
        <v>25506.799999999999</v>
      </c>
      <c r="P1830" s="21" t="s">
        <v>228</v>
      </c>
      <c r="Q1830" s="21">
        <v>58154309883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Kolkata</v>
      </c>
      <c r="W1830" s="38"/>
      <c r="X1830" s="30">
        <v>45881</v>
      </c>
      <c r="Y1830" s="21">
        <f t="shared" si="193"/>
        <v>1</v>
      </c>
      <c r="Z1830" s="21" t="str">
        <f t="shared" si="194"/>
        <v>Monday</v>
      </c>
      <c r="AA1830" s="21" t="str">
        <f t="shared" si="195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115.5</v>
      </c>
      <c r="F1831" s="47">
        <f t="shared" si="190"/>
        <v>10164</v>
      </c>
      <c r="G1831" s="48">
        <f t="shared" si="191"/>
        <v>10164</v>
      </c>
      <c r="H1831" s="21">
        <v>777404</v>
      </c>
      <c r="I1831" s="21" t="s">
        <v>3049</v>
      </c>
      <c r="J1831" s="21">
        <v>1</v>
      </c>
      <c r="K1831" s="21">
        <v>1</v>
      </c>
      <c r="L1831" s="21">
        <f t="shared" si="192"/>
        <v>0</v>
      </c>
      <c r="M1831" s="21" t="s">
        <v>2326</v>
      </c>
      <c r="N1831" s="30">
        <v>45880</v>
      </c>
      <c r="O1831" s="48">
        <v>16623.75</v>
      </c>
      <c r="P1831" s="21" t="s">
        <v>2045</v>
      </c>
      <c r="Q1831" s="21">
        <v>58154310270</v>
      </c>
      <c r="R1831" s="21" t="s">
        <v>40</v>
      </c>
      <c r="S1831" s="3">
        <v>-20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3"/>
        <v>1</v>
      </c>
      <c r="Z1831" s="21" t="str">
        <f t="shared" si="194"/>
        <v>Monday</v>
      </c>
      <c r="AA1831" s="21" t="str">
        <f t="shared" si="195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160.30000000000001</v>
      </c>
      <c r="F1832" s="47">
        <f t="shared" si="190"/>
        <v>14106.400000000001</v>
      </c>
      <c r="G1832" s="48">
        <f t="shared" si="191"/>
        <v>28212.800000000003</v>
      </c>
      <c r="H1832" s="21">
        <v>104420</v>
      </c>
      <c r="I1832" s="21" t="s">
        <v>1632</v>
      </c>
      <c r="J1832" s="21">
        <v>2</v>
      </c>
      <c r="K1832" s="21">
        <v>2</v>
      </c>
      <c r="L1832" s="21">
        <f t="shared" si="192"/>
        <v>0</v>
      </c>
      <c r="M1832" s="21" t="s">
        <v>2312</v>
      </c>
      <c r="N1832" s="30">
        <v>45880</v>
      </c>
      <c r="O1832" s="48">
        <v>46143.5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3"/>
        <v>1</v>
      </c>
      <c r="Z1832" s="21" t="str">
        <f t="shared" si="194"/>
        <v>Monday</v>
      </c>
      <c r="AA1832" s="21" t="str">
        <f t="shared" si="195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173.6</v>
      </c>
      <c r="F1833" s="47">
        <f t="shared" si="190"/>
        <v>15276.8</v>
      </c>
      <c r="G1833" s="48">
        <f t="shared" si="191"/>
        <v>30553.599999999999</v>
      </c>
      <c r="H1833" s="21">
        <v>104526</v>
      </c>
      <c r="I1833" s="21" t="s">
        <v>1438</v>
      </c>
      <c r="J1833" s="21">
        <v>2</v>
      </c>
      <c r="K1833" s="21">
        <v>2</v>
      </c>
      <c r="L1833" s="21">
        <f t="shared" si="192"/>
        <v>0</v>
      </c>
      <c r="M1833" s="21" t="s">
        <v>2312</v>
      </c>
      <c r="N1833" s="30">
        <v>45880</v>
      </c>
      <c r="O1833" s="48">
        <v>49972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3"/>
        <v>1</v>
      </c>
      <c r="Z1833" s="21" t="str">
        <f t="shared" si="194"/>
        <v>Monday</v>
      </c>
      <c r="AA1833" s="21" t="str">
        <f t="shared" si="195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221.9</v>
      </c>
      <c r="F1834" s="47">
        <f t="shared" si="190"/>
        <v>19527.2</v>
      </c>
      <c r="G1834" s="48">
        <f t="shared" si="191"/>
        <v>19527.2</v>
      </c>
      <c r="H1834" s="21">
        <v>106106</v>
      </c>
      <c r="I1834" s="21" t="s">
        <v>1440</v>
      </c>
      <c r="J1834" s="21">
        <v>1</v>
      </c>
      <c r="K1834" s="21">
        <v>1</v>
      </c>
      <c r="L1834" s="21">
        <f t="shared" si="192"/>
        <v>0</v>
      </c>
      <c r="M1834" s="21" t="s">
        <v>2312</v>
      </c>
      <c r="N1834" s="30">
        <v>45880</v>
      </c>
      <c r="O1834" s="48">
        <v>31937.75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93"/>
        <v>1</v>
      </c>
      <c r="Z1834" s="21" t="str">
        <f t="shared" si="194"/>
        <v>Monday</v>
      </c>
      <c r="AA1834" s="21" t="str">
        <f t="shared" si="195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156.75</v>
      </c>
      <c r="F1835" s="47">
        <f t="shared" si="190"/>
        <v>13794</v>
      </c>
      <c r="G1835" s="48">
        <f t="shared" si="191"/>
        <v>13794</v>
      </c>
      <c r="H1835" s="21">
        <v>101239</v>
      </c>
      <c r="I1835" s="21" t="s">
        <v>157</v>
      </c>
      <c r="J1835" s="21">
        <v>1</v>
      </c>
      <c r="K1835" s="21">
        <v>1</v>
      </c>
      <c r="L1835" s="21">
        <f t="shared" si="192"/>
        <v>0</v>
      </c>
      <c r="M1835" s="21" t="s">
        <v>2330</v>
      </c>
      <c r="N1835" s="30">
        <v>45880</v>
      </c>
      <c r="O1835" s="48">
        <v>19437</v>
      </c>
      <c r="P1835" s="21" t="s">
        <v>2045</v>
      </c>
      <c r="Q1835" s="21">
        <v>58154310270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3"/>
        <v>1</v>
      </c>
      <c r="Z1835" s="21" t="str">
        <f t="shared" si="194"/>
        <v>Monday</v>
      </c>
      <c r="AA1835" s="21" t="str">
        <f t="shared" si="195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160.30000000000001</v>
      </c>
      <c r="F1836" s="47">
        <f t="shared" si="190"/>
        <v>14106.400000000001</v>
      </c>
      <c r="G1836" s="48">
        <f t="shared" si="191"/>
        <v>14106.400000000001</v>
      </c>
      <c r="H1836" s="21">
        <v>117312</v>
      </c>
      <c r="I1836" s="21" t="s">
        <v>1625</v>
      </c>
      <c r="J1836" s="21">
        <v>1</v>
      </c>
      <c r="K1836" s="21">
        <v>1</v>
      </c>
      <c r="L1836" s="21">
        <f t="shared" si="192"/>
        <v>0</v>
      </c>
      <c r="M1836" s="21" t="s">
        <v>2474</v>
      </c>
      <c r="N1836" s="30">
        <v>45890</v>
      </c>
      <c r="O1836" s="48">
        <v>0</v>
      </c>
      <c r="P1836" s="21" t="s">
        <v>49</v>
      </c>
      <c r="Q1836" s="21" t="s">
        <v>2070</v>
      </c>
      <c r="R1836" s="21" t="s">
        <v>637</v>
      </c>
      <c r="S1836" s="3">
        <v>4</v>
      </c>
      <c r="T1836" s="37" t="s">
        <v>609</v>
      </c>
      <c r="U1836" s="21" t="s">
        <v>18</v>
      </c>
      <c r="V1836" s="21" t="str">
        <f>VLOOKUP(P1836,'Customer List'!B:C,2,)</f>
        <v>Delhi</v>
      </c>
      <c r="W1836" s="38"/>
      <c r="X1836" s="30">
        <v>45890</v>
      </c>
      <c r="Y1836" s="21">
        <f t="shared" si="193"/>
        <v>0</v>
      </c>
      <c r="Z1836" s="21" t="str">
        <f t="shared" si="194"/>
        <v>Thursday</v>
      </c>
      <c r="AA1836" s="21" t="str">
        <f t="shared" si="195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204.4</v>
      </c>
      <c r="F1837" s="47">
        <f t="shared" si="190"/>
        <v>17987.2</v>
      </c>
      <c r="G1837" s="48">
        <f t="shared" si="191"/>
        <v>35974.400000000001</v>
      </c>
      <c r="H1837" s="21">
        <v>119414</v>
      </c>
      <c r="I1837" s="21" t="s">
        <v>3050</v>
      </c>
      <c r="J1837" s="21">
        <v>2</v>
      </c>
      <c r="K1837" s="21">
        <v>2</v>
      </c>
      <c r="L1837" s="21">
        <f t="shared" si="192"/>
        <v>0</v>
      </c>
      <c r="M1837" s="21" t="s">
        <v>2312</v>
      </c>
      <c r="N1837" s="30">
        <v>45880</v>
      </c>
      <c r="O1837" s="48">
        <v>58838</v>
      </c>
      <c r="P1837" s="21" t="s">
        <v>2048</v>
      </c>
      <c r="Q1837" s="21">
        <v>58154308424</v>
      </c>
      <c r="R1837" s="21" t="s">
        <v>40</v>
      </c>
      <c r="S1837" s="3">
        <v>4</v>
      </c>
      <c r="T1837" s="37"/>
      <c r="U1837" s="21" t="s">
        <v>18</v>
      </c>
      <c r="V1837" s="21" t="str">
        <f>VLOOKUP(P1837,'Customer List'!B:C,2,)</f>
        <v>Hyderabad</v>
      </c>
      <c r="W1837" s="38"/>
      <c r="X1837" s="30">
        <v>45881</v>
      </c>
      <c r="Y1837" s="21">
        <f t="shared" si="193"/>
        <v>1</v>
      </c>
      <c r="Z1837" s="21" t="str">
        <f t="shared" si="194"/>
        <v>Monday</v>
      </c>
      <c r="AA1837" s="21" t="str">
        <f t="shared" si="195"/>
        <v>Tuesday</v>
      </c>
      <c r="AB1837" s="21" t="str">
        <f>VLOOKUP(U1837,'Currency Sheet'!A:C,3,)</f>
        <v>DOLLAR</v>
      </c>
      <c r="AC1837" s="42" t="str">
        <f>VLOOKUP(P1837,'Customer List'!B:D,3,)</f>
        <v>OutStation</v>
      </c>
    </row>
    <row r="1838" spans="1:29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63</v>
      </c>
      <c r="F1838" s="47">
        <f t="shared" si="190"/>
        <v>5544</v>
      </c>
      <c r="G1838" s="48">
        <f t="shared" si="191"/>
        <v>11088</v>
      </c>
      <c r="H1838" s="21">
        <v>120413</v>
      </c>
      <c r="I1838" s="21" t="s">
        <v>3051</v>
      </c>
      <c r="J1838" s="21">
        <v>2</v>
      </c>
      <c r="K1838" s="21">
        <v>2</v>
      </c>
      <c r="L1838" s="21">
        <f t="shared" si="192"/>
        <v>0</v>
      </c>
      <c r="M1838" s="21" t="s">
        <v>2298</v>
      </c>
      <c r="N1838" s="30">
        <v>45876</v>
      </c>
      <c r="O1838" s="48">
        <v>17100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3"/>
        <v>0</v>
      </c>
      <c r="Z1838" s="21" t="str">
        <f t="shared" si="194"/>
        <v>Thursday</v>
      </c>
      <c r="AA1838" s="21" t="str">
        <f t="shared" si="195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77</v>
      </c>
      <c r="F1839" s="47">
        <f t="shared" si="190"/>
        <v>6776</v>
      </c>
      <c r="G1839" s="48">
        <f t="shared" si="191"/>
        <v>6776</v>
      </c>
      <c r="H1839" s="21">
        <v>120605</v>
      </c>
      <c r="I1839" s="21" t="s">
        <v>3052</v>
      </c>
      <c r="J1839" s="21">
        <v>1</v>
      </c>
      <c r="K1839" s="21">
        <v>1</v>
      </c>
      <c r="L1839" s="21">
        <f t="shared" si="192"/>
        <v>0</v>
      </c>
      <c r="M1839" s="21" t="s">
        <v>2356</v>
      </c>
      <c r="N1839" s="30">
        <v>45882</v>
      </c>
      <c r="O1839" s="48">
        <v>0</v>
      </c>
      <c r="P1839" s="21" t="s">
        <v>625</v>
      </c>
      <c r="Q1839" s="21" t="s">
        <v>2070</v>
      </c>
      <c r="R1839" s="21" t="s">
        <v>637</v>
      </c>
      <c r="S1839" s="3">
        <v>4</v>
      </c>
      <c r="T1839" s="37" t="s">
        <v>2357</v>
      </c>
      <c r="U1839" s="21" t="s">
        <v>18</v>
      </c>
      <c r="V1839" s="21" t="str">
        <f>VLOOKUP(P1839,'Customer List'!B:C,2,)</f>
        <v>Delhi</v>
      </c>
      <c r="W1839" s="38"/>
      <c r="X1839" s="30">
        <v>45882</v>
      </c>
      <c r="Y1839" s="21">
        <f t="shared" si="193"/>
        <v>0</v>
      </c>
      <c r="Z1839" s="21" t="str">
        <f t="shared" si="194"/>
        <v>Wednesday</v>
      </c>
      <c r="AA1839" s="21" t="str">
        <f t="shared" si="195"/>
        <v>Wednesday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70.7</v>
      </c>
      <c r="F1840" s="47">
        <f t="shared" si="190"/>
        <v>6221.6</v>
      </c>
      <c r="G1840" s="48">
        <f t="shared" si="191"/>
        <v>6221.6</v>
      </c>
      <c r="H1840" s="21">
        <v>121419</v>
      </c>
      <c r="I1840" s="21" t="s">
        <v>3053</v>
      </c>
      <c r="J1840" s="21">
        <v>1</v>
      </c>
      <c r="K1840" s="21">
        <v>1</v>
      </c>
      <c r="L1840" s="21">
        <f t="shared" si="192"/>
        <v>0</v>
      </c>
      <c r="M1840" s="21" t="s">
        <v>2298</v>
      </c>
      <c r="N1840" s="30">
        <v>45876</v>
      </c>
      <c r="O1840" s="48">
        <v>9595</v>
      </c>
      <c r="P1840" s="21" t="s">
        <v>213</v>
      </c>
      <c r="Q1840" s="21" t="s">
        <v>1127</v>
      </c>
      <c r="R1840" s="21" t="s">
        <v>1127</v>
      </c>
      <c r="S1840" s="3">
        <v>4</v>
      </c>
      <c r="T1840" s="37"/>
      <c r="U1840" s="21" t="s">
        <v>18</v>
      </c>
      <c r="V1840" s="21" t="str">
        <f>VLOOKUP(P1840,'Customer List'!B:C,2,)</f>
        <v>Delhi</v>
      </c>
      <c r="W1840" s="38"/>
      <c r="X1840" s="30">
        <f>IF(OR(R1840 = "PRIYANKA MADAM", R1840 = "DEEPAK", R1840 = "PORTER"),N1840,"")</f>
        <v>45876</v>
      </c>
      <c r="Y1840" s="21">
        <f t="shared" si="193"/>
        <v>0</v>
      </c>
      <c r="Z1840" s="21" t="str">
        <f t="shared" si="194"/>
        <v>Thursday</v>
      </c>
      <c r="AA1840" s="21" t="str">
        <f t="shared" si="195"/>
        <v>Thursday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207.2</v>
      </c>
      <c r="F1841" s="47">
        <f t="shared" si="190"/>
        <v>18233.599999999999</v>
      </c>
      <c r="G1841" s="48">
        <f t="shared" si="191"/>
        <v>18233.599999999999</v>
      </c>
      <c r="H1841" s="21">
        <v>127514</v>
      </c>
      <c r="I1841" s="21" t="s">
        <v>3054</v>
      </c>
      <c r="J1841" s="21">
        <v>1</v>
      </c>
      <c r="K1841" s="21">
        <v>1</v>
      </c>
      <c r="L1841" s="21">
        <f t="shared" si="192"/>
        <v>0</v>
      </c>
      <c r="M1841" s="21" t="s">
        <v>2439</v>
      </c>
      <c r="N1841" s="30">
        <v>45881</v>
      </c>
      <c r="O1841" s="48">
        <v>0</v>
      </c>
      <c r="P1841" s="21" t="s">
        <v>254</v>
      </c>
      <c r="Q1841" s="21" t="s">
        <v>2070</v>
      </c>
      <c r="R1841" s="21" t="s">
        <v>847</v>
      </c>
      <c r="S1841" s="3">
        <v>4</v>
      </c>
      <c r="T1841" s="37" t="s">
        <v>609</v>
      </c>
      <c r="U1841" s="21" t="s">
        <v>18</v>
      </c>
      <c r="V1841" s="21" t="str">
        <f>VLOOKUP(P1841,'Customer List'!B:C,2,)</f>
        <v>Delhi</v>
      </c>
      <c r="W1841" s="38"/>
      <c r="X1841" s="30">
        <v>45881</v>
      </c>
      <c r="Y1841" s="21">
        <f t="shared" si="193"/>
        <v>0</v>
      </c>
      <c r="Z1841" s="21" t="str">
        <f t="shared" si="194"/>
        <v>Tuesday</v>
      </c>
      <c r="AA1841" s="21" t="str">
        <f t="shared" si="195"/>
        <v>Tuesday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137.19999999999999</v>
      </c>
      <c r="F1842" s="47">
        <f t="shared" si="190"/>
        <v>12073.599999999999</v>
      </c>
      <c r="G1842" s="48">
        <f t="shared" si="191"/>
        <v>12073.599999999999</v>
      </c>
      <c r="H1842" s="21">
        <v>103116</v>
      </c>
      <c r="I1842" s="21" t="s">
        <v>1258</v>
      </c>
      <c r="J1842" s="21">
        <v>1</v>
      </c>
      <c r="K1842" s="21">
        <v>1</v>
      </c>
      <c r="L1842" s="21">
        <f t="shared" si="192"/>
        <v>0</v>
      </c>
      <c r="M1842" s="21" t="s">
        <v>2329</v>
      </c>
      <c r="N1842" s="30">
        <v>45880</v>
      </c>
      <c r="O1842" s="48">
        <v>18228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93"/>
        <v>1</v>
      </c>
      <c r="Z1842" s="21" t="str">
        <f t="shared" si="194"/>
        <v>Monday</v>
      </c>
      <c r="AA1842" s="21" t="str">
        <f t="shared" si="195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242.9</v>
      </c>
      <c r="F1843" s="47">
        <f t="shared" si="190"/>
        <v>21375.200000000001</v>
      </c>
      <c r="G1843" s="48">
        <f t="shared" si="191"/>
        <v>21375.200000000001</v>
      </c>
      <c r="H1843" s="21">
        <v>108916</v>
      </c>
      <c r="I1843" s="21" t="s">
        <v>3055</v>
      </c>
      <c r="J1843" s="21">
        <v>1</v>
      </c>
      <c r="K1843" s="21">
        <v>1</v>
      </c>
      <c r="L1843" s="21">
        <f t="shared" si="192"/>
        <v>0</v>
      </c>
      <c r="M1843" s="21" t="s">
        <v>2330</v>
      </c>
      <c r="N1843" s="30">
        <v>45880</v>
      </c>
      <c r="O1843" s="48">
        <v>32271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193"/>
        <v>1</v>
      </c>
      <c r="Z1843" s="21" t="str">
        <f t="shared" si="194"/>
        <v>Monday</v>
      </c>
      <c r="AA1843" s="21" t="str">
        <f t="shared" si="195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228</v>
      </c>
      <c r="F1844" s="47">
        <f t="shared" si="190"/>
        <v>20064</v>
      </c>
      <c r="G1844" s="48">
        <f t="shared" si="191"/>
        <v>20064</v>
      </c>
      <c r="H1844" s="21">
        <v>133923</v>
      </c>
      <c r="I1844" s="21" t="s">
        <v>3056</v>
      </c>
      <c r="J1844" s="21">
        <v>1</v>
      </c>
      <c r="K1844" s="21">
        <v>1</v>
      </c>
      <c r="L1844" s="21">
        <f t="shared" si="192"/>
        <v>0</v>
      </c>
      <c r="M1844" s="21" t="s">
        <v>2324</v>
      </c>
      <c r="N1844" s="30">
        <v>45880</v>
      </c>
      <c r="O1844" s="48">
        <v>23091.84</v>
      </c>
      <c r="P1844" s="21" t="s">
        <v>276</v>
      </c>
      <c r="Q1844" s="21">
        <v>58154305565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Pune</v>
      </c>
      <c r="W1844" s="38"/>
      <c r="X1844" s="30">
        <v>45881</v>
      </c>
      <c r="Y1844" s="21">
        <f t="shared" si="193"/>
        <v>1</v>
      </c>
      <c r="Z1844" s="21" t="str">
        <f t="shared" si="194"/>
        <v>Monday</v>
      </c>
      <c r="AA1844" s="21" t="str">
        <f t="shared" si="195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181.5</v>
      </c>
      <c r="F1845" s="47">
        <f t="shared" si="190"/>
        <v>15972</v>
      </c>
      <c r="G1845" s="48">
        <f t="shared" si="191"/>
        <v>15972</v>
      </c>
      <c r="H1845" s="21">
        <v>135027</v>
      </c>
      <c r="I1845" s="21" t="s">
        <v>3057</v>
      </c>
      <c r="J1845" s="21">
        <v>1</v>
      </c>
      <c r="K1845" s="21">
        <v>1</v>
      </c>
      <c r="L1845" s="21">
        <f t="shared" si="192"/>
        <v>0</v>
      </c>
      <c r="M1845" s="21" t="s">
        <v>2356</v>
      </c>
      <c r="N1845" s="30">
        <v>45882</v>
      </c>
      <c r="O1845" s="48">
        <v>0</v>
      </c>
      <c r="P1845" s="21" t="s">
        <v>625</v>
      </c>
      <c r="Q1845" s="21" t="s">
        <v>2070</v>
      </c>
      <c r="R1845" s="21" t="s">
        <v>637</v>
      </c>
      <c r="S1845" s="3">
        <v>4</v>
      </c>
      <c r="T1845" s="37" t="s">
        <v>2357</v>
      </c>
      <c r="U1845" s="21" t="s">
        <v>18</v>
      </c>
      <c r="V1845" s="21" t="str">
        <f>VLOOKUP(P1845,'Customer List'!B:C,2,)</f>
        <v>Delhi</v>
      </c>
      <c r="W1845" s="38"/>
      <c r="X1845" s="30">
        <v>45882</v>
      </c>
      <c r="Y1845" s="21">
        <f t="shared" si="193"/>
        <v>0</v>
      </c>
      <c r="Z1845" s="21" t="str">
        <f t="shared" si="194"/>
        <v>Wednesday</v>
      </c>
      <c r="AA1845" s="21" t="str">
        <f t="shared" si="195"/>
        <v>Wednesday</v>
      </c>
      <c r="AB1845" s="21" t="str">
        <f>VLOOKUP(U1845,'Currency Sheet'!A:C,3,)</f>
        <v>DOLLAR</v>
      </c>
      <c r="AC1845" s="42" t="str">
        <f>VLOOKUP(P1845,'Customer List'!B:D,3,)</f>
        <v>Local</v>
      </c>
    </row>
    <row r="1846" spans="1:29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219.8</v>
      </c>
      <c r="F1846" s="47">
        <f t="shared" si="190"/>
        <v>19342.400000000001</v>
      </c>
      <c r="G1846" s="48">
        <f t="shared" si="191"/>
        <v>19342.400000000001</v>
      </c>
      <c r="H1846" s="21">
        <v>127614</v>
      </c>
      <c r="I1846" s="21" t="s">
        <v>3058</v>
      </c>
      <c r="J1846" s="21">
        <v>1</v>
      </c>
      <c r="K1846" s="21">
        <v>1</v>
      </c>
      <c r="L1846" s="21">
        <f t="shared" si="192"/>
        <v>0</v>
      </c>
      <c r="M1846" s="21" t="s">
        <v>2330</v>
      </c>
      <c r="N1846" s="30">
        <v>45880</v>
      </c>
      <c r="O1846" s="48">
        <v>29202</v>
      </c>
      <c r="P1846" s="21" t="s">
        <v>2045</v>
      </c>
      <c r="Q1846" s="21">
        <v>58154310270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Hyderabad</v>
      </c>
      <c r="W1846" s="38"/>
      <c r="X1846" s="30">
        <v>45881</v>
      </c>
      <c r="Y1846" s="21">
        <f t="shared" si="193"/>
        <v>1</v>
      </c>
      <c r="Z1846" s="21" t="str">
        <f t="shared" si="194"/>
        <v>Monday</v>
      </c>
      <c r="AA1846" s="21" t="str">
        <f t="shared" si="195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195.3</v>
      </c>
      <c r="F1847" s="47">
        <f t="shared" si="190"/>
        <v>17186.400000000001</v>
      </c>
      <c r="G1847" s="48">
        <f t="shared" si="191"/>
        <v>17186.400000000001</v>
      </c>
      <c r="H1847" s="21">
        <v>152410</v>
      </c>
      <c r="I1847" s="21" t="s">
        <v>3059</v>
      </c>
      <c r="J1847" s="21">
        <v>1</v>
      </c>
      <c r="K1847" s="21">
        <v>1</v>
      </c>
      <c r="L1847" s="21">
        <f t="shared" si="192"/>
        <v>0</v>
      </c>
      <c r="M1847" s="21" t="s">
        <v>2324</v>
      </c>
      <c r="N1847" s="30">
        <v>45880</v>
      </c>
      <c r="O1847" s="48">
        <v>21192.84</v>
      </c>
      <c r="P1847" s="21" t="s">
        <v>276</v>
      </c>
      <c r="Q1847" s="21">
        <v>58154305565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Pune</v>
      </c>
      <c r="W1847" s="38"/>
      <c r="X1847" s="30">
        <v>45881</v>
      </c>
      <c r="Y1847" s="21">
        <f t="shared" si="193"/>
        <v>1</v>
      </c>
      <c r="Z1847" s="21" t="str">
        <f t="shared" si="194"/>
        <v>Monday</v>
      </c>
      <c r="AA1847" s="21" t="str">
        <f t="shared" si="195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267.39999999999998</v>
      </c>
      <c r="F1848" s="47">
        <f t="shared" si="190"/>
        <v>23531.199999999997</v>
      </c>
      <c r="G1848" s="48">
        <f t="shared" si="191"/>
        <v>23531.199999999997</v>
      </c>
      <c r="H1848" s="21">
        <v>153512</v>
      </c>
      <c r="I1848" s="21" t="s">
        <v>3060</v>
      </c>
      <c r="J1848" s="21">
        <v>1</v>
      </c>
      <c r="K1848" s="21">
        <v>1</v>
      </c>
      <c r="L1848" s="21">
        <f t="shared" si="192"/>
        <v>0</v>
      </c>
      <c r="M1848" s="21" t="s">
        <v>2356</v>
      </c>
      <c r="N1848" s="30">
        <v>45882</v>
      </c>
      <c r="O1848" s="48">
        <v>0</v>
      </c>
      <c r="P1848" s="21" t="s">
        <v>625</v>
      </c>
      <c r="Q1848" s="21" t="s">
        <v>2070</v>
      </c>
      <c r="R1848" s="21" t="s">
        <v>637</v>
      </c>
      <c r="S1848" s="3">
        <v>4</v>
      </c>
      <c r="T1848" s="37" t="s">
        <v>2357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93"/>
        <v>0</v>
      </c>
      <c r="Z1848" s="21" t="str">
        <f t="shared" si="194"/>
        <v>Wednesday</v>
      </c>
      <c r="AA1848" s="21" t="str">
        <f t="shared" si="195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150.5</v>
      </c>
      <c r="F1849" s="47">
        <f t="shared" si="190"/>
        <v>13244</v>
      </c>
      <c r="G1849" s="48">
        <f t="shared" si="191"/>
        <v>13244</v>
      </c>
      <c r="H1849" s="21">
        <v>156010</v>
      </c>
      <c r="I1849" s="21" t="s">
        <v>3061</v>
      </c>
      <c r="J1849" s="21">
        <v>1</v>
      </c>
      <c r="K1849" s="21">
        <v>1</v>
      </c>
      <c r="L1849" s="21">
        <f t="shared" si="192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193"/>
        <v>0</v>
      </c>
      <c r="Z1849" s="21" t="str">
        <f t="shared" si="194"/>
        <v>Wednesday</v>
      </c>
      <c r="AA1849" s="21" t="str">
        <f t="shared" si="195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50.4</v>
      </c>
      <c r="F1850" s="47">
        <f t="shared" si="190"/>
        <v>4435.2</v>
      </c>
      <c r="G1850" s="48">
        <f t="shared" si="191"/>
        <v>4435.2</v>
      </c>
      <c r="H1850" s="21">
        <v>301014</v>
      </c>
      <c r="I1850" s="21" t="s">
        <v>3062</v>
      </c>
      <c r="J1850" s="21">
        <v>1</v>
      </c>
      <c r="K1850" s="21">
        <v>1</v>
      </c>
      <c r="L1850" s="21">
        <f t="shared" si="192"/>
        <v>0</v>
      </c>
      <c r="M1850" s="21" t="s">
        <v>2473</v>
      </c>
      <c r="N1850" s="30">
        <v>45890</v>
      </c>
      <c r="O1850" s="48">
        <v>0</v>
      </c>
      <c r="P1850" s="21" t="s">
        <v>49</v>
      </c>
      <c r="Q1850" s="21" t="s">
        <v>2070</v>
      </c>
      <c r="R1850" s="21" t="s">
        <v>637</v>
      </c>
      <c r="S1850" s="3">
        <v>4</v>
      </c>
      <c r="T1850" s="37" t="s">
        <v>609</v>
      </c>
      <c r="U1850" s="21" t="s">
        <v>18</v>
      </c>
      <c r="V1850" s="21" t="str">
        <f>VLOOKUP(P1850,'Customer List'!B:C,2,)</f>
        <v>Delhi</v>
      </c>
      <c r="W1850" s="38"/>
      <c r="X1850" s="30">
        <v>45890</v>
      </c>
      <c r="Y1850" s="21">
        <f t="shared" si="193"/>
        <v>0</v>
      </c>
      <c r="Z1850" s="21" t="str">
        <f t="shared" si="194"/>
        <v>Thursday</v>
      </c>
      <c r="AA1850" s="21" t="str">
        <f t="shared" si="195"/>
        <v>Thursday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94.5</v>
      </c>
      <c r="F1851" s="47">
        <f t="shared" si="190"/>
        <v>8316</v>
      </c>
      <c r="G1851" s="48">
        <f t="shared" si="191"/>
        <v>8316</v>
      </c>
      <c r="H1851" s="21">
        <v>301808</v>
      </c>
      <c r="I1851" s="21" t="s">
        <v>184</v>
      </c>
      <c r="J1851" s="21">
        <v>1</v>
      </c>
      <c r="K1851" s="21">
        <v>1</v>
      </c>
      <c r="L1851" s="21">
        <f t="shared" si="192"/>
        <v>0</v>
      </c>
      <c r="M1851" s="21" t="s">
        <v>2310</v>
      </c>
      <c r="N1851" s="30">
        <v>45880</v>
      </c>
      <c r="O1851" s="48">
        <v>14647.5</v>
      </c>
      <c r="P1851" s="21" t="s">
        <v>2046</v>
      </c>
      <c r="Q1851" s="21">
        <v>58154309356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Banglore</v>
      </c>
      <c r="W1851" s="38"/>
      <c r="X1851" s="30">
        <v>45881</v>
      </c>
      <c r="Y1851" s="21">
        <f t="shared" si="193"/>
        <v>1</v>
      </c>
      <c r="Z1851" s="21" t="str">
        <f t="shared" si="194"/>
        <v>Monday</v>
      </c>
      <c r="AA1851" s="21" t="str">
        <f t="shared" si="195"/>
        <v>Tuesday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135.80000000000001</v>
      </c>
      <c r="F1852" s="47">
        <f t="shared" si="190"/>
        <v>11950.400000000001</v>
      </c>
      <c r="G1852" s="48">
        <f t="shared" si="191"/>
        <v>11950.400000000001</v>
      </c>
      <c r="H1852" s="21">
        <v>640906</v>
      </c>
      <c r="I1852" s="21" t="s">
        <v>1618</v>
      </c>
      <c r="J1852" s="21">
        <v>1</v>
      </c>
      <c r="K1852" s="21">
        <v>1</v>
      </c>
      <c r="L1852" s="21">
        <f t="shared" si="192"/>
        <v>0</v>
      </c>
      <c r="M1852" s="21" t="s">
        <v>2354</v>
      </c>
      <c r="N1852" s="30">
        <v>45882</v>
      </c>
      <c r="O1852" s="48">
        <v>18624</v>
      </c>
      <c r="P1852" s="21" t="s">
        <v>208</v>
      </c>
      <c r="Q1852" s="21" t="s">
        <v>2070</v>
      </c>
      <c r="R1852" s="21" t="s">
        <v>847</v>
      </c>
      <c r="S1852" s="3">
        <v>4</v>
      </c>
      <c r="T1852" s="37"/>
      <c r="U1852" s="21" t="s">
        <v>18</v>
      </c>
      <c r="V1852" s="21" t="str">
        <f>VLOOKUP(P1852,'Customer List'!B:C,2,)</f>
        <v>Delhi</v>
      </c>
      <c r="W1852" s="38"/>
      <c r="X1852" s="30">
        <v>45882</v>
      </c>
      <c r="Y1852" s="21">
        <f t="shared" si="193"/>
        <v>0</v>
      </c>
      <c r="Z1852" s="21" t="str">
        <f t="shared" si="194"/>
        <v>Wednesday</v>
      </c>
      <c r="AA1852" s="21" t="str">
        <f t="shared" si="195"/>
        <v>Wednesday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30.8</v>
      </c>
      <c r="F1853" s="47">
        <f t="shared" si="190"/>
        <v>2710.4</v>
      </c>
      <c r="G1853" s="48">
        <f t="shared" si="191"/>
        <v>2710.4</v>
      </c>
      <c r="H1853" s="21">
        <v>302211</v>
      </c>
      <c r="I1853" s="21" t="s">
        <v>2825</v>
      </c>
      <c r="J1853" s="21">
        <v>1</v>
      </c>
      <c r="K1853" s="21">
        <v>1</v>
      </c>
      <c r="L1853" s="21">
        <f t="shared" si="192"/>
        <v>0</v>
      </c>
      <c r="M1853" s="21" t="s">
        <v>2325</v>
      </c>
      <c r="N1853" s="30">
        <v>45880</v>
      </c>
      <c r="O1853" s="48">
        <v>4774</v>
      </c>
      <c r="P1853" s="21" t="s">
        <v>22</v>
      </c>
      <c r="Q1853" s="50" t="s">
        <v>2343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Chandigarh</v>
      </c>
      <c r="W1853" s="38"/>
      <c r="X1853" s="30">
        <v>45882</v>
      </c>
      <c r="Y1853" s="21">
        <f t="shared" si="193"/>
        <v>2</v>
      </c>
      <c r="Z1853" s="21" t="str">
        <f t="shared" si="194"/>
        <v>Monday</v>
      </c>
      <c r="AA1853" s="21" t="str">
        <f t="shared" si="195"/>
        <v>Wednesday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0"/>
        <v>2710.4</v>
      </c>
      <c r="G1854" s="48">
        <f t="shared" si="191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2"/>
        <v>0</v>
      </c>
      <c r="M1854" s="21" t="s">
        <v>2352</v>
      </c>
      <c r="N1854" s="30">
        <v>45881</v>
      </c>
      <c r="O1854" s="48">
        <v>0</v>
      </c>
      <c r="P1854" s="21" t="s">
        <v>30</v>
      </c>
      <c r="Q1854" s="21" t="s">
        <v>2070</v>
      </c>
      <c r="R1854" s="21" t="s">
        <v>637</v>
      </c>
      <c r="S1854" s="3">
        <v>4</v>
      </c>
      <c r="T1854" s="37" t="s">
        <v>609</v>
      </c>
      <c r="U1854" s="21" t="s">
        <v>18</v>
      </c>
      <c r="V1854" s="21" t="str">
        <f>VLOOKUP(P1854,'Customer List'!B:C,2,)</f>
        <v>Delhi</v>
      </c>
      <c r="W1854" s="38"/>
      <c r="X1854" s="30">
        <v>45881</v>
      </c>
      <c r="Y1854" s="21">
        <f t="shared" si="193"/>
        <v>0</v>
      </c>
      <c r="Z1854" s="21" t="str">
        <f t="shared" si="194"/>
        <v>Tuesday</v>
      </c>
      <c r="AA1854" s="21" t="str">
        <f t="shared" si="195"/>
        <v>Tuesday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73.5</v>
      </c>
      <c r="F1855" s="47">
        <f t="shared" si="190"/>
        <v>6468</v>
      </c>
      <c r="G1855" s="48">
        <f t="shared" si="191"/>
        <v>32340</v>
      </c>
      <c r="H1855" s="21">
        <v>302212</v>
      </c>
      <c r="I1855" s="21" t="s">
        <v>2825</v>
      </c>
      <c r="J1855" s="21">
        <v>5</v>
      </c>
      <c r="K1855" s="21">
        <v>5</v>
      </c>
      <c r="L1855" s="21">
        <f t="shared" si="192"/>
        <v>0</v>
      </c>
      <c r="M1855" s="21" t="s">
        <v>2314</v>
      </c>
      <c r="N1855" s="30">
        <v>45880</v>
      </c>
      <c r="O1855" s="48">
        <v>55125</v>
      </c>
      <c r="P1855" s="21" t="s">
        <v>621</v>
      </c>
      <c r="Q1855" s="21">
        <v>58154309220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Hyderabad</v>
      </c>
      <c r="W1855" s="38"/>
      <c r="X1855" s="30">
        <v>45881</v>
      </c>
      <c r="Y1855" s="21">
        <f t="shared" si="193"/>
        <v>1</v>
      </c>
      <c r="Z1855" s="21" t="str">
        <f t="shared" si="194"/>
        <v>Monday</v>
      </c>
      <c r="AA1855" s="21" t="str">
        <f t="shared" si="195"/>
        <v>Tuesday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177.75</v>
      </c>
      <c r="F1856" s="47">
        <f t="shared" si="190"/>
        <v>15642</v>
      </c>
      <c r="G1856" s="48">
        <f t="shared" si="191"/>
        <v>31284</v>
      </c>
      <c r="H1856" s="21">
        <v>301833</v>
      </c>
      <c r="I1856" s="21" t="s">
        <v>3063</v>
      </c>
      <c r="J1856" s="21">
        <v>2</v>
      </c>
      <c r="K1856" s="21">
        <v>2</v>
      </c>
      <c r="L1856" s="21">
        <f t="shared" si="192"/>
        <v>0</v>
      </c>
      <c r="M1856" s="21" t="s">
        <v>2302</v>
      </c>
      <c r="N1856" s="30">
        <v>45877</v>
      </c>
      <c r="O1856" s="48">
        <v>53633.1</v>
      </c>
      <c r="P1856" s="21" t="s">
        <v>652</v>
      </c>
      <c r="Q1856" s="21" t="s">
        <v>2070</v>
      </c>
      <c r="R1856" s="21" t="s">
        <v>637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v>45877</v>
      </c>
      <c r="Y1856" s="21">
        <f t="shared" si="193"/>
        <v>0</v>
      </c>
      <c r="Z1856" s="21" t="str">
        <f t="shared" si="194"/>
        <v>Friday</v>
      </c>
      <c r="AA1856" s="21" t="str">
        <f t="shared" si="195"/>
        <v>Friday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77</v>
      </c>
      <c r="F1857" s="47">
        <f t="shared" si="190"/>
        <v>6776</v>
      </c>
      <c r="G1857" s="48">
        <f t="shared" si="191"/>
        <v>6776</v>
      </c>
      <c r="H1857" s="21">
        <v>302610</v>
      </c>
      <c r="I1857" s="21" t="s">
        <v>1313</v>
      </c>
      <c r="J1857" s="21">
        <v>1</v>
      </c>
      <c r="K1857" s="21">
        <v>1</v>
      </c>
      <c r="L1857" s="21">
        <f t="shared" si="192"/>
        <v>0</v>
      </c>
      <c r="M1857" s="21" t="s">
        <v>2325</v>
      </c>
      <c r="N1857" s="30">
        <v>45880</v>
      </c>
      <c r="O1857" s="48">
        <v>11935</v>
      </c>
      <c r="P1857" s="21" t="s">
        <v>22</v>
      </c>
      <c r="Q1857" s="50" t="s">
        <v>2343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Chandigarh</v>
      </c>
      <c r="W1857" s="38"/>
      <c r="X1857" s="30">
        <v>45882</v>
      </c>
      <c r="Y1857" s="21">
        <f t="shared" si="193"/>
        <v>2</v>
      </c>
      <c r="Z1857" s="21" t="str">
        <f t="shared" si="194"/>
        <v>Monday</v>
      </c>
      <c r="AA1857" s="21" t="str">
        <f t="shared" si="195"/>
        <v>Wednesday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104.3</v>
      </c>
      <c r="F1858" s="47">
        <f t="shared" si="190"/>
        <v>9178.4</v>
      </c>
      <c r="G1858" s="48">
        <f t="shared" si="191"/>
        <v>9178.4</v>
      </c>
      <c r="H1858" s="21">
        <v>302934</v>
      </c>
      <c r="I1858" s="21" t="s">
        <v>1640</v>
      </c>
      <c r="J1858" s="21">
        <v>1</v>
      </c>
      <c r="K1858" s="21">
        <v>1</v>
      </c>
      <c r="L1858" s="21">
        <f t="shared" si="192"/>
        <v>0</v>
      </c>
      <c r="M1858" s="21" t="s">
        <v>2300</v>
      </c>
      <c r="N1858" s="30">
        <v>45876</v>
      </c>
      <c r="O1858" s="48">
        <v>14155</v>
      </c>
      <c r="P1858" s="21" t="s">
        <v>213</v>
      </c>
      <c r="Q1858" s="21" t="s">
        <v>1127</v>
      </c>
      <c r="R1858" s="21" t="s">
        <v>1127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f>IF(OR(R1858 = "PRIYANKA MADAM", R1858 = "DEEPAK", R1858 = "PORTER"),N1858,"")</f>
        <v>45876</v>
      </c>
      <c r="Y1858" s="21">
        <f t="shared" si="193"/>
        <v>0</v>
      </c>
      <c r="Z1858" s="21" t="str">
        <f t="shared" si="194"/>
        <v>Thursday</v>
      </c>
      <c r="AA1858" s="21" t="str">
        <f t="shared" si="195"/>
        <v>Thursday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61.6</v>
      </c>
      <c r="F1859" s="47">
        <f t="shared" ref="F1859:F1922" si="196">IF(AB1859="DOLLAR",E1859*88,E1859)</f>
        <v>5420.8</v>
      </c>
      <c r="G1859" s="48">
        <f t="shared" ref="G1859:G1922" si="197">F1859*J1859</f>
        <v>5420.8</v>
      </c>
      <c r="H1859" s="21">
        <v>303504</v>
      </c>
      <c r="I1859" s="21" t="s">
        <v>3064</v>
      </c>
      <c r="J1859" s="21">
        <v>1</v>
      </c>
      <c r="K1859" s="21">
        <v>1</v>
      </c>
      <c r="L1859" s="21">
        <f t="shared" ref="L1859:L1922" si="198">J1859-K1859</f>
        <v>0</v>
      </c>
      <c r="M1859" s="21" t="s">
        <v>2324</v>
      </c>
      <c r="N1859" s="30">
        <v>45880</v>
      </c>
      <c r="O1859" s="48">
        <v>6684.48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ref="Y1859:Y1922" si="199">IF(X1859="", "", X1859-N1859)</f>
        <v>1</v>
      </c>
      <c r="Z1859" s="21" t="str">
        <f t="shared" ref="Z1859:Z1922" si="200">IF(N1859="", "", TEXT(N1859, "dddd"))</f>
        <v>Monday</v>
      </c>
      <c r="AA1859" s="21" t="str">
        <f t="shared" ref="AA1859:AA1922" si="201">IF(X1859="", "", TEXT(X1859, "dddd"))</f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136.5</v>
      </c>
      <c r="F1860" s="47">
        <f t="shared" si="196"/>
        <v>12012</v>
      </c>
      <c r="G1860" s="48">
        <f t="shared" si="197"/>
        <v>12012</v>
      </c>
      <c r="H1860" s="21">
        <v>302339</v>
      </c>
      <c r="I1860" s="21" t="s">
        <v>1394</v>
      </c>
      <c r="J1860" s="21">
        <v>1</v>
      </c>
      <c r="K1860" s="21">
        <v>1</v>
      </c>
      <c r="L1860" s="21">
        <f t="shared" si="198"/>
        <v>0</v>
      </c>
      <c r="M1860" s="21" t="s">
        <v>2302</v>
      </c>
      <c r="N1860" s="30">
        <v>45877</v>
      </c>
      <c r="O1860" s="48">
        <v>20594</v>
      </c>
      <c r="P1860" s="21" t="s">
        <v>652</v>
      </c>
      <c r="Q1860" s="21" t="s">
        <v>2070</v>
      </c>
      <c r="R1860" s="21" t="s">
        <v>637</v>
      </c>
      <c r="S1860" s="3">
        <v>4</v>
      </c>
      <c r="T1860" s="37"/>
      <c r="U1860" s="21" t="s">
        <v>18</v>
      </c>
      <c r="V1860" s="21" t="str">
        <f>VLOOKUP(P1860,'Customer List'!B:C,2,)</f>
        <v>Delhi</v>
      </c>
      <c r="W1860" s="38"/>
      <c r="X1860" s="30">
        <v>45877</v>
      </c>
      <c r="Y1860" s="21">
        <f t="shared" si="199"/>
        <v>0</v>
      </c>
      <c r="Z1860" s="21" t="str">
        <f t="shared" si="200"/>
        <v>Friday</v>
      </c>
      <c r="AA1860" s="21" t="str">
        <f t="shared" si="201"/>
        <v>Friday</v>
      </c>
      <c r="AB1860" s="21" t="str">
        <f>VLOOKUP(U1860,'Currency Sheet'!A:C,3,)</f>
        <v>DOLLAR</v>
      </c>
      <c r="AC1860" s="42" t="str">
        <f>VLOOKUP(P1860,'Customer List'!B:D,3,)</f>
        <v>Local</v>
      </c>
    </row>
    <row r="1861" spans="1:29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185.5</v>
      </c>
      <c r="F1861" s="47">
        <f t="shared" si="196"/>
        <v>16324</v>
      </c>
      <c r="G1861" s="48">
        <f t="shared" si="197"/>
        <v>16324</v>
      </c>
      <c r="H1861" s="21">
        <v>304118</v>
      </c>
      <c r="I1861" s="21" t="s">
        <v>200</v>
      </c>
      <c r="J1861" s="21">
        <v>1</v>
      </c>
      <c r="K1861" s="21">
        <v>1</v>
      </c>
      <c r="L1861" s="21">
        <f t="shared" si="198"/>
        <v>0</v>
      </c>
      <c r="M1861" s="21" t="s">
        <v>2324</v>
      </c>
      <c r="N1861" s="30">
        <v>45880</v>
      </c>
      <c r="O1861" s="48">
        <v>20129.400000000001</v>
      </c>
      <c r="P1861" s="21" t="s">
        <v>276</v>
      </c>
      <c r="Q1861" s="21">
        <v>58154305565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Pune</v>
      </c>
      <c r="W1861" s="38"/>
      <c r="X1861" s="30">
        <v>45881</v>
      </c>
      <c r="Y1861" s="21">
        <f t="shared" si="199"/>
        <v>1</v>
      </c>
      <c r="Z1861" s="21" t="str">
        <f t="shared" si="200"/>
        <v>Monday</v>
      </c>
      <c r="AA1861" s="21" t="str">
        <f t="shared" si="201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86.8</v>
      </c>
      <c r="F1862" s="47">
        <f t="shared" si="196"/>
        <v>7638.4</v>
      </c>
      <c r="G1862" s="48">
        <f t="shared" si="197"/>
        <v>7638.4</v>
      </c>
      <c r="H1862" s="21">
        <v>304825</v>
      </c>
      <c r="I1862" s="21" t="s">
        <v>3065</v>
      </c>
      <c r="J1862" s="21">
        <v>1</v>
      </c>
      <c r="K1862" s="21">
        <v>1</v>
      </c>
      <c r="L1862" s="21">
        <f t="shared" si="198"/>
        <v>0</v>
      </c>
      <c r="M1862" s="21" t="s">
        <v>2308</v>
      </c>
      <c r="N1862" s="30">
        <v>45880</v>
      </c>
      <c r="O1862" s="48">
        <v>13069.6</v>
      </c>
      <c r="P1862" s="21" t="s">
        <v>228</v>
      </c>
      <c r="Q1862" s="21">
        <v>58154309883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Kolkata</v>
      </c>
      <c r="W1862" s="38"/>
      <c r="X1862" s="30">
        <v>45881</v>
      </c>
      <c r="Y1862" s="21">
        <f t="shared" si="199"/>
        <v>1</v>
      </c>
      <c r="Z1862" s="21" t="str">
        <f t="shared" si="200"/>
        <v>Monday</v>
      </c>
      <c r="AA1862" s="21" t="str">
        <f t="shared" si="201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304.5</v>
      </c>
      <c r="F1863" s="47">
        <f t="shared" si="196"/>
        <v>26796</v>
      </c>
      <c r="G1863" s="48">
        <f t="shared" si="197"/>
        <v>26796</v>
      </c>
      <c r="H1863" s="21">
        <v>304834</v>
      </c>
      <c r="I1863" s="21" t="s">
        <v>3066</v>
      </c>
      <c r="J1863" s="21">
        <v>1</v>
      </c>
      <c r="K1863" s="21">
        <v>1</v>
      </c>
      <c r="L1863" s="21">
        <f t="shared" si="198"/>
        <v>0</v>
      </c>
      <c r="M1863" s="21" t="s">
        <v>2356</v>
      </c>
      <c r="N1863" s="30">
        <v>45882</v>
      </c>
      <c r="O1863" s="48">
        <v>0</v>
      </c>
      <c r="P1863" s="21" t="s">
        <v>625</v>
      </c>
      <c r="Q1863" s="21" t="s">
        <v>2070</v>
      </c>
      <c r="R1863" s="21" t="s">
        <v>637</v>
      </c>
      <c r="S1863" s="3">
        <v>4</v>
      </c>
      <c r="T1863" s="37" t="s">
        <v>2357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9"/>
        <v>0</v>
      </c>
      <c r="Z1863" s="21" t="str">
        <f t="shared" si="200"/>
        <v>Wednesday</v>
      </c>
      <c r="AA1863" s="21" t="str">
        <f t="shared" si="201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234.5</v>
      </c>
      <c r="F1864" s="47">
        <f t="shared" si="196"/>
        <v>20636</v>
      </c>
      <c r="G1864" s="48">
        <f t="shared" si="197"/>
        <v>20636</v>
      </c>
      <c r="H1864" s="21">
        <v>305112</v>
      </c>
      <c r="I1864" s="21" t="s">
        <v>3067</v>
      </c>
      <c r="J1864" s="21">
        <v>1</v>
      </c>
      <c r="K1864" s="21">
        <v>1</v>
      </c>
      <c r="L1864" s="21">
        <f t="shared" si="198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199"/>
        <v>0</v>
      </c>
      <c r="Z1864" s="21" t="str">
        <f t="shared" si="200"/>
        <v>Wednesday</v>
      </c>
      <c r="AA1864" s="21" t="str">
        <f t="shared" si="201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161.25</v>
      </c>
      <c r="F1865" s="47">
        <f t="shared" si="196"/>
        <v>14190</v>
      </c>
      <c r="G1865" s="48">
        <f t="shared" si="197"/>
        <v>14190</v>
      </c>
      <c r="H1865" s="21">
        <v>305627</v>
      </c>
      <c r="I1865" s="21" t="s">
        <v>3068</v>
      </c>
      <c r="J1865" s="21">
        <v>1</v>
      </c>
      <c r="K1865" s="21">
        <v>1</v>
      </c>
      <c r="L1865" s="21">
        <f t="shared" si="198"/>
        <v>0</v>
      </c>
      <c r="M1865" s="21" t="s">
        <v>2325</v>
      </c>
      <c r="N1865" s="30">
        <v>45880</v>
      </c>
      <c r="O1865" s="48">
        <v>23327.5</v>
      </c>
      <c r="P1865" s="21" t="s">
        <v>22</v>
      </c>
      <c r="Q1865" s="50" t="s">
        <v>2343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Chandigarh</v>
      </c>
      <c r="W1865" s="38"/>
      <c r="X1865" s="30">
        <v>45882</v>
      </c>
      <c r="Y1865" s="21">
        <f t="shared" si="199"/>
        <v>2</v>
      </c>
      <c r="Z1865" s="21" t="str">
        <f t="shared" si="200"/>
        <v>Monday</v>
      </c>
      <c r="AA1865" s="21" t="str">
        <f t="shared" si="201"/>
        <v>Wednesday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334.5</v>
      </c>
      <c r="F1866" s="47">
        <f t="shared" si="196"/>
        <v>29436</v>
      </c>
      <c r="G1866" s="48">
        <f t="shared" si="197"/>
        <v>147180</v>
      </c>
      <c r="H1866" s="21">
        <v>306026</v>
      </c>
      <c r="I1866" s="21" t="s">
        <v>3069</v>
      </c>
      <c r="J1866" s="21">
        <v>5</v>
      </c>
      <c r="K1866" s="21">
        <v>5</v>
      </c>
      <c r="L1866" s="21">
        <f t="shared" si="198"/>
        <v>0</v>
      </c>
      <c r="M1866" s="21" t="s">
        <v>2314</v>
      </c>
      <c r="N1866" s="30">
        <v>45880</v>
      </c>
      <c r="O1866" s="48">
        <v>234150</v>
      </c>
      <c r="P1866" s="21" t="s">
        <v>621</v>
      </c>
      <c r="Q1866" s="21">
        <v>58154309220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Hyderabad</v>
      </c>
      <c r="W1866" s="38"/>
      <c r="X1866" s="30">
        <v>45881</v>
      </c>
      <c r="Y1866" s="21">
        <f t="shared" si="199"/>
        <v>1</v>
      </c>
      <c r="Z1866" s="21" t="str">
        <f t="shared" si="200"/>
        <v>Monday</v>
      </c>
      <c r="AA1866" s="21" t="str">
        <f t="shared" si="201"/>
        <v>Tuesday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179.2</v>
      </c>
      <c r="F1867" s="47">
        <f t="shared" si="196"/>
        <v>15769.599999999999</v>
      </c>
      <c r="G1867" s="48">
        <f t="shared" si="197"/>
        <v>15769.599999999999</v>
      </c>
      <c r="H1867" s="21">
        <v>313404</v>
      </c>
      <c r="I1867" s="21" t="s">
        <v>3070</v>
      </c>
      <c r="J1867" s="21">
        <v>1</v>
      </c>
      <c r="K1867" s="21">
        <v>1</v>
      </c>
      <c r="L1867" s="21">
        <f t="shared" si="198"/>
        <v>0</v>
      </c>
      <c r="M1867" s="21" t="s">
        <v>2397</v>
      </c>
      <c r="N1867" s="30">
        <v>45885</v>
      </c>
      <c r="O1867" s="48">
        <v>33264</v>
      </c>
      <c r="P1867" s="21" t="s">
        <v>2398</v>
      </c>
      <c r="Q1867" s="21" t="s">
        <v>1127</v>
      </c>
      <c r="R1867" s="21" t="s">
        <v>1127</v>
      </c>
      <c r="S1867" s="3">
        <v>4</v>
      </c>
      <c r="T1867" s="37"/>
      <c r="U1867" s="21" t="s">
        <v>18</v>
      </c>
      <c r="V1867" s="21" t="str">
        <f>VLOOKUP(P1867,'Customer List'!B:C,2,)</f>
        <v>GURUGRAM</v>
      </c>
      <c r="W1867" s="38"/>
      <c r="X1867" s="30">
        <f>IF(OR(R1867 = "PRIYANKA MADAM", R1867 = "DEEPAK", R1867 = "PORTER"),N1867,"")</f>
        <v>45885</v>
      </c>
      <c r="Y1867" s="21">
        <f t="shared" si="199"/>
        <v>0</v>
      </c>
      <c r="Z1867" s="21" t="str">
        <f t="shared" si="200"/>
        <v>Saturday</v>
      </c>
      <c r="AA1867" s="21" t="str">
        <f t="shared" si="201"/>
        <v>Saturday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74.2</v>
      </c>
      <c r="F1868" s="47">
        <f t="shared" si="196"/>
        <v>6529.6</v>
      </c>
      <c r="G1868" s="48">
        <f t="shared" si="197"/>
        <v>13059.2</v>
      </c>
      <c r="H1868" s="21">
        <v>313519</v>
      </c>
      <c r="I1868" s="21" t="s">
        <v>3071</v>
      </c>
      <c r="J1868" s="21">
        <v>2</v>
      </c>
      <c r="K1868" s="21">
        <v>2</v>
      </c>
      <c r="L1868" s="21">
        <f t="shared" si="198"/>
        <v>0</v>
      </c>
      <c r="M1868" s="21" t="s">
        <v>2490</v>
      </c>
      <c r="N1868" s="30">
        <v>45890</v>
      </c>
      <c r="O1868" s="48">
        <v>0</v>
      </c>
      <c r="P1868" s="21" t="s">
        <v>49</v>
      </c>
      <c r="Q1868" s="21" t="s">
        <v>2070</v>
      </c>
      <c r="R1868" s="21" t="s">
        <v>637</v>
      </c>
      <c r="S1868" s="3">
        <v>4</v>
      </c>
      <c r="T1868" s="37" t="s">
        <v>609</v>
      </c>
      <c r="U1868" s="21" t="s">
        <v>18</v>
      </c>
      <c r="V1868" s="21" t="str">
        <f>VLOOKUP(P1868,'Customer List'!B:C,2,)</f>
        <v>Delhi</v>
      </c>
      <c r="W1868" s="38"/>
      <c r="X1868" s="30">
        <v>45890</v>
      </c>
      <c r="Y1868" s="21">
        <f t="shared" si="199"/>
        <v>0</v>
      </c>
      <c r="Z1868" s="21" t="str">
        <f t="shared" si="200"/>
        <v>Thursday</v>
      </c>
      <c r="AA1868" s="21" t="str">
        <f t="shared" si="201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151.19999999999999</v>
      </c>
      <c r="F1869" s="47">
        <f t="shared" si="196"/>
        <v>13305.599999999999</v>
      </c>
      <c r="G1869" s="48">
        <f t="shared" si="197"/>
        <v>13305.599999999999</v>
      </c>
      <c r="H1869" s="21">
        <v>313612</v>
      </c>
      <c r="I1869" s="21" t="s">
        <v>3072</v>
      </c>
      <c r="J1869" s="21">
        <v>1</v>
      </c>
      <c r="K1869" s="21">
        <v>1</v>
      </c>
      <c r="L1869" s="21">
        <f t="shared" si="198"/>
        <v>0</v>
      </c>
      <c r="M1869" s="21" t="s">
        <v>2324</v>
      </c>
      <c r="N1869" s="30">
        <v>45880</v>
      </c>
      <c r="O1869" s="48">
        <v>16407.36</v>
      </c>
      <c r="P1869" s="21" t="s">
        <v>276</v>
      </c>
      <c r="Q1869" s="21">
        <v>58154305565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Pune</v>
      </c>
      <c r="W1869" s="38"/>
      <c r="X1869" s="30">
        <v>45881</v>
      </c>
      <c r="Y1869" s="21">
        <f t="shared" si="199"/>
        <v>1</v>
      </c>
      <c r="Z1869" s="21" t="str">
        <f t="shared" si="200"/>
        <v>Monday</v>
      </c>
      <c r="AA1869" s="21" t="str">
        <f t="shared" si="201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267.39999999999998</v>
      </c>
      <c r="F1870" s="47">
        <f t="shared" si="196"/>
        <v>23531.199999999997</v>
      </c>
      <c r="G1870" s="48">
        <f t="shared" si="197"/>
        <v>23531.199999999997</v>
      </c>
      <c r="H1870" s="21">
        <v>314512</v>
      </c>
      <c r="I1870" s="21" t="s">
        <v>1809</v>
      </c>
      <c r="J1870" s="21">
        <v>1</v>
      </c>
      <c r="K1870" s="21">
        <v>1</v>
      </c>
      <c r="L1870" s="21">
        <f t="shared" si="198"/>
        <v>0</v>
      </c>
      <c r="M1870" s="21" t="s">
        <v>2300</v>
      </c>
      <c r="N1870" s="30">
        <v>45876</v>
      </c>
      <c r="O1870" s="48">
        <v>36290</v>
      </c>
      <c r="P1870" s="21" t="s">
        <v>213</v>
      </c>
      <c r="Q1870" s="21" t="s">
        <v>1127</v>
      </c>
      <c r="R1870" s="21" t="s">
        <v>1127</v>
      </c>
      <c r="S1870" s="3">
        <v>4</v>
      </c>
      <c r="T1870" s="37"/>
      <c r="U1870" s="21" t="s">
        <v>18</v>
      </c>
      <c r="V1870" s="21" t="str">
        <f>VLOOKUP(P1870,'Customer List'!B:C,2,)</f>
        <v>Delhi</v>
      </c>
      <c r="W1870" s="38"/>
      <c r="X1870" s="30">
        <f>IF(OR(R1870 = "PRIYANKA MADAM", R1870 = "DEEPAK", R1870 = "PORTER"),N1870,"")</f>
        <v>45876</v>
      </c>
      <c r="Y1870" s="21">
        <f t="shared" si="199"/>
        <v>0</v>
      </c>
      <c r="Z1870" s="21" t="str">
        <f t="shared" si="200"/>
        <v>Thursday</v>
      </c>
      <c r="AA1870" s="21" t="str">
        <f t="shared" si="201"/>
        <v>Thursday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242.9</v>
      </c>
      <c r="F1871" s="47">
        <f t="shared" si="196"/>
        <v>21375.200000000001</v>
      </c>
      <c r="G1871" s="48">
        <f t="shared" si="197"/>
        <v>21375.200000000001</v>
      </c>
      <c r="H1871" s="21">
        <v>314520</v>
      </c>
      <c r="I1871" s="21" t="s">
        <v>1702</v>
      </c>
      <c r="J1871" s="21">
        <v>1</v>
      </c>
      <c r="K1871" s="21">
        <v>1</v>
      </c>
      <c r="L1871" s="21">
        <f t="shared" si="198"/>
        <v>0</v>
      </c>
      <c r="M1871" s="21" t="s">
        <v>2335</v>
      </c>
      <c r="N1871" s="30">
        <v>45880</v>
      </c>
      <c r="O1871" s="48">
        <v>40338.75</v>
      </c>
      <c r="P1871" s="21" t="s">
        <v>206</v>
      </c>
      <c r="Q1871" s="21">
        <v>58154307046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Hyderabad</v>
      </c>
      <c r="W1871" s="38"/>
      <c r="X1871" s="30">
        <v>45881</v>
      </c>
      <c r="Y1871" s="21">
        <f t="shared" si="199"/>
        <v>1</v>
      </c>
      <c r="Z1871" s="21" t="str">
        <f t="shared" si="200"/>
        <v>Monday</v>
      </c>
      <c r="AA1871" s="21" t="str">
        <f t="shared" si="201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259</v>
      </c>
      <c r="F1872" s="47">
        <f t="shared" si="196"/>
        <v>22792</v>
      </c>
      <c r="G1872" s="48">
        <f t="shared" si="197"/>
        <v>22792</v>
      </c>
      <c r="H1872" s="21">
        <v>315810</v>
      </c>
      <c r="I1872" s="21" t="s">
        <v>3073</v>
      </c>
      <c r="J1872" s="21">
        <v>1</v>
      </c>
      <c r="K1872" s="21">
        <v>1</v>
      </c>
      <c r="L1872" s="21">
        <f t="shared" si="198"/>
        <v>0</v>
      </c>
      <c r="M1872" s="21" t="s">
        <v>2356</v>
      </c>
      <c r="N1872" s="30">
        <v>45882</v>
      </c>
      <c r="O1872" s="48">
        <v>0</v>
      </c>
      <c r="P1872" s="21" t="s">
        <v>625</v>
      </c>
      <c r="Q1872" s="21" t="s">
        <v>2070</v>
      </c>
      <c r="R1872" s="21" t="s">
        <v>637</v>
      </c>
      <c r="S1872" s="3">
        <v>4</v>
      </c>
      <c r="T1872" s="37" t="s">
        <v>2357</v>
      </c>
      <c r="U1872" s="21" t="s">
        <v>18</v>
      </c>
      <c r="V1872" s="21" t="str">
        <f>VLOOKUP(P1872,'Customer List'!B:C,2,)</f>
        <v>Delhi</v>
      </c>
      <c r="W1872" s="38"/>
      <c r="X1872" s="30">
        <v>45882</v>
      </c>
      <c r="Y1872" s="21">
        <f t="shared" si="199"/>
        <v>0</v>
      </c>
      <c r="Z1872" s="21" t="str">
        <f t="shared" si="200"/>
        <v>Wednesday</v>
      </c>
      <c r="AA1872" s="21" t="str">
        <f t="shared" si="201"/>
        <v>Wednesday</v>
      </c>
      <c r="AB1872" s="21" t="str">
        <f>VLOOKUP(U1872,'Currency Sheet'!A:C,3,)</f>
        <v>DOLLAR</v>
      </c>
      <c r="AC1872" s="42" t="str">
        <f>VLOOKUP(P1872,'Customer List'!B:D,3,)</f>
        <v>Local</v>
      </c>
    </row>
    <row r="1873" spans="1:29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128.1</v>
      </c>
      <c r="F1873" s="47">
        <f t="shared" si="196"/>
        <v>11272.8</v>
      </c>
      <c r="G1873" s="48">
        <f t="shared" si="197"/>
        <v>11272.8</v>
      </c>
      <c r="H1873" s="21">
        <v>320207</v>
      </c>
      <c r="I1873" s="21" t="s">
        <v>1235</v>
      </c>
      <c r="J1873" s="21">
        <v>1</v>
      </c>
      <c r="K1873" s="21">
        <v>1</v>
      </c>
      <c r="L1873" s="21">
        <f t="shared" si="198"/>
        <v>0</v>
      </c>
      <c r="M1873" s="21" t="s">
        <v>2308</v>
      </c>
      <c r="N1873" s="30">
        <v>45880</v>
      </c>
      <c r="O1873" s="48">
        <v>19288.2</v>
      </c>
      <c r="P1873" s="21" t="s">
        <v>228</v>
      </c>
      <c r="Q1873" s="21">
        <v>58154309883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Kolkata</v>
      </c>
      <c r="W1873" s="38"/>
      <c r="X1873" s="30">
        <v>45881</v>
      </c>
      <c r="Y1873" s="21">
        <f t="shared" si="199"/>
        <v>1</v>
      </c>
      <c r="Z1873" s="21" t="str">
        <f t="shared" si="200"/>
        <v>Monday</v>
      </c>
      <c r="AA1873" s="21" t="str">
        <f t="shared" si="201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263.89999999999998</v>
      </c>
      <c r="F1874" s="47">
        <f t="shared" si="196"/>
        <v>23223.199999999997</v>
      </c>
      <c r="G1874" s="48">
        <f t="shared" si="197"/>
        <v>23223.199999999997</v>
      </c>
      <c r="H1874" s="21">
        <v>320208</v>
      </c>
      <c r="I1874" s="21" t="s">
        <v>1235</v>
      </c>
      <c r="J1874" s="21">
        <v>1</v>
      </c>
      <c r="K1874" s="21">
        <v>1</v>
      </c>
      <c r="L1874" s="21">
        <f t="shared" si="198"/>
        <v>0</v>
      </c>
      <c r="M1874" s="21" t="s">
        <v>2325</v>
      </c>
      <c r="N1874" s="30">
        <v>45880</v>
      </c>
      <c r="O1874" s="48">
        <v>40904.5</v>
      </c>
      <c r="P1874" s="21" t="s">
        <v>22</v>
      </c>
      <c r="Q1874" s="50" t="s">
        <v>2343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Chandigarh</v>
      </c>
      <c r="W1874" s="38"/>
      <c r="X1874" s="30">
        <v>45882</v>
      </c>
      <c r="Y1874" s="21">
        <f t="shared" si="199"/>
        <v>2</v>
      </c>
      <c r="Z1874" s="21" t="str">
        <f t="shared" si="200"/>
        <v>Monday</v>
      </c>
      <c r="AA1874" s="21" t="str">
        <f t="shared" si="201"/>
        <v>Wednesday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219.8</v>
      </c>
      <c r="F1875" s="47">
        <f t="shared" si="196"/>
        <v>19342.400000000001</v>
      </c>
      <c r="G1875" s="48">
        <f t="shared" si="197"/>
        <v>19342.400000000001</v>
      </c>
      <c r="H1875" s="21">
        <v>328114</v>
      </c>
      <c r="I1875" s="21" t="s">
        <v>2842</v>
      </c>
      <c r="J1875" s="21">
        <v>1</v>
      </c>
      <c r="K1875" s="21">
        <v>1</v>
      </c>
      <c r="L1875" s="21">
        <f t="shared" si="198"/>
        <v>0</v>
      </c>
      <c r="M1875" s="21" t="s">
        <v>2324</v>
      </c>
      <c r="N1875" s="30">
        <v>45880</v>
      </c>
      <c r="O1875" s="48">
        <v>23851.439999999999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Pune</v>
      </c>
      <c r="W1875" s="38"/>
      <c r="X1875" s="30">
        <v>45881</v>
      </c>
      <c r="Y1875" s="21">
        <f t="shared" si="199"/>
        <v>1</v>
      </c>
      <c r="Z1875" s="21" t="str">
        <f t="shared" si="200"/>
        <v>Monday</v>
      </c>
      <c r="AA1875" s="21" t="str">
        <f t="shared" si="201"/>
        <v>Tuesday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107.1</v>
      </c>
      <c r="F1876" s="47">
        <f t="shared" si="196"/>
        <v>9424.7999999999993</v>
      </c>
      <c r="G1876" s="48">
        <f t="shared" si="197"/>
        <v>9424.7999999999993</v>
      </c>
      <c r="H1876" s="21">
        <v>329915</v>
      </c>
      <c r="I1876" s="21" t="s">
        <v>3074</v>
      </c>
      <c r="J1876" s="21">
        <v>1</v>
      </c>
      <c r="K1876" s="21">
        <v>1</v>
      </c>
      <c r="L1876" s="21">
        <f t="shared" si="198"/>
        <v>0</v>
      </c>
      <c r="M1876" s="21" t="s">
        <v>2351</v>
      </c>
      <c r="N1876" s="30">
        <v>45881</v>
      </c>
      <c r="O1876" s="48">
        <v>22529.25</v>
      </c>
      <c r="P1876" s="21" t="s">
        <v>30</v>
      </c>
      <c r="Q1876" s="21" t="s">
        <v>2070</v>
      </c>
      <c r="R1876" s="21" t="s">
        <v>637</v>
      </c>
      <c r="S1876" s="3">
        <v>4</v>
      </c>
      <c r="T1876" s="37"/>
      <c r="U1876" s="21" t="s">
        <v>18</v>
      </c>
      <c r="V1876" s="21" t="str">
        <f>VLOOKUP(P1876,'Customer List'!B:C,2,)</f>
        <v>Delhi</v>
      </c>
      <c r="W1876" s="38"/>
      <c r="X1876" s="30">
        <v>45881</v>
      </c>
      <c r="Y1876" s="21">
        <f t="shared" si="199"/>
        <v>0</v>
      </c>
      <c r="Z1876" s="21" t="str">
        <f t="shared" si="200"/>
        <v>Tuesday</v>
      </c>
      <c r="AA1876" s="21" t="str">
        <f t="shared" si="201"/>
        <v>Tuesday</v>
      </c>
      <c r="AB1876" s="21" t="str">
        <f>VLOOKUP(U1876,'Currency Sheet'!A:C,3,)</f>
        <v>DOLLAR</v>
      </c>
      <c r="AC1876" s="42" t="str">
        <f>VLOOKUP(P1876,'Customer List'!B:D,3,)</f>
        <v>Local</v>
      </c>
    </row>
    <row r="1877" spans="1:29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179.2</v>
      </c>
      <c r="F1877" s="47">
        <f t="shared" si="196"/>
        <v>15769.599999999999</v>
      </c>
      <c r="G1877" s="48">
        <f t="shared" si="197"/>
        <v>15769.599999999999</v>
      </c>
      <c r="H1877" s="21">
        <v>333906</v>
      </c>
      <c r="I1877" s="21" t="s">
        <v>3075</v>
      </c>
      <c r="J1877" s="21">
        <v>1</v>
      </c>
      <c r="K1877" s="21">
        <v>1</v>
      </c>
      <c r="L1877" s="21">
        <f t="shared" si="198"/>
        <v>0</v>
      </c>
      <c r="M1877" s="21" t="s">
        <v>2325</v>
      </c>
      <c r="N1877" s="30">
        <v>45880</v>
      </c>
      <c r="O1877" s="48">
        <v>27776</v>
      </c>
      <c r="P1877" s="21" t="s">
        <v>22</v>
      </c>
      <c r="Q1877" s="50" t="s">
        <v>2343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Chandigarh</v>
      </c>
      <c r="W1877" s="38"/>
      <c r="X1877" s="30">
        <v>45882</v>
      </c>
      <c r="Y1877" s="21">
        <f t="shared" si="199"/>
        <v>2</v>
      </c>
      <c r="Z1877" s="21" t="str">
        <f t="shared" si="200"/>
        <v>Monday</v>
      </c>
      <c r="AA1877" s="21" t="str">
        <f t="shared" si="201"/>
        <v>Wednesday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287.7</v>
      </c>
      <c r="F1878" s="47">
        <f t="shared" si="196"/>
        <v>25317.599999999999</v>
      </c>
      <c r="G1878" s="48">
        <f t="shared" si="197"/>
        <v>25317.599999999999</v>
      </c>
      <c r="H1878" s="21">
        <v>336718</v>
      </c>
      <c r="I1878" s="21" t="s">
        <v>3076</v>
      </c>
      <c r="J1878" s="21">
        <v>1</v>
      </c>
      <c r="K1878" s="21">
        <v>1</v>
      </c>
      <c r="L1878" s="21">
        <f t="shared" si="198"/>
        <v>0</v>
      </c>
      <c r="M1878" s="21" t="s">
        <v>2335</v>
      </c>
      <c r="N1878" s="30">
        <v>45880</v>
      </c>
      <c r="O1878" s="48">
        <v>47778.75</v>
      </c>
      <c r="P1878" s="21" t="s">
        <v>206</v>
      </c>
      <c r="Q1878" s="21">
        <v>58154307046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Hyderabad</v>
      </c>
      <c r="W1878" s="38"/>
      <c r="X1878" s="30">
        <v>45881</v>
      </c>
      <c r="Y1878" s="21">
        <f t="shared" si="199"/>
        <v>1</v>
      </c>
      <c r="Z1878" s="21" t="str">
        <f t="shared" si="200"/>
        <v>Monday</v>
      </c>
      <c r="AA1878" s="21" t="str">
        <f t="shared" si="201"/>
        <v>Tuesday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153</v>
      </c>
      <c r="F1879" s="47">
        <f t="shared" si="196"/>
        <v>13464</v>
      </c>
      <c r="G1879" s="48">
        <f t="shared" si="197"/>
        <v>26928</v>
      </c>
      <c r="H1879" s="21">
        <v>303529</v>
      </c>
      <c r="I1879" s="21" t="s">
        <v>3077</v>
      </c>
      <c r="J1879" s="21">
        <v>2</v>
      </c>
      <c r="K1879" s="21">
        <v>2</v>
      </c>
      <c r="L1879" s="21">
        <f t="shared" si="198"/>
        <v>0</v>
      </c>
      <c r="M1879" s="21" t="s">
        <v>2302</v>
      </c>
      <c r="N1879" s="30">
        <v>45877</v>
      </c>
      <c r="O1879" s="48">
        <v>46165.2</v>
      </c>
      <c r="P1879" s="21" t="s">
        <v>652</v>
      </c>
      <c r="Q1879" s="21" t="s">
        <v>2070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45877</v>
      </c>
      <c r="Y1879" s="21">
        <f t="shared" si="199"/>
        <v>0</v>
      </c>
      <c r="Z1879" s="21" t="str">
        <f t="shared" si="200"/>
        <v>Friday</v>
      </c>
      <c r="AA1879" s="21" t="str">
        <f t="shared" si="201"/>
        <v>Friday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107.1</v>
      </c>
      <c r="F1880" s="47">
        <f t="shared" si="196"/>
        <v>9424.7999999999993</v>
      </c>
      <c r="G1880" s="48">
        <f t="shared" si="197"/>
        <v>9424.7999999999993</v>
      </c>
      <c r="H1880" s="21">
        <v>345005</v>
      </c>
      <c r="I1880" s="21" t="s">
        <v>2947</v>
      </c>
      <c r="J1880" s="21">
        <v>1</v>
      </c>
      <c r="K1880" s="21">
        <v>1</v>
      </c>
      <c r="L1880" s="21">
        <f t="shared" si="198"/>
        <v>0</v>
      </c>
      <c r="M1880" s="21" t="s">
        <v>2351</v>
      </c>
      <c r="N1880" s="30">
        <v>45881</v>
      </c>
      <c r="O1880" s="48">
        <v>22529.25</v>
      </c>
      <c r="P1880" s="21" t="s">
        <v>30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45881</v>
      </c>
      <c r="Y1880" s="21">
        <f t="shared" si="199"/>
        <v>0</v>
      </c>
      <c r="Z1880" s="21" t="str">
        <f t="shared" si="200"/>
        <v>Tuesday</v>
      </c>
      <c r="AA1880" s="21" t="str">
        <f t="shared" si="201"/>
        <v>Tuesday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318</v>
      </c>
      <c r="F1881" s="47">
        <f t="shared" si="196"/>
        <v>27984</v>
      </c>
      <c r="G1881" s="48">
        <f t="shared" si="197"/>
        <v>27984</v>
      </c>
      <c r="H1881" s="21">
        <v>345030</v>
      </c>
      <c r="I1881" s="21" t="s">
        <v>3078</v>
      </c>
      <c r="J1881" s="21">
        <v>1</v>
      </c>
      <c r="K1881" s="21">
        <v>1</v>
      </c>
      <c r="L1881" s="21">
        <f t="shared" si="198"/>
        <v>0</v>
      </c>
      <c r="M1881" s="21" t="s">
        <v>2320</v>
      </c>
      <c r="N1881" s="30">
        <v>45880</v>
      </c>
      <c r="O1881" s="48">
        <v>39432</v>
      </c>
      <c r="P1881" s="21" t="s">
        <v>891</v>
      </c>
      <c r="Q1881" s="21">
        <v>58154307190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Banglore</v>
      </c>
      <c r="W1881" s="38"/>
      <c r="X1881" s="30">
        <v>45881</v>
      </c>
      <c r="Y1881" s="21">
        <f t="shared" si="199"/>
        <v>1</v>
      </c>
      <c r="Z1881" s="21" t="str">
        <f t="shared" si="200"/>
        <v>Monday</v>
      </c>
      <c r="AA1881" s="21" t="str">
        <f t="shared" si="201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176.4</v>
      </c>
      <c r="F1882" s="47">
        <f t="shared" si="196"/>
        <v>15523.2</v>
      </c>
      <c r="G1882" s="48">
        <f t="shared" si="197"/>
        <v>15523.2</v>
      </c>
      <c r="H1882" s="21">
        <v>348206</v>
      </c>
      <c r="I1882" s="21" t="s">
        <v>220</v>
      </c>
      <c r="J1882" s="21">
        <v>1</v>
      </c>
      <c r="K1882" s="21">
        <v>1</v>
      </c>
      <c r="L1882" s="21">
        <f t="shared" si="198"/>
        <v>0</v>
      </c>
      <c r="M1882" s="21" t="s">
        <v>2299</v>
      </c>
      <c r="N1882" s="30">
        <v>45876</v>
      </c>
      <c r="O1882" s="48">
        <v>23940</v>
      </c>
      <c r="P1882" s="21" t="s">
        <v>213</v>
      </c>
      <c r="Q1882" s="21" t="s">
        <v>1127</v>
      </c>
      <c r="R1882" s="21" t="s">
        <v>1127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f>IF(OR(R1882 = "PRIYANKA MADAM", R1882 = "DEEPAK", R1882 = "PORTER"),N1882,"")</f>
        <v>45876</v>
      </c>
      <c r="Y1882" s="21">
        <f t="shared" si="199"/>
        <v>0</v>
      </c>
      <c r="Z1882" s="21" t="str">
        <f t="shared" si="200"/>
        <v>Thursday</v>
      </c>
      <c r="AA1882" s="21" t="str">
        <f t="shared" si="201"/>
        <v>Thursday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90.3</v>
      </c>
      <c r="F1883" s="47">
        <f t="shared" si="196"/>
        <v>7946.4</v>
      </c>
      <c r="G1883" s="48">
        <f t="shared" si="197"/>
        <v>7946.4</v>
      </c>
      <c r="H1883" s="21">
        <v>350305</v>
      </c>
      <c r="I1883" s="21" t="s">
        <v>3079</v>
      </c>
      <c r="J1883" s="21">
        <v>1</v>
      </c>
      <c r="K1883" s="21">
        <v>1</v>
      </c>
      <c r="L1883" s="21">
        <f t="shared" si="198"/>
        <v>0</v>
      </c>
      <c r="M1883" s="21" t="s">
        <v>2309</v>
      </c>
      <c r="N1883" s="30">
        <v>45880</v>
      </c>
      <c r="O1883" s="48">
        <v>11029.5</v>
      </c>
      <c r="P1883" s="21" t="s">
        <v>242</v>
      </c>
      <c r="Q1883" s="21">
        <v>58154307621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Mumbai</v>
      </c>
      <c r="W1883" s="38"/>
      <c r="X1883" s="30">
        <v>45881</v>
      </c>
      <c r="Y1883" s="21">
        <f t="shared" si="199"/>
        <v>1</v>
      </c>
      <c r="Z1883" s="21" t="str">
        <f t="shared" si="200"/>
        <v>Monday</v>
      </c>
      <c r="AA1883" s="21" t="str">
        <f t="shared" si="201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142.5</v>
      </c>
      <c r="F1884" s="47">
        <f t="shared" si="196"/>
        <v>12540</v>
      </c>
      <c r="G1884" s="48">
        <f t="shared" si="197"/>
        <v>25080</v>
      </c>
      <c r="H1884" s="21">
        <v>344007</v>
      </c>
      <c r="I1884" s="21" t="s">
        <v>3080</v>
      </c>
      <c r="J1884" s="21">
        <v>2</v>
      </c>
      <c r="K1884" s="21">
        <v>2</v>
      </c>
      <c r="L1884" s="21">
        <f t="shared" si="198"/>
        <v>0</v>
      </c>
      <c r="M1884" s="21" t="s">
        <v>2302</v>
      </c>
      <c r="N1884" s="30">
        <v>45877</v>
      </c>
      <c r="O1884" s="48">
        <v>42996</v>
      </c>
      <c r="P1884" s="21" t="s">
        <v>652</v>
      </c>
      <c r="Q1884" s="21" t="s">
        <v>2070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199"/>
        <v>0</v>
      </c>
      <c r="Z1884" s="21" t="str">
        <f t="shared" si="200"/>
        <v>Friday</v>
      </c>
      <c r="AA1884" s="21" t="str">
        <f t="shared" si="201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277.2</v>
      </c>
      <c r="F1885" s="47">
        <f t="shared" si="196"/>
        <v>24393.599999999999</v>
      </c>
      <c r="G1885" s="48">
        <f t="shared" si="197"/>
        <v>24393.599999999999</v>
      </c>
      <c r="H1885" s="21">
        <v>359004</v>
      </c>
      <c r="I1885" s="21" t="s">
        <v>3081</v>
      </c>
      <c r="J1885" s="21">
        <v>1</v>
      </c>
      <c r="K1885" s="21">
        <v>1</v>
      </c>
      <c r="L1885" s="21">
        <f t="shared" si="198"/>
        <v>0</v>
      </c>
      <c r="M1885" s="21" t="s">
        <v>2314</v>
      </c>
      <c r="N1885" s="30">
        <v>45880</v>
      </c>
      <c r="O1885" s="48">
        <v>41580</v>
      </c>
      <c r="P1885" s="21" t="s">
        <v>621</v>
      </c>
      <c r="Q1885" s="21">
        <v>58154309220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Hyderabad</v>
      </c>
      <c r="W1885" s="38"/>
      <c r="X1885" s="30">
        <v>45881</v>
      </c>
      <c r="Y1885" s="21">
        <f t="shared" si="199"/>
        <v>1</v>
      </c>
      <c r="Z1885" s="21" t="str">
        <f t="shared" si="200"/>
        <v>Monday</v>
      </c>
      <c r="AA1885" s="21" t="str">
        <f t="shared" si="201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86.8</v>
      </c>
      <c r="F1886" s="47">
        <f t="shared" si="196"/>
        <v>7638.4</v>
      </c>
      <c r="G1886" s="48">
        <f t="shared" si="197"/>
        <v>7638.4</v>
      </c>
      <c r="H1886" s="21">
        <v>354511</v>
      </c>
      <c r="I1886" s="21" t="s">
        <v>3082</v>
      </c>
      <c r="J1886" s="21">
        <v>1</v>
      </c>
      <c r="K1886" s="21">
        <v>1</v>
      </c>
      <c r="L1886" s="21">
        <f t="shared" si="198"/>
        <v>0</v>
      </c>
      <c r="M1886" s="21" t="s">
        <v>2302</v>
      </c>
      <c r="N1886" s="30">
        <v>45877</v>
      </c>
      <c r="O1886" s="48">
        <v>12493</v>
      </c>
      <c r="P1886" s="21" t="s">
        <v>652</v>
      </c>
      <c r="Q1886" s="21" t="s">
        <v>2070</v>
      </c>
      <c r="R1886" s="21" t="s">
        <v>637</v>
      </c>
      <c r="S1886" s="3">
        <v>4</v>
      </c>
      <c r="T1886" s="37"/>
      <c r="U1886" s="21" t="s">
        <v>18</v>
      </c>
      <c r="V1886" s="21" t="str">
        <f>VLOOKUP(P1886,'Customer List'!B:C,2,)</f>
        <v>Delhi</v>
      </c>
      <c r="W1886" s="38"/>
      <c r="X1886" s="30">
        <v>45877</v>
      </c>
      <c r="Y1886" s="21">
        <f t="shared" si="199"/>
        <v>0</v>
      </c>
      <c r="Z1886" s="21" t="str">
        <f t="shared" si="200"/>
        <v>Friday</v>
      </c>
      <c r="AA1886" s="21" t="str">
        <f t="shared" si="201"/>
        <v>Friday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96.600000000000009</v>
      </c>
      <c r="F1887" s="47">
        <f t="shared" si="196"/>
        <v>8500.8000000000011</v>
      </c>
      <c r="G1887" s="48">
        <f t="shared" si="197"/>
        <v>25502.400000000001</v>
      </c>
      <c r="H1887" s="21">
        <v>363004</v>
      </c>
      <c r="I1887" s="21" t="s">
        <v>189</v>
      </c>
      <c r="J1887" s="21">
        <v>3</v>
      </c>
      <c r="K1887" s="21">
        <v>3</v>
      </c>
      <c r="L1887" s="21">
        <f t="shared" si="198"/>
        <v>0</v>
      </c>
      <c r="M1887" s="21" t="s">
        <v>2322</v>
      </c>
      <c r="N1887" s="30">
        <v>45880</v>
      </c>
      <c r="O1887" s="48">
        <v>44919</v>
      </c>
      <c r="P1887" s="21" t="s">
        <v>298</v>
      </c>
      <c r="Q1887" s="21">
        <v>58154306766</v>
      </c>
      <c r="R1887" s="21" t="s">
        <v>40</v>
      </c>
      <c r="S1887" s="3">
        <v>4</v>
      </c>
      <c r="T1887" s="37"/>
      <c r="U1887" s="21" t="s">
        <v>18</v>
      </c>
      <c r="V1887" s="21" t="str">
        <f>VLOOKUP(P1887,'Customer List'!B:C,2,)</f>
        <v>Banglore</v>
      </c>
      <c r="W1887" s="38"/>
      <c r="X1887" s="30">
        <v>45881</v>
      </c>
      <c r="Y1887" s="21">
        <f t="shared" si="199"/>
        <v>1</v>
      </c>
      <c r="Z1887" s="21" t="str">
        <f t="shared" si="200"/>
        <v>Monday</v>
      </c>
      <c r="AA1887" s="21" t="str">
        <f t="shared" si="201"/>
        <v>Tuesday</v>
      </c>
      <c r="AB1887" s="21" t="str">
        <f>VLOOKUP(U1887,'Currency Sheet'!A:C,3,)</f>
        <v>DOLLAR</v>
      </c>
      <c r="AC1887" s="42" t="str">
        <f>VLOOKUP(P1887,'Customer List'!B:D,3,)</f>
        <v>OutStation</v>
      </c>
    </row>
    <row r="1888" spans="1:29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283.5</v>
      </c>
      <c r="F1888" s="47">
        <f t="shared" si="196"/>
        <v>24948</v>
      </c>
      <c r="G1888" s="48">
        <f t="shared" si="197"/>
        <v>24948</v>
      </c>
      <c r="H1888" s="21">
        <v>366708</v>
      </c>
      <c r="I1888" s="21" t="s">
        <v>3083</v>
      </c>
      <c r="J1888" s="21">
        <v>1</v>
      </c>
      <c r="K1888" s="21">
        <v>1</v>
      </c>
      <c r="L1888" s="21">
        <f t="shared" si="198"/>
        <v>0</v>
      </c>
      <c r="M1888" s="21" t="s">
        <v>2440</v>
      </c>
      <c r="N1888" s="30">
        <v>45876</v>
      </c>
      <c r="O1888" s="48">
        <v>0</v>
      </c>
      <c r="P1888" s="21" t="s">
        <v>625</v>
      </c>
      <c r="Q1888" s="21" t="s">
        <v>1127</v>
      </c>
      <c r="R1888" s="21" t="s">
        <v>1127</v>
      </c>
      <c r="S1888" s="3">
        <v>4</v>
      </c>
      <c r="T1888" s="37" t="s">
        <v>2295</v>
      </c>
      <c r="U1888" s="21" t="s">
        <v>18</v>
      </c>
      <c r="V1888" s="21" t="str">
        <f>VLOOKUP(P1888,'Customer List'!B:C,2,)</f>
        <v>Delhi</v>
      </c>
      <c r="W1888" s="38"/>
      <c r="X1888" s="30">
        <f>IF(OR(R1888 = "PRIYANKA MADAM", R1888 = "DEEPAK", R1888 = "PORTER"),N1888,"")</f>
        <v>45876</v>
      </c>
      <c r="Y1888" s="21">
        <f t="shared" si="199"/>
        <v>0</v>
      </c>
      <c r="Z1888" s="21" t="str">
        <f t="shared" si="200"/>
        <v>Thursday</v>
      </c>
      <c r="AA1888" s="21" t="str">
        <f t="shared" si="201"/>
        <v>Thursday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112.7</v>
      </c>
      <c r="F1889" s="47">
        <f t="shared" si="196"/>
        <v>9917.6</v>
      </c>
      <c r="G1889" s="48">
        <f t="shared" si="197"/>
        <v>9917.6</v>
      </c>
      <c r="H1889" s="21">
        <v>369211</v>
      </c>
      <c r="I1889" s="21" t="s">
        <v>3084</v>
      </c>
      <c r="J1889" s="21">
        <v>1</v>
      </c>
      <c r="K1889" s="21">
        <v>1</v>
      </c>
      <c r="L1889" s="21">
        <f t="shared" si="198"/>
        <v>0</v>
      </c>
      <c r="M1889" s="21" t="s">
        <v>2351</v>
      </c>
      <c r="N1889" s="30">
        <v>45881</v>
      </c>
      <c r="O1889" s="48">
        <v>23707.25</v>
      </c>
      <c r="P1889" s="21" t="s">
        <v>30</v>
      </c>
      <c r="Q1889" s="21" t="s">
        <v>2070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9"/>
        <v>0</v>
      </c>
      <c r="Z1889" s="21" t="str">
        <f t="shared" si="200"/>
        <v>Tuesday</v>
      </c>
      <c r="AA1889" s="21" t="str">
        <f t="shared" si="201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131.6</v>
      </c>
      <c r="F1890" s="47">
        <f t="shared" si="196"/>
        <v>11580.8</v>
      </c>
      <c r="G1890" s="48">
        <f t="shared" si="197"/>
        <v>11580.8</v>
      </c>
      <c r="H1890" s="21">
        <v>372733</v>
      </c>
      <c r="I1890" s="21" t="s">
        <v>3085</v>
      </c>
      <c r="J1890" s="21">
        <v>1</v>
      </c>
      <c r="K1890" s="21">
        <v>1</v>
      </c>
      <c r="L1890" s="21">
        <f t="shared" si="198"/>
        <v>0</v>
      </c>
      <c r="M1890" s="21" t="s">
        <v>2351</v>
      </c>
      <c r="N1890" s="30">
        <v>45881</v>
      </c>
      <c r="O1890" s="48">
        <v>27683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199"/>
        <v>0</v>
      </c>
      <c r="Z1890" s="21" t="str">
        <f t="shared" si="200"/>
        <v>Tuesday</v>
      </c>
      <c r="AA1890" s="21" t="str">
        <f t="shared" si="201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217</v>
      </c>
      <c r="F1891" s="47">
        <f t="shared" si="196"/>
        <v>19096</v>
      </c>
      <c r="G1891" s="48">
        <f t="shared" si="197"/>
        <v>19096</v>
      </c>
      <c r="H1891" s="21">
        <v>376310</v>
      </c>
      <c r="I1891" s="21" t="s">
        <v>3086</v>
      </c>
      <c r="J1891" s="21">
        <v>1</v>
      </c>
      <c r="K1891" s="21">
        <v>1</v>
      </c>
      <c r="L1891" s="21">
        <f t="shared" si="198"/>
        <v>0</v>
      </c>
      <c r="M1891" s="21" t="s">
        <v>2356</v>
      </c>
      <c r="N1891" s="30">
        <v>45882</v>
      </c>
      <c r="O1891" s="48">
        <v>0</v>
      </c>
      <c r="P1891" s="21" t="s">
        <v>625</v>
      </c>
      <c r="Q1891" s="21" t="s">
        <v>2070</v>
      </c>
      <c r="R1891" s="21" t="s">
        <v>637</v>
      </c>
      <c r="S1891" s="3">
        <v>4</v>
      </c>
      <c r="T1891" s="37" t="s">
        <v>2357</v>
      </c>
      <c r="U1891" s="21" t="s">
        <v>18</v>
      </c>
      <c r="V1891" s="21" t="str">
        <f>VLOOKUP(P1891,'Customer List'!B:C,2,)</f>
        <v>Delhi</v>
      </c>
      <c r="W1891" s="38"/>
      <c r="X1891" s="30">
        <v>45882</v>
      </c>
      <c r="Y1891" s="21">
        <f t="shared" si="199"/>
        <v>0</v>
      </c>
      <c r="Z1891" s="21" t="str">
        <f t="shared" si="200"/>
        <v>Wednesday</v>
      </c>
      <c r="AA1891" s="21" t="str">
        <f t="shared" si="201"/>
        <v>Wednesday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196</v>
      </c>
      <c r="F1892" s="47">
        <f t="shared" si="196"/>
        <v>17248</v>
      </c>
      <c r="G1892" s="48">
        <f t="shared" si="197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8"/>
        <v>0</v>
      </c>
      <c r="M1892" s="21" t="s">
        <v>2554</v>
      </c>
      <c r="N1892" s="30">
        <v>45894</v>
      </c>
      <c r="O1892" s="48">
        <v>36890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2555</v>
      </c>
      <c r="U1892" s="21" t="s">
        <v>18</v>
      </c>
      <c r="V1892" s="21" t="str">
        <f>VLOOKUP(P1892,'Customer List'!B:C,2,)</f>
        <v>Delhi</v>
      </c>
      <c r="W1892" s="38"/>
      <c r="X1892" s="30">
        <v>45894</v>
      </c>
      <c r="Y1892" s="21">
        <f t="shared" si="199"/>
        <v>0</v>
      </c>
      <c r="Z1892" s="21" t="str">
        <f t="shared" si="200"/>
        <v>Monday</v>
      </c>
      <c r="AA1892" s="21" t="str">
        <f t="shared" si="201"/>
        <v>Monday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196"/>
        <v>17248</v>
      </c>
      <c r="G1893" s="48">
        <f t="shared" si="197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198"/>
        <v>0</v>
      </c>
      <c r="M1893" s="21" t="s">
        <v>2287</v>
      </c>
      <c r="N1893" s="30">
        <v>45875</v>
      </c>
      <c r="O1893" s="48">
        <v>30380</v>
      </c>
      <c r="P1893" s="21" t="s">
        <v>191</v>
      </c>
      <c r="Q1893" s="21" t="s">
        <v>2290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Chandigarh</v>
      </c>
      <c r="W1893" s="38"/>
      <c r="X1893" s="30">
        <v>45877</v>
      </c>
      <c r="Y1893" s="21">
        <f t="shared" si="199"/>
        <v>2</v>
      </c>
      <c r="Z1893" s="21" t="str">
        <f t="shared" si="200"/>
        <v>Wednesday</v>
      </c>
      <c r="AA1893" s="21" t="str">
        <f t="shared" si="201"/>
        <v>Friday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74.2</v>
      </c>
      <c r="F1894" s="47">
        <f t="shared" si="196"/>
        <v>6529.6</v>
      </c>
      <c r="G1894" s="48">
        <f t="shared" si="197"/>
        <v>6529.6</v>
      </c>
      <c r="H1894" s="21">
        <v>400108</v>
      </c>
      <c r="I1894" s="21" t="s">
        <v>2961</v>
      </c>
      <c r="J1894" s="21">
        <v>1</v>
      </c>
      <c r="K1894" s="21">
        <v>1</v>
      </c>
      <c r="L1894" s="21">
        <f t="shared" si="198"/>
        <v>0</v>
      </c>
      <c r="M1894" s="21" t="s">
        <v>2307</v>
      </c>
      <c r="N1894" s="30">
        <v>45880</v>
      </c>
      <c r="O1894" s="48">
        <v>9858</v>
      </c>
      <c r="P1894" s="21" t="s">
        <v>2046</v>
      </c>
      <c r="Q1894" s="21">
        <v>58154309356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Banglore</v>
      </c>
      <c r="W1894" s="38"/>
      <c r="X1894" s="30">
        <v>45881</v>
      </c>
      <c r="Y1894" s="21">
        <f t="shared" si="199"/>
        <v>1</v>
      </c>
      <c r="Z1894" s="21" t="str">
        <f t="shared" si="200"/>
        <v>Monday</v>
      </c>
      <c r="AA1894" s="21" t="str">
        <f t="shared" si="201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25.9</v>
      </c>
      <c r="F1895" s="47">
        <f t="shared" si="196"/>
        <v>2279.1999999999998</v>
      </c>
      <c r="G1895" s="48">
        <f t="shared" si="197"/>
        <v>2279.1999999999998</v>
      </c>
      <c r="H1895" s="21">
        <v>400211</v>
      </c>
      <c r="I1895" s="21" t="s">
        <v>3087</v>
      </c>
      <c r="J1895" s="21">
        <v>1</v>
      </c>
      <c r="K1895" s="21">
        <v>1</v>
      </c>
      <c r="L1895" s="21">
        <f t="shared" si="198"/>
        <v>0</v>
      </c>
      <c r="M1895" s="21" t="s">
        <v>2321</v>
      </c>
      <c r="N1895" s="30">
        <v>45880</v>
      </c>
      <c r="O1895" s="48">
        <v>4014.5</v>
      </c>
      <c r="P1895" s="21" t="s">
        <v>2279</v>
      </c>
      <c r="Q1895" s="21">
        <v>58154307783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Ahemedabad</v>
      </c>
      <c r="W1895" s="38"/>
      <c r="X1895" s="30">
        <v>45881</v>
      </c>
      <c r="Y1895" s="21">
        <f t="shared" si="199"/>
        <v>1</v>
      </c>
      <c r="Z1895" s="21" t="str">
        <f t="shared" si="200"/>
        <v>Monday</v>
      </c>
      <c r="AA1895" s="21" t="str">
        <f t="shared" si="201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154</v>
      </c>
      <c r="F1896" s="47">
        <f t="shared" si="196"/>
        <v>13552</v>
      </c>
      <c r="G1896" s="48">
        <f t="shared" si="197"/>
        <v>13552</v>
      </c>
      <c r="H1896" s="21">
        <v>420516</v>
      </c>
      <c r="I1896" s="21" t="s">
        <v>3088</v>
      </c>
      <c r="J1896" s="21">
        <v>1</v>
      </c>
      <c r="K1896" s="21">
        <v>1</v>
      </c>
      <c r="L1896" s="21">
        <f t="shared" si="198"/>
        <v>0</v>
      </c>
      <c r="M1896" s="21" t="s">
        <v>2324</v>
      </c>
      <c r="N1896" s="30">
        <v>45880</v>
      </c>
      <c r="O1896" s="48">
        <v>16711.2</v>
      </c>
      <c r="P1896" s="21" t="s">
        <v>276</v>
      </c>
      <c r="Q1896" s="21">
        <v>58154305565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Pune</v>
      </c>
      <c r="W1896" s="38"/>
      <c r="X1896" s="30">
        <v>45881</v>
      </c>
      <c r="Y1896" s="21">
        <f t="shared" si="199"/>
        <v>1</v>
      </c>
      <c r="Z1896" s="21" t="str">
        <f t="shared" si="200"/>
        <v>Monday</v>
      </c>
      <c r="AA1896" s="21" t="str">
        <f t="shared" si="201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98.7</v>
      </c>
      <c r="F1897" s="47">
        <f t="shared" si="196"/>
        <v>8685.6</v>
      </c>
      <c r="G1897" s="48">
        <f t="shared" si="197"/>
        <v>43428</v>
      </c>
      <c r="H1897" s="21">
        <v>421601</v>
      </c>
      <c r="I1897" s="21" t="s">
        <v>3035</v>
      </c>
      <c r="J1897" s="21">
        <v>5</v>
      </c>
      <c r="K1897" s="21">
        <v>5</v>
      </c>
      <c r="L1897" s="21">
        <f t="shared" si="198"/>
        <v>0</v>
      </c>
      <c r="M1897" s="21" t="s">
        <v>2314</v>
      </c>
      <c r="N1897" s="30">
        <v>45880</v>
      </c>
      <c r="O1897" s="48">
        <v>74025</v>
      </c>
      <c r="P1897" s="21" t="s">
        <v>621</v>
      </c>
      <c r="Q1897" s="21">
        <v>58154309220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Hyderabad</v>
      </c>
      <c r="W1897" s="38"/>
      <c r="X1897" s="30">
        <v>45881</v>
      </c>
      <c r="Y1897" s="21">
        <f t="shared" si="199"/>
        <v>1</v>
      </c>
      <c r="Z1897" s="21" t="str">
        <f t="shared" si="200"/>
        <v>Monday</v>
      </c>
      <c r="AA1897" s="21" t="str">
        <f t="shared" si="201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62.3</v>
      </c>
      <c r="F1898" s="47">
        <f t="shared" si="196"/>
        <v>5482.4</v>
      </c>
      <c r="G1898" s="48">
        <f t="shared" si="197"/>
        <v>10964.8</v>
      </c>
      <c r="H1898" s="21">
        <v>425003</v>
      </c>
      <c r="I1898" s="21" t="s">
        <v>131</v>
      </c>
      <c r="J1898" s="21">
        <v>2</v>
      </c>
      <c r="K1898" s="21">
        <v>2</v>
      </c>
      <c r="L1898" s="21">
        <f t="shared" si="198"/>
        <v>0</v>
      </c>
      <c r="M1898" s="21" t="s">
        <v>2323</v>
      </c>
      <c r="N1898" s="30">
        <v>45880</v>
      </c>
      <c r="O1898" s="48">
        <v>20692.5</v>
      </c>
      <c r="P1898" s="21" t="s">
        <v>2280</v>
      </c>
      <c r="Q1898" s="21">
        <v>58154306641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TELANGANA</v>
      </c>
      <c r="W1898" s="38"/>
      <c r="X1898" s="30">
        <v>45881</v>
      </c>
      <c r="Y1898" s="21">
        <f t="shared" si="199"/>
        <v>1</v>
      </c>
      <c r="Z1898" s="21" t="str">
        <f t="shared" si="200"/>
        <v>Monday</v>
      </c>
      <c r="AA1898" s="21" t="str">
        <f t="shared" si="201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32.9</v>
      </c>
      <c r="F1899" s="47">
        <f t="shared" si="196"/>
        <v>2895.2</v>
      </c>
      <c r="G1899" s="48">
        <f t="shared" si="197"/>
        <v>2895.2</v>
      </c>
      <c r="H1899" s="21">
        <v>426101</v>
      </c>
      <c r="I1899" s="21" t="s">
        <v>1876</v>
      </c>
      <c r="J1899" s="21">
        <v>1</v>
      </c>
      <c r="K1899" s="21">
        <v>1</v>
      </c>
      <c r="L1899" s="21">
        <f t="shared" si="198"/>
        <v>0</v>
      </c>
      <c r="M1899" s="21" t="s">
        <v>2144</v>
      </c>
      <c r="N1899" s="30">
        <v>45880</v>
      </c>
      <c r="O1899" s="48">
        <v>0</v>
      </c>
      <c r="P1899" s="21" t="s">
        <v>2279</v>
      </c>
      <c r="Q1899" s="21">
        <v>58154307783</v>
      </c>
      <c r="R1899" s="21" t="s">
        <v>40</v>
      </c>
      <c r="S1899" s="3">
        <v>4</v>
      </c>
      <c r="T1899" s="37" t="s">
        <v>609</v>
      </c>
      <c r="U1899" s="21" t="s">
        <v>18</v>
      </c>
      <c r="V1899" s="21" t="str">
        <f>VLOOKUP(P1899,'Customer List'!B:C,2,)</f>
        <v>Ahemedabad</v>
      </c>
      <c r="W1899" s="38"/>
      <c r="X1899" s="30">
        <v>45881</v>
      </c>
      <c r="Y1899" s="21">
        <f t="shared" si="199"/>
        <v>1</v>
      </c>
      <c r="Z1899" s="21" t="str">
        <f t="shared" si="200"/>
        <v>Monday</v>
      </c>
      <c r="AA1899" s="21" t="str">
        <f t="shared" si="201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37.799999999999997</v>
      </c>
      <c r="F1900" s="47">
        <f t="shared" si="196"/>
        <v>3326.3999999999996</v>
      </c>
      <c r="G1900" s="48">
        <f t="shared" si="197"/>
        <v>6652.7999999999993</v>
      </c>
      <c r="H1900" s="21">
        <v>427401</v>
      </c>
      <c r="I1900" s="21" t="s">
        <v>3089</v>
      </c>
      <c r="J1900" s="21">
        <v>2</v>
      </c>
      <c r="K1900" s="21">
        <v>2</v>
      </c>
      <c r="L1900" s="21">
        <f t="shared" si="198"/>
        <v>0</v>
      </c>
      <c r="M1900" s="21" t="s">
        <v>2316</v>
      </c>
      <c r="N1900" s="30">
        <v>45880</v>
      </c>
      <c r="O1900" s="48">
        <v>12555</v>
      </c>
      <c r="P1900" s="21" t="s">
        <v>2281</v>
      </c>
      <c r="Q1900" s="21">
        <v>58154305893</v>
      </c>
      <c r="R1900" s="21" t="s">
        <v>40</v>
      </c>
      <c r="S1900" s="3">
        <v>-20</v>
      </c>
      <c r="T1900" s="37"/>
      <c r="U1900" s="21" t="s">
        <v>18</v>
      </c>
      <c r="V1900" s="21" t="str">
        <f>VLOOKUP(P1900,'Customer List'!B:C,2,)</f>
        <v>BANGALORE</v>
      </c>
      <c r="W1900" s="38"/>
      <c r="X1900" s="30">
        <v>45881</v>
      </c>
      <c r="Y1900" s="21">
        <f t="shared" si="199"/>
        <v>1</v>
      </c>
      <c r="Z1900" s="21" t="str">
        <f t="shared" si="200"/>
        <v>Monday</v>
      </c>
      <c r="AA1900" s="21" t="str">
        <f t="shared" si="201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154</v>
      </c>
      <c r="F1901" s="47">
        <f t="shared" si="196"/>
        <v>13552</v>
      </c>
      <c r="G1901" s="48">
        <f t="shared" si="197"/>
        <v>27104</v>
      </c>
      <c r="H1901" s="21">
        <v>503808</v>
      </c>
      <c r="I1901" s="21" t="s">
        <v>1613</v>
      </c>
      <c r="J1901" s="21">
        <v>2</v>
      </c>
      <c r="K1901" s="21">
        <v>2</v>
      </c>
      <c r="L1901" s="21">
        <f t="shared" si="198"/>
        <v>0</v>
      </c>
      <c r="M1901" s="21" t="s">
        <v>2312</v>
      </c>
      <c r="N1901" s="30">
        <v>45880</v>
      </c>
      <c r="O1901" s="48">
        <v>44330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199"/>
        <v>1</v>
      </c>
      <c r="Z1901" s="21" t="str">
        <f t="shared" si="200"/>
        <v>Monday</v>
      </c>
      <c r="AA1901" s="21" t="str">
        <f t="shared" si="201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69.3</v>
      </c>
      <c r="F1902" s="47">
        <f t="shared" si="196"/>
        <v>6098.4</v>
      </c>
      <c r="G1902" s="48">
        <f t="shared" si="197"/>
        <v>6098.4</v>
      </c>
      <c r="H1902" s="21">
        <v>505806</v>
      </c>
      <c r="I1902" s="21" t="s">
        <v>2980</v>
      </c>
      <c r="J1902" s="21">
        <v>1</v>
      </c>
      <c r="K1902" s="21">
        <v>1</v>
      </c>
      <c r="L1902" s="21">
        <f t="shared" si="198"/>
        <v>0</v>
      </c>
      <c r="M1902" s="21" t="s">
        <v>2315</v>
      </c>
      <c r="N1902" s="30">
        <v>45880</v>
      </c>
      <c r="O1902" s="48">
        <v>10741</v>
      </c>
      <c r="P1902" s="21" t="s">
        <v>26</v>
      </c>
      <c r="Q1902" s="21" t="s">
        <v>2341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Chandigarh</v>
      </c>
      <c r="W1902" s="38"/>
      <c r="X1902" s="30">
        <v>45883</v>
      </c>
      <c r="Y1902" s="21">
        <f t="shared" si="199"/>
        <v>3</v>
      </c>
      <c r="Z1902" s="21" t="str">
        <f t="shared" si="200"/>
        <v>Monday</v>
      </c>
      <c r="AA1902" s="21" t="str">
        <f t="shared" si="201"/>
        <v>Thursday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176.4</v>
      </c>
      <c r="F1903" s="47">
        <f t="shared" si="196"/>
        <v>15523.2</v>
      </c>
      <c r="G1903" s="48">
        <f t="shared" si="197"/>
        <v>31046.400000000001</v>
      </c>
      <c r="H1903" s="21">
        <v>505814</v>
      </c>
      <c r="I1903" s="21" t="s">
        <v>1652</v>
      </c>
      <c r="J1903" s="21">
        <v>2</v>
      </c>
      <c r="K1903" s="21">
        <v>2</v>
      </c>
      <c r="L1903" s="21">
        <f t="shared" si="198"/>
        <v>0</v>
      </c>
      <c r="M1903" s="21" t="s">
        <v>2312</v>
      </c>
      <c r="N1903" s="30">
        <v>45880</v>
      </c>
      <c r="O1903" s="48">
        <v>50778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9"/>
        <v>1</v>
      </c>
      <c r="Z1903" s="21" t="str">
        <f t="shared" si="200"/>
        <v>Monday</v>
      </c>
      <c r="AA1903" s="21" t="str">
        <f t="shared" si="201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187.6</v>
      </c>
      <c r="F1904" s="47">
        <f t="shared" si="196"/>
        <v>16508.8</v>
      </c>
      <c r="G1904" s="48">
        <f t="shared" si="197"/>
        <v>33017.599999999999</v>
      </c>
      <c r="H1904" s="21">
        <v>506313</v>
      </c>
      <c r="I1904" s="21" t="s">
        <v>1842</v>
      </c>
      <c r="J1904" s="21">
        <v>2</v>
      </c>
      <c r="K1904" s="21">
        <v>2</v>
      </c>
      <c r="L1904" s="21">
        <f t="shared" si="198"/>
        <v>0</v>
      </c>
      <c r="M1904" s="21" t="s">
        <v>2312</v>
      </c>
      <c r="N1904" s="30">
        <v>45880</v>
      </c>
      <c r="O1904" s="48">
        <v>54002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9"/>
        <v>1</v>
      </c>
      <c r="Z1904" s="21" t="str">
        <f t="shared" si="200"/>
        <v>Monday</v>
      </c>
      <c r="AA1904" s="21" t="str">
        <f t="shared" si="201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93.8</v>
      </c>
      <c r="F1905" s="47">
        <f t="shared" si="196"/>
        <v>8254.4</v>
      </c>
      <c r="G1905" s="48">
        <f t="shared" si="197"/>
        <v>8254.4</v>
      </c>
      <c r="H1905" s="21">
        <v>128007</v>
      </c>
      <c r="I1905" s="21" t="s">
        <v>3090</v>
      </c>
      <c r="J1905" s="21">
        <v>1</v>
      </c>
      <c r="K1905" s="21">
        <v>1</v>
      </c>
      <c r="L1905" s="21">
        <f t="shared" si="198"/>
        <v>0</v>
      </c>
      <c r="M1905" s="21" t="s">
        <v>2330</v>
      </c>
      <c r="N1905" s="30">
        <v>45880</v>
      </c>
      <c r="O1905" s="48">
        <v>12462</v>
      </c>
      <c r="P1905" s="21" t="s">
        <v>2045</v>
      </c>
      <c r="Q1905" s="21">
        <v>58154310270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9"/>
        <v>1</v>
      </c>
      <c r="Z1905" s="21" t="str">
        <f t="shared" si="200"/>
        <v>Monday</v>
      </c>
      <c r="AA1905" s="21" t="str">
        <f t="shared" si="201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156.1</v>
      </c>
      <c r="F1906" s="47">
        <f t="shared" si="196"/>
        <v>13736.8</v>
      </c>
      <c r="G1906" s="48">
        <f t="shared" si="197"/>
        <v>27473.599999999999</v>
      </c>
      <c r="H1906" s="21">
        <v>591202</v>
      </c>
      <c r="I1906" s="21" t="s">
        <v>3091</v>
      </c>
      <c r="J1906" s="21">
        <v>2</v>
      </c>
      <c r="K1906" s="21">
        <v>2</v>
      </c>
      <c r="L1906" s="21">
        <f t="shared" si="198"/>
        <v>0</v>
      </c>
      <c r="M1906" s="21" t="s">
        <v>2311</v>
      </c>
      <c r="N1906" s="30">
        <v>45880</v>
      </c>
      <c r="O1906" s="48">
        <v>51847.5</v>
      </c>
      <c r="P1906" s="21" t="s">
        <v>2048</v>
      </c>
      <c r="Q1906" s="21">
        <v>58154308424</v>
      </c>
      <c r="R1906" s="21" t="s">
        <v>40</v>
      </c>
      <c r="S1906" s="3">
        <v>-20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199"/>
        <v>1</v>
      </c>
      <c r="Z1906" s="21" t="str">
        <f t="shared" si="200"/>
        <v>Monday</v>
      </c>
      <c r="AA1906" s="21" t="str">
        <f t="shared" si="201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144.75</v>
      </c>
      <c r="F1907" s="47">
        <f t="shared" si="196"/>
        <v>12738</v>
      </c>
      <c r="G1907" s="48">
        <f t="shared" si="197"/>
        <v>25476</v>
      </c>
      <c r="H1907" s="21">
        <v>362533</v>
      </c>
      <c r="I1907" s="21" t="s">
        <v>2838</v>
      </c>
      <c r="J1907" s="21">
        <v>2</v>
      </c>
      <c r="K1907" s="21">
        <v>2</v>
      </c>
      <c r="L1907" s="21">
        <f t="shared" si="198"/>
        <v>0</v>
      </c>
      <c r="M1907" s="21" t="s">
        <v>2302</v>
      </c>
      <c r="N1907" s="30">
        <v>45877</v>
      </c>
      <c r="O1907" s="48">
        <v>43675.9</v>
      </c>
      <c r="P1907" s="21" t="s">
        <v>652</v>
      </c>
      <c r="Q1907" s="21" t="s">
        <v>2070</v>
      </c>
      <c r="R1907" s="21" t="s">
        <v>637</v>
      </c>
      <c r="S1907" s="3">
        <v>4</v>
      </c>
      <c r="T1907" s="37"/>
      <c r="U1907" s="21" t="s">
        <v>18</v>
      </c>
      <c r="V1907" s="21" t="str">
        <f>VLOOKUP(P1907,'Customer List'!B:C,2,)</f>
        <v>Delhi</v>
      </c>
      <c r="W1907" s="38"/>
      <c r="X1907" s="30">
        <v>45877</v>
      </c>
      <c r="Y1907" s="21">
        <f t="shared" si="199"/>
        <v>0</v>
      </c>
      <c r="Z1907" s="21" t="str">
        <f t="shared" si="200"/>
        <v>Friday</v>
      </c>
      <c r="AA1907" s="21" t="str">
        <f t="shared" si="201"/>
        <v>Friday</v>
      </c>
      <c r="AB1907" s="21" t="str">
        <f>VLOOKUP(U1907,'Currency Sheet'!A:C,3,)</f>
        <v>DOLLAR</v>
      </c>
      <c r="AC1907" s="42" t="str">
        <f>VLOOKUP(P1907,'Customer List'!B:D,3,)</f>
        <v>Local</v>
      </c>
    </row>
    <row r="1908" spans="1:29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90.3</v>
      </c>
      <c r="F1908" s="47">
        <f t="shared" si="196"/>
        <v>7946.4</v>
      </c>
      <c r="G1908" s="48">
        <f t="shared" si="197"/>
        <v>7946.4</v>
      </c>
      <c r="H1908" s="21">
        <v>646403</v>
      </c>
      <c r="I1908" s="21" t="s">
        <v>3092</v>
      </c>
      <c r="J1908" s="21">
        <v>1</v>
      </c>
      <c r="K1908" s="21">
        <v>1</v>
      </c>
      <c r="L1908" s="21">
        <f t="shared" si="198"/>
        <v>0</v>
      </c>
      <c r="M1908" s="21" t="s">
        <v>2325</v>
      </c>
      <c r="N1908" s="30">
        <v>45880</v>
      </c>
      <c r="O1908" s="48">
        <v>13996.5</v>
      </c>
      <c r="P1908" s="21" t="s">
        <v>22</v>
      </c>
      <c r="Q1908" s="50" t="s">
        <v>2343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45882</v>
      </c>
      <c r="Y1908" s="21">
        <f t="shared" si="199"/>
        <v>2</v>
      </c>
      <c r="Z1908" s="21" t="str">
        <f t="shared" si="200"/>
        <v>Monday</v>
      </c>
      <c r="AA1908" s="21" t="str">
        <f t="shared" si="201"/>
        <v>Wednesday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262.5</v>
      </c>
      <c r="F1909" s="47">
        <f t="shared" si="196"/>
        <v>23100</v>
      </c>
      <c r="G1909" s="48">
        <f t="shared" si="197"/>
        <v>23100</v>
      </c>
      <c r="H1909" s="21">
        <v>666052</v>
      </c>
      <c r="I1909" s="21" t="s">
        <v>3093</v>
      </c>
      <c r="J1909" s="21">
        <v>1</v>
      </c>
      <c r="K1909" s="21">
        <v>1</v>
      </c>
      <c r="L1909" s="21">
        <f t="shared" si="198"/>
        <v>0</v>
      </c>
      <c r="M1909" s="21" t="s">
        <v>2287</v>
      </c>
      <c r="N1909" s="30">
        <v>45875</v>
      </c>
      <c r="O1909" s="48">
        <v>40687.5</v>
      </c>
      <c r="P1909" s="21" t="s">
        <v>191</v>
      </c>
      <c r="Q1909" s="21" t="s">
        <v>2290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45877</v>
      </c>
      <c r="Y1909" s="21">
        <f t="shared" si="199"/>
        <v>2</v>
      </c>
      <c r="Z1909" s="21" t="str">
        <f t="shared" si="200"/>
        <v>Wednesday</v>
      </c>
      <c r="AA1909" s="21" t="str">
        <f t="shared" si="201"/>
        <v>Friday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153</v>
      </c>
      <c r="F1910" s="47">
        <f t="shared" si="196"/>
        <v>13464</v>
      </c>
      <c r="G1910" s="48">
        <f t="shared" si="197"/>
        <v>13464</v>
      </c>
      <c r="H1910" s="21">
        <v>141717</v>
      </c>
      <c r="I1910" s="21" t="s">
        <v>2922</v>
      </c>
      <c r="J1910" s="21">
        <v>1</v>
      </c>
      <c r="K1910" s="21">
        <v>1</v>
      </c>
      <c r="L1910" s="21">
        <f t="shared" si="198"/>
        <v>0</v>
      </c>
      <c r="M1910" s="21" t="s">
        <v>2330</v>
      </c>
      <c r="N1910" s="30">
        <v>45880</v>
      </c>
      <c r="O1910" s="48">
        <v>18972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9"/>
        <v>1</v>
      </c>
      <c r="Z1910" s="21" t="str">
        <f t="shared" si="200"/>
        <v>Monday</v>
      </c>
      <c r="AA1910" s="21" t="str">
        <f t="shared" si="201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221.9</v>
      </c>
      <c r="F1911" s="47">
        <f t="shared" si="196"/>
        <v>19527.2</v>
      </c>
      <c r="G1911" s="48">
        <f t="shared" si="197"/>
        <v>19527.2</v>
      </c>
      <c r="H1911" s="21">
        <v>512202</v>
      </c>
      <c r="I1911" s="21" t="s">
        <v>3094</v>
      </c>
      <c r="J1911" s="21">
        <v>1</v>
      </c>
      <c r="K1911" s="21">
        <v>1</v>
      </c>
      <c r="L1911" s="21">
        <f t="shared" si="198"/>
        <v>0</v>
      </c>
      <c r="M1911" s="21" t="s">
        <v>2327</v>
      </c>
      <c r="N1911" s="30">
        <v>45880</v>
      </c>
      <c r="O1911" s="48">
        <v>29481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199"/>
        <v>1</v>
      </c>
      <c r="Z1911" s="21" t="str">
        <f t="shared" si="200"/>
        <v>Monday</v>
      </c>
      <c r="AA1911" s="21" t="str">
        <f t="shared" si="201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62.3</v>
      </c>
      <c r="F1912" s="47">
        <f t="shared" si="196"/>
        <v>5482.4</v>
      </c>
      <c r="G1912" s="48">
        <f t="shared" si="197"/>
        <v>5482.4</v>
      </c>
      <c r="H1912" s="21">
        <v>770002</v>
      </c>
      <c r="I1912" s="21" t="s">
        <v>3095</v>
      </c>
      <c r="J1912" s="21">
        <v>1</v>
      </c>
      <c r="K1912" s="21">
        <v>1</v>
      </c>
      <c r="L1912" s="21">
        <f t="shared" si="198"/>
        <v>0</v>
      </c>
      <c r="M1912" s="21" t="s">
        <v>2313</v>
      </c>
      <c r="N1912" s="30">
        <v>45880</v>
      </c>
      <c r="O1912" s="48">
        <v>9932.4</v>
      </c>
      <c r="P1912" s="21" t="s">
        <v>211</v>
      </c>
      <c r="Q1912" s="21">
        <v>58154305451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Banglore</v>
      </c>
      <c r="W1912" s="38"/>
      <c r="X1912" s="30">
        <v>45881</v>
      </c>
      <c r="Y1912" s="21">
        <f t="shared" si="199"/>
        <v>1</v>
      </c>
      <c r="Z1912" s="21" t="str">
        <f t="shared" si="200"/>
        <v>Monday</v>
      </c>
      <c r="AA1912" s="21" t="str">
        <f t="shared" si="201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102.9</v>
      </c>
      <c r="F1913" s="47">
        <f t="shared" si="196"/>
        <v>9055.2000000000007</v>
      </c>
      <c r="G1913" s="48">
        <f t="shared" si="197"/>
        <v>18110.400000000001</v>
      </c>
      <c r="H1913" s="21">
        <v>752802</v>
      </c>
      <c r="I1913" s="21" t="s">
        <v>3096</v>
      </c>
      <c r="J1913" s="21">
        <v>2</v>
      </c>
      <c r="K1913" s="21">
        <v>2</v>
      </c>
      <c r="L1913" s="21">
        <f t="shared" si="198"/>
        <v>0</v>
      </c>
      <c r="M1913" s="21" t="s">
        <v>2328</v>
      </c>
      <c r="N1913" s="30">
        <v>45880</v>
      </c>
      <c r="O1913" s="48">
        <v>27342</v>
      </c>
      <c r="P1913" s="21" t="s">
        <v>2045</v>
      </c>
      <c r="Q1913" s="21">
        <v>58154310270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Hyderabad</v>
      </c>
      <c r="W1913" s="38"/>
      <c r="X1913" s="30">
        <v>45881</v>
      </c>
      <c r="Y1913" s="21">
        <f t="shared" si="199"/>
        <v>1</v>
      </c>
      <c r="Z1913" s="21" t="str">
        <f t="shared" si="200"/>
        <v>Monday</v>
      </c>
      <c r="AA1913" s="21" t="str">
        <f t="shared" si="201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62.3</v>
      </c>
      <c r="F1914" s="47">
        <f t="shared" si="196"/>
        <v>5482.4</v>
      </c>
      <c r="G1914" s="48">
        <f t="shared" si="197"/>
        <v>5482.4</v>
      </c>
      <c r="H1914" s="21">
        <v>844302</v>
      </c>
      <c r="I1914" s="21" t="s">
        <v>3097</v>
      </c>
      <c r="J1914" s="21">
        <v>1</v>
      </c>
      <c r="K1914" s="21">
        <v>1</v>
      </c>
      <c r="L1914" s="21">
        <f t="shared" si="198"/>
        <v>0</v>
      </c>
      <c r="M1914" s="21" t="s">
        <v>2351</v>
      </c>
      <c r="N1914" s="30">
        <v>45881</v>
      </c>
      <c r="O1914" s="48">
        <v>13105.25</v>
      </c>
      <c r="P1914" s="21" t="s">
        <v>30</v>
      </c>
      <c r="Q1914" s="21" t="s">
        <v>2070</v>
      </c>
      <c r="R1914" s="21" t="s">
        <v>637</v>
      </c>
      <c r="S1914" s="3">
        <v>4</v>
      </c>
      <c r="T1914" s="37"/>
      <c r="U1914" s="21" t="s">
        <v>18</v>
      </c>
      <c r="V1914" s="21" t="str">
        <f>VLOOKUP(P1914,'Customer List'!B:C,2,)</f>
        <v>Delhi</v>
      </c>
      <c r="W1914" s="38"/>
      <c r="X1914" s="30">
        <v>45881</v>
      </c>
      <c r="Y1914" s="21">
        <f t="shared" si="199"/>
        <v>0</v>
      </c>
      <c r="Z1914" s="21" t="str">
        <f t="shared" si="200"/>
        <v>Tuesday</v>
      </c>
      <c r="AA1914" s="21" t="str">
        <f t="shared" si="201"/>
        <v>Tuesday</v>
      </c>
      <c r="AB1914" s="21" t="str">
        <f>VLOOKUP(U1914,'Currency Sheet'!A:C,3,)</f>
        <v>DOLLAR</v>
      </c>
      <c r="AC1914" s="42" t="str">
        <f>VLOOKUP(P1914,'Customer List'!B:D,3,)</f>
        <v>Local</v>
      </c>
    </row>
    <row r="1915" spans="1:29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1530</v>
      </c>
      <c r="F1915" s="47">
        <f t="shared" si="196"/>
        <v>134640</v>
      </c>
      <c r="G1915" s="48">
        <f t="shared" si="197"/>
        <v>269280</v>
      </c>
      <c r="H1915" s="21">
        <v>900007707</v>
      </c>
      <c r="I1915" s="21" t="s">
        <v>3098</v>
      </c>
      <c r="J1915" s="21">
        <v>2</v>
      </c>
      <c r="K1915" s="21">
        <v>2</v>
      </c>
      <c r="L1915" s="21">
        <f t="shared" si="198"/>
        <v>0</v>
      </c>
      <c r="M1915" s="21" t="s">
        <v>2544</v>
      </c>
      <c r="N1915" s="30">
        <v>45892</v>
      </c>
      <c r="O1915" s="48">
        <f>2*214200</f>
        <v>428400</v>
      </c>
      <c r="P1915" s="21" t="s">
        <v>2282</v>
      </c>
      <c r="Q1915" s="21">
        <v>58154747722</v>
      </c>
      <c r="R1915" s="21" t="s">
        <v>40</v>
      </c>
      <c r="S1915" s="3">
        <v>4</v>
      </c>
      <c r="T1915" s="37"/>
      <c r="U1915" s="21" t="s">
        <v>18</v>
      </c>
      <c r="V1915" s="21" t="str">
        <f>VLOOKUP(P1915,'Customer List'!B:C,2,)</f>
        <v>CHENNAI</v>
      </c>
      <c r="W1915" s="38"/>
      <c r="X1915" s="30">
        <v>45894</v>
      </c>
      <c r="Y1915" s="21">
        <f t="shared" si="199"/>
        <v>2</v>
      </c>
      <c r="Z1915" s="21" t="str">
        <f t="shared" si="200"/>
        <v>Saturday</v>
      </c>
      <c r="AA1915" s="21" t="str">
        <f t="shared" si="201"/>
        <v>Monday</v>
      </c>
      <c r="AB1915" s="21" t="str">
        <f>VLOOKUP(U1915,'Currency Sheet'!A:C,3,)</f>
        <v>DOLLAR</v>
      </c>
      <c r="AC1915" s="42" t="str">
        <f>VLOOKUP(P1915,'Customer List'!B:D,3,)</f>
        <v>OutStation</v>
      </c>
    </row>
    <row r="1916" spans="1:29" x14ac:dyDescent="0.25">
      <c r="A1916" s="21">
        <v>1915</v>
      </c>
      <c r="B1916" s="21" t="s">
        <v>2630</v>
      </c>
      <c r="C1916" s="30">
        <v>45869</v>
      </c>
      <c r="D1916" s="30">
        <v>45875</v>
      </c>
      <c r="E1916" s="47">
        <v>16000</v>
      </c>
      <c r="F1916" s="47">
        <f t="shared" si="196"/>
        <v>16000</v>
      </c>
      <c r="G1916" s="48">
        <f t="shared" si="197"/>
        <v>16000</v>
      </c>
      <c r="H1916" s="21" t="s">
        <v>2631</v>
      </c>
      <c r="I1916" s="21" t="s">
        <v>2632</v>
      </c>
      <c r="J1916" s="21">
        <v>1</v>
      </c>
      <c r="K1916" s="21">
        <v>1</v>
      </c>
      <c r="L1916" s="21">
        <f t="shared" si="198"/>
        <v>0</v>
      </c>
      <c r="M1916" s="21" t="s">
        <v>2633</v>
      </c>
      <c r="N1916" s="30">
        <v>45877</v>
      </c>
      <c r="O1916" s="48">
        <v>18200</v>
      </c>
      <c r="P1916" s="21" t="s">
        <v>2634</v>
      </c>
      <c r="Q1916" s="21" t="s">
        <v>636</v>
      </c>
      <c r="R1916" s="21" t="s">
        <v>637</v>
      </c>
      <c r="S1916" s="3" t="s">
        <v>299</v>
      </c>
      <c r="T1916" s="37"/>
      <c r="U1916" s="21" t="s">
        <v>2084</v>
      </c>
      <c r="V1916" s="21" t="e">
        <f>VLOOKUP(P1916,'Customer List'!B:C,2,)</f>
        <v>#N/A</v>
      </c>
      <c r="W1916" s="38"/>
      <c r="X1916" s="30">
        <v>45877</v>
      </c>
      <c r="Y1916" s="21">
        <f t="shared" si="199"/>
        <v>0</v>
      </c>
      <c r="Z1916" s="21" t="str">
        <f t="shared" si="200"/>
        <v>Friday</v>
      </c>
      <c r="AA1916" s="21" t="str">
        <f t="shared" si="201"/>
        <v>Friday</v>
      </c>
      <c r="AB1916" s="21" t="str">
        <f>VLOOKUP(U1916,'Currency Sheet'!A:C,3,)</f>
        <v>INR</v>
      </c>
      <c r="AC1916" s="42" t="e">
        <f>VLOOKUP(P1916,'Customer List'!B:D,3,)</f>
        <v>#N/A</v>
      </c>
    </row>
    <row r="1917" spans="1:29" x14ac:dyDescent="0.25">
      <c r="A1917" s="21">
        <v>1916</v>
      </c>
      <c r="B1917" s="21" t="s">
        <v>2291</v>
      </c>
      <c r="C1917" s="30">
        <v>45867</v>
      </c>
      <c r="D1917" s="30">
        <v>45876</v>
      </c>
      <c r="E1917" s="47">
        <v>585</v>
      </c>
      <c r="F1917" s="47">
        <f t="shared" si="196"/>
        <v>51480</v>
      </c>
      <c r="G1917" s="48">
        <f t="shared" si="197"/>
        <v>51480</v>
      </c>
      <c r="H1917" s="21" t="s">
        <v>2292</v>
      </c>
      <c r="I1917" s="21"/>
      <c r="J1917" s="21">
        <v>1</v>
      </c>
      <c r="K1917" s="21">
        <v>1</v>
      </c>
      <c r="L1917" s="21">
        <f t="shared" si="198"/>
        <v>0</v>
      </c>
      <c r="M1917" s="21" t="s">
        <v>2561</v>
      </c>
      <c r="N1917" s="30">
        <v>45894</v>
      </c>
      <c r="O1917" s="48">
        <v>0</v>
      </c>
      <c r="P1917" s="21" t="s">
        <v>2293</v>
      </c>
      <c r="Q1917" s="21" t="s">
        <v>2070</v>
      </c>
      <c r="R1917" s="21" t="s">
        <v>637</v>
      </c>
      <c r="S1917" s="3" t="s">
        <v>299</v>
      </c>
      <c r="T1917" s="37"/>
      <c r="U1917" s="21" t="s">
        <v>2773</v>
      </c>
      <c r="V1917" s="21" t="s">
        <v>825</v>
      </c>
      <c r="W1917" s="38"/>
      <c r="X1917" s="30">
        <v>45894</v>
      </c>
      <c r="Y1917" s="21">
        <f t="shared" si="199"/>
        <v>0</v>
      </c>
      <c r="Z1917" s="21" t="str">
        <f t="shared" si="200"/>
        <v>Monday</v>
      </c>
      <c r="AA1917" s="21" t="str">
        <f t="shared" si="201"/>
        <v>Monday</v>
      </c>
      <c r="AB1917" s="21" t="str">
        <f>VLOOKUP(U1917,'Currency Sheet'!A:C,3,)</f>
        <v>DOLLAR</v>
      </c>
      <c r="AC1917" s="42" t="e">
        <f>VLOOKUP(P1917,'Customer List'!B:D,3,)</f>
        <v>#N/A</v>
      </c>
    </row>
    <row r="1918" spans="1:29" x14ac:dyDescent="0.25">
      <c r="A1918" s="21">
        <v>1917</v>
      </c>
      <c r="B1918" s="21" t="s">
        <v>3414</v>
      </c>
      <c r="C1918" s="30">
        <v>45877</v>
      </c>
      <c r="D1918" s="30">
        <v>45877</v>
      </c>
      <c r="E1918" s="47">
        <v>1530</v>
      </c>
      <c r="F1918" s="47">
        <f t="shared" si="196"/>
        <v>134640</v>
      </c>
      <c r="G1918" s="48">
        <f t="shared" si="197"/>
        <v>134640</v>
      </c>
      <c r="H1918" s="21">
        <v>900007707</v>
      </c>
      <c r="I1918" s="21" t="s">
        <v>3098</v>
      </c>
      <c r="J1918" s="21">
        <v>1</v>
      </c>
      <c r="K1918" s="21">
        <v>1</v>
      </c>
      <c r="L1918" s="21">
        <f t="shared" si="198"/>
        <v>0</v>
      </c>
      <c r="M1918" s="21" t="s">
        <v>3653</v>
      </c>
      <c r="N1918" s="30">
        <v>45920</v>
      </c>
      <c r="O1918" s="48">
        <v>214200</v>
      </c>
      <c r="P1918" s="21" t="s">
        <v>2282</v>
      </c>
      <c r="Q1918" s="21">
        <v>58155922436</v>
      </c>
      <c r="R1918" s="21" t="s">
        <v>40</v>
      </c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/>
      <c r="X1918" s="30">
        <v>45922</v>
      </c>
      <c r="Y1918" s="21">
        <f t="shared" si="199"/>
        <v>2</v>
      </c>
      <c r="Z1918" s="21" t="str">
        <f t="shared" si="200"/>
        <v>Saturday</v>
      </c>
      <c r="AA1918" s="21" t="str">
        <f t="shared" si="201"/>
        <v>Monday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196"/>
        <v>134640</v>
      </c>
      <c r="G1919" s="48">
        <f t="shared" si="197"/>
        <v>134640</v>
      </c>
      <c r="H1919" s="21">
        <v>900007707</v>
      </c>
      <c r="I1919" s="21" t="s">
        <v>3098</v>
      </c>
      <c r="J1919" s="21">
        <v>1</v>
      </c>
      <c r="K1919" s="21"/>
      <c r="L1919" s="21">
        <f t="shared" si="198"/>
        <v>1</v>
      </c>
      <c r="M1919" s="21"/>
      <c r="N1919" s="30"/>
      <c r="O1919" s="48"/>
      <c r="P1919" s="21" t="s">
        <v>2282</v>
      </c>
      <c r="Q1919" s="21"/>
      <c r="R1919" s="21"/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 t="s">
        <v>6310</v>
      </c>
      <c r="X1919" s="30" t="str">
        <f>IF(OR(R1919 = "PRIYANKA MADAM", R1919 = "DEEPAK", R1919 = "PORTER"),N1919,"")</f>
        <v/>
      </c>
      <c r="Y1919" s="21" t="str">
        <f t="shared" si="199"/>
        <v/>
      </c>
      <c r="Z1919" s="21" t="str">
        <f t="shared" si="200"/>
        <v/>
      </c>
      <c r="AA1919" s="21" t="str">
        <f t="shared" si="201"/>
        <v/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1919</v>
      </c>
      <c r="B1920" s="21">
        <v>65830</v>
      </c>
      <c r="C1920" s="30">
        <v>45876</v>
      </c>
      <c r="D1920" s="30">
        <v>45880</v>
      </c>
      <c r="E1920" s="47">
        <v>259</v>
      </c>
      <c r="F1920" s="47">
        <f t="shared" si="196"/>
        <v>22792</v>
      </c>
      <c r="G1920" s="48">
        <f t="shared" si="197"/>
        <v>45584</v>
      </c>
      <c r="H1920" s="21" t="s">
        <v>2345</v>
      </c>
      <c r="I1920" s="21" t="s">
        <v>5251</v>
      </c>
      <c r="J1920" s="21">
        <v>2</v>
      </c>
      <c r="K1920" s="21">
        <v>2</v>
      </c>
      <c r="L1920" s="21">
        <f t="shared" si="198"/>
        <v>0</v>
      </c>
      <c r="M1920" s="21" t="s">
        <v>2445</v>
      </c>
      <c r="N1920" s="30">
        <v>45887</v>
      </c>
      <c r="O1920" s="48">
        <v>80290</v>
      </c>
      <c r="P1920" s="21" t="s">
        <v>944</v>
      </c>
      <c r="Q1920" s="21">
        <v>58154515156</v>
      </c>
      <c r="R1920" s="21" t="s">
        <v>40</v>
      </c>
      <c r="S1920" s="3">
        <v>-20</v>
      </c>
      <c r="T1920" s="37"/>
      <c r="U1920" s="21" t="s">
        <v>2527</v>
      </c>
      <c r="V1920" s="21" t="str">
        <f>VLOOKUP(P1920,'Customer List'!B:C,2,)</f>
        <v>Banglore</v>
      </c>
      <c r="W1920" s="38"/>
      <c r="X1920" s="30">
        <v>45889</v>
      </c>
      <c r="Y1920" s="21">
        <f t="shared" si="199"/>
        <v>2</v>
      </c>
      <c r="Z1920" s="21" t="str">
        <f t="shared" si="200"/>
        <v>Monday</v>
      </c>
      <c r="AA1920" s="21" t="str">
        <f t="shared" si="201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x14ac:dyDescent="0.25">
      <c r="A1921" s="21">
        <v>1920</v>
      </c>
      <c r="B1921" s="21">
        <v>177075</v>
      </c>
      <c r="C1921" s="30">
        <v>45876</v>
      </c>
      <c r="D1921" s="30">
        <v>45881</v>
      </c>
      <c r="E1921" s="47">
        <v>408.34</v>
      </c>
      <c r="F1921" s="47">
        <f t="shared" si="196"/>
        <v>35933.919999999998</v>
      </c>
      <c r="G1921" s="48">
        <f t="shared" si="197"/>
        <v>35933.919999999998</v>
      </c>
      <c r="H1921" s="21" t="s">
        <v>2067</v>
      </c>
      <c r="I1921" s="21" t="s">
        <v>4124</v>
      </c>
      <c r="J1921" s="21">
        <v>1</v>
      </c>
      <c r="K1921" s="21">
        <v>1</v>
      </c>
      <c r="L1921" s="21">
        <f t="shared" si="198"/>
        <v>0</v>
      </c>
      <c r="M1921" s="21" t="s">
        <v>2399</v>
      </c>
      <c r="N1921" s="30">
        <v>45887</v>
      </c>
      <c r="O1921" s="48">
        <v>53532.5</v>
      </c>
      <c r="P1921" s="21" t="s">
        <v>165</v>
      </c>
      <c r="Q1921" s="21">
        <v>58154518310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Lucknow</v>
      </c>
      <c r="W1921" s="38"/>
      <c r="X1921" s="30">
        <v>45889</v>
      </c>
      <c r="Y1921" s="21">
        <f t="shared" si="199"/>
        <v>2</v>
      </c>
      <c r="Z1921" s="21" t="str">
        <f t="shared" si="200"/>
        <v>Monday</v>
      </c>
      <c r="AA1921" s="21" t="str">
        <f t="shared" si="201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373.33</v>
      </c>
      <c r="F1922" s="47">
        <f t="shared" si="196"/>
        <v>32853.040000000001</v>
      </c>
      <c r="G1922" s="48">
        <f t="shared" si="197"/>
        <v>65706.080000000002</v>
      </c>
      <c r="H1922" s="21" t="s">
        <v>2353</v>
      </c>
      <c r="I1922" s="21" t="s">
        <v>4364</v>
      </c>
      <c r="J1922" s="21">
        <v>2</v>
      </c>
      <c r="K1922" s="21">
        <v>2</v>
      </c>
      <c r="L1922" s="21">
        <f t="shared" si="198"/>
        <v>0</v>
      </c>
      <c r="M1922" s="21" t="s">
        <v>2559</v>
      </c>
      <c r="N1922" s="30">
        <v>45892</v>
      </c>
      <c r="O1922" s="48">
        <v>101430</v>
      </c>
      <c r="P1922" s="21" t="s">
        <v>944</v>
      </c>
      <c r="Q1922" s="21">
        <v>58154757570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Banglore</v>
      </c>
      <c r="W1922" s="38"/>
      <c r="X1922" s="30">
        <v>45895</v>
      </c>
      <c r="Y1922" s="21">
        <f t="shared" si="199"/>
        <v>3</v>
      </c>
      <c r="Z1922" s="21" t="str">
        <f t="shared" si="200"/>
        <v>Saturday</v>
      </c>
      <c r="AA1922" s="21" t="str">
        <f t="shared" si="201"/>
        <v>Tuesday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t="15.75" x14ac:dyDescent="0.25">
      <c r="A1923" s="21">
        <v>1922</v>
      </c>
      <c r="B1923" s="21" t="s">
        <v>2346</v>
      </c>
      <c r="C1923" s="30">
        <v>45870</v>
      </c>
      <c r="D1923" s="30">
        <v>45881</v>
      </c>
      <c r="E1923" s="47">
        <v>15540</v>
      </c>
      <c r="F1923" s="47">
        <f t="shared" ref="F1923:F1986" si="202">IF(AB1923="DOLLAR",E1923*88,E1923)</f>
        <v>15540</v>
      </c>
      <c r="G1923" s="48">
        <f t="shared" ref="G1923:G1986" si="203">F1923*J1923</f>
        <v>15540</v>
      </c>
      <c r="H1923" s="21" t="s">
        <v>2347</v>
      </c>
      <c r="I1923" s="21"/>
      <c r="J1923" s="21">
        <v>1</v>
      </c>
      <c r="K1923" s="21">
        <v>1</v>
      </c>
      <c r="L1923" s="21">
        <f t="shared" ref="L1923:L1986" si="204">J1923-K1923</f>
        <v>0</v>
      </c>
      <c r="M1923" s="21" t="s">
        <v>2350</v>
      </c>
      <c r="N1923" s="30">
        <v>45881</v>
      </c>
      <c r="O1923" s="48">
        <v>18870</v>
      </c>
      <c r="P1923" s="21" t="s">
        <v>288</v>
      </c>
      <c r="Q1923" s="51">
        <v>58154351205</v>
      </c>
      <c r="R1923" s="21" t="s">
        <v>40</v>
      </c>
      <c r="S1923" s="3">
        <v>-20</v>
      </c>
      <c r="T1923" s="37"/>
      <c r="U1923" s="21" t="s">
        <v>2348</v>
      </c>
      <c r="V1923" s="21" t="str">
        <f>VLOOKUP(P1923,'Customer List'!B:C,2,)</f>
        <v>Banglore</v>
      </c>
      <c r="W1923" s="38"/>
      <c r="X1923" s="30">
        <v>45882</v>
      </c>
      <c r="Y1923" s="21">
        <f t="shared" ref="Y1923:Y1986" si="205">IF(X1923="", "", X1923-N1923)</f>
        <v>1</v>
      </c>
      <c r="Z1923" s="21" t="str">
        <f t="shared" ref="Z1923:Z1986" si="206">IF(N1923="", "", TEXT(N1923, "dddd"))</f>
        <v>Tuesday</v>
      </c>
      <c r="AA1923" s="21" t="str">
        <f t="shared" ref="AA1923:AA1986" si="207">IF(X1923="", "", TEXT(X1923, "dddd"))</f>
        <v>Wednesday</v>
      </c>
      <c r="AB1923" s="21" t="str">
        <f>VLOOKUP(U1923,'Currency Sheet'!A:C,3,)</f>
        <v>INR</v>
      </c>
      <c r="AC1923" s="42" t="str">
        <f>VLOOKUP(P1923,'Customer List'!B:D,3,)</f>
        <v>OutStation</v>
      </c>
    </row>
    <row r="1924" spans="1:29" x14ac:dyDescent="0.25">
      <c r="A1924" s="21">
        <v>1923</v>
      </c>
      <c r="B1924" s="21" t="s">
        <v>2716</v>
      </c>
      <c r="C1924" s="30">
        <v>45877</v>
      </c>
      <c r="D1924" s="30">
        <v>45883</v>
      </c>
      <c r="E1924" s="47">
        <v>13825</v>
      </c>
      <c r="F1924" s="47">
        <f t="shared" si="202"/>
        <v>13825</v>
      </c>
      <c r="G1924" s="48">
        <f t="shared" si="203"/>
        <v>27650</v>
      </c>
      <c r="H1924" s="21" t="s">
        <v>2717</v>
      </c>
      <c r="I1924" s="21"/>
      <c r="J1924" s="21">
        <v>2</v>
      </c>
      <c r="K1924" s="21">
        <v>2</v>
      </c>
      <c r="L1924" s="21">
        <f t="shared" si="204"/>
        <v>0</v>
      </c>
      <c r="M1924" s="21" t="s">
        <v>3284</v>
      </c>
      <c r="N1924" s="30">
        <v>45901</v>
      </c>
      <c r="O1924" s="48">
        <v>36424.9</v>
      </c>
      <c r="P1924" s="21" t="s">
        <v>30</v>
      </c>
      <c r="Q1924" s="21" t="s">
        <v>636</v>
      </c>
      <c r="R1924" s="21" t="s">
        <v>637</v>
      </c>
      <c r="S1924" s="3">
        <v>4</v>
      </c>
      <c r="T1924" s="37"/>
      <c r="U1924" s="21" t="s">
        <v>2775</v>
      </c>
      <c r="V1924" s="21" t="str">
        <f>VLOOKUP(P1924,'Customer List'!B:C,2,)</f>
        <v>Delhi</v>
      </c>
      <c r="W1924" s="38"/>
      <c r="X1924" s="30">
        <f>IF(OR(R1924 = "PRIYANKA MADAM", R1924 = "DEEPAK", R1924 = "PORTER"),N1924,"")</f>
        <v>45901</v>
      </c>
      <c r="Y1924" s="21">
        <f t="shared" si="205"/>
        <v>0</v>
      </c>
      <c r="Z1924" s="21" t="str">
        <f t="shared" si="206"/>
        <v>Monday</v>
      </c>
      <c r="AA1924" s="21" t="str">
        <f t="shared" si="207"/>
        <v>Monday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6675</v>
      </c>
      <c r="F1925" s="47">
        <f t="shared" si="202"/>
        <v>6675</v>
      </c>
      <c r="G1925" s="48">
        <f t="shared" si="203"/>
        <v>6675</v>
      </c>
      <c r="H1925" s="21">
        <v>116913100</v>
      </c>
      <c r="I1925" s="21"/>
      <c r="J1925" s="21">
        <v>1</v>
      </c>
      <c r="K1925" s="21">
        <v>1</v>
      </c>
      <c r="L1925" s="21">
        <f t="shared" si="204"/>
        <v>0</v>
      </c>
      <c r="M1925" s="21" t="s">
        <v>2702</v>
      </c>
      <c r="N1925" s="30">
        <v>45888</v>
      </c>
      <c r="O1925" s="48">
        <v>3880</v>
      </c>
      <c r="P1925" s="21" t="s">
        <v>1011</v>
      </c>
      <c r="Q1925" s="21" t="s">
        <v>636</v>
      </c>
      <c r="R1925" s="21" t="s">
        <v>637</v>
      </c>
      <c r="S1925" s="3" t="s">
        <v>299</v>
      </c>
      <c r="T1925" s="37" t="s">
        <v>2718</v>
      </c>
      <c r="U1925" s="21" t="s">
        <v>2775</v>
      </c>
      <c r="V1925" s="21" t="str">
        <f>VLOOKUP(P1925,'Customer List'!B:C,2,)</f>
        <v>Delhi</v>
      </c>
      <c r="W1925" s="38"/>
      <c r="X1925" s="30">
        <v>45888</v>
      </c>
      <c r="Y1925" s="21">
        <f t="shared" si="205"/>
        <v>0</v>
      </c>
      <c r="Z1925" s="21" t="str">
        <f t="shared" si="206"/>
        <v>Tuesday</v>
      </c>
      <c r="AA1925" s="21" t="str">
        <f t="shared" si="207"/>
        <v>Tuesday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x14ac:dyDescent="0.25">
      <c r="A1926" s="21">
        <v>1925</v>
      </c>
      <c r="B1926" s="21" t="s">
        <v>2719</v>
      </c>
      <c r="C1926" s="30">
        <v>45877</v>
      </c>
      <c r="D1926" s="30">
        <v>45883</v>
      </c>
      <c r="E1926" s="47">
        <v>6457.19</v>
      </c>
      <c r="F1926" s="47">
        <f t="shared" si="202"/>
        <v>6457.19</v>
      </c>
      <c r="G1926" s="48">
        <f t="shared" si="203"/>
        <v>6457.19</v>
      </c>
      <c r="H1926" s="21">
        <v>114025022</v>
      </c>
      <c r="I1926" s="21"/>
      <c r="J1926" s="21">
        <v>1</v>
      </c>
      <c r="K1926" s="21">
        <v>1</v>
      </c>
      <c r="L1926" s="21">
        <f t="shared" si="204"/>
        <v>0</v>
      </c>
      <c r="M1926" s="21" t="s">
        <v>2758</v>
      </c>
      <c r="N1926" s="30">
        <v>45897</v>
      </c>
      <c r="O1926" s="48">
        <v>7748.62</v>
      </c>
      <c r="P1926" s="21" t="s">
        <v>16</v>
      </c>
      <c r="Q1926" s="21" t="s">
        <v>636</v>
      </c>
      <c r="R1926" s="21" t="s">
        <v>637</v>
      </c>
      <c r="S1926" s="3" t="s">
        <v>299</v>
      </c>
      <c r="T1926" s="37"/>
      <c r="U1926" s="21" t="s">
        <v>2775</v>
      </c>
      <c r="V1926" s="21" t="str">
        <f>VLOOKUP(P1926,'Customer List'!B:C,2,)</f>
        <v>Delhi</v>
      </c>
      <c r="W1926" s="38"/>
      <c r="X1926" s="30">
        <v>45897</v>
      </c>
      <c r="Y1926" s="21">
        <f t="shared" si="205"/>
        <v>0</v>
      </c>
      <c r="Z1926" s="21" t="str">
        <f t="shared" si="206"/>
        <v>Thursday</v>
      </c>
      <c r="AA1926" s="21" t="str">
        <f t="shared" si="207"/>
        <v>Thursday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4491.2299999999996</v>
      </c>
      <c r="F1927" s="47">
        <f t="shared" si="202"/>
        <v>4491.2299999999996</v>
      </c>
      <c r="G1927" s="48">
        <f t="shared" si="203"/>
        <v>4491.2299999999996</v>
      </c>
      <c r="H1927" s="21" t="s">
        <v>2720</v>
      </c>
      <c r="I1927" s="21" t="s">
        <v>4709</v>
      </c>
      <c r="J1927" s="21">
        <v>1</v>
      </c>
      <c r="K1927" s="21">
        <v>1</v>
      </c>
      <c r="L1927" s="21">
        <f t="shared" si="204"/>
        <v>0</v>
      </c>
      <c r="M1927" s="21" t="s">
        <v>6451</v>
      </c>
      <c r="N1927" s="30">
        <v>45999</v>
      </c>
      <c r="O1927" s="48">
        <v>5389.2</v>
      </c>
      <c r="P1927" s="21" t="s">
        <v>16</v>
      </c>
      <c r="Q1927" s="21" t="s">
        <v>2070</v>
      </c>
      <c r="R1927" s="21" t="s">
        <v>637</v>
      </c>
      <c r="S1927" s="3">
        <v>-20</v>
      </c>
      <c r="T1927" s="37"/>
      <c r="U1927" s="21" t="s">
        <v>2775</v>
      </c>
      <c r="V1927" s="21" t="str">
        <f>VLOOKUP(P1927,'Customer List'!B:C,2,)</f>
        <v>Delhi</v>
      </c>
      <c r="W1927" s="38" t="s">
        <v>1145</v>
      </c>
      <c r="X1927" s="30">
        <f>IF(OR(R1927 = "PRIYANKA MADAM", R1927 = "DEEPAK", R1927 = "PORTER"),N1927,"")</f>
        <v>45999</v>
      </c>
      <c r="Y1927" s="21">
        <f t="shared" si="205"/>
        <v>0</v>
      </c>
      <c r="Z1927" s="21" t="str">
        <f t="shared" si="206"/>
        <v>Monday</v>
      </c>
      <c r="AA1927" s="21" t="str">
        <f t="shared" si="207"/>
        <v>Monday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1927</v>
      </c>
      <c r="B1928" s="21" t="s">
        <v>2635</v>
      </c>
      <c r="C1928" s="30">
        <v>45877</v>
      </c>
      <c r="D1928" s="30">
        <v>45883</v>
      </c>
      <c r="E1928" s="47">
        <v>2390</v>
      </c>
      <c r="F1928" s="47">
        <f t="shared" si="202"/>
        <v>2390</v>
      </c>
      <c r="G1928" s="48">
        <f t="shared" si="203"/>
        <v>43020</v>
      </c>
      <c r="H1928" s="21">
        <v>16532</v>
      </c>
      <c r="I1928" s="21" t="s">
        <v>2571</v>
      </c>
      <c r="J1928" s="21">
        <v>18</v>
      </c>
      <c r="K1928" s="21"/>
      <c r="L1928" s="21">
        <f t="shared" si="204"/>
        <v>18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2084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05"/>
        <v/>
      </c>
      <c r="Z1928" s="21" t="str">
        <f t="shared" si="206"/>
        <v/>
      </c>
      <c r="AA1928" s="21" t="str">
        <f t="shared" si="207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2"/>
        <v>2390</v>
      </c>
      <c r="G1929" s="48">
        <f t="shared" si="203"/>
        <v>4780</v>
      </c>
      <c r="H1929" s="21">
        <v>16532</v>
      </c>
      <c r="I1929" s="21" t="s">
        <v>2571</v>
      </c>
      <c r="J1929" s="21">
        <v>2</v>
      </c>
      <c r="K1929" s="21">
        <v>2</v>
      </c>
      <c r="L1929" s="21">
        <f t="shared" si="204"/>
        <v>0</v>
      </c>
      <c r="M1929" s="21" t="s">
        <v>3703</v>
      </c>
      <c r="N1929" s="30">
        <v>45924</v>
      </c>
      <c r="O1929" s="48">
        <v>0</v>
      </c>
      <c r="P1929" s="21" t="s">
        <v>130</v>
      </c>
      <c r="Q1929" s="21" t="s">
        <v>2070</v>
      </c>
      <c r="R1929" s="21" t="s">
        <v>637</v>
      </c>
      <c r="S1929" s="3" t="s">
        <v>299</v>
      </c>
      <c r="T1929" s="37"/>
      <c r="U1929" s="21" t="s">
        <v>2084</v>
      </c>
      <c r="V1929" s="21" t="str">
        <f>VLOOKUP(P1929,'Customer List'!B:C,2,)</f>
        <v>Delhi</v>
      </c>
      <c r="W1929" s="38"/>
      <c r="X1929" s="30">
        <f>IF(OR(R1929 = "PRIYANKA MADAM", R1929 = "DEEPAK", R1929 = "PORTER"),N1929,"")</f>
        <v>45924</v>
      </c>
      <c r="Y1929" s="21">
        <f t="shared" si="205"/>
        <v>0</v>
      </c>
      <c r="Z1929" s="21" t="str">
        <f t="shared" si="206"/>
        <v>Wednesday</v>
      </c>
      <c r="AA1929" s="21" t="str">
        <f t="shared" si="207"/>
        <v>Wednesday</v>
      </c>
      <c r="AB1929" s="21" t="str">
        <f>VLOOKUP(U1929,'Currency Sheet'!A:C,3,)</f>
        <v>INR</v>
      </c>
      <c r="AC1929" s="42" t="str">
        <f>VLOOKUP(P1929,'Customer List'!B:D,3,)</f>
        <v>Local</v>
      </c>
    </row>
    <row r="1930" spans="1:29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6500</v>
      </c>
      <c r="F1930" s="47">
        <f t="shared" si="202"/>
        <v>6500</v>
      </c>
      <c r="G1930" s="48">
        <f t="shared" si="203"/>
        <v>26000</v>
      </c>
      <c r="H1930" s="21" t="s">
        <v>2595</v>
      </c>
      <c r="I1930" s="21" t="s">
        <v>4707</v>
      </c>
      <c r="J1930" s="21">
        <v>4</v>
      </c>
      <c r="K1930" s="21"/>
      <c r="L1930" s="21">
        <f t="shared" si="204"/>
        <v>4</v>
      </c>
      <c r="M1930" s="21"/>
      <c r="N1930" s="30"/>
      <c r="O1930" s="48"/>
      <c r="P1930" s="21" t="s">
        <v>1145</v>
      </c>
      <c r="Q1930" s="21"/>
      <c r="R1930" s="21"/>
      <c r="S1930" s="3" t="s">
        <v>299</v>
      </c>
      <c r="T1930" s="37"/>
      <c r="U1930" s="21" t="s">
        <v>2084</v>
      </c>
      <c r="V1930" s="21" t="str">
        <f>VLOOKUP(P1930,'Customer List'!B:C,2,)</f>
        <v>STOCK</v>
      </c>
      <c r="W1930" s="38" t="s">
        <v>1145</v>
      </c>
      <c r="X1930" s="30" t="str">
        <f>IF(OR(R1930 = "PRIYANKA MADAM", R1930 = "DEEPAK", R1930 = "PORTER"),N1930,"")</f>
        <v/>
      </c>
      <c r="Y1930" s="21" t="str">
        <f t="shared" si="205"/>
        <v/>
      </c>
      <c r="Z1930" s="21" t="str">
        <f t="shared" si="206"/>
        <v/>
      </c>
      <c r="AA1930" s="21" t="str">
        <f t="shared" si="207"/>
        <v/>
      </c>
      <c r="AB1930" s="21" t="str">
        <f>VLOOKUP(U1930,'Currency Sheet'!A:C,3,)</f>
        <v>INR</v>
      </c>
      <c r="AC1930" s="42" t="str">
        <f>VLOOKUP(P1930,'Customer List'!B:D,3,)</f>
        <v>STOCK</v>
      </c>
    </row>
    <row r="1931" spans="1:29" x14ac:dyDescent="0.25">
      <c r="A1931" s="21">
        <v>1930</v>
      </c>
      <c r="B1931" s="21">
        <v>5470</v>
      </c>
      <c r="C1931" s="30">
        <v>45883</v>
      </c>
      <c r="D1931" s="30">
        <v>45883</v>
      </c>
      <c r="E1931" s="47">
        <v>3020</v>
      </c>
      <c r="F1931" s="47">
        <f t="shared" si="202"/>
        <v>3020</v>
      </c>
      <c r="G1931" s="48">
        <f t="shared" si="203"/>
        <v>3020</v>
      </c>
      <c r="H1931" s="21" t="s">
        <v>2457</v>
      </c>
      <c r="I1931" s="21"/>
      <c r="J1931" s="21">
        <v>1</v>
      </c>
      <c r="K1931" s="21">
        <v>1</v>
      </c>
      <c r="L1931" s="21">
        <f t="shared" si="204"/>
        <v>0</v>
      </c>
      <c r="M1931" s="21" t="s">
        <v>2461</v>
      </c>
      <c r="N1931" s="30">
        <v>45887</v>
      </c>
      <c r="O1931" s="48">
        <v>6000</v>
      </c>
      <c r="P1931" s="21" t="s">
        <v>2293</v>
      </c>
      <c r="Q1931" s="21" t="s">
        <v>636</v>
      </c>
      <c r="R1931" s="21" t="s">
        <v>637</v>
      </c>
      <c r="S1931" s="3">
        <v>4</v>
      </c>
      <c r="T1931" s="37"/>
      <c r="U1931" s="21" t="s">
        <v>2458</v>
      </c>
      <c r="V1931" s="21" t="s">
        <v>1165</v>
      </c>
      <c r="W1931" s="38"/>
      <c r="X1931" s="30">
        <v>45887</v>
      </c>
      <c r="Y1931" s="21">
        <f t="shared" si="205"/>
        <v>0</v>
      </c>
      <c r="Z1931" s="21" t="str">
        <f t="shared" si="206"/>
        <v>Monday</v>
      </c>
      <c r="AA1931" s="21" t="str">
        <f t="shared" si="207"/>
        <v>Monday</v>
      </c>
      <c r="AB1931" s="21" t="str">
        <f>VLOOKUP(U1931,'Currency Sheet'!A:C,3,)</f>
        <v>INR</v>
      </c>
      <c r="AC1931" s="42" t="e">
        <f>VLOOKUP(P1931,'Customer List'!B:D,3,)</f>
        <v>#N/A</v>
      </c>
    </row>
    <row r="1932" spans="1:29" x14ac:dyDescent="0.25">
      <c r="A1932" s="21">
        <v>1931</v>
      </c>
      <c r="B1932" s="21" t="s">
        <v>2373</v>
      </c>
      <c r="C1932" s="30">
        <v>45882</v>
      </c>
      <c r="D1932" s="30">
        <v>45885</v>
      </c>
      <c r="E1932" s="47">
        <v>44</v>
      </c>
      <c r="F1932" s="47">
        <f t="shared" si="202"/>
        <v>3872</v>
      </c>
      <c r="G1932" s="48">
        <f t="shared" si="203"/>
        <v>7744</v>
      </c>
      <c r="H1932" s="21" t="s">
        <v>2374</v>
      </c>
      <c r="I1932" s="21"/>
      <c r="J1932" s="21">
        <v>2</v>
      </c>
      <c r="K1932" s="21">
        <v>2</v>
      </c>
      <c r="L1932" s="21">
        <f t="shared" si="204"/>
        <v>0</v>
      </c>
      <c r="M1932" s="21" t="s">
        <v>2443</v>
      </c>
      <c r="N1932" s="30">
        <v>45888</v>
      </c>
      <c r="O1932" s="48">
        <v>11625</v>
      </c>
      <c r="P1932" s="21" t="s">
        <v>625</v>
      </c>
      <c r="Q1932" s="21" t="s">
        <v>2070</v>
      </c>
      <c r="R1932" s="21" t="s">
        <v>637</v>
      </c>
      <c r="S1932" s="3">
        <v>-20</v>
      </c>
      <c r="T1932" s="37"/>
      <c r="U1932" s="21" t="s">
        <v>2378</v>
      </c>
      <c r="V1932" s="21" t="str">
        <f>VLOOKUP(P1932,'Customer List'!B:C,2,)</f>
        <v>Delhi</v>
      </c>
      <c r="W1932" s="38"/>
      <c r="X1932" s="30">
        <v>45888</v>
      </c>
      <c r="Y1932" s="21">
        <f t="shared" si="205"/>
        <v>0</v>
      </c>
      <c r="Z1932" s="21" t="str">
        <f t="shared" si="206"/>
        <v>Tuesday</v>
      </c>
      <c r="AA1932" s="21" t="str">
        <f t="shared" si="207"/>
        <v>Tuesday</v>
      </c>
      <c r="AB1932" s="21" t="str">
        <f>VLOOKUP(U1932,'Currency Sheet'!A:C,3,)</f>
        <v>DOLLAR</v>
      </c>
      <c r="AC1932" s="42" t="str">
        <f>VLOOKUP(P1932,'Customer List'!B:D,3,)</f>
        <v>Local</v>
      </c>
    </row>
    <row r="1933" spans="1:29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78.400000000000006</v>
      </c>
      <c r="F1933" s="47">
        <f t="shared" si="202"/>
        <v>6899.2000000000007</v>
      </c>
      <c r="G1933" s="48">
        <f t="shared" si="203"/>
        <v>6899.2000000000007</v>
      </c>
      <c r="H1933" s="21" t="s">
        <v>2375</v>
      </c>
      <c r="I1933" s="21"/>
      <c r="J1933" s="21">
        <v>1</v>
      </c>
      <c r="K1933" s="21">
        <v>1</v>
      </c>
      <c r="L1933" s="21">
        <f t="shared" si="204"/>
        <v>0</v>
      </c>
      <c r="M1933" s="21" t="s">
        <v>2429</v>
      </c>
      <c r="N1933" s="30">
        <v>45888</v>
      </c>
      <c r="O1933" s="48">
        <v>11392.5</v>
      </c>
      <c r="P1933" s="21" t="s">
        <v>2386</v>
      </c>
      <c r="Q1933" s="21">
        <v>58154567973</v>
      </c>
      <c r="R1933" s="21" t="s">
        <v>40</v>
      </c>
      <c r="S1933" s="3">
        <v>-20</v>
      </c>
      <c r="T1933" s="37"/>
      <c r="U1933" s="21" t="s">
        <v>2378</v>
      </c>
      <c r="V1933" s="21" t="str">
        <f>VLOOKUP(P1933,'Customer List'!B:C,2,)</f>
        <v>Vellore</v>
      </c>
      <c r="W1933" s="38"/>
      <c r="X1933" s="30">
        <v>45890</v>
      </c>
      <c r="Y1933" s="21">
        <f t="shared" si="205"/>
        <v>2</v>
      </c>
      <c r="Z1933" s="21" t="str">
        <f t="shared" si="206"/>
        <v>Tuesday</v>
      </c>
      <c r="AA1933" s="21" t="str">
        <f t="shared" si="207"/>
        <v>Thursday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141.6</v>
      </c>
      <c r="F1934" s="47">
        <f t="shared" si="202"/>
        <v>12460.8</v>
      </c>
      <c r="G1934" s="48">
        <f t="shared" si="203"/>
        <v>24921.599999999999</v>
      </c>
      <c r="H1934" s="21" t="s">
        <v>2376</v>
      </c>
      <c r="I1934" s="21"/>
      <c r="J1934" s="21">
        <v>2</v>
      </c>
      <c r="K1934" s="21">
        <v>2</v>
      </c>
      <c r="L1934" s="21">
        <f t="shared" si="204"/>
        <v>0</v>
      </c>
      <c r="M1934" s="21" t="s">
        <v>2421</v>
      </c>
      <c r="N1934" s="30">
        <v>45887</v>
      </c>
      <c r="O1934" s="48">
        <v>41152.5</v>
      </c>
      <c r="P1934" s="21" t="s">
        <v>2389</v>
      </c>
      <c r="Q1934" s="21">
        <v>58154519743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Thane</v>
      </c>
      <c r="W1934" s="38"/>
      <c r="X1934" s="30">
        <v>45888</v>
      </c>
      <c r="Y1934" s="21">
        <f t="shared" si="205"/>
        <v>1</v>
      </c>
      <c r="Z1934" s="21" t="str">
        <f t="shared" si="206"/>
        <v>Monday</v>
      </c>
      <c r="AA1934" s="21" t="str">
        <f t="shared" si="207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169.6</v>
      </c>
      <c r="F1935" s="47">
        <f t="shared" si="202"/>
        <v>14924.8</v>
      </c>
      <c r="G1935" s="48">
        <f t="shared" si="203"/>
        <v>44774.399999999994</v>
      </c>
      <c r="H1935" s="21" t="s">
        <v>2377</v>
      </c>
      <c r="I1935" s="21"/>
      <c r="J1935" s="21">
        <v>3</v>
      </c>
      <c r="K1935" s="21">
        <v>3</v>
      </c>
      <c r="L1935" s="21">
        <f t="shared" si="204"/>
        <v>0</v>
      </c>
      <c r="M1935" s="21" t="s">
        <v>2420</v>
      </c>
      <c r="N1935" s="30">
        <v>45887</v>
      </c>
      <c r="O1935" s="48">
        <v>73935</v>
      </c>
      <c r="P1935" s="21" t="s">
        <v>621</v>
      </c>
      <c r="Q1935" s="21">
        <v>58154519640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05"/>
        <v>1</v>
      </c>
      <c r="Z1935" s="21" t="str">
        <f t="shared" si="206"/>
        <v>Monday</v>
      </c>
      <c r="AA1935" s="21" t="str">
        <f t="shared" si="207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1935</v>
      </c>
      <c r="B1936" s="21" t="s">
        <v>2369</v>
      </c>
      <c r="C1936" s="30">
        <v>45877</v>
      </c>
      <c r="D1936" s="30">
        <v>45885</v>
      </c>
      <c r="E1936" s="47">
        <v>42.7</v>
      </c>
      <c r="F1936" s="47">
        <f t="shared" si="202"/>
        <v>3757.6000000000004</v>
      </c>
      <c r="G1936" s="48">
        <f t="shared" si="203"/>
        <v>3757.6000000000004</v>
      </c>
      <c r="H1936" s="21">
        <v>100205</v>
      </c>
      <c r="I1936" s="21" t="s">
        <v>3099</v>
      </c>
      <c r="J1936" s="21">
        <v>1</v>
      </c>
      <c r="K1936" s="21">
        <v>1</v>
      </c>
      <c r="L1936" s="21">
        <f t="shared" si="204"/>
        <v>0</v>
      </c>
      <c r="M1936" s="21" t="s">
        <v>2545</v>
      </c>
      <c r="N1936" s="30">
        <v>45892</v>
      </c>
      <c r="O1936" s="48">
        <v>7091.25</v>
      </c>
      <c r="P1936" s="21" t="s">
        <v>2355</v>
      </c>
      <c r="Q1936" s="21">
        <v>58154749645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Pune</v>
      </c>
      <c r="W1936" s="38"/>
      <c r="X1936" s="30">
        <v>45894</v>
      </c>
      <c r="Y1936" s="21">
        <f t="shared" si="205"/>
        <v>2</v>
      </c>
      <c r="Z1936" s="21" t="str">
        <f t="shared" si="206"/>
        <v>Saturday</v>
      </c>
      <c r="AA1936" s="21" t="str">
        <f t="shared" si="207"/>
        <v>Monday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100.1</v>
      </c>
      <c r="F1937" s="47">
        <f t="shared" si="202"/>
        <v>8808.7999999999993</v>
      </c>
      <c r="G1937" s="48">
        <f t="shared" si="203"/>
        <v>8808.7999999999993</v>
      </c>
      <c r="H1937" s="21">
        <v>100206</v>
      </c>
      <c r="I1937" s="21" t="s">
        <v>3099</v>
      </c>
      <c r="J1937" s="21">
        <v>1</v>
      </c>
      <c r="K1937" s="21">
        <v>1</v>
      </c>
      <c r="L1937" s="21">
        <f t="shared" si="204"/>
        <v>0</v>
      </c>
      <c r="M1937" s="21" t="s">
        <v>2415</v>
      </c>
      <c r="N1937" s="30">
        <v>45887</v>
      </c>
      <c r="O1937" s="48">
        <v>10868</v>
      </c>
      <c r="P1937" s="21" t="s">
        <v>839</v>
      </c>
      <c r="Q1937" s="21">
        <v>58154523350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Hyderabad</v>
      </c>
      <c r="W1937" s="38"/>
      <c r="X1937" s="30">
        <v>45888</v>
      </c>
      <c r="Y1937" s="21">
        <f t="shared" si="205"/>
        <v>1</v>
      </c>
      <c r="Z1937" s="21" t="str">
        <f t="shared" si="206"/>
        <v>Monday</v>
      </c>
      <c r="AA1937" s="21" t="str">
        <f t="shared" si="207"/>
        <v>Tuesday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114.8</v>
      </c>
      <c r="F1938" s="47">
        <f t="shared" si="202"/>
        <v>10102.4</v>
      </c>
      <c r="G1938" s="48">
        <f t="shared" si="203"/>
        <v>10102.4</v>
      </c>
      <c r="H1938" s="21">
        <v>100340</v>
      </c>
      <c r="I1938" s="21" t="s">
        <v>1532</v>
      </c>
      <c r="J1938" s="21">
        <v>1</v>
      </c>
      <c r="K1938" s="21">
        <v>1</v>
      </c>
      <c r="L1938" s="21">
        <f t="shared" si="204"/>
        <v>0</v>
      </c>
      <c r="M1938" s="21" t="s">
        <v>2761</v>
      </c>
      <c r="N1938" s="30">
        <v>45897</v>
      </c>
      <c r="O1938" s="48">
        <v>22878</v>
      </c>
      <c r="P1938" s="21" t="s">
        <v>625</v>
      </c>
      <c r="Q1938" s="21" t="s">
        <v>2070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Delhi</v>
      </c>
      <c r="W1938" s="38"/>
      <c r="X1938" s="30">
        <v>45897</v>
      </c>
      <c r="Y1938" s="21">
        <f t="shared" si="205"/>
        <v>0</v>
      </c>
      <c r="Z1938" s="21" t="str">
        <f t="shared" si="206"/>
        <v>Thursday</v>
      </c>
      <c r="AA1938" s="21" t="str">
        <f t="shared" si="207"/>
        <v>Thursday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50.4</v>
      </c>
      <c r="F1939" s="47">
        <f t="shared" si="202"/>
        <v>4435.2</v>
      </c>
      <c r="G1939" s="48">
        <f t="shared" si="203"/>
        <v>4435.2</v>
      </c>
      <c r="H1939" s="21">
        <v>100408</v>
      </c>
      <c r="I1939" s="21" t="s">
        <v>1420</v>
      </c>
      <c r="J1939" s="21">
        <v>1</v>
      </c>
      <c r="K1939" s="21">
        <v>1</v>
      </c>
      <c r="L1939" s="21">
        <f t="shared" si="204"/>
        <v>0</v>
      </c>
      <c r="M1939" s="21" t="s">
        <v>2492</v>
      </c>
      <c r="N1939" s="30">
        <v>45891</v>
      </c>
      <c r="O1939" s="48">
        <v>6156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205"/>
        <v>0</v>
      </c>
      <c r="Z1939" s="21" t="str">
        <f t="shared" si="206"/>
        <v>Friday</v>
      </c>
      <c r="AA1939" s="21" t="str">
        <f t="shared" si="207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150.5</v>
      </c>
      <c r="F1940" s="47">
        <f t="shared" si="202"/>
        <v>13244</v>
      </c>
      <c r="G1940" s="48">
        <f t="shared" si="203"/>
        <v>13244</v>
      </c>
      <c r="H1940" s="21">
        <v>100422</v>
      </c>
      <c r="I1940" s="21" t="s">
        <v>1533</v>
      </c>
      <c r="J1940" s="21">
        <v>1</v>
      </c>
      <c r="K1940" s="21">
        <v>1</v>
      </c>
      <c r="L1940" s="21">
        <f t="shared" si="204"/>
        <v>0</v>
      </c>
      <c r="M1940" s="21" t="s">
        <v>2492</v>
      </c>
      <c r="N1940" s="30">
        <v>45891</v>
      </c>
      <c r="O1940" s="48">
        <v>18382.5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 t="s">
        <v>2494</v>
      </c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05"/>
        <v>0</v>
      </c>
      <c r="Z1940" s="21" t="str">
        <f t="shared" si="206"/>
        <v>Friday</v>
      </c>
      <c r="AA1940" s="21" t="str">
        <f t="shared" si="207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160.30000000000001</v>
      </c>
      <c r="F1941" s="47">
        <f t="shared" si="202"/>
        <v>14106.400000000001</v>
      </c>
      <c r="G1941" s="48">
        <f t="shared" si="203"/>
        <v>14106.400000000001</v>
      </c>
      <c r="H1941" s="21">
        <v>100423</v>
      </c>
      <c r="I1941" s="21" t="s">
        <v>1419</v>
      </c>
      <c r="J1941" s="21">
        <v>1</v>
      </c>
      <c r="K1941" s="21">
        <v>1</v>
      </c>
      <c r="L1941" s="21">
        <f t="shared" si="204"/>
        <v>0</v>
      </c>
      <c r="M1941" s="21" t="s">
        <v>2545</v>
      </c>
      <c r="N1941" s="30">
        <v>45892</v>
      </c>
      <c r="O1941" s="48">
        <v>26621.25</v>
      </c>
      <c r="P1941" s="21" t="s">
        <v>2355</v>
      </c>
      <c r="Q1941" s="21">
        <v>58154749645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Pune</v>
      </c>
      <c r="W1941" s="38"/>
      <c r="X1941" s="30">
        <v>45894</v>
      </c>
      <c r="Y1941" s="21">
        <f t="shared" si="205"/>
        <v>2</v>
      </c>
      <c r="Z1941" s="21" t="str">
        <f t="shared" si="206"/>
        <v>Saturday</v>
      </c>
      <c r="AA1941" s="21" t="str">
        <f t="shared" si="207"/>
        <v>Monday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201.6</v>
      </c>
      <c r="F1942" s="47">
        <f t="shared" si="202"/>
        <v>17740.8</v>
      </c>
      <c r="G1942" s="48">
        <f t="shared" si="203"/>
        <v>35481.599999999999</v>
      </c>
      <c r="H1942" s="21">
        <v>100432</v>
      </c>
      <c r="I1942" s="21" t="s">
        <v>1273</v>
      </c>
      <c r="J1942" s="21">
        <v>2</v>
      </c>
      <c r="K1942" s="21">
        <v>2</v>
      </c>
      <c r="L1942" s="21">
        <f t="shared" si="204"/>
        <v>0</v>
      </c>
      <c r="M1942" s="21" t="s">
        <v>2492</v>
      </c>
      <c r="N1942" s="30">
        <v>45891</v>
      </c>
      <c r="O1942" s="48">
        <v>49248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05"/>
        <v>0</v>
      </c>
      <c r="Z1942" s="21" t="str">
        <f t="shared" si="206"/>
        <v>Friday</v>
      </c>
      <c r="AA1942" s="21" t="str">
        <f t="shared" si="207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226.1</v>
      </c>
      <c r="F1943" s="47">
        <f t="shared" si="202"/>
        <v>19896.8</v>
      </c>
      <c r="G1943" s="48">
        <f t="shared" si="203"/>
        <v>19896.8</v>
      </c>
      <c r="H1943" s="21">
        <v>100434</v>
      </c>
      <c r="I1943" s="21" t="s">
        <v>156</v>
      </c>
      <c r="J1943" s="21">
        <v>1</v>
      </c>
      <c r="K1943" s="21">
        <v>1</v>
      </c>
      <c r="L1943" s="21">
        <f t="shared" si="204"/>
        <v>0</v>
      </c>
      <c r="M1943" s="21" t="s">
        <v>2415</v>
      </c>
      <c r="N1943" s="30">
        <v>45887</v>
      </c>
      <c r="O1943" s="48">
        <v>24548</v>
      </c>
      <c r="P1943" s="21" t="s">
        <v>839</v>
      </c>
      <c r="Q1943" s="21">
        <v>58154523350</v>
      </c>
      <c r="R1943" s="21" t="s">
        <v>40</v>
      </c>
      <c r="S1943" s="3">
        <v>4</v>
      </c>
      <c r="T1943" s="37"/>
      <c r="U1943" s="21" t="s">
        <v>18</v>
      </c>
      <c r="V1943" s="21" t="str">
        <f>VLOOKUP(P1943,'Customer List'!B:C,2,)</f>
        <v>Hyderabad</v>
      </c>
      <c r="W1943" s="38"/>
      <c r="X1943" s="30">
        <v>45888</v>
      </c>
      <c r="Y1943" s="21">
        <f t="shared" si="205"/>
        <v>1</v>
      </c>
      <c r="Z1943" s="21" t="str">
        <f t="shared" si="206"/>
        <v>Monday</v>
      </c>
      <c r="AA1943" s="21" t="str">
        <f t="shared" si="207"/>
        <v>Tuesday</v>
      </c>
      <c r="AB1943" s="21" t="str">
        <f>VLOOKUP(U1943,'Currency Sheet'!A:C,3,)</f>
        <v>DOLLAR</v>
      </c>
      <c r="AC1943" s="42" t="str">
        <f>VLOOKUP(P1943,'Customer List'!B:D,3,)</f>
        <v>OutStation</v>
      </c>
    </row>
    <row r="1944" spans="1:29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205.5</v>
      </c>
      <c r="F1944" s="47">
        <f t="shared" si="202"/>
        <v>18084</v>
      </c>
      <c r="G1944" s="48">
        <f t="shared" si="203"/>
        <v>18084</v>
      </c>
      <c r="H1944" s="21">
        <v>100449</v>
      </c>
      <c r="I1944" s="21" t="s">
        <v>3100</v>
      </c>
      <c r="J1944" s="21">
        <v>1</v>
      </c>
      <c r="K1944" s="21">
        <v>1</v>
      </c>
      <c r="L1944" s="21">
        <f t="shared" si="204"/>
        <v>0</v>
      </c>
      <c r="M1944" s="21" t="s">
        <v>2492</v>
      </c>
      <c r="N1944" s="30">
        <v>45891</v>
      </c>
      <c r="O1944" s="48">
        <v>23427</v>
      </c>
      <c r="P1944" s="21" t="s">
        <v>42</v>
      </c>
      <c r="Q1944" s="21" t="s">
        <v>636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Faridabad</v>
      </c>
      <c r="W1944" s="38"/>
      <c r="X1944" s="30">
        <v>45891</v>
      </c>
      <c r="Y1944" s="21">
        <f t="shared" si="205"/>
        <v>0</v>
      </c>
      <c r="Z1944" s="21" t="str">
        <f t="shared" si="206"/>
        <v>Friday</v>
      </c>
      <c r="AA1944" s="21" t="str">
        <f t="shared" si="207"/>
        <v>Friday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231.75</v>
      </c>
      <c r="F1945" s="47">
        <f t="shared" si="202"/>
        <v>20394</v>
      </c>
      <c r="G1945" s="48">
        <f t="shared" si="203"/>
        <v>20394</v>
      </c>
      <c r="H1945" s="21">
        <v>100451</v>
      </c>
      <c r="I1945" s="21" t="s">
        <v>1846</v>
      </c>
      <c r="J1945" s="21">
        <v>1</v>
      </c>
      <c r="K1945" s="21">
        <v>1</v>
      </c>
      <c r="L1945" s="21">
        <f t="shared" si="204"/>
        <v>0</v>
      </c>
      <c r="M1945" s="21" t="s">
        <v>2446</v>
      </c>
      <c r="N1945" s="30">
        <v>45888</v>
      </c>
      <c r="O1945" s="48">
        <v>23484</v>
      </c>
      <c r="P1945" s="21" t="s">
        <v>16</v>
      </c>
      <c r="Q1945" s="21" t="s">
        <v>2070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05"/>
        <v>0</v>
      </c>
      <c r="Z1945" s="21" t="str">
        <f t="shared" si="206"/>
        <v>Tuesday</v>
      </c>
      <c r="AA1945" s="21" t="str">
        <f t="shared" si="207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73.5</v>
      </c>
      <c r="F1946" s="47">
        <f t="shared" si="202"/>
        <v>6468</v>
      </c>
      <c r="G1946" s="48">
        <f t="shared" si="203"/>
        <v>6468</v>
      </c>
      <c r="H1946" s="21">
        <v>100712</v>
      </c>
      <c r="I1946" s="21" t="s">
        <v>3101</v>
      </c>
      <c r="J1946" s="21">
        <v>1</v>
      </c>
      <c r="K1946" s="21">
        <v>1</v>
      </c>
      <c r="L1946" s="21">
        <f t="shared" si="204"/>
        <v>0</v>
      </c>
      <c r="M1946" s="21" t="s">
        <v>2408</v>
      </c>
      <c r="N1946" s="30">
        <v>45887</v>
      </c>
      <c r="O1946" s="48">
        <v>11392.5</v>
      </c>
      <c r="P1946" s="21" t="s">
        <v>1907</v>
      </c>
      <c r="Q1946" s="21" t="s">
        <v>2394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Chandigarh</v>
      </c>
      <c r="W1946" s="38"/>
      <c r="X1946" s="30">
        <v>45889</v>
      </c>
      <c r="Y1946" s="21">
        <f t="shared" si="205"/>
        <v>2</v>
      </c>
      <c r="Z1946" s="21" t="str">
        <f t="shared" si="206"/>
        <v>Monday</v>
      </c>
      <c r="AA1946" s="21" t="str">
        <f t="shared" si="207"/>
        <v>Wednesday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47.6</v>
      </c>
      <c r="F1947" s="47">
        <f t="shared" si="202"/>
        <v>4188.8</v>
      </c>
      <c r="G1947" s="48">
        <f t="shared" si="203"/>
        <v>4188.8</v>
      </c>
      <c r="H1947" s="21">
        <v>100721</v>
      </c>
      <c r="I1947" s="21" t="s">
        <v>3102</v>
      </c>
      <c r="J1947" s="21">
        <v>1</v>
      </c>
      <c r="K1947" s="21">
        <v>1</v>
      </c>
      <c r="L1947" s="21">
        <f t="shared" si="204"/>
        <v>0</v>
      </c>
      <c r="M1947" s="21" t="s">
        <v>2446</v>
      </c>
      <c r="N1947" s="30">
        <v>45888</v>
      </c>
      <c r="O1947" s="48">
        <v>5168</v>
      </c>
      <c r="P1947" s="21" t="s">
        <v>16</v>
      </c>
      <c r="Q1947" s="21" t="s">
        <v>2070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05"/>
        <v>0</v>
      </c>
      <c r="Z1947" s="21" t="str">
        <f t="shared" si="206"/>
        <v>Tuesday</v>
      </c>
      <c r="AA1947" s="21" t="str">
        <f t="shared" si="207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165.9</v>
      </c>
      <c r="F1948" s="47">
        <f t="shared" si="202"/>
        <v>14599.2</v>
      </c>
      <c r="G1948" s="48">
        <f t="shared" si="203"/>
        <v>14599.2</v>
      </c>
      <c r="H1948" s="21">
        <v>100734</v>
      </c>
      <c r="I1948" s="21" t="s">
        <v>1847</v>
      </c>
      <c r="J1948" s="21">
        <v>1</v>
      </c>
      <c r="K1948" s="21">
        <v>1</v>
      </c>
      <c r="L1948" s="21">
        <f t="shared" si="204"/>
        <v>0</v>
      </c>
      <c r="M1948" s="21" t="s">
        <v>2545</v>
      </c>
      <c r="N1948" s="30">
        <v>45892</v>
      </c>
      <c r="O1948" s="48">
        <v>27551.25</v>
      </c>
      <c r="P1948" s="21" t="s">
        <v>2355</v>
      </c>
      <c r="Q1948" s="21">
        <v>58154749645</v>
      </c>
      <c r="R1948" s="21" t="s">
        <v>40</v>
      </c>
      <c r="S1948" s="3">
        <v>4</v>
      </c>
      <c r="T1948" s="37"/>
      <c r="U1948" s="21" t="s">
        <v>18</v>
      </c>
      <c r="V1948" s="21" t="str">
        <f>VLOOKUP(P1948,'Customer List'!B:C,2,)</f>
        <v>Pune</v>
      </c>
      <c r="W1948" s="38"/>
      <c r="X1948" s="30">
        <v>45894</v>
      </c>
      <c r="Y1948" s="21">
        <f t="shared" si="205"/>
        <v>2</v>
      </c>
      <c r="Z1948" s="21" t="str">
        <f t="shared" si="206"/>
        <v>Saturday</v>
      </c>
      <c r="AA1948" s="21" t="str">
        <f t="shared" si="207"/>
        <v>Monday</v>
      </c>
      <c r="AB1948" s="21" t="str">
        <f>VLOOKUP(U1948,'Currency Sheet'!A:C,3,)</f>
        <v>DOLLAR</v>
      </c>
      <c r="AC1948" s="42" t="str">
        <f>VLOOKUP(P1948,'Customer List'!B:D,3,)</f>
        <v>OutStation</v>
      </c>
    </row>
    <row r="1949" spans="1:29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204.75</v>
      </c>
      <c r="F1949" s="47">
        <f t="shared" si="202"/>
        <v>18018</v>
      </c>
      <c r="G1949" s="48">
        <f t="shared" si="203"/>
        <v>18018</v>
      </c>
      <c r="H1949" s="21">
        <v>100742</v>
      </c>
      <c r="I1949" s="21" t="s">
        <v>2802</v>
      </c>
      <c r="J1949" s="21">
        <v>1</v>
      </c>
      <c r="K1949" s="21">
        <v>1</v>
      </c>
      <c r="L1949" s="21">
        <f t="shared" si="204"/>
        <v>0</v>
      </c>
      <c r="M1949" s="21" t="s">
        <v>2446</v>
      </c>
      <c r="N1949" s="30">
        <v>45888</v>
      </c>
      <c r="O1949" s="48">
        <v>20748</v>
      </c>
      <c r="P1949" s="21" t="s">
        <v>16</v>
      </c>
      <c r="Q1949" s="21" t="s">
        <v>2070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05"/>
        <v>0</v>
      </c>
      <c r="Z1949" s="21" t="str">
        <f t="shared" si="206"/>
        <v>Tuesday</v>
      </c>
      <c r="AA1949" s="21" t="str">
        <f t="shared" si="207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73.5</v>
      </c>
      <c r="F1950" s="47">
        <f t="shared" si="202"/>
        <v>6468</v>
      </c>
      <c r="G1950" s="48">
        <f t="shared" si="203"/>
        <v>6468</v>
      </c>
      <c r="H1950" s="21">
        <v>101212</v>
      </c>
      <c r="I1950" s="21" t="s">
        <v>1425</v>
      </c>
      <c r="J1950" s="21">
        <v>1</v>
      </c>
      <c r="K1950" s="21">
        <v>1</v>
      </c>
      <c r="L1950" s="21">
        <f t="shared" si="204"/>
        <v>0</v>
      </c>
      <c r="M1950" s="21" t="s">
        <v>2446</v>
      </c>
      <c r="N1950" s="30">
        <v>45888</v>
      </c>
      <c r="O1950" s="48">
        <v>7980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05"/>
        <v>0</v>
      </c>
      <c r="Z1950" s="21" t="str">
        <f t="shared" si="206"/>
        <v>Tuesday</v>
      </c>
      <c r="AA1950" s="21" t="str">
        <f t="shared" si="207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204.75</v>
      </c>
      <c r="F1951" s="47">
        <f t="shared" si="202"/>
        <v>18018</v>
      </c>
      <c r="G1951" s="48">
        <f t="shared" si="203"/>
        <v>18018</v>
      </c>
      <c r="H1951" s="21">
        <v>101242</v>
      </c>
      <c r="I1951" s="21" t="s">
        <v>3103</v>
      </c>
      <c r="J1951" s="21">
        <v>1</v>
      </c>
      <c r="K1951" s="21">
        <v>1</v>
      </c>
      <c r="L1951" s="21">
        <f t="shared" si="204"/>
        <v>0</v>
      </c>
      <c r="M1951" s="21" t="s">
        <v>2446</v>
      </c>
      <c r="N1951" s="30">
        <v>45888</v>
      </c>
      <c r="O1951" s="48">
        <v>20748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05"/>
        <v>0</v>
      </c>
      <c r="Z1951" s="21" t="str">
        <f t="shared" si="206"/>
        <v>Tuesday</v>
      </c>
      <c r="AA1951" s="21" t="str">
        <f t="shared" si="207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192.75</v>
      </c>
      <c r="F1952" s="47">
        <f t="shared" si="202"/>
        <v>16962</v>
      </c>
      <c r="G1952" s="48">
        <f t="shared" si="203"/>
        <v>16962</v>
      </c>
      <c r="H1952" s="21">
        <v>101263</v>
      </c>
      <c r="I1952" s="21" t="s">
        <v>3104</v>
      </c>
      <c r="J1952" s="21">
        <v>1</v>
      </c>
      <c r="K1952" s="21">
        <v>1</v>
      </c>
      <c r="L1952" s="21">
        <f t="shared" si="204"/>
        <v>0</v>
      </c>
      <c r="M1952" s="21" t="s">
        <v>2492</v>
      </c>
      <c r="N1952" s="30">
        <v>45891</v>
      </c>
      <c r="O1952" s="48">
        <v>21973.5</v>
      </c>
      <c r="P1952" s="21" t="s">
        <v>42</v>
      </c>
      <c r="Q1952" s="21" t="s">
        <v>636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Faridabad</v>
      </c>
      <c r="W1952" s="38"/>
      <c r="X1952" s="30">
        <v>45891</v>
      </c>
      <c r="Y1952" s="21">
        <f t="shared" si="205"/>
        <v>0</v>
      </c>
      <c r="Z1952" s="21" t="str">
        <f t="shared" si="206"/>
        <v>Friday</v>
      </c>
      <c r="AA1952" s="21" t="str">
        <f t="shared" si="207"/>
        <v>Friday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177.1</v>
      </c>
      <c r="F1953" s="47">
        <f t="shared" si="202"/>
        <v>15584.8</v>
      </c>
      <c r="G1953" s="48">
        <f t="shared" si="203"/>
        <v>15584.8</v>
      </c>
      <c r="H1953" s="21">
        <v>102010</v>
      </c>
      <c r="I1953" s="21" t="s">
        <v>3105</v>
      </c>
      <c r="J1953" s="21">
        <v>1</v>
      </c>
      <c r="K1953" s="21">
        <v>1</v>
      </c>
      <c r="L1953" s="21">
        <f t="shared" si="204"/>
        <v>0</v>
      </c>
      <c r="M1953" s="21" t="s">
        <v>2446</v>
      </c>
      <c r="N1953" s="30">
        <v>45888</v>
      </c>
      <c r="O1953" s="48">
        <v>19228</v>
      </c>
      <c r="P1953" s="21" t="s">
        <v>16</v>
      </c>
      <c r="Q1953" s="21" t="s">
        <v>2070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05"/>
        <v>0</v>
      </c>
      <c r="Z1953" s="21" t="str">
        <f t="shared" si="206"/>
        <v>Tuesday</v>
      </c>
      <c r="AA1953" s="21" t="str">
        <f t="shared" si="207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60.9</v>
      </c>
      <c r="F1954" s="47">
        <f t="shared" si="202"/>
        <v>5359.2</v>
      </c>
      <c r="G1954" s="48">
        <f t="shared" si="203"/>
        <v>10718.4</v>
      </c>
      <c r="H1954" s="21">
        <v>103131</v>
      </c>
      <c r="I1954" s="21" t="s">
        <v>1281</v>
      </c>
      <c r="J1954" s="21">
        <v>2</v>
      </c>
      <c r="K1954" s="21">
        <v>2</v>
      </c>
      <c r="L1954" s="21">
        <f t="shared" si="204"/>
        <v>0</v>
      </c>
      <c r="M1954" s="21" t="s">
        <v>2446</v>
      </c>
      <c r="N1954" s="30">
        <v>45888</v>
      </c>
      <c r="O1954" s="48">
        <v>13224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05"/>
        <v>0</v>
      </c>
      <c r="Z1954" s="21" t="str">
        <f t="shared" si="206"/>
        <v>Tuesday</v>
      </c>
      <c r="AA1954" s="21" t="str">
        <f t="shared" si="207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154.69999999999999</v>
      </c>
      <c r="F1955" s="47">
        <f t="shared" si="202"/>
        <v>13613.599999999999</v>
      </c>
      <c r="G1955" s="48">
        <f t="shared" si="203"/>
        <v>13613.599999999999</v>
      </c>
      <c r="H1955" s="21">
        <v>103132</v>
      </c>
      <c r="I1955" s="21" t="s">
        <v>1281</v>
      </c>
      <c r="J1955" s="21">
        <v>1</v>
      </c>
      <c r="K1955" s="21">
        <v>1</v>
      </c>
      <c r="L1955" s="21">
        <f t="shared" si="204"/>
        <v>0</v>
      </c>
      <c r="M1955" s="21" t="s">
        <v>2446</v>
      </c>
      <c r="N1955" s="30">
        <v>45888</v>
      </c>
      <c r="O1955" s="48">
        <v>16796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05"/>
        <v>0</v>
      </c>
      <c r="Z1955" s="21" t="str">
        <f t="shared" si="206"/>
        <v>Tuesday</v>
      </c>
      <c r="AA1955" s="21" t="str">
        <f t="shared" si="207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181.5</v>
      </c>
      <c r="F1956" s="47">
        <f t="shared" si="202"/>
        <v>15972</v>
      </c>
      <c r="G1956" s="48">
        <f t="shared" si="203"/>
        <v>15972</v>
      </c>
      <c r="H1956" s="21">
        <v>103248</v>
      </c>
      <c r="I1956" s="21" t="s">
        <v>3106</v>
      </c>
      <c r="J1956" s="21">
        <v>1</v>
      </c>
      <c r="K1956" s="21">
        <v>1</v>
      </c>
      <c r="L1956" s="21">
        <f t="shared" si="204"/>
        <v>0</v>
      </c>
      <c r="M1956" s="21" t="s">
        <v>2415</v>
      </c>
      <c r="N1956" s="30">
        <v>45887</v>
      </c>
      <c r="O1956" s="48">
        <v>18392</v>
      </c>
      <c r="P1956" s="21" t="s">
        <v>839</v>
      </c>
      <c r="Q1956" s="21">
        <v>58154523350</v>
      </c>
      <c r="R1956" s="21" t="s">
        <v>40</v>
      </c>
      <c r="S1956" s="3">
        <v>4</v>
      </c>
      <c r="T1956" s="37"/>
      <c r="U1956" s="21" t="s">
        <v>18</v>
      </c>
      <c r="V1956" s="21" t="str">
        <f>VLOOKUP(P1956,'Customer List'!B:C,2,)</f>
        <v>Hyderabad</v>
      </c>
      <c r="W1956" s="38"/>
      <c r="X1956" s="30">
        <v>45888</v>
      </c>
      <c r="Y1956" s="21">
        <f t="shared" si="205"/>
        <v>1</v>
      </c>
      <c r="Z1956" s="21" t="str">
        <f t="shared" si="206"/>
        <v>Monday</v>
      </c>
      <c r="AA1956" s="21" t="str">
        <f t="shared" si="207"/>
        <v>Tuesday</v>
      </c>
      <c r="AB1956" s="21" t="str">
        <f>VLOOKUP(U1956,'Currency Sheet'!A:C,3,)</f>
        <v>DOLLAR</v>
      </c>
      <c r="AC1956" s="42" t="str">
        <f>VLOOKUP(P1956,'Customer List'!B:D,3,)</f>
        <v>OutStation</v>
      </c>
    </row>
    <row r="1957" spans="1:29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135.1</v>
      </c>
      <c r="F1957" s="47">
        <f t="shared" si="202"/>
        <v>11888.8</v>
      </c>
      <c r="G1957" s="48">
        <f t="shared" si="203"/>
        <v>11888.8</v>
      </c>
      <c r="H1957" s="21">
        <v>104412</v>
      </c>
      <c r="I1957" s="21" t="s">
        <v>83</v>
      </c>
      <c r="J1957" s="21">
        <v>1</v>
      </c>
      <c r="K1957" s="21">
        <v>1</v>
      </c>
      <c r="L1957" s="21">
        <f t="shared" si="204"/>
        <v>0</v>
      </c>
      <c r="M1957" s="21" t="s">
        <v>2446</v>
      </c>
      <c r="N1957" s="30">
        <v>45888</v>
      </c>
      <c r="O1957" s="48">
        <v>14668</v>
      </c>
      <c r="P1957" s="21" t="s">
        <v>16</v>
      </c>
      <c r="Q1957" s="21" t="s">
        <v>2070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05"/>
        <v>0</v>
      </c>
      <c r="Z1957" s="21" t="str">
        <f t="shared" si="206"/>
        <v>Tuesday</v>
      </c>
      <c r="AA1957" s="21" t="str">
        <f t="shared" si="207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150.5</v>
      </c>
      <c r="F1958" s="47">
        <f t="shared" si="202"/>
        <v>13244</v>
      </c>
      <c r="G1958" s="48">
        <f t="shared" si="203"/>
        <v>13244</v>
      </c>
      <c r="H1958" s="21">
        <v>107622</v>
      </c>
      <c r="I1958" s="21" t="s">
        <v>3107</v>
      </c>
      <c r="J1958" s="21">
        <v>1</v>
      </c>
      <c r="K1958" s="21">
        <v>1</v>
      </c>
      <c r="L1958" s="21">
        <f t="shared" si="204"/>
        <v>0</v>
      </c>
      <c r="M1958" s="21" t="s">
        <v>2446</v>
      </c>
      <c r="N1958" s="30">
        <v>45888</v>
      </c>
      <c r="O1958" s="48">
        <v>16340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05"/>
        <v>0</v>
      </c>
      <c r="Z1958" s="21" t="str">
        <f t="shared" si="206"/>
        <v>Tuesday</v>
      </c>
      <c r="AA1958" s="21" t="str">
        <f t="shared" si="207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204.75</v>
      </c>
      <c r="F1959" s="47">
        <f t="shared" si="202"/>
        <v>18018</v>
      </c>
      <c r="G1959" s="48">
        <f t="shared" si="203"/>
        <v>18018</v>
      </c>
      <c r="H1959" s="21">
        <v>107643</v>
      </c>
      <c r="I1959" s="21" t="s">
        <v>3108</v>
      </c>
      <c r="J1959" s="21">
        <v>1</v>
      </c>
      <c r="K1959" s="21">
        <v>1</v>
      </c>
      <c r="L1959" s="21">
        <f t="shared" si="204"/>
        <v>0</v>
      </c>
      <c r="M1959" s="21" t="s">
        <v>2446</v>
      </c>
      <c r="N1959" s="30">
        <v>45888</v>
      </c>
      <c r="O1959" s="48">
        <v>20748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05"/>
        <v>0</v>
      </c>
      <c r="Z1959" s="21" t="str">
        <f t="shared" si="206"/>
        <v>Tuesday</v>
      </c>
      <c r="AA1959" s="21" t="str">
        <f t="shared" si="207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219.75</v>
      </c>
      <c r="F1960" s="47">
        <f t="shared" si="202"/>
        <v>19338</v>
      </c>
      <c r="G1960" s="48">
        <f t="shared" si="203"/>
        <v>19338</v>
      </c>
      <c r="H1960" s="21">
        <v>108749</v>
      </c>
      <c r="I1960" s="21" t="s">
        <v>3109</v>
      </c>
      <c r="J1960" s="21">
        <v>1</v>
      </c>
      <c r="K1960" s="21">
        <v>1</v>
      </c>
      <c r="L1960" s="21">
        <f t="shared" si="204"/>
        <v>0</v>
      </c>
      <c r="M1960" s="21" t="s">
        <v>2446</v>
      </c>
      <c r="N1960" s="30">
        <v>45888</v>
      </c>
      <c r="O1960" s="48">
        <v>22268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05"/>
        <v>0</v>
      </c>
      <c r="Z1960" s="21" t="str">
        <f t="shared" si="206"/>
        <v>Tuesday</v>
      </c>
      <c r="AA1960" s="21" t="str">
        <f t="shared" si="207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95.2</v>
      </c>
      <c r="F1961" s="47">
        <f t="shared" si="202"/>
        <v>8377.6</v>
      </c>
      <c r="G1961" s="48">
        <f t="shared" si="203"/>
        <v>8377.6</v>
      </c>
      <c r="H1961" s="21">
        <v>110902</v>
      </c>
      <c r="I1961" s="21" t="s">
        <v>3110</v>
      </c>
      <c r="J1961" s="21">
        <v>1</v>
      </c>
      <c r="K1961" s="21">
        <v>1</v>
      </c>
      <c r="L1961" s="21">
        <f t="shared" si="204"/>
        <v>0</v>
      </c>
      <c r="M1961" s="21" t="s">
        <v>2408</v>
      </c>
      <c r="N1961" s="30">
        <v>45887</v>
      </c>
      <c r="O1961" s="48">
        <v>14756</v>
      </c>
      <c r="P1961" s="21" t="s">
        <v>1907</v>
      </c>
      <c r="Q1961" s="21" t="s">
        <v>2394</v>
      </c>
      <c r="R1961" s="21" t="s">
        <v>40</v>
      </c>
      <c r="S1961" s="3">
        <v>4</v>
      </c>
      <c r="T1961" s="37"/>
      <c r="U1961" s="21" t="s">
        <v>18</v>
      </c>
      <c r="V1961" s="21" t="str">
        <f>VLOOKUP(P1961,'Customer List'!B:C,2,)</f>
        <v>Chandigarh</v>
      </c>
      <c r="W1961" s="38"/>
      <c r="X1961" s="30">
        <v>45889</v>
      </c>
      <c r="Y1961" s="21">
        <f t="shared" si="205"/>
        <v>2</v>
      </c>
      <c r="Z1961" s="21" t="str">
        <f t="shared" si="206"/>
        <v>Monday</v>
      </c>
      <c r="AA1961" s="21" t="str">
        <f t="shared" si="207"/>
        <v>Wednesday</v>
      </c>
      <c r="AB1961" s="21" t="str">
        <f>VLOOKUP(U1961,'Currency Sheet'!A:C,3,)</f>
        <v>DOLLAR</v>
      </c>
      <c r="AC1961" s="42" t="str">
        <f>VLOOKUP(P1961,'Customer List'!B:D,3,)</f>
        <v>OutStation</v>
      </c>
    </row>
    <row r="1962" spans="1:29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189</v>
      </c>
      <c r="F1962" s="47">
        <f t="shared" si="202"/>
        <v>16632</v>
      </c>
      <c r="G1962" s="48">
        <f t="shared" si="203"/>
        <v>16632</v>
      </c>
      <c r="H1962" s="21">
        <v>114718</v>
      </c>
      <c r="I1962" s="21" t="s">
        <v>3111</v>
      </c>
      <c r="J1962" s="21">
        <v>1</v>
      </c>
      <c r="K1962" s="21">
        <v>1</v>
      </c>
      <c r="L1962" s="21">
        <f t="shared" si="204"/>
        <v>0</v>
      </c>
      <c r="M1962" s="21" t="s">
        <v>2446</v>
      </c>
      <c r="N1962" s="30">
        <v>45888</v>
      </c>
      <c r="O1962" s="48">
        <v>20520</v>
      </c>
      <c r="P1962" s="21" t="s">
        <v>16</v>
      </c>
      <c r="Q1962" s="21" t="s">
        <v>2070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Delhi</v>
      </c>
      <c r="W1962" s="38"/>
      <c r="X1962" s="30">
        <v>45888</v>
      </c>
      <c r="Y1962" s="21">
        <f t="shared" si="205"/>
        <v>0</v>
      </c>
      <c r="Z1962" s="21" t="str">
        <f t="shared" si="206"/>
        <v>Tuesday</v>
      </c>
      <c r="AA1962" s="21" t="str">
        <f t="shared" si="207"/>
        <v>Tuesday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93.8</v>
      </c>
      <c r="F1963" s="47">
        <f t="shared" si="202"/>
        <v>8254.4</v>
      </c>
      <c r="G1963" s="48">
        <f t="shared" si="203"/>
        <v>8254.4</v>
      </c>
      <c r="H1963" s="21">
        <v>115508</v>
      </c>
      <c r="I1963" s="21" t="s">
        <v>1667</v>
      </c>
      <c r="J1963" s="21">
        <v>1</v>
      </c>
      <c r="K1963" s="21">
        <v>1</v>
      </c>
      <c r="L1963" s="21">
        <f t="shared" si="204"/>
        <v>0</v>
      </c>
      <c r="M1963" s="21" t="s">
        <v>2492</v>
      </c>
      <c r="N1963" s="30">
        <v>45891</v>
      </c>
      <c r="O1963" s="48">
        <v>11457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205"/>
        <v>0</v>
      </c>
      <c r="Z1963" s="21" t="str">
        <f t="shared" si="206"/>
        <v>Friday</v>
      </c>
      <c r="AA1963" s="21" t="str">
        <f t="shared" si="207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189.75</v>
      </c>
      <c r="F1964" s="47">
        <f t="shared" si="202"/>
        <v>16698</v>
      </c>
      <c r="G1964" s="48">
        <f t="shared" si="203"/>
        <v>16698</v>
      </c>
      <c r="H1964" s="21">
        <v>115549</v>
      </c>
      <c r="I1964" s="21" t="s">
        <v>1565</v>
      </c>
      <c r="J1964" s="21">
        <v>1</v>
      </c>
      <c r="K1964" s="21">
        <v>1</v>
      </c>
      <c r="L1964" s="21">
        <f t="shared" si="204"/>
        <v>0</v>
      </c>
      <c r="M1964" s="21" t="s">
        <v>2492</v>
      </c>
      <c r="N1964" s="30">
        <v>45891</v>
      </c>
      <c r="O1964" s="48">
        <v>21631.5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05"/>
        <v>0</v>
      </c>
      <c r="Z1964" s="21" t="str">
        <f t="shared" si="206"/>
        <v>Friday</v>
      </c>
      <c r="AA1964" s="21" t="str">
        <f t="shared" si="207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81.2</v>
      </c>
      <c r="F1965" s="47">
        <f t="shared" si="202"/>
        <v>7145.6</v>
      </c>
      <c r="G1965" s="48">
        <f t="shared" si="203"/>
        <v>7145.6</v>
      </c>
      <c r="H1965" s="21">
        <v>117306</v>
      </c>
      <c r="I1965" s="21" t="s">
        <v>3112</v>
      </c>
      <c r="J1965" s="21">
        <v>1</v>
      </c>
      <c r="K1965" s="21">
        <v>1</v>
      </c>
      <c r="L1965" s="21">
        <f t="shared" si="204"/>
        <v>0</v>
      </c>
      <c r="M1965" s="21" t="s">
        <v>2446</v>
      </c>
      <c r="N1965" s="30">
        <v>45888</v>
      </c>
      <c r="O1965" s="48">
        <v>8816</v>
      </c>
      <c r="P1965" s="21" t="s">
        <v>16</v>
      </c>
      <c r="Q1965" s="21" t="s">
        <v>2070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205"/>
        <v>0</v>
      </c>
      <c r="Z1965" s="21" t="str">
        <f t="shared" si="206"/>
        <v>Tuesday</v>
      </c>
      <c r="AA1965" s="21" t="str">
        <f t="shared" si="207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98.7</v>
      </c>
      <c r="F1966" s="47">
        <f t="shared" si="202"/>
        <v>8685.6</v>
      </c>
      <c r="G1966" s="48">
        <f t="shared" si="203"/>
        <v>8685.6</v>
      </c>
      <c r="H1966" s="21">
        <v>123110</v>
      </c>
      <c r="I1966" s="21" t="s">
        <v>1452</v>
      </c>
      <c r="J1966" s="21">
        <v>1</v>
      </c>
      <c r="K1966" s="21">
        <v>1</v>
      </c>
      <c r="L1966" s="21">
        <f t="shared" si="204"/>
        <v>0</v>
      </c>
      <c r="M1966" s="21" t="s">
        <v>2446</v>
      </c>
      <c r="N1966" s="30">
        <v>45888</v>
      </c>
      <c r="O1966" s="48">
        <v>10716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05"/>
        <v>0</v>
      </c>
      <c r="Z1966" s="21" t="str">
        <f t="shared" si="206"/>
        <v>Tuesday</v>
      </c>
      <c r="AA1966" s="21" t="str">
        <f t="shared" si="207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2"/>
        <v>8685.6</v>
      </c>
      <c r="G1967" s="48">
        <f t="shared" si="203"/>
        <v>8685.6</v>
      </c>
      <c r="H1967" s="21">
        <v>123431</v>
      </c>
      <c r="I1967" s="21" t="s">
        <v>3113</v>
      </c>
      <c r="J1967" s="21">
        <v>1</v>
      </c>
      <c r="K1967" s="21">
        <v>1</v>
      </c>
      <c r="L1967" s="21">
        <f t="shared" si="204"/>
        <v>0</v>
      </c>
      <c r="M1967" s="21" t="s">
        <v>2438</v>
      </c>
      <c r="N1967" s="30">
        <v>45889</v>
      </c>
      <c r="O1967" s="48">
        <v>13395</v>
      </c>
      <c r="P1967" s="21" t="s">
        <v>213</v>
      </c>
      <c r="Q1967" s="21" t="s">
        <v>1127</v>
      </c>
      <c r="R1967" s="21" t="s">
        <v>1127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f>IF(OR(R1967 = "PRIYANKA MADAM", R1967 = "DEEPAK", R1967 = "PORTER"),N1967,"")</f>
        <v>45889</v>
      </c>
      <c r="Y1967" s="21">
        <f t="shared" si="205"/>
        <v>0</v>
      </c>
      <c r="Z1967" s="21" t="str">
        <f t="shared" si="206"/>
        <v>Wednesday</v>
      </c>
      <c r="AA1967" s="21" t="str">
        <f t="shared" si="207"/>
        <v>Wednesday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185.5</v>
      </c>
      <c r="F1968" s="47">
        <f t="shared" si="202"/>
        <v>16324</v>
      </c>
      <c r="G1968" s="48">
        <f t="shared" si="203"/>
        <v>16324</v>
      </c>
      <c r="H1968" s="21">
        <v>128022</v>
      </c>
      <c r="I1968" s="21" t="s">
        <v>3114</v>
      </c>
      <c r="J1968" s="21">
        <v>1</v>
      </c>
      <c r="K1968" s="21">
        <v>1</v>
      </c>
      <c r="L1968" s="21">
        <f t="shared" si="204"/>
        <v>0</v>
      </c>
      <c r="M1968" s="21" t="s">
        <v>2446</v>
      </c>
      <c r="N1968" s="30">
        <v>45888</v>
      </c>
      <c r="O1968" s="48">
        <v>20140</v>
      </c>
      <c r="P1968" s="21" t="s">
        <v>16</v>
      </c>
      <c r="Q1968" s="21" t="s">
        <v>2070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205"/>
        <v>0</v>
      </c>
      <c r="Z1968" s="21" t="str">
        <f t="shared" si="206"/>
        <v>Tuesday</v>
      </c>
      <c r="AA1968" s="21" t="str">
        <f t="shared" si="207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164.5</v>
      </c>
      <c r="F1969" s="47">
        <f t="shared" si="202"/>
        <v>14476</v>
      </c>
      <c r="G1969" s="48">
        <f t="shared" si="203"/>
        <v>14476</v>
      </c>
      <c r="H1969" s="21">
        <v>128064</v>
      </c>
      <c r="I1969" s="21" t="s">
        <v>3115</v>
      </c>
      <c r="J1969" s="21">
        <v>1</v>
      </c>
      <c r="K1969" s="21">
        <v>1</v>
      </c>
      <c r="L1969" s="21">
        <f t="shared" si="204"/>
        <v>0</v>
      </c>
      <c r="M1969" s="21" t="s">
        <v>2446</v>
      </c>
      <c r="N1969" s="30">
        <v>45888</v>
      </c>
      <c r="O1969" s="48">
        <v>17860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05"/>
        <v>0</v>
      </c>
      <c r="Z1969" s="21" t="str">
        <f t="shared" si="206"/>
        <v>Tuesday</v>
      </c>
      <c r="AA1969" s="21" t="str">
        <f t="shared" si="207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227.25</v>
      </c>
      <c r="F1970" s="47">
        <f t="shared" si="202"/>
        <v>19998</v>
      </c>
      <c r="G1970" s="48">
        <f t="shared" si="203"/>
        <v>39996</v>
      </c>
      <c r="H1970" s="21">
        <v>134021</v>
      </c>
      <c r="I1970" s="21" t="s">
        <v>3116</v>
      </c>
      <c r="J1970" s="21">
        <v>2</v>
      </c>
      <c r="K1970" s="21">
        <v>2</v>
      </c>
      <c r="L1970" s="21">
        <f t="shared" si="204"/>
        <v>0</v>
      </c>
      <c r="M1970" s="21" t="s">
        <v>2406</v>
      </c>
      <c r="N1970" s="30">
        <v>45887</v>
      </c>
      <c r="O1970" s="48">
        <v>51813</v>
      </c>
      <c r="P1970" s="21" t="s">
        <v>242</v>
      </c>
      <c r="Q1970" s="21">
        <v>58154518704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Mumbai</v>
      </c>
      <c r="W1970" s="38"/>
      <c r="X1970" s="30">
        <v>45888</v>
      </c>
      <c r="Y1970" s="21">
        <f t="shared" si="205"/>
        <v>1</v>
      </c>
      <c r="Z1970" s="21" t="str">
        <f t="shared" si="206"/>
        <v>Monday</v>
      </c>
      <c r="AA1970" s="21" t="str">
        <f t="shared" si="207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194.25</v>
      </c>
      <c r="F1971" s="47">
        <f t="shared" si="202"/>
        <v>17094</v>
      </c>
      <c r="G1971" s="48">
        <f t="shared" si="203"/>
        <v>17094</v>
      </c>
      <c r="H1971" s="21">
        <v>135221</v>
      </c>
      <c r="I1971" s="21" t="s">
        <v>3117</v>
      </c>
      <c r="J1971" s="21">
        <v>1</v>
      </c>
      <c r="K1971" s="21">
        <v>1</v>
      </c>
      <c r="L1971" s="21">
        <f t="shared" si="204"/>
        <v>0</v>
      </c>
      <c r="M1971" s="21" t="s">
        <v>2415</v>
      </c>
      <c r="N1971" s="30">
        <v>45887</v>
      </c>
      <c r="O1971" s="48">
        <v>19684</v>
      </c>
      <c r="P1971" s="21" t="s">
        <v>839</v>
      </c>
      <c r="Q1971" s="21">
        <v>58154523350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Hyderabad</v>
      </c>
      <c r="W1971" s="38"/>
      <c r="X1971" s="30">
        <v>45888</v>
      </c>
      <c r="Y1971" s="21">
        <f t="shared" si="205"/>
        <v>1</v>
      </c>
      <c r="Z1971" s="21" t="str">
        <f t="shared" si="206"/>
        <v>Monday</v>
      </c>
      <c r="AA1971" s="21" t="str">
        <f t="shared" si="207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115.5</v>
      </c>
      <c r="F1972" s="47">
        <f t="shared" si="202"/>
        <v>10164</v>
      </c>
      <c r="G1972" s="48">
        <f t="shared" si="203"/>
        <v>10164</v>
      </c>
      <c r="H1972" s="21">
        <v>136010</v>
      </c>
      <c r="I1972" s="21" t="s">
        <v>3118</v>
      </c>
      <c r="J1972" s="21">
        <v>1</v>
      </c>
      <c r="K1972" s="21">
        <v>1</v>
      </c>
      <c r="L1972" s="21">
        <f t="shared" si="204"/>
        <v>0</v>
      </c>
      <c r="M1972" s="21" t="s">
        <v>2408</v>
      </c>
      <c r="N1972" s="30">
        <v>45887</v>
      </c>
      <c r="O1972" s="48">
        <v>17902.5</v>
      </c>
      <c r="P1972" s="21" t="s">
        <v>1907</v>
      </c>
      <c r="Q1972" s="21" t="s">
        <v>2394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Chandigarh</v>
      </c>
      <c r="W1972" s="38"/>
      <c r="X1972" s="30">
        <v>45889</v>
      </c>
      <c r="Y1972" s="21">
        <f t="shared" si="205"/>
        <v>2</v>
      </c>
      <c r="Z1972" s="21" t="str">
        <f t="shared" si="206"/>
        <v>Monday</v>
      </c>
      <c r="AA1972" s="21" t="str">
        <f t="shared" si="207"/>
        <v>Wednesday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186.9</v>
      </c>
      <c r="F1973" s="47">
        <f t="shared" si="202"/>
        <v>16447.2</v>
      </c>
      <c r="G1973" s="48">
        <f t="shared" si="203"/>
        <v>16447.2</v>
      </c>
      <c r="H1973" s="21">
        <v>139306</v>
      </c>
      <c r="I1973" s="21" t="s">
        <v>3119</v>
      </c>
      <c r="J1973" s="21">
        <v>1</v>
      </c>
      <c r="K1973" s="21">
        <v>1</v>
      </c>
      <c r="L1973" s="21">
        <f t="shared" si="204"/>
        <v>0</v>
      </c>
      <c r="M1973" s="21" t="s">
        <v>2446</v>
      </c>
      <c r="N1973" s="30">
        <v>45888</v>
      </c>
      <c r="O1973" s="48">
        <v>20292</v>
      </c>
      <c r="P1973" s="21" t="s">
        <v>16</v>
      </c>
      <c r="Q1973" s="21" t="s">
        <v>2070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205"/>
        <v>0</v>
      </c>
      <c r="Z1973" s="21" t="str">
        <f t="shared" si="206"/>
        <v>Tuesday</v>
      </c>
      <c r="AA1973" s="21" t="str">
        <f t="shared" si="207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219</v>
      </c>
      <c r="F1974" s="47">
        <f t="shared" si="202"/>
        <v>19272</v>
      </c>
      <c r="G1974" s="48">
        <f t="shared" si="203"/>
        <v>19272</v>
      </c>
      <c r="H1974" s="21">
        <v>139309</v>
      </c>
      <c r="I1974" s="21" t="s">
        <v>3120</v>
      </c>
      <c r="J1974" s="21">
        <v>1</v>
      </c>
      <c r="K1974" s="21">
        <v>1</v>
      </c>
      <c r="L1974" s="21">
        <f t="shared" si="204"/>
        <v>0</v>
      </c>
      <c r="M1974" s="21" t="s">
        <v>2446</v>
      </c>
      <c r="N1974" s="30">
        <v>45888</v>
      </c>
      <c r="O1974" s="48">
        <v>22192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05"/>
        <v>0</v>
      </c>
      <c r="Z1974" s="21" t="str">
        <f t="shared" si="206"/>
        <v>Tuesday</v>
      </c>
      <c r="AA1974" s="21" t="str">
        <f t="shared" si="207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201</v>
      </c>
      <c r="F1975" s="47">
        <f t="shared" si="202"/>
        <v>17688</v>
      </c>
      <c r="G1975" s="48">
        <f t="shared" si="203"/>
        <v>17688</v>
      </c>
      <c r="H1975" s="21">
        <v>142531</v>
      </c>
      <c r="I1975" s="21" t="s">
        <v>3121</v>
      </c>
      <c r="J1975" s="21">
        <v>1</v>
      </c>
      <c r="K1975" s="21">
        <v>1</v>
      </c>
      <c r="L1975" s="21">
        <f t="shared" si="204"/>
        <v>0</v>
      </c>
      <c r="M1975" s="21" t="s">
        <v>2415</v>
      </c>
      <c r="N1975" s="30">
        <v>45887</v>
      </c>
      <c r="O1975" s="48">
        <v>20368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05"/>
        <v>1</v>
      </c>
      <c r="Z1975" s="21" t="str">
        <f t="shared" si="206"/>
        <v>Monday</v>
      </c>
      <c r="AA1975" s="21" t="str">
        <f t="shared" si="207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267.39999999999998</v>
      </c>
      <c r="F1976" s="47">
        <f t="shared" si="202"/>
        <v>23531.199999999997</v>
      </c>
      <c r="G1976" s="48">
        <f t="shared" si="203"/>
        <v>23531.199999999997</v>
      </c>
      <c r="H1976" s="21">
        <v>144514</v>
      </c>
      <c r="I1976" s="21" t="s">
        <v>3122</v>
      </c>
      <c r="J1976" s="21">
        <v>1</v>
      </c>
      <c r="K1976" s="21">
        <v>1</v>
      </c>
      <c r="L1976" s="21">
        <f t="shared" si="204"/>
        <v>0</v>
      </c>
      <c r="M1976" s="21" t="s">
        <v>2446</v>
      </c>
      <c r="N1976" s="30">
        <v>45888</v>
      </c>
      <c r="O1976" s="48">
        <v>29032</v>
      </c>
      <c r="P1976" s="21" t="s">
        <v>16</v>
      </c>
      <c r="Q1976" s="21" t="s">
        <v>2070</v>
      </c>
      <c r="R1976" s="21" t="s">
        <v>637</v>
      </c>
      <c r="S1976" s="3">
        <v>4</v>
      </c>
      <c r="T1976" s="37"/>
      <c r="U1976" s="21" t="s">
        <v>18</v>
      </c>
      <c r="V1976" s="21" t="str">
        <f>VLOOKUP(P1976,'Customer List'!B:C,2,)</f>
        <v>Delhi</v>
      </c>
      <c r="W1976" s="38"/>
      <c r="X1976" s="30">
        <v>45888</v>
      </c>
      <c r="Y1976" s="21">
        <f t="shared" si="205"/>
        <v>0</v>
      </c>
      <c r="Z1976" s="21" t="str">
        <f t="shared" si="206"/>
        <v>Tuesday</v>
      </c>
      <c r="AA1976" s="21" t="str">
        <f t="shared" si="207"/>
        <v>Tuesday</v>
      </c>
      <c r="AB1976" s="21" t="str">
        <f>VLOOKUP(U1976,'Currency Sheet'!A:C,3,)</f>
        <v>DOLLAR</v>
      </c>
      <c r="AC1976" s="42" t="str">
        <f>VLOOKUP(P1976,'Customer List'!B:D,3,)</f>
        <v>Local</v>
      </c>
    </row>
    <row r="1977" spans="1:29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242.9</v>
      </c>
      <c r="F1977" s="47">
        <f t="shared" si="202"/>
        <v>21375.200000000001</v>
      </c>
      <c r="G1977" s="48">
        <f t="shared" si="203"/>
        <v>21375.200000000001</v>
      </c>
      <c r="H1977" s="21">
        <v>144620</v>
      </c>
      <c r="I1977" s="21" t="s">
        <v>3123</v>
      </c>
      <c r="J1977" s="21">
        <v>1</v>
      </c>
      <c r="K1977" s="21">
        <v>1</v>
      </c>
      <c r="L1977" s="21">
        <f t="shared" si="204"/>
        <v>0</v>
      </c>
      <c r="M1977" s="21" t="s">
        <v>2415</v>
      </c>
      <c r="N1977" s="30">
        <v>45887</v>
      </c>
      <c r="O1977" s="48">
        <v>26372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205"/>
        <v>1</v>
      </c>
      <c r="Z1977" s="21" t="str">
        <f t="shared" si="206"/>
        <v>Monday</v>
      </c>
      <c r="AA1977" s="21" t="str">
        <f t="shared" si="207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219</v>
      </c>
      <c r="F1978" s="47">
        <f t="shared" si="202"/>
        <v>19272</v>
      </c>
      <c r="G1978" s="48">
        <f t="shared" si="203"/>
        <v>19272</v>
      </c>
      <c r="H1978" s="21">
        <v>145517</v>
      </c>
      <c r="I1978" s="21" t="s">
        <v>3124</v>
      </c>
      <c r="J1978" s="21">
        <v>1</v>
      </c>
      <c r="K1978" s="21">
        <v>1</v>
      </c>
      <c r="L1978" s="21">
        <f t="shared" si="204"/>
        <v>0</v>
      </c>
      <c r="M1978" s="21" t="s">
        <v>2415</v>
      </c>
      <c r="N1978" s="30">
        <v>45887</v>
      </c>
      <c r="O1978" s="48">
        <v>22192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05"/>
        <v>1</v>
      </c>
      <c r="Z1978" s="21" t="str">
        <f t="shared" si="206"/>
        <v>Monday</v>
      </c>
      <c r="AA1978" s="21" t="str">
        <f t="shared" si="207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154</v>
      </c>
      <c r="F1979" s="47">
        <f t="shared" si="202"/>
        <v>13552</v>
      </c>
      <c r="G1979" s="48">
        <f t="shared" si="203"/>
        <v>13552</v>
      </c>
      <c r="H1979" s="21">
        <v>147708</v>
      </c>
      <c r="I1979" s="21" t="s">
        <v>3125</v>
      </c>
      <c r="J1979" s="21">
        <v>1</v>
      </c>
      <c r="K1979" s="21">
        <v>1</v>
      </c>
      <c r="L1979" s="21">
        <f t="shared" si="204"/>
        <v>0</v>
      </c>
      <c r="M1979" s="21" t="s">
        <v>2406</v>
      </c>
      <c r="N1979" s="30">
        <v>45887</v>
      </c>
      <c r="O1979" s="48">
        <v>18810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05"/>
        <v>1</v>
      </c>
      <c r="Z1979" s="21" t="str">
        <f t="shared" si="206"/>
        <v>Monday</v>
      </c>
      <c r="AA1979" s="21" t="str">
        <f t="shared" si="207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147.69999999999999</v>
      </c>
      <c r="F1980" s="47">
        <f t="shared" si="202"/>
        <v>12997.599999999999</v>
      </c>
      <c r="G1980" s="48">
        <f t="shared" si="203"/>
        <v>12997.599999999999</v>
      </c>
      <c r="H1980" s="21">
        <v>152316</v>
      </c>
      <c r="I1980" s="21" t="s">
        <v>3126</v>
      </c>
      <c r="J1980" s="21">
        <v>1</v>
      </c>
      <c r="K1980" s="21">
        <v>1</v>
      </c>
      <c r="L1980" s="21">
        <f t="shared" si="204"/>
        <v>0</v>
      </c>
      <c r="M1980" s="21" t="s">
        <v>2446</v>
      </c>
      <c r="N1980" s="30">
        <v>45888</v>
      </c>
      <c r="O1980" s="48">
        <v>16036</v>
      </c>
      <c r="P1980" s="21" t="s">
        <v>16</v>
      </c>
      <c r="Q1980" s="21" t="s">
        <v>2070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05"/>
        <v>0</v>
      </c>
      <c r="Z1980" s="21" t="str">
        <f t="shared" si="206"/>
        <v>Tuesday</v>
      </c>
      <c r="AA1980" s="21" t="str">
        <f t="shared" si="207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149.80000000000001</v>
      </c>
      <c r="F1981" s="47">
        <f t="shared" si="202"/>
        <v>13182.400000000001</v>
      </c>
      <c r="G1981" s="48">
        <f t="shared" si="203"/>
        <v>13182.400000000001</v>
      </c>
      <c r="H1981" s="21">
        <v>152408</v>
      </c>
      <c r="I1981" s="21" t="s">
        <v>1667</v>
      </c>
      <c r="J1981" s="21">
        <v>1</v>
      </c>
      <c r="K1981" s="21">
        <v>1</v>
      </c>
      <c r="L1981" s="21">
        <f t="shared" si="204"/>
        <v>0</v>
      </c>
      <c r="M1981" s="21" t="s">
        <v>2406</v>
      </c>
      <c r="N1981" s="30">
        <v>45887</v>
      </c>
      <c r="O1981" s="48">
        <v>18297</v>
      </c>
      <c r="P1981" s="21" t="s">
        <v>242</v>
      </c>
      <c r="Q1981" s="21">
        <v>58154518704</v>
      </c>
      <c r="R1981" s="21" t="s">
        <v>40</v>
      </c>
      <c r="S1981" s="3">
        <v>4</v>
      </c>
      <c r="T1981" s="37"/>
      <c r="U1981" s="21" t="s">
        <v>18</v>
      </c>
      <c r="V1981" s="21" t="str">
        <f>VLOOKUP(P1981,'Customer List'!B:C,2,)</f>
        <v>Mumbai</v>
      </c>
      <c r="W1981" s="38"/>
      <c r="X1981" s="30">
        <v>45888</v>
      </c>
      <c r="Y1981" s="21">
        <f t="shared" si="205"/>
        <v>1</v>
      </c>
      <c r="Z1981" s="21" t="str">
        <f t="shared" si="206"/>
        <v>Monday</v>
      </c>
      <c r="AA1981" s="21" t="str">
        <f t="shared" si="207"/>
        <v>Tuesday</v>
      </c>
      <c r="AB1981" s="21" t="str">
        <f>VLOOKUP(U1981,'Currency Sheet'!A:C,3,)</f>
        <v>DOLLAR</v>
      </c>
      <c r="AC1981" s="42" t="str">
        <f>VLOOKUP(P1981,'Customer List'!B:D,3,)</f>
        <v>OutStation</v>
      </c>
    </row>
    <row r="1982" spans="1:29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202.5</v>
      </c>
      <c r="F1982" s="47">
        <f t="shared" si="202"/>
        <v>17820</v>
      </c>
      <c r="G1982" s="48">
        <f t="shared" si="203"/>
        <v>17820</v>
      </c>
      <c r="H1982" s="21">
        <v>152423</v>
      </c>
      <c r="I1982" s="21" t="s">
        <v>2816</v>
      </c>
      <c r="J1982" s="21">
        <v>1</v>
      </c>
      <c r="K1982" s="21">
        <v>1</v>
      </c>
      <c r="L1982" s="21">
        <f t="shared" si="204"/>
        <v>0</v>
      </c>
      <c r="M1982" s="21" t="s">
        <v>2446</v>
      </c>
      <c r="N1982" s="30">
        <v>45888</v>
      </c>
      <c r="O1982" s="48">
        <v>20520</v>
      </c>
      <c r="P1982" s="21" t="s">
        <v>16</v>
      </c>
      <c r="Q1982" s="21" t="s">
        <v>2070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05"/>
        <v>0</v>
      </c>
      <c r="Z1982" s="21" t="str">
        <f t="shared" si="206"/>
        <v>Tuesday</v>
      </c>
      <c r="AA1982" s="21" t="str">
        <f t="shared" si="207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267.39999999999998</v>
      </c>
      <c r="F1983" s="47">
        <f t="shared" si="202"/>
        <v>23531.199999999997</v>
      </c>
      <c r="G1983" s="48">
        <f t="shared" si="203"/>
        <v>23531.199999999997</v>
      </c>
      <c r="H1983" s="21">
        <v>153408</v>
      </c>
      <c r="I1983" s="21" t="s">
        <v>3127</v>
      </c>
      <c r="J1983" s="21">
        <v>1</v>
      </c>
      <c r="K1983" s="21">
        <v>1</v>
      </c>
      <c r="L1983" s="21">
        <f t="shared" si="204"/>
        <v>0</v>
      </c>
      <c r="M1983" s="21" t="s">
        <v>2492</v>
      </c>
      <c r="N1983" s="30">
        <v>45891</v>
      </c>
      <c r="O1983" s="48">
        <v>32661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05"/>
        <v>0</v>
      </c>
      <c r="Z1983" s="21" t="str">
        <f t="shared" si="206"/>
        <v>Friday</v>
      </c>
      <c r="AA1983" s="21" t="str">
        <f t="shared" si="207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231</v>
      </c>
      <c r="F1984" s="47">
        <f t="shared" si="202"/>
        <v>20328</v>
      </c>
      <c r="G1984" s="48">
        <f t="shared" si="203"/>
        <v>20328</v>
      </c>
      <c r="H1984" s="21">
        <v>155509</v>
      </c>
      <c r="I1984" s="21" t="s">
        <v>3005</v>
      </c>
      <c r="J1984" s="21">
        <v>1</v>
      </c>
      <c r="K1984" s="21">
        <v>1</v>
      </c>
      <c r="L1984" s="21">
        <f t="shared" si="204"/>
        <v>0</v>
      </c>
      <c r="M1984" s="21" t="s">
        <v>2446</v>
      </c>
      <c r="N1984" s="30">
        <v>45888</v>
      </c>
      <c r="O1984" s="48">
        <v>23408</v>
      </c>
      <c r="P1984" s="21" t="s">
        <v>16</v>
      </c>
      <c r="Q1984" s="21" t="s">
        <v>2070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Delhi</v>
      </c>
      <c r="W1984" s="38"/>
      <c r="X1984" s="30">
        <v>45888</v>
      </c>
      <c r="Y1984" s="21">
        <f t="shared" si="205"/>
        <v>0</v>
      </c>
      <c r="Z1984" s="21" t="str">
        <f t="shared" si="206"/>
        <v>Tuesday</v>
      </c>
      <c r="AA1984" s="21" t="str">
        <f t="shared" si="207"/>
        <v>Tuesday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246.4</v>
      </c>
      <c r="F1985" s="47">
        <f t="shared" si="202"/>
        <v>21683.200000000001</v>
      </c>
      <c r="G1985" s="48">
        <f t="shared" si="203"/>
        <v>21683.200000000001</v>
      </c>
      <c r="H1985" s="21">
        <v>155520</v>
      </c>
      <c r="I1985" s="21" t="s">
        <v>3128</v>
      </c>
      <c r="J1985" s="21">
        <v>1</v>
      </c>
      <c r="K1985" s="21">
        <v>1</v>
      </c>
      <c r="L1985" s="21">
        <f t="shared" si="204"/>
        <v>0</v>
      </c>
      <c r="M1985" s="21" t="s">
        <v>2492</v>
      </c>
      <c r="N1985" s="30">
        <v>45891</v>
      </c>
      <c r="O1985" s="48">
        <v>30096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205"/>
        <v>0</v>
      </c>
      <c r="Z1985" s="21" t="str">
        <f t="shared" si="206"/>
        <v>Friday</v>
      </c>
      <c r="AA1985" s="21" t="str">
        <f t="shared" si="207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129.5</v>
      </c>
      <c r="F1986" s="47">
        <f t="shared" si="202"/>
        <v>11396</v>
      </c>
      <c r="G1986" s="48">
        <f t="shared" si="203"/>
        <v>11396</v>
      </c>
      <c r="H1986" s="21">
        <v>161218</v>
      </c>
      <c r="I1986" s="21" t="s">
        <v>83</v>
      </c>
      <c r="J1986" s="21">
        <v>1</v>
      </c>
      <c r="K1986" s="21">
        <v>1</v>
      </c>
      <c r="L1986" s="21">
        <f t="shared" si="204"/>
        <v>0</v>
      </c>
      <c r="M1986" s="21" t="s">
        <v>2492</v>
      </c>
      <c r="N1986" s="30">
        <v>45891</v>
      </c>
      <c r="O1986" s="48">
        <v>15817.5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05"/>
        <v>0</v>
      </c>
      <c r="Z1986" s="21" t="str">
        <f t="shared" si="206"/>
        <v>Friday</v>
      </c>
      <c r="AA1986" s="21" t="str">
        <f t="shared" si="207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161.25</v>
      </c>
      <c r="F1987" s="47">
        <f t="shared" ref="F1987:F2050" si="208">IF(AB1987="DOLLAR",E1987*88,E1987)</f>
        <v>14190</v>
      </c>
      <c r="G1987" s="48">
        <f t="shared" ref="G1987:G2050" si="209">F1987*J1987</f>
        <v>14190</v>
      </c>
      <c r="H1987" s="21">
        <v>300137</v>
      </c>
      <c r="I1987" s="21" t="s">
        <v>3129</v>
      </c>
      <c r="J1987" s="21">
        <v>1</v>
      </c>
      <c r="K1987" s="21">
        <v>1</v>
      </c>
      <c r="L1987" s="21">
        <f t="shared" ref="L1987:L2050" si="210">J1987-K1987</f>
        <v>0</v>
      </c>
      <c r="M1987" s="21" t="s">
        <v>2425</v>
      </c>
      <c r="N1987" s="30">
        <v>45887</v>
      </c>
      <c r="O1987" s="48">
        <v>24993.75</v>
      </c>
      <c r="P1987" s="21" t="s">
        <v>1018</v>
      </c>
      <c r="Q1987" s="21">
        <v>58154521795</v>
      </c>
      <c r="R1987" s="21" t="s">
        <v>40</v>
      </c>
      <c r="S1987" s="3">
        <v>4</v>
      </c>
      <c r="T1987" s="37"/>
      <c r="U1987" s="21" t="s">
        <v>18</v>
      </c>
      <c r="V1987" s="21" t="str">
        <f>VLOOKUP(P1987,'Customer List'!B:C,2,)</f>
        <v>Guwahati</v>
      </c>
      <c r="W1987" s="38"/>
      <c r="X1987" s="30">
        <v>45888</v>
      </c>
      <c r="Y1987" s="21">
        <f t="shared" ref="Y1987:Y2050" si="211">IF(X1987="", "", X1987-N1987)</f>
        <v>1</v>
      </c>
      <c r="Z1987" s="21" t="str">
        <f t="shared" ref="Z1987:Z2050" si="212">IF(N1987="", "", TEXT(N1987, "dddd"))</f>
        <v>Monday</v>
      </c>
      <c r="AA1987" s="21" t="str">
        <f t="shared" ref="AA1987:AA2050" si="213"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OutStation</v>
      </c>
    </row>
    <row r="1988" spans="1:29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35</v>
      </c>
      <c r="F1988" s="47">
        <f t="shared" si="208"/>
        <v>3080</v>
      </c>
      <c r="G1988" s="48">
        <f t="shared" si="209"/>
        <v>3080</v>
      </c>
      <c r="H1988" s="21">
        <v>300406</v>
      </c>
      <c r="I1988" s="21" t="s">
        <v>216</v>
      </c>
      <c r="J1988" s="21">
        <v>1</v>
      </c>
      <c r="K1988" s="21">
        <v>1</v>
      </c>
      <c r="L1988" s="21">
        <f t="shared" si="210"/>
        <v>0</v>
      </c>
      <c r="M1988" s="21" t="s">
        <v>2446</v>
      </c>
      <c r="N1988" s="30">
        <v>45888</v>
      </c>
      <c r="O1988" s="48">
        <v>3800</v>
      </c>
      <c r="P1988" s="21" t="s">
        <v>16</v>
      </c>
      <c r="Q1988" s="21" t="s">
        <v>2070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11"/>
        <v>0</v>
      </c>
      <c r="Z1988" s="21" t="str">
        <f t="shared" si="212"/>
        <v>Tuesday</v>
      </c>
      <c r="AA1988" s="21" t="str">
        <f t="shared" si="213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321.75</v>
      </c>
      <c r="F1989" s="47">
        <f t="shared" si="208"/>
        <v>28314</v>
      </c>
      <c r="G1989" s="48">
        <f t="shared" si="209"/>
        <v>28314</v>
      </c>
      <c r="H1989" s="21">
        <v>301344</v>
      </c>
      <c r="I1989" s="21" t="s">
        <v>181</v>
      </c>
      <c r="J1989" s="21">
        <v>1</v>
      </c>
      <c r="K1989" s="21">
        <v>1</v>
      </c>
      <c r="L1989" s="21">
        <f t="shared" si="210"/>
        <v>0</v>
      </c>
      <c r="M1989" s="21" t="s">
        <v>2446</v>
      </c>
      <c r="N1989" s="30">
        <v>45888</v>
      </c>
      <c r="O1989" s="48">
        <v>32604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1"/>
        <v>0</v>
      </c>
      <c r="Z1989" s="21" t="str">
        <f t="shared" si="212"/>
        <v>Tuesday</v>
      </c>
      <c r="AA1989" s="21" t="str">
        <f t="shared" si="213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72.099999999999994</v>
      </c>
      <c r="F1990" s="47">
        <f t="shared" si="208"/>
        <v>6344.7999999999993</v>
      </c>
      <c r="G1990" s="48">
        <f t="shared" si="209"/>
        <v>12689.599999999999</v>
      </c>
      <c r="H1990" s="21">
        <v>302206</v>
      </c>
      <c r="I1990" s="21" t="s">
        <v>188</v>
      </c>
      <c r="J1990" s="21">
        <v>2</v>
      </c>
      <c r="K1990" s="21">
        <v>2</v>
      </c>
      <c r="L1990" s="21">
        <f t="shared" si="210"/>
        <v>0</v>
      </c>
      <c r="M1990" s="21" t="s">
        <v>2410</v>
      </c>
      <c r="N1990" s="30">
        <v>45887</v>
      </c>
      <c r="O1990" s="48">
        <v>22351</v>
      </c>
      <c r="P1990" s="21" t="s">
        <v>298</v>
      </c>
      <c r="Q1990" s="21">
        <v>58154515952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Banglore</v>
      </c>
      <c r="W1990" s="38"/>
      <c r="X1990" s="30">
        <v>45889</v>
      </c>
      <c r="Y1990" s="21">
        <f t="shared" si="211"/>
        <v>2</v>
      </c>
      <c r="Z1990" s="21" t="str">
        <f t="shared" si="212"/>
        <v>Monday</v>
      </c>
      <c r="AA1990" s="21" t="str">
        <f t="shared" si="213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46.2</v>
      </c>
      <c r="F1991" s="47">
        <f t="shared" si="208"/>
        <v>4065.6000000000004</v>
      </c>
      <c r="G1991" s="48">
        <f t="shared" si="209"/>
        <v>4065.6000000000004</v>
      </c>
      <c r="H1991" s="21">
        <v>302208</v>
      </c>
      <c r="I1991" s="21" t="s">
        <v>189</v>
      </c>
      <c r="J1991" s="21">
        <v>1</v>
      </c>
      <c r="K1991" s="21">
        <v>1</v>
      </c>
      <c r="L1991" s="21">
        <f t="shared" si="210"/>
        <v>0</v>
      </c>
      <c r="M1991" s="21" t="s">
        <v>2760</v>
      </c>
      <c r="N1991" s="30">
        <v>45897</v>
      </c>
      <c r="O1991" s="48">
        <v>8695.5</v>
      </c>
      <c r="P1991" s="21" t="s">
        <v>625</v>
      </c>
      <c r="Q1991" s="21" t="s">
        <v>2070</v>
      </c>
      <c r="R1991" s="21" t="s">
        <v>637</v>
      </c>
      <c r="S1991" s="3">
        <v>4</v>
      </c>
      <c r="T1991" s="37"/>
      <c r="U1991" s="21" t="s">
        <v>18</v>
      </c>
      <c r="V1991" s="21" t="str">
        <f>VLOOKUP(P1991,'Customer List'!B:C,2,)</f>
        <v>Delhi</v>
      </c>
      <c r="W1991" s="38"/>
      <c r="X1991" s="30">
        <v>45897</v>
      </c>
      <c r="Y1991" s="21">
        <f t="shared" si="211"/>
        <v>0</v>
      </c>
      <c r="Z1991" s="21" t="str">
        <f t="shared" si="212"/>
        <v>Thursday</v>
      </c>
      <c r="AA1991" s="21" t="str">
        <f t="shared" si="213"/>
        <v>Thursday</v>
      </c>
      <c r="AB1991" s="21" t="str">
        <f>VLOOKUP(U1991,'Currency Sheet'!A:C,3,)</f>
        <v>DOLLAR</v>
      </c>
      <c r="AC1991" s="42" t="str">
        <f>VLOOKUP(P1991,'Customer List'!B:D,3,)</f>
        <v>Local</v>
      </c>
    </row>
    <row r="1992" spans="1:29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08"/>
        <v>4065.6000000000004</v>
      </c>
      <c r="G1992" s="48">
        <f t="shared" si="209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10"/>
        <v>0</v>
      </c>
      <c r="M1992" s="21" t="s">
        <v>2411</v>
      </c>
      <c r="N1992" s="30">
        <v>45887</v>
      </c>
      <c r="O1992" s="48">
        <v>13912.8</v>
      </c>
      <c r="P1992" s="21" t="s">
        <v>191</v>
      </c>
      <c r="Q1992" s="21" t="s">
        <v>2393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Chandigarh</v>
      </c>
      <c r="W1992" s="38"/>
      <c r="X1992" s="30">
        <v>45889</v>
      </c>
      <c r="Y1992" s="21">
        <f t="shared" si="211"/>
        <v>2</v>
      </c>
      <c r="Z1992" s="21" t="str">
        <f t="shared" si="212"/>
        <v>Monday</v>
      </c>
      <c r="AA1992" s="21" t="str">
        <f t="shared" si="213"/>
        <v>Wednesday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08"/>
        <v>4065.6000000000004</v>
      </c>
      <c r="G1993" s="48">
        <f t="shared" si="209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0"/>
        <v>0</v>
      </c>
      <c r="M1993" s="21" t="s">
        <v>2406</v>
      </c>
      <c r="N1993" s="30">
        <v>45887</v>
      </c>
      <c r="O1993" s="48">
        <v>11286</v>
      </c>
      <c r="P1993" s="21" t="s">
        <v>242</v>
      </c>
      <c r="Q1993" s="21">
        <v>58154518704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Mumbai</v>
      </c>
      <c r="W1993" s="38"/>
      <c r="X1993" s="30">
        <v>45888</v>
      </c>
      <c r="Y1993" s="21">
        <f t="shared" si="211"/>
        <v>1</v>
      </c>
      <c r="Z1993" s="21" t="str">
        <f t="shared" si="212"/>
        <v>Monday</v>
      </c>
      <c r="AA1993" s="21" t="str">
        <f t="shared" si="213"/>
        <v>Tuesday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30.8</v>
      </c>
      <c r="F1994" s="47">
        <f t="shared" si="208"/>
        <v>2710.4</v>
      </c>
      <c r="G1994" s="48">
        <f t="shared" si="209"/>
        <v>2710.4</v>
      </c>
      <c r="H1994" s="21">
        <v>302211</v>
      </c>
      <c r="I1994" s="21" t="s">
        <v>2825</v>
      </c>
      <c r="J1994" s="21">
        <v>1</v>
      </c>
      <c r="K1994" s="21">
        <v>1</v>
      </c>
      <c r="L1994" s="21">
        <f t="shared" si="210"/>
        <v>0</v>
      </c>
      <c r="M1994" s="21" t="s">
        <v>2569</v>
      </c>
      <c r="N1994" s="30">
        <v>45895</v>
      </c>
      <c r="O1994" s="48">
        <v>0</v>
      </c>
      <c r="P1994" s="21" t="s">
        <v>30</v>
      </c>
      <c r="Q1994" s="21" t="s">
        <v>2070</v>
      </c>
      <c r="R1994" s="21" t="s">
        <v>723</v>
      </c>
      <c r="S1994" s="3">
        <v>4</v>
      </c>
      <c r="T1994" s="37" t="s">
        <v>609</v>
      </c>
      <c r="U1994" s="21" t="s">
        <v>18</v>
      </c>
      <c r="V1994" s="21" t="str">
        <f>VLOOKUP(P1994,'Customer List'!B:C,2,)</f>
        <v>Delhi</v>
      </c>
      <c r="W1994" s="38"/>
      <c r="X1994" s="30">
        <v>45895</v>
      </c>
      <c r="Y1994" s="21">
        <f t="shared" si="211"/>
        <v>0</v>
      </c>
      <c r="Z1994" s="21" t="str">
        <f t="shared" si="212"/>
        <v>Tuesday</v>
      </c>
      <c r="AA1994" s="21" t="str">
        <f t="shared" si="213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92.4</v>
      </c>
      <c r="F1995" s="47">
        <f t="shared" si="208"/>
        <v>8131.2000000000007</v>
      </c>
      <c r="G1995" s="48">
        <f t="shared" si="209"/>
        <v>8131.2000000000007</v>
      </c>
      <c r="H1995" s="21">
        <v>302810</v>
      </c>
      <c r="I1995" s="21" t="s">
        <v>3130</v>
      </c>
      <c r="J1995" s="21">
        <v>1</v>
      </c>
      <c r="K1995" s="21">
        <v>1</v>
      </c>
      <c r="L1995" s="21">
        <f t="shared" si="210"/>
        <v>0</v>
      </c>
      <c r="M1995" s="21" t="s">
        <v>2446</v>
      </c>
      <c r="N1995" s="30">
        <v>45888</v>
      </c>
      <c r="O1995" s="48">
        <v>10032</v>
      </c>
      <c r="P1995" s="21" t="s">
        <v>16</v>
      </c>
      <c r="Q1995" s="21" t="s">
        <v>2070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1"/>
        <v>0</v>
      </c>
      <c r="Z1995" s="21" t="str">
        <f t="shared" si="212"/>
        <v>Tuesday</v>
      </c>
      <c r="AA1995" s="21" t="str">
        <f t="shared" si="213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196</v>
      </c>
      <c r="F1996" s="47">
        <f t="shared" si="208"/>
        <v>17248</v>
      </c>
      <c r="G1996" s="48">
        <f t="shared" si="209"/>
        <v>17248</v>
      </c>
      <c r="H1996" s="21">
        <v>303406</v>
      </c>
      <c r="I1996" s="21" t="s">
        <v>3131</v>
      </c>
      <c r="J1996" s="21">
        <v>1</v>
      </c>
      <c r="K1996" s="21">
        <v>1</v>
      </c>
      <c r="L1996" s="21">
        <f t="shared" si="210"/>
        <v>0</v>
      </c>
      <c r="M1996" s="21" t="s">
        <v>2446</v>
      </c>
      <c r="N1996" s="30">
        <v>45888</v>
      </c>
      <c r="O1996" s="48">
        <v>21280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1"/>
        <v>0</v>
      </c>
      <c r="Z1996" s="21" t="str">
        <f t="shared" si="212"/>
        <v>Tuesday</v>
      </c>
      <c r="AA1996" s="21" t="str">
        <f t="shared" si="213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226.1</v>
      </c>
      <c r="F1997" s="47">
        <f t="shared" si="208"/>
        <v>19896.8</v>
      </c>
      <c r="G1997" s="48">
        <f t="shared" si="209"/>
        <v>19896.8</v>
      </c>
      <c r="H1997" s="21">
        <v>305114</v>
      </c>
      <c r="I1997" s="21" t="s">
        <v>3132</v>
      </c>
      <c r="J1997" s="21">
        <v>1</v>
      </c>
      <c r="K1997" s="21">
        <v>1</v>
      </c>
      <c r="L1997" s="21">
        <f t="shared" si="210"/>
        <v>0</v>
      </c>
      <c r="M1997" s="21" t="s">
        <v>2446</v>
      </c>
      <c r="N1997" s="30">
        <v>45888</v>
      </c>
      <c r="O1997" s="48">
        <v>24548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1"/>
        <v>0</v>
      </c>
      <c r="Z1997" s="21" t="str">
        <f t="shared" si="212"/>
        <v>Tuesday</v>
      </c>
      <c r="AA1997" s="21" t="str">
        <f t="shared" si="213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08"/>
        <v>19896.8</v>
      </c>
      <c r="G1998" s="48">
        <f t="shared" si="209"/>
        <v>19896.8</v>
      </c>
      <c r="H1998" s="21">
        <v>305514</v>
      </c>
      <c r="I1998" s="21" t="s">
        <v>3133</v>
      </c>
      <c r="J1998" s="21">
        <v>1</v>
      </c>
      <c r="K1998" s="21">
        <v>1</v>
      </c>
      <c r="L1998" s="21">
        <f t="shared" si="210"/>
        <v>0</v>
      </c>
      <c r="M1998" s="21" t="s">
        <v>2414</v>
      </c>
      <c r="N1998" s="30">
        <v>45887</v>
      </c>
      <c r="O1998" s="48">
        <v>34044.199999999997</v>
      </c>
      <c r="P1998" s="21" t="s">
        <v>191</v>
      </c>
      <c r="Q1998" s="21" t="s">
        <v>2393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1"/>
        <v>2</v>
      </c>
      <c r="Z1998" s="21" t="str">
        <f t="shared" si="212"/>
        <v>Monday</v>
      </c>
      <c r="AA1998" s="21" t="str">
        <f t="shared" si="213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242.9</v>
      </c>
      <c r="F1999" s="47">
        <f t="shared" si="208"/>
        <v>21375.200000000001</v>
      </c>
      <c r="G1999" s="48">
        <f t="shared" si="209"/>
        <v>42750.400000000001</v>
      </c>
      <c r="H1999" s="21">
        <v>307654</v>
      </c>
      <c r="I1999" s="21" t="s">
        <v>203</v>
      </c>
      <c r="J1999" s="21">
        <v>2</v>
      </c>
      <c r="K1999" s="21">
        <v>2</v>
      </c>
      <c r="L1999" s="21">
        <f t="shared" si="210"/>
        <v>0</v>
      </c>
      <c r="M1999" s="21" t="s">
        <v>2446</v>
      </c>
      <c r="N1999" s="30">
        <v>45888</v>
      </c>
      <c r="O1999" s="48">
        <v>52744</v>
      </c>
      <c r="P1999" s="21" t="s">
        <v>16</v>
      </c>
      <c r="Q1999" s="21" t="s">
        <v>2070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1"/>
        <v>0</v>
      </c>
      <c r="Z1999" s="21" t="str">
        <f t="shared" si="212"/>
        <v>Tuesday</v>
      </c>
      <c r="AA1999" s="21" t="str">
        <f t="shared" si="213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204.4</v>
      </c>
      <c r="F2000" s="47">
        <f t="shared" si="208"/>
        <v>17987.2</v>
      </c>
      <c r="G2000" s="48">
        <f t="shared" si="209"/>
        <v>17987.2</v>
      </c>
      <c r="H2000" s="21">
        <v>310912</v>
      </c>
      <c r="I2000" s="21" t="s">
        <v>1806</v>
      </c>
      <c r="J2000" s="21">
        <v>1</v>
      </c>
      <c r="K2000" s="21">
        <v>1</v>
      </c>
      <c r="L2000" s="21">
        <f t="shared" si="210"/>
        <v>0</v>
      </c>
      <c r="M2000" s="21" t="s">
        <v>2414</v>
      </c>
      <c r="N2000" s="30">
        <v>45887</v>
      </c>
      <c r="O2000" s="48">
        <v>30776.799999999999</v>
      </c>
      <c r="P2000" s="21" t="s">
        <v>191</v>
      </c>
      <c r="Q2000" s="21" t="s">
        <v>2393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Chandigarh</v>
      </c>
      <c r="W2000" s="38"/>
      <c r="X2000" s="30">
        <v>45889</v>
      </c>
      <c r="Y2000" s="21">
        <f t="shared" si="211"/>
        <v>2</v>
      </c>
      <c r="Z2000" s="21" t="str">
        <f t="shared" si="212"/>
        <v>Monday</v>
      </c>
      <c r="AA2000" s="21" t="str">
        <f t="shared" si="213"/>
        <v>Wednesday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185.5</v>
      </c>
      <c r="F2001" s="47">
        <f t="shared" si="208"/>
        <v>16324</v>
      </c>
      <c r="G2001" s="48">
        <f t="shared" si="209"/>
        <v>16324</v>
      </c>
      <c r="H2001" s="21">
        <v>317426</v>
      </c>
      <c r="I2001" s="21" t="s">
        <v>1716</v>
      </c>
      <c r="J2001" s="21">
        <v>1</v>
      </c>
      <c r="K2001" s="21">
        <v>1</v>
      </c>
      <c r="L2001" s="21">
        <f t="shared" si="210"/>
        <v>0</v>
      </c>
      <c r="M2001" s="21" t="s">
        <v>2446</v>
      </c>
      <c r="N2001" s="30">
        <v>45888</v>
      </c>
      <c r="O2001" s="48">
        <v>20140</v>
      </c>
      <c r="P2001" s="21" t="s">
        <v>16</v>
      </c>
      <c r="Q2001" s="21" t="s">
        <v>2070</v>
      </c>
      <c r="R2001" s="21" t="s">
        <v>637</v>
      </c>
      <c r="S2001" s="3">
        <v>4</v>
      </c>
      <c r="T2001" s="37"/>
      <c r="U2001" s="21" t="s">
        <v>18</v>
      </c>
      <c r="V2001" s="21" t="str">
        <f>VLOOKUP(P2001,'Customer List'!B:C,2,)</f>
        <v>Delhi</v>
      </c>
      <c r="W2001" s="38"/>
      <c r="X2001" s="30">
        <v>45888</v>
      </c>
      <c r="Y2001" s="21">
        <f t="shared" si="211"/>
        <v>0</v>
      </c>
      <c r="Z2001" s="21" t="str">
        <f t="shared" si="212"/>
        <v>Tuesday</v>
      </c>
      <c r="AA2001" s="21" t="str">
        <f t="shared" si="213"/>
        <v>Tuesday</v>
      </c>
      <c r="AB2001" s="21" t="str">
        <f>VLOOKUP(U2001,'Currency Sheet'!A:C,3,)</f>
        <v>DOLLAR</v>
      </c>
      <c r="AC2001" s="42" t="str">
        <f>VLOOKUP(P2001,'Customer List'!B:D,3,)</f>
        <v>Local</v>
      </c>
    </row>
    <row r="2002" spans="1:29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277.2</v>
      </c>
      <c r="F2002" s="47">
        <f t="shared" si="208"/>
        <v>24393.599999999999</v>
      </c>
      <c r="G2002" s="48">
        <f t="shared" si="209"/>
        <v>24393.599999999999</v>
      </c>
      <c r="H2002" s="21">
        <v>320008</v>
      </c>
      <c r="I2002" s="21" t="s">
        <v>3134</v>
      </c>
      <c r="J2002" s="21">
        <v>1</v>
      </c>
      <c r="K2002" s="21">
        <v>1</v>
      </c>
      <c r="L2002" s="21">
        <f t="shared" si="210"/>
        <v>0</v>
      </c>
      <c r="M2002" s="21" t="s">
        <v>2406</v>
      </c>
      <c r="N2002" s="30">
        <v>45887</v>
      </c>
      <c r="O2002" s="48">
        <v>33858</v>
      </c>
      <c r="P2002" s="21" t="s">
        <v>242</v>
      </c>
      <c r="Q2002" s="21">
        <v>58154518704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Mumbai</v>
      </c>
      <c r="W2002" s="38"/>
      <c r="X2002" s="30">
        <v>45888</v>
      </c>
      <c r="Y2002" s="21">
        <f t="shared" si="211"/>
        <v>1</v>
      </c>
      <c r="Z2002" s="21" t="str">
        <f t="shared" si="212"/>
        <v>Monday</v>
      </c>
      <c r="AA2002" s="21" t="str">
        <f t="shared" si="213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187.6</v>
      </c>
      <c r="F2003" s="47">
        <f t="shared" si="208"/>
        <v>16508.8</v>
      </c>
      <c r="G2003" s="48">
        <f t="shared" si="209"/>
        <v>16508.8</v>
      </c>
      <c r="H2003" s="21">
        <v>320806</v>
      </c>
      <c r="I2003" s="21" t="s">
        <v>2839</v>
      </c>
      <c r="J2003" s="21">
        <v>1</v>
      </c>
      <c r="K2003" s="21">
        <v>1</v>
      </c>
      <c r="L2003" s="21">
        <f t="shared" si="210"/>
        <v>0</v>
      </c>
      <c r="M2003" s="21" t="s">
        <v>2423</v>
      </c>
      <c r="N2003" s="30">
        <v>45887</v>
      </c>
      <c r="O2003" s="48">
        <v>28140</v>
      </c>
      <c r="P2003" s="21" t="s">
        <v>621</v>
      </c>
      <c r="Q2003" s="21">
        <v>58154519640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Hyderabad</v>
      </c>
      <c r="W2003" s="38"/>
      <c r="X2003" s="30">
        <v>45888</v>
      </c>
      <c r="Y2003" s="21">
        <f t="shared" si="211"/>
        <v>1</v>
      </c>
      <c r="Z2003" s="21" t="str">
        <f t="shared" si="212"/>
        <v>Monday</v>
      </c>
      <c r="AA2003" s="21" t="str">
        <f t="shared" si="213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221.9</v>
      </c>
      <c r="F2004" s="47">
        <f t="shared" si="208"/>
        <v>19527.2</v>
      </c>
      <c r="G2004" s="48">
        <f t="shared" si="209"/>
        <v>19527.2</v>
      </c>
      <c r="H2004" s="21">
        <v>321124</v>
      </c>
      <c r="I2004" s="21" t="s">
        <v>3135</v>
      </c>
      <c r="J2004" s="21">
        <v>1</v>
      </c>
      <c r="K2004" s="21">
        <v>1</v>
      </c>
      <c r="L2004" s="21">
        <f t="shared" si="210"/>
        <v>0</v>
      </c>
      <c r="M2004" s="21" t="s">
        <v>2492</v>
      </c>
      <c r="N2004" s="30">
        <v>45891</v>
      </c>
      <c r="O2004" s="48">
        <v>27103.5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1"/>
        <v>0</v>
      </c>
      <c r="Z2004" s="21" t="str">
        <f t="shared" si="212"/>
        <v>Friday</v>
      </c>
      <c r="AA2004" s="21" t="str">
        <f t="shared" si="213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104.3</v>
      </c>
      <c r="F2005" s="47">
        <f t="shared" si="208"/>
        <v>9178.4</v>
      </c>
      <c r="G2005" s="48">
        <f t="shared" si="209"/>
        <v>9178.4</v>
      </c>
      <c r="H2005" s="21">
        <v>329907</v>
      </c>
      <c r="I2005" s="21" t="s">
        <v>3136</v>
      </c>
      <c r="J2005" s="21">
        <v>1</v>
      </c>
      <c r="K2005" s="21">
        <v>1</v>
      </c>
      <c r="L2005" s="21">
        <f t="shared" si="210"/>
        <v>0</v>
      </c>
      <c r="M2005" s="21" t="s">
        <v>2411</v>
      </c>
      <c r="N2005" s="30">
        <v>45887</v>
      </c>
      <c r="O2005" s="48">
        <v>15704.6</v>
      </c>
      <c r="P2005" s="21" t="s">
        <v>191</v>
      </c>
      <c r="Q2005" s="21" t="s">
        <v>2393</v>
      </c>
      <c r="R2005" s="21" t="s">
        <v>40</v>
      </c>
      <c r="S2005" s="3">
        <v>4</v>
      </c>
      <c r="T2005" s="37"/>
      <c r="U2005" s="21" t="s">
        <v>18</v>
      </c>
      <c r="V2005" s="21" t="str">
        <f>VLOOKUP(P2005,'Customer List'!B:C,2,)</f>
        <v>Chandigarh</v>
      </c>
      <c r="W2005" s="38"/>
      <c r="X2005" s="30">
        <v>45889</v>
      </c>
      <c r="Y2005" s="21">
        <f t="shared" si="211"/>
        <v>2</v>
      </c>
      <c r="Z2005" s="21" t="str">
        <f t="shared" si="212"/>
        <v>Monday</v>
      </c>
      <c r="AA2005" s="21" t="str">
        <f t="shared" si="213"/>
        <v>Wednesday</v>
      </c>
      <c r="AB2005" s="21" t="str">
        <f>VLOOKUP(U2005,'Currency Sheet'!A:C,3,)</f>
        <v>DOLLAR</v>
      </c>
      <c r="AC2005" s="42" t="str">
        <f>VLOOKUP(P2005,'Customer List'!B:D,3,)</f>
        <v>OutStation</v>
      </c>
    </row>
    <row r="2006" spans="1:29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262.5</v>
      </c>
      <c r="F2006" s="47">
        <f t="shared" si="208"/>
        <v>23100</v>
      </c>
      <c r="G2006" s="48">
        <f t="shared" si="209"/>
        <v>23100</v>
      </c>
      <c r="H2006" s="21">
        <v>331318</v>
      </c>
      <c r="I2006" s="21" t="s">
        <v>3137</v>
      </c>
      <c r="J2006" s="21">
        <v>1</v>
      </c>
      <c r="K2006" s="21">
        <v>1</v>
      </c>
      <c r="L2006" s="21">
        <f t="shared" si="210"/>
        <v>0</v>
      </c>
      <c r="M2006" s="21" t="s">
        <v>2492</v>
      </c>
      <c r="N2006" s="30">
        <v>45891</v>
      </c>
      <c r="O2006" s="48">
        <v>32062.5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11"/>
        <v>0</v>
      </c>
      <c r="Z2006" s="21" t="str">
        <f t="shared" si="212"/>
        <v>Friday</v>
      </c>
      <c r="AA2006" s="21" t="str">
        <f t="shared" si="213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224</v>
      </c>
      <c r="F2007" s="47">
        <f t="shared" si="208"/>
        <v>19712</v>
      </c>
      <c r="G2007" s="48">
        <f t="shared" si="209"/>
        <v>19712</v>
      </c>
      <c r="H2007" s="21">
        <v>333810</v>
      </c>
      <c r="I2007" s="21" t="s">
        <v>3138</v>
      </c>
      <c r="J2007" s="21">
        <v>1</v>
      </c>
      <c r="K2007" s="21">
        <v>1</v>
      </c>
      <c r="L2007" s="21">
        <f t="shared" si="210"/>
        <v>0</v>
      </c>
      <c r="M2007" s="21" t="s">
        <v>2492</v>
      </c>
      <c r="N2007" s="30">
        <v>45891</v>
      </c>
      <c r="O2007" s="48">
        <v>27360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1"/>
        <v>0</v>
      </c>
      <c r="Z2007" s="21" t="str">
        <f t="shared" si="212"/>
        <v>Friday</v>
      </c>
      <c r="AA2007" s="21" t="str">
        <f t="shared" si="213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160.30000000000001</v>
      </c>
      <c r="F2008" s="47">
        <f t="shared" si="208"/>
        <v>14106.400000000001</v>
      </c>
      <c r="G2008" s="48">
        <f t="shared" si="209"/>
        <v>14106.400000000001</v>
      </c>
      <c r="H2008" s="21">
        <v>338304</v>
      </c>
      <c r="I2008" s="21" t="s">
        <v>3139</v>
      </c>
      <c r="J2008" s="21">
        <v>1</v>
      </c>
      <c r="K2008" s="21">
        <v>1</v>
      </c>
      <c r="L2008" s="21">
        <f t="shared" si="210"/>
        <v>0</v>
      </c>
      <c r="M2008" s="21" t="s">
        <v>2423</v>
      </c>
      <c r="N2008" s="30">
        <v>45887</v>
      </c>
      <c r="O2008" s="48">
        <v>24045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1"/>
        <v>1</v>
      </c>
      <c r="Z2008" s="21" t="str">
        <f t="shared" si="212"/>
        <v>Monday</v>
      </c>
      <c r="AA2008" s="21" t="str">
        <f t="shared" si="213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305.25</v>
      </c>
      <c r="F2009" s="47">
        <f t="shared" si="208"/>
        <v>26862</v>
      </c>
      <c r="G2009" s="48">
        <f t="shared" si="209"/>
        <v>26862</v>
      </c>
      <c r="H2009" s="21">
        <v>341626</v>
      </c>
      <c r="I2009" s="21" t="s">
        <v>3140</v>
      </c>
      <c r="J2009" s="21">
        <v>1</v>
      </c>
      <c r="K2009" s="21">
        <v>1</v>
      </c>
      <c r="L2009" s="21">
        <f t="shared" si="210"/>
        <v>0</v>
      </c>
      <c r="M2009" s="21" t="s">
        <v>2446</v>
      </c>
      <c r="N2009" s="30">
        <v>45888</v>
      </c>
      <c r="O2009" s="48">
        <v>30932</v>
      </c>
      <c r="P2009" s="21" t="s">
        <v>16</v>
      </c>
      <c r="Q2009" s="21" t="s">
        <v>2070</v>
      </c>
      <c r="R2009" s="21" t="s">
        <v>637</v>
      </c>
      <c r="S2009" s="3">
        <v>4</v>
      </c>
      <c r="T2009" s="37"/>
      <c r="U2009" s="21" t="s">
        <v>18</v>
      </c>
      <c r="V2009" s="21" t="str">
        <f>VLOOKUP(P2009,'Customer List'!B:C,2,)</f>
        <v>Delhi</v>
      </c>
      <c r="W2009" s="38"/>
      <c r="X2009" s="30">
        <v>45888</v>
      </c>
      <c r="Y2009" s="21">
        <f t="shared" si="211"/>
        <v>0</v>
      </c>
      <c r="Z2009" s="21" t="str">
        <f t="shared" si="212"/>
        <v>Tuesday</v>
      </c>
      <c r="AA2009" s="21" t="str">
        <f t="shared" si="213"/>
        <v>Tuesday</v>
      </c>
      <c r="AB2009" s="21" t="str">
        <f>VLOOKUP(U2009,'Currency Sheet'!A:C,3,)</f>
        <v>DOLLAR</v>
      </c>
      <c r="AC2009" s="42" t="str">
        <f>VLOOKUP(P2009,'Customer List'!B:D,3,)</f>
        <v>Local</v>
      </c>
    </row>
    <row r="2010" spans="1:29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226.1</v>
      </c>
      <c r="F2010" s="47">
        <f t="shared" si="208"/>
        <v>19896.8</v>
      </c>
      <c r="G2010" s="48">
        <f t="shared" si="209"/>
        <v>39793.599999999999</v>
      </c>
      <c r="H2010" s="21">
        <v>352904</v>
      </c>
      <c r="I2010" s="21" t="s">
        <v>3141</v>
      </c>
      <c r="J2010" s="21">
        <v>2</v>
      </c>
      <c r="K2010" s="21">
        <v>2</v>
      </c>
      <c r="L2010" s="21">
        <f t="shared" si="210"/>
        <v>0</v>
      </c>
      <c r="M2010" s="21" t="s">
        <v>2422</v>
      </c>
      <c r="N2010" s="30">
        <v>45887</v>
      </c>
      <c r="O2010" s="48">
        <v>61370</v>
      </c>
      <c r="P2010" s="21" t="s">
        <v>621</v>
      </c>
      <c r="Q2010" s="21">
        <v>58154519640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Hyderabad</v>
      </c>
      <c r="W2010" s="38"/>
      <c r="X2010" s="30">
        <v>45888</v>
      </c>
      <c r="Y2010" s="21">
        <f t="shared" si="211"/>
        <v>1</v>
      </c>
      <c r="Z2010" s="21" t="str">
        <f t="shared" si="212"/>
        <v>Monday</v>
      </c>
      <c r="AA2010" s="21" t="str">
        <f t="shared" si="213"/>
        <v>Tuesday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236.6</v>
      </c>
      <c r="F2011" s="47">
        <f t="shared" si="208"/>
        <v>20820.8</v>
      </c>
      <c r="G2011" s="48">
        <f t="shared" si="209"/>
        <v>41641.599999999999</v>
      </c>
      <c r="H2011" s="21">
        <v>352906</v>
      </c>
      <c r="I2011" s="21" t="s">
        <v>3142</v>
      </c>
      <c r="J2011" s="21">
        <v>2</v>
      </c>
      <c r="K2011" s="21">
        <v>2</v>
      </c>
      <c r="L2011" s="21">
        <f t="shared" si="210"/>
        <v>0</v>
      </c>
      <c r="M2011" s="21" t="s">
        <v>2412</v>
      </c>
      <c r="N2011" s="30">
        <v>45887</v>
      </c>
      <c r="O2011" s="48">
        <v>71250.399999999994</v>
      </c>
      <c r="P2011" s="21" t="s">
        <v>191</v>
      </c>
      <c r="Q2011" s="21" t="s">
        <v>2393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Chandigarh</v>
      </c>
      <c r="W2011" s="38"/>
      <c r="X2011" s="30">
        <v>45889</v>
      </c>
      <c r="Y2011" s="21">
        <f t="shared" si="211"/>
        <v>2</v>
      </c>
      <c r="Z2011" s="21" t="str">
        <f t="shared" si="212"/>
        <v>Monday</v>
      </c>
      <c r="AA2011" s="21" t="str">
        <f t="shared" si="213"/>
        <v>Wednesday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267.39999999999998</v>
      </c>
      <c r="F2012" s="47">
        <f t="shared" si="208"/>
        <v>23531.199999999997</v>
      </c>
      <c r="G2012" s="48">
        <f t="shared" si="209"/>
        <v>23531.199999999997</v>
      </c>
      <c r="H2012" s="21">
        <v>353226</v>
      </c>
      <c r="I2012" s="21" t="s">
        <v>3143</v>
      </c>
      <c r="J2012" s="21">
        <v>1</v>
      </c>
      <c r="K2012" s="21">
        <v>1</v>
      </c>
      <c r="L2012" s="21">
        <f t="shared" si="210"/>
        <v>0</v>
      </c>
      <c r="M2012" s="21" t="s">
        <v>2446</v>
      </c>
      <c r="N2012" s="30">
        <v>45888</v>
      </c>
      <c r="O2012" s="48">
        <v>29032</v>
      </c>
      <c r="P2012" s="21" t="s">
        <v>16</v>
      </c>
      <c r="Q2012" s="21" t="s">
        <v>2070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11"/>
        <v>0</v>
      </c>
      <c r="Z2012" s="21" t="str">
        <f t="shared" si="212"/>
        <v>Tuesday</v>
      </c>
      <c r="AA2012" s="21" t="str">
        <f t="shared" si="213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273.7</v>
      </c>
      <c r="F2013" s="47">
        <f t="shared" si="208"/>
        <v>24085.599999999999</v>
      </c>
      <c r="G2013" s="48">
        <f t="shared" si="209"/>
        <v>24085.599999999999</v>
      </c>
      <c r="H2013" s="21">
        <v>353272</v>
      </c>
      <c r="I2013" s="21" t="s">
        <v>3144</v>
      </c>
      <c r="J2013" s="21">
        <v>1</v>
      </c>
      <c r="K2013" s="21">
        <v>1</v>
      </c>
      <c r="L2013" s="21">
        <f t="shared" si="210"/>
        <v>0</v>
      </c>
      <c r="M2013" s="21" t="s">
        <v>2446</v>
      </c>
      <c r="N2013" s="30">
        <v>45888</v>
      </c>
      <c r="O2013" s="48">
        <v>29716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1"/>
        <v>0</v>
      </c>
      <c r="Z2013" s="21" t="str">
        <f t="shared" si="212"/>
        <v>Tuesday</v>
      </c>
      <c r="AA2013" s="21" t="str">
        <f t="shared" si="213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153</v>
      </c>
      <c r="F2014" s="47">
        <f t="shared" si="208"/>
        <v>13464</v>
      </c>
      <c r="G2014" s="48">
        <f t="shared" si="209"/>
        <v>13464</v>
      </c>
      <c r="H2014" s="21">
        <v>354515</v>
      </c>
      <c r="I2014" s="21" t="s">
        <v>3145</v>
      </c>
      <c r="J2014" s="21">
        <v>1</v>
      </c>
      <c r="K2014" s="21">
        <v>1</v>
      </c>
      <c r="L2014" s="21">
        <f t="shared" si="210"/>
        <v>0</v>
      </c>
      <c r="M2014" s="21" t="s">
        <v>2425</v>
      </c>
      <c r="N2014" s="30">
        <v>45887</v>
      </c>
      <c r="O2014" s="48">
        <v>23715</v>
      </c>
      <c r="P2014" s="21" t="s">
        <v>1018</v>
      </c>
      <c r="Q2014" s="21">
        <v>58154521795</v>
      </c>
      <c r="R2014" s="21" t="s">
        <v>40</v>
      </c>
      <c r="S2014" s="3">
        <v>4</v>
      </c>
      <c r="T2014" s="37"/>
      <c r="U2014" s="21" t="s">
        <v>18</v>
      </c>
      <c r="V2014" s="21" t="str">
        <f>VLOOKUP(P2014,'Customer List'!B:C,2,)</f>
        <v>Guwahati</v>
      </c>
      <c r="W2014" s="38"/>
      <c r="X2014" s="30">
        <v>45888</v>
      </c>
      <c r="Y2014" s="21">
        <f t="shared" si="211"/>
        <v>1</v>
      </c>
      <c r="Z2014" s="21" t="str">
        <f t="shared" si="212"/>
        <v>Monday</v>
      </c>
      <c r="AA2014" s="21" t="str">
        <f t="shared" si="213"/>
        <v>Tuesday</v>
      </c>
      <c r="AB2014" s="21" t="str">
        <f>VLOOKUP(U2014,'Currency Sheet'!A:C,3,)</f>
        <v>DOLLAR</v>
      </c>
      <c r="AC2014" s="42" t="str">
        <f>VLOOKUP(P2014,'Customer List'!B:D,3,)</f>
        <v>OutStation</v>
      </c>
    </row>
    <row r="2015" spans="1:29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203.7</v>
      </c>
      <c r="F2015" s="47">
        <f t="shared" si="208"/>
        <v>17925.599999999999</v>
      </c>
      <c r="G2015" s="48">
        <f t="shared" si="209"/>
        <v>17925.599999999999</v>
      </c>
      <c r="H2015" s="21">
        <v>362504</v>
      </c>
      <c r="I2015" s="21" t="s">
        <v>3024</v>
      </c>
      <c r="J2015" s="21">
        <v>1</v>
      </c>
      <c r="K2015" s="21">
        <v>1</v>
      </c>
      <c r="L2015" s="21">
        <f t="shared" si="210"/>
        <v>0</v>
      </c>
      <c r="M2015" s="21" t="s">
        <v>2446</v>
      </c>
      <c r="N2015" s="30">
        <v>45888</v>
      </c>
      <c r="O2015" s="48">
        <v>22116</v>
      </c>
      <c r="P2015" s="21" t="s">
        <v>16</v>
      </c>
      <c r="Q2015" s="21" t="s">
        <v>2070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11"/>
        <v>0</v>
      </c>
      <c r="Z2015" s="21" t="str">
        <f t="shared" si="212"/>
        <v>Tuesday</v>
      </c>
      <c r="AA2015" s="21" t="str">
        <f t="shared" si="213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321.75</v>
      </c>
      <c r="F2016" s="47">
        <f t="shared" si="208"/>
        <v>28314</v>
      </c>
      <c r="G2016" s="48">
        <f t="shared" si="209"/>
        <v>28314</v>
      </c>
      <c r="H2016" s="21">
        <v>362538</v>
      </c>
      <c r="I2016" s="21" t="s">
        <v>3014</v>
      </c>
      <c r="J2016" s="21">
        <v>1</v>
      </c>
      <c r="K2016" s="21">
        <v>1</v>
      </c>
      <c r="L2016" s="21">
        <f t="shared" si="210"/>
        <v>0</v>
      </c>
      <c r="M2016" s="21" t="s">
        <v>2446</v>
      </c>
      <c r="N2016" s="30">
        <v>45888</v>
      </c>
      <c r="O2016" s="48">
        <v>32604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1"/>
        <v>0</v>
      </c>
      <c r="Z2016" s="21" t="str">
        <f t="shared" si="212"/>
        <v>Tuesday</v>
      </c>
      <c r="AA2016" s="21" t="str">
        <f t="shared" si="213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187.6</v>
      </c>
      <c r="F2017" s="47">
        <f t="shared" si="208"/>
        <v>16508.8</v>
      </c>
      <c r="G2017" s="48">
        <f t="shared" si="209"/>
        <v>16508.8</v>
      </c>
      <c r="H2017" s="21">
        <v>364108</v>
      </c>
      <c r="I2017" s="21" t="s">
        <v>3146</v>
      </c>
      <c r="J2017" s="21">
        <v>1</v>
      </c>
      <c r="K2017" s="21">
        <v>1</v>
      </c>
      <c r="L2017" s="21">
        <f t="shared" si="210"/>
        <v>0</v>
      </c>
      <c r="M2017" s="21" t="s">
        <v>2416</v>
      </c>
      <c r="N2017" s="30">
        <v>45887</v>
      </c>
      <c r="O2017" s="48">
        <v>24174.27</v>
      </c>
      <c r="P2017" s="21" t="s">
        <v>269</v>
      </c>
      <c r="Q2017" s="21">
        <v>58154517212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Kalyani</v>
      </c>
      <c r="W2017" s="38"/>
      <c r="X2017" s="30">
        <v>45889</v>
      </c>
      <c r="Y2017" s="21">
        <f t="shared" si="211"/>
        <v>2</v>
      </c>
      <c r="Z2017" s="21" t="str">
        <f t="shared" si="212"/>
        <v>Monday</v>
      </c>
      <c r="AA2017" s="21" t="str">
        <f t="shared" si="213"/>
        <v>Wednesday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291.89999999999998</v>
      </c>
      <c r="F2018" s="47">
        <f t="shared" si="208"/>
        <v>25687.199999999997</v>
      </c>
      <c r="G2018" s="48">
        <f t="shared" si="209"/>
        <v>25687.199999999997</v>
      </c>
      <c r="H2018" s="21">
        <v>375020</v>
      </c>
      <c r="I2018" s="21" t="s">
        <v>3147</v>
      </c>
      <c r="J2018" s="21">
        <v>1</v>
      </c>
      <c r="K2018" s="21">
        <v>1</v>
      </c>
      <c r="L2018" s="21">
        <f t="shared" si="210"/>
        <v>0</v>
      </c>
      <c r="M2018" s="21" t="s">
        <v>2423</v>
      </c>
      <c r="N2018" s="30">
        <v>45887</v>
      </c>
      <c r="O2018" s="48">
        <v>43785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11"/>
        <v>1</v>
      </c>
      <c r="Z2018" s="21" t="str">
        <f t="shared" si="212"/>
        <v>Monday</v>
      </c>
      <c r="AA2018" s="21" t="str">
        <f t="shared" si="213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224</v>
      </c>
      <c r="F2019" s="47">
        <f t="shared" si="208"/>
        <v>19712</v>
      </c>
      <c r="G2019" s="48">
        <f t="shared" si="209"/>
        <v>19712</v>
      </c>
      <c r="H2019" s="21">
        <v>393512</v>
      </c>
      <c r="I2019" s="21" t="s">
        <v>3148</v>
      </c>
      <c r="J2019" s="21">
        <v>1</v>
      </c>
      <c r="K2019" s="21">
        <v>1</v>
      </c>
      <c r="L2019" s="21">
        <f t="shared" si="210"/>
        <v>0</v>
      </c>
      <c r="M2019" s="21" t="s">
        <v>2423</v>
      </c>
      <c r="N2019" s="30">
        <v>45887</v>
      </c>
      <c r="O2019" s="48">
        <v>33600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1"/>
        <v>1</v>
      </c>
      <c r="Z2019" s="21" t="str">
        <f t="shared" si="212"/>
        <v>Monday</v>
      </c>
      <c r="AA2019" s="21" t="str">
        <f t="shared" si="213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146.30000000000001</v>
      </c>
      <c r="F2020" s="47">
        <f t="shared" si="208"/>
        <v>12874.400000000001</v>
      </c>
      <c r="G2020" s="48">
        <f t="shared" si="209"/>
        <v>12874.400000000001</v>
      </c>
      <c r="H2020" s="21">
        <v>400134</v>
      </c>
      <c r="I2020" s="21" t="s">
        <v>2965</v>
      </c>
      <c r="J2020" s="21">
        <v>1</v>
      </c>
      <c r="K2020" s="21">
        <v>1</v>
      </c>
      <c r="L2020" s="21">
        <f t="shared" si="210"/>
        <v>0</v>
      </c>
      <c r="M2020" s="21" t="s">
        <v>2406</v>
      </c>
      <c r="N2020" s="30">
        <v>45887</v>
      </c>
      <c r="O2020" s="48">
        <v>17869.5</v>
      </c>
      <c r="P2020" s="21" t="s">
        <v>242</v>
      </c>
      <c r="Q2020" s="21">
        <v>58154518704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Mumbai</v>
      </c>
      <c r="W2020" s="38"/>
      <c r="X2020" s="30">
        <v>45888</v>
      </c>
      <c r="Y2020" s="21">
        <f t="shared" si="211"/>
        <v>1</v>
      </c>
      <c r="Z2020" s="21" t="str">
        <f t="shared" si="212"/>
        <v>Monday</v>
      </c>
      <c r="AA2020" s="21" t="str">
        <f t="shared" si="213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42.7</v>
      </c>
      <c r="F2021" s="47">
        <f t="shared" si="208"/>
        <v>3757.6000000000004</v>
      </c>
      <c r="G2021" s="48">
        <f t="shared" si="209"/>
        <v>3757.6000000000004</v>
      </c>
      <c r="H2021" s="21">
        <v>400139</v>
      </c>
      <c r="I2021" s="21" t="s">
        <v>3149</v>
      </c>
      <c r="J2021" s="21">
        <v>1</v>
      </c>
      <c r="K2021" s="21">
        <v>1</v>
      </c>
      <c r="L2021" s="21">
        <f t="shared" si="210"/>
        <v>0</v>
      </c>
      <c r="M2021" s="21" t="s">
        <v>2492</v>
      </c>
      <c r="N2021" s="30">
        <v>45891</v>
      </c>
      <c r="O2021" s="48">
        <v>5215.5</v>
      </c>
      <c r="P2021" s="21" t="s">
        <v>42</v>
      </c>
      <c r="Q2021" s="21" t="s">
        <v>636</v>
      </c>
      <c r="R2021" s="21" t="s">
        <v>637</v>
      </c>
      <c r="S2021" s="3">
        <v>4</v>
      </c>
      <c r="T2021" s="37"/>
      <c r="U2021" s="21" t="s">
        <v>18</v>
      </c>
      <c r="V2021" s="21" t="str">
        <f>VLOOKUP(P2021,'Customer List'!B:C,2,)</f>
        <v>Faridabad</v>
      </c>
      <c r="W2021" s="38"/>
      <c r="X2021" s="30">
        <v>45891</v>
      </c>
      <c r="Y2021" s="21">
        <f t="shared" si="211"/>
        <v>0</v>
      </c>
      <c r="Z2021" s="21" t="str">
        <f t="shared" si="212"/>
        <v>Friday</v>
      </c>
      <c r="AA2021" s="21" t="str">
        <f t="shared" si="213"/>
        <v>Friday</v>
      </c>
      <c r="AB2021" s="21" t="str">
        <f>VLOOKUP(U2021,'Currency Sheet'!A:C,3,)</f>
        <v>DOLLAR</v>
      </c>
      <c r="AC2021" s="42" t="str">
        <f>VLOOKUP(P2021,'Customer List'!B:D,3,)</f>
        <v>Local</v>
      </c>
    </row>
    <row r="2022" spans="1:29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168.7</v>
      </c>
      <c r="F2022" s="47">
        <f t="shared" si="208"/>
        <v>14845.599999999999</v>
      </c>
      <c r="G2022" s="48">
        <f t="shared" si="209"/>
        <v>14845.599999999999</v>
      </c>
      <c r="H2022" s="21">
        <v>400150</v>
      </c>
      <c r="I2022" s="21" t="s">
        <v>3150</v>
      </c>
      <c r="J2022" s="21">
        <v>1</v>
      </c>
      <c r="K2022" s="21">
        <v>1</v>
      </c>
      <c r="L2022" s="21">
        <f t="shared" si="210"/>
        <v>0</v>
      </c>
      <c r="M2022" s="21" t="s">
        <v>2407</v>
      </c>
      <c r="N2022" s="30">
        <v>45887</v>
      </c>
      <c r="O2022" s="48">
        <v>26148.5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11"/>
        <v>2</v>
      </c>
      <c r="Z2022" s="21" t="str">
        <f t="shared" si="212"/>
        <v>Monday</v>
      </c>
      <c r="AA2022" s="21" t="str">
        <f t="shared" si="213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268.5</v>
      </c>
      <c r="F2023" s="47">
        <f t="shared" si="208"/>
        <v>23628</v>
      </c>
      <c r="G2023" s="48">
        <f t="shared" si="209"/>
        <v>23628</v>
      </c>
      <c r="H2023" s="21">
        <v>400260</v>
      </c>
      <c r="I2023" s="21" t="s">
        <v>2871</v>
      </c>
      <c r="J2023" s="21">
        <v>1</v>
      </c>
      <c r="K2023" s="21">
        <v>1</v>
      </c>
      <c r="L2023" s="21">
        <f t="shared" si="210"/>
        <v>0</v>
      </c>
      <c r="M2023" s="21" t="s">
        <v>2407</v>
      </c>
      <c r="N2023" s="30">
        <v>45887</v>
      </c>
      <c r="O2023" s="48">
        <v>38843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1"/>
        <v>2</v>
      </c>
      <c r="Z2023" s="21" t="str">
        <f t="shared" si="212"/>
        <v>Monday</v>
      </c>
      <c r="AA2023" s="21" t="str">
        <f t="shared" si="213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81.900000000000006</v>
      </c>
      <c r="F2024" s="47">
        <f t="shared" si="208"/>
        <v>7207.2000000000007</v>
      </c>
      <c r="G2024" s="48">
        <f t="shared" si="209"/>
        <v>14414.400000000001</v>
      </c>
      <c r="H2024" s="21">
        <v>401208</v>
      </c>
      <c r="I2024" s="21" t="s">
        <v>2972</v>
      </c>
      <c r="J2024" s="21">
        <v>2</v>
      </c>
      <c r="K2024" s="21">
        <v>2</v>
      </c>
      <c r="L2024" s="21">
        <f t="shared" si="210"/>
        <v>0</v>
      </c>
      <c r="M2024" s="21" t="s">
        <v>2422</v>
      </c>
      <c r="N2024" s="30">
        <v>45887</v>
      </c>
      <c r="O2024" s="48">
        <v>22230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1"/>
        <v>1</v>
      </c>
      <c r="Z2024" s="21" t="str">
        <f t="shared" si="212"/>
        <v>Monday</v>
      </c>
      <c r="AA2024" s="21" t="str">
        <f t="shared" si="213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39.200000000000003</v>
      </c>
      <c r="F2025" s="47">
        <f t="shared" si="208"/>
        <v>3449.6000000000004</v>
      </c>
      <c r="G2025" s="48">
        <f t="shared" si="209"/>
        <v>3449.6000000000004</v>
      </c>
      <c r="H2025" s="21">
        <v>405203</v>
      </c>
      <c r="I2025" s="21" t="s">
        <v>1754</v>
      </c>
      <c r="J2025" s="21">
        <v>1</v>
      </c>
      <c r="K2025" s="21">
        <v>1</v>
      </c>
      <c r="L2025" s="21">
        <f t="shared" si="210"/>
        <v>0</v>
      </c>
      <c r="M2025" s="21" t="s">
        <v>2424</v>
      </c>
      <c r="N2025" s="30">
        <v>45887</v>
      </c>
      <c r="O2025" s="48">
        <v>5880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1"/>
        <v>1</v>
      </c>
      <c r="Z2025" s="21" t="str">
        <f t="shared" si="212"/>
        <v>Monday</v>
      </c>
      <c r="AA2025" s="21" t="str">
        <f t="shared" si="213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185.5</v>
      </c>
      <c r="F2026" s="47">
        <f t="shared" si="208"/>
        <v>16324</v>
      </c>
      <c r="G2026" s="48">
        <f t="shared" si="209"/>
        <v>16324</v>
      </c>
      <c r="H2026" s="21">
        <v>405718</v>
      </c>
      <c r="I2026" s="21" t="s">
        <v>3033</v>
      </c>
      <c r="J2026" s="21">
        <v>1</v>
      </c>
      <c r="K2026" s="21">
        <v>1</v>
      </c>
      <c r="L2026" s="21">
        <f t="shared" si="210"/>
        <v>0</v>
      </c>
      <c r="M2026" s="21" t="s">
        <v>2415</v>
      </c>
      <c r="N2026" s="30">
        <v>45887</v>
      </c>
      <c r="O2026" s="48">
        <v>20140</v>
      </c>
      <c r="P2026" s="21" t="s">
        <v>839</v>
      </c>
      <c r="Q2026" s="21">
        <v>58154523350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1"/>
        <v>1</v>
      </c>
      <c r="Z2026" s="21" t="str">
        <f t="shared" si="212"/>
        <v>Monday</v>
      </c>
      <c r="AA2026" s="21" t="str">
        <f t="shared" si="213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72.8</v>
      </c>
      <c r="F2027" s="47">
        <f t="shared" si="208"/>
        <v>6406.4</v>
      </c>
      <c r="G2027" s="48">
        <f t="shared" si="209"/>
        <v>6406.4</v>
      </c>
      <c r="H2027" s="21">
        <v>406421</v>
      </c>
      <c r="I2027" s="21" t="s">
        <v>3151</v>
      </c>
      <c r="J2027" s="21">
        <v>1</v>
      </c>
      <c r="K2027" s="21">
        <v>1</v>
      </c>
      <c r="L2027" s="21">
        <f t="shared" si="210"/>
        <v>0</v>
      </c>
      <c r="M2027" s="21" t="s">
        <v>2408</v>
      </c>
      <c r="N2027" s="30">
        <v>45887</v>
      </c>
      <c r="O2027" s="48">
        <v>11284</v>
      </c>
      <c r="P2027" s="21" t="s">
        <v>1907</v>
      </c>
      <c r="Q2027" s="21" t="s">
        <v>2394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1"/>
        <v>2</v>
      </c>
      <c r="Z2027" s="21" t="str">
        <f t="shared" si="212"/>
        <v>Monday</v>
      </c>
      <c r="AA2027" s="21" t="str">
        <f t="shared" si="213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135.80000000000001</v>
      </c>
      <c r="F2028" s="47">
        <f t="shared" si="208"/>
        <v>11950.400000000001</v>
      </c>
      <c r="G2028" s="48">
        <f t="shared" si="209"/>
        <v>11950.400000000001</v>
      </c>
      <c r="H2028" s="21">
        <v>407122</v>
      </c>
      <c r="I2028" s="21" t="s">
        <v>3152</v>
      </c>
      <c r="J2028" s="21">
        <v>1</v>
      </c>
      <c r="K2028" s="21">
        <v>1</v>
      </c>
      <c r="L2028" s="21">
        <f t="shared" si="210"/>
        <v>0</v>
      </c>
      <c r="M2028" s="21" t="s">
        <v>2408</v>
      </c>
      <c r="N2028" s="30">
        <v>45887</v>
      </c>
      <c r="O2028" s="48">
        <v>21049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1"/>
        <v>2</v>
      </c>
      <c r="Z2028" s="21" t="str">
        <f t="shared" si="212"/>
        <v>Monday</v>
      </c>
      <c r="AA2028" s="21" t="str">
        <f t="shared" si="213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45.5</v>
      </c>
      <c r="F2029" s="47">
        <f t="shared" si="208"/>
        <v>4004</v>
      </c>
      <c r="G2029" s="48">
        <f t="shared" si="209"/>
        <v>4004</v>
      </c>
      <c r="H2029" s="21">
        <v>420301</v>
      </c>
      <c r="I2029" s="21" t="s">
        <v>2883</v>
      </c>
      <c r="J2029" s="21">
        <v>1</v>
      </c>
      <c r="K2029" s="21">
        <v>1</v>
      </c>
      <c r="L2029" s="21">
        <f t="shared" si="210"/>
        <v>0</v>
      </c>
      <c r="M2029" s="21" t="s">
        <v>2411</v>
      </c>
      <c r="N2029" s="30">
        <v>45887</v>
      </c>
      <c r="O2029" s="48">
        <v>6851</v>
      </c>
      <c r="P2029" s="21" t="s">
        <v>191</v>
      </c>
      <c r="Q2029" s="21" t="s">
        <v>2393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1"/>
        <v>2</v>
      </c>
      <c r="Z2029" s="21" t="str">
        <f t="shared" si="212"/>
        <v>Monday</v>
      </c>
      <c r="AA2029" s="21" t="str">
        <f t="shared" si="213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08"/>
        <v>4004</v>
      </c>
      <c r="G2030" s="48">
        <f t="shared" si="209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0"/>
        <v>0</v>
      </c>
      <c r="M2030" s="21" t="s">
        <v>2435</v>
      </c>
      <c r="N2030" s="30">
        <v>45888</v>
      </c>
      <c r="O2030" s="48">
        <v>7052.5</v>
      </c>
      <c r="P2030" s="21" t="s">
        <v>2263</v>
      </c>
      <c r="Q2030" s="21">
        <v>58154569104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Chennai</v>
      </c>
      <c r="W2030" s="38"/>
      <c r="X2030" s="30">
        <v>45891</v>
      </c>
      <c r="Y2030" s="21">
        <f t="shared" si="211"/>
        <v>3</v>
      </c>
      <c r="Z2030" s="21" t="str">
        <f t="shared" si="212"/>
        <v>Tuesday</v>
      </c>
      <c r="AA2030" s="21" t="str">
        <f t="shared" si="213"/>
        <v>Friday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144.19999999999999</v>
      </c>
      <c r="F2031" s="47">
        <f t="shared" si="208"/>
        <v>12689.599999999999</v>
      </c>
      <c r="G2031" s="48">
        <f t="shared" si="209"/>
        <v>12689.599999999999</v>
      </c>
      <c r="H2031" s="21">
        <v>420302</v>
      </c>
      <c r="I2031" s="21" t="s">
        <v>2883</v>
      </c>
      <c r="J2031" s="21">
        <v>1</v>
      </c>
      <c r="K2031" s="21">
        <v>1</v>
      </c>
      <c r="L2031" s="21">
        <f t="shared" si="210"/>
        <v>0</v>
      </c>
      <c r="M2031" s="21" t="s">
        <v>2405</v>
      </c>
      <c r="N2031" s="30">
        <v>45887</v>
      </c>
      <c r="O2031" s="48">
        <v>17613</v>
      </c>
      <c r="P2031" s="21" t="s">
        <v>242</v>
      </c>
      <c r="Q2031" s="21">
        <v>58154518704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Mumbai</v>
      </c>
      <c r="W2031" s="38"/>
      <c r="X2031" s="30">
        <v>45888</v>
      </c>
      <c r="Y2031" s="21">
        <f t="shared" si="211"/>
        <v>1</v>
      </c>
      <c r="Z2031" s="21" t="str">
        <f t="shared" si="212"/>
        <v>Monday</v>
      </c>
      <c r="AA2031" s="21" t="str">
        <f t="shared" si="213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70.7</v>
      </c>
      <c r="F2032" s="47">
        <f t="shared" si="208"/>
        <v>6221.6</v>
      </c>
      <c r="G2032" s="48">
        <f t="shared" si="209"/>
        <v>12443.2</v>
      </c>
      <c r="H2032" s="21">
        <v>422301</v>
      </c>
      <c r="I2032" s="21" t="s">
        <v>2793</v>
      </c>
      <c r="J2032" s="21">
        <v>2</v>
      </c>
      <c r="K2032" s="21">
        <v>2</v>
      </c>
      <c r="L2032" s="21">
        <f t="shared" si="210"/>
        <v>0</v>
      </c>
      <c r="M2032" s="21" t="s">
        <v>2422</v>
      </c>
      <c r="N2032" s="30">
        <v>45887</v>
      </c>
      <c r="O2032" s="48">
        <v>19190</v>
      </c>
      <c r="P2032" s="21" t="s">
        <v>621</v>
      </c>
      <c r="Q2032" s="21">
        <v>58154519640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1"/>
        <v>1</v>
      </c>
      <c r="Z2032" s="21" t="str">
        <f t="shared" si="212"/>
        <v>Monday</v>
      </c>
      <c r="AA2032" s="21" t="str">
        <f t="shared" si="213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62.3</v>
      </c>
      <c r="F2033" s="47">
        <f t="shared" si="208"/>
        <v>5482.4</v>
      </c>
      <c r="G2033" s="48">
        <f t="shared" si="209"/>
        <v>5482.4</v>
      </c>
      <c r="H2033" s="21">
        <v>423101</v>
      </c>
      <c r="I2033" s="21" t="s">
        <v>1265</v>
      </c>
      <c r="J2033" s="21">
        <v>1</v>
      </c>
      <c r="K2033" s="21">
        <v>1</v>
      </c>
      <c r="L2033" s="21">
        <f t="shared" si="210"/>
        <v>0</v>
      </c>
      <c r="M2033" s="21" t="s">
        <v>2545</v>
      </c>
      <c r="N2033" s="30">
        <v>45892</v>
      </c>
      <c r="O2033" s="48">
        <v>10346.25</v>
      </c>
      <c r="P2033" s="21" t="s">
        <v>2355</v>
      </c>
      <c r="Q2033" s="21">
        <v>58154749645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Pune</v>
      </c>
      <c r="W2033" s="38"/>
      <c r="X2033" s="30">
        <v>45894</v>
      </c>
      <c r="Y2033" s="21">
        <f t="shared" si="211"/>
        <v>2</v>
      </c>
      <c r="Z2033" s="21" t="str">
        <f t="shared" si="212"/>
        <v>Saturday</v>
      </c>
      <c r="AA2033" s="21" t="str">
        <f t="shared" si="213"/>
        <v>Monday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234.5</v>
      </c>
      <c r="F2034" s="47">
        <f t="shared" si="208"/>
        <v>20636</v>
      </c>
      <c r="G2034" s="48">
        <f t="shared" si="209"/>
        <v>41272</v>
      </c>
      <c r="H2034" s="21">
        <v>423104</v>
      </c>
      <c r="I2034" s="21" t="s">
        <v>1874</v>
      </c>
      <c r="J2034" s="21">
        <v>2</v>
      </c>
      <c r="K2034" s="21">
        <v>2</v>
      </c>
      <c r="L2034" s="21">
        <f t="shared" si="210"/>
        <v>0</v>
      </c>
      <c r="M2034" s="21" t="s">
        <v>2422</v>
      </c>
      <c r="N2034" s="30">
        <v>45887</v>
      </c>
      <c r="O2034" s="48">
        <v>63650</v>
      </c>
      <c r="P2034" s="21" t="s">
        <v>621</v>
      </c>
      <c r="Q2034" s="21">
        <v>58154519640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Hyderabad</v>
      </c>
      <c r="W2034" s="38"/>
      <c r="X2034" s="30">
        <v>45888</v>
      </c>
      <c r="Y2034" s="21">
        <f t="shared" si="211"/>
        <v>1</v>
      </c>
      <c r="Z2034" s="21" t="str">
        <f t="shared" si="212"/>
        <v>Monday</v>
      </c>
      <c r="AA2034" s="21" t="str">
        <f t="shared" si="213"/>
        <v>Tuesday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115.5</v>
      </c>
      <c r="F2035" s="47">
        <f t="shared" si="208"/>
        <v>10164</v>
      </c>
      <c r="G2035" s="48">
        <f t="shared" si="209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10"/>
        <v>0</v>
      </c>
      <c r="M2035" s="21" t="s">
        <v>2413</v>
      </c>
      <c r="N2035" s="30">
        <v>45887</v>
      </c>
      <c r="O2035" s="48">
        <v>17391</v>
      </c>
      <c r="P2035" s="21" t="s">
        <v>191</v>
      </c>
      <c r="Q2035" s="21" t="s">
        <v>2393</v>
      </c>
      <c r="R2035" s="21" t="s">
        <v>40</v>
      </c>
      <c r="S2035" s="3">
        <v>4</v>
      </c>
      <c r="T2035" s="37"/>
      <c r="U2035" s="21" t="s">
        <v>18</v>
      </c>
      <c r="V2035" s="21" t="str">
        <f>VLOOKUP(P2035,'Customer List'!B:C,2,)</f>
        <v>Chandigarh</v>
      </c>
      <c r="W2035" s="38"/>
      <c r="X2035" s="30">
        <v>45889</v>
      </c>
      <c r="Y2035" s="21">
        <f t="shared" si="211"/>
        <v>2</v>
      </c>
      <c r="Z2035" s="21" t="str">
        <f t="shared" si="212"/>
        <v>Monday</v>
      </c>
      <c r="AA2035" s="21" t="str">
        <f t="shared" si="213"/>
        <v>Wednesday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08"/>
        <v>10164</v>
      </c>
      <c r="G2036" s="48">
        <f t="shared" si="209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0"/>
        <v>0</v>
      </c>
      <c r="M2036" s="21" t="s">
        <v>2492</v>
      </c>
      <c r="N2036" s="30">
        <v>45891</v>
      </c>
      <c r="O2036" s="48">
        <v>14107.5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11"/>
        <v>0</v>
      </c>
      <c r="Z2036" s="21" t="str">
        <f t="shared" si="212"/>
        <v>Friday</v>
      </c>
      <c r="AA2036" s="21" t="str">
        <f t="shared" si="213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111.3</v>
      </c>
      <c r="F2037" s="47">
        <f t="shared" si="208"/>
        <v>9794.4</v>
      </c>
      <c r="G2037" s="48">
        <f t="shared" si="209"/>
        <v>9794.4</v>
      </c>
      <c r="H2037" s="21">
        <v>425401</v>
      </c>
      <c r="I2037" s="21" t="s">
        <v>3037</v>
      </c>
      <c r="J2037" s="21">
        <v>1</v>
      </c>
      <c r="K2037" s="21">
        <v>1</v>
      </c>
      <c r="L2037" s="21">
        <f t="shared" si="210"/>
        <v>0</v>
      </c>
      <c r="M2037" s="21" t="s">
        <v>2492</v>
      </c>
      <c r="N2037" s="30">
        <v>45891</v>
      </c>
      <c r="O2037" s="48">
        <v>13594.5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1"/>
        <v>0</v>
      </c>
      <c r="Z2037" s="21" t="str">
        <f t="shared" si="212"/>
        <v>Friday</v>
      </c>
      <c r="AA2037" s="21" t="str">
        <f t="shared" si="213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185.5</v>
      </c>
      <c r="F2038" s="47">
        <f t="shared" si="208"/>
        <v>16324</v>
      </c>
      <c r="G2038" s="48">
        <f t="shared" si="209"/>
        <v>16324</v>
      </c>
      <c r="H2038" s="21">
        <v>432701</v>
      </c>
      <c r="I2038" s="21" t="s">
        <v>3153</v>
      </c>
      <c r="J2038" s="21">
        <v>1</v>
      </c>
      <c r="K2038" s="21">
        <v>1</v>
      </c>
      <c r="L2038" s="21">
        <f t="shared" si="210"/>
        <v>0</v>
      </c>
      <c r="M2038" s="21" t="s">
        <v>2441</v>
      </c>
      <c r="N2038" s="30">
        <v>45888</v>
      </c>
      <c r="O2038" s="48">
        <v>0</v>
      </c>
      <c r="P2038" s="21" t="s">
        <v>16</v>
      </c>
      <c r="Q2038" s="21" t="s">
        <v>2070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11"/>
        <v>0</v>
      </c>
      <c r="Z2038" s="21" t="str">
        <f t="shared" si="212"/>
        <v>Tuesday</v>
      </c>
      <c r="AA2038" s="21" t="str">
        <f t="shared" si="213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86.8</v>
      </c>
      <c r="F2039" s="47">
        <f t="shared" si="208"/>
        <v>7638.4</v>
      </c>
      <c r="G2039" s="48">
        <f t="shared" si="209"/>
        <v>7638.4</v>
      </c>
      <c r="H2039" s="21">
        <v>502517</v>
      </c>
      <c r="I2039" s="21" t="s">
        <v>1768</v>
      </c>
      <c r="J2039" s="21">
        <v>1</v>
      </c>
      <c r="K2039" s="21">
        <v>1</v>
      </c>
      <c r="L2039" s="21">
        <f t="shared" si="210"/>
        <v>0</v>
      </c>
      <c r="M2039" s="21" t="s">
        <v>2442</v>
      </c>
      <c r="N2039" s="30">
        <v>45888</v>
      </c>
      <c r="O2039" s="48">
        <v>0</v>
      </c>
      <c r="P2039" s="21" t="s">
        <v>130</v>
      </c>
      <c r="Q2039" s="21" t="s">
        <v>2070</v>
      </c>
      <c r="R2039" s="21" t="s">
        <v>723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1"/>
        <v>0</v>
      </c>
      <c r="Z2039" s="21" t="str">
        <f t="shared" si="212"/>
        <v>Tuesday</v>
      </c>
      <c r="AA2039" s="21" t="str">
        <f t="shared" si="213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58.1</v>
      </c>
      <c r="F2040" s="47">
        <f t="shared" si="208"/>
        <v>5112.8</v>
      </c>
      <c r="G2040" s="48">
        <f t="shared" si="209"/>
        <v>5112.8</v>
      </c>
      <c r="H2040" s="21">
        <v>503807</v>
      </c>
      <c r="I2040" s="21" t="s">
        <v>1613</v>
      </c>
      <c r="J2040" s="21">
        <v>1</v>
      </c>
      <c r="K2040" s="21">
        <v>1</v>
      </c>
      <c r="L2040" s="21">
        <f t="shared" si="210"/>
        <v>0</v>
      </c>
      <c r="M2040" s="21" t="s">
        <v>2492</v>
      </c>
      <c r="N2040" s="30">
        <v>45891</v>
      </c>
      <c r="O2040" s="48">
        <v>7096.5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1"/>
        <v>0</v>
      </c>
      <c r="Z2040" s="21" t="str">
        <f t="shared" si="212"/>
        <v>Friday</v>
      </c>
      <c r="AA2040" s="21" t="str">
        <f t="shared" si="213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204.75</v>
      </c>
      <c r="F2041" s="47">
        <f t="shared" si="208"/>
        <v>18018</v>
      </c>
      <c r="G2041" s="48">
        <f t="shared" si="209"/>
        <v>18018</v>
      </c>
      <c r="H2041" s="21">
        <v>504133</v>
      </c>
      <c r="I2041" s="21" t="s">
        <v>232</v>
      </c>
      <c r="J2041" s="21">
        <v>1</v>
      </c>
      <c r="K2041" s="21">
        <v>1</v>
      </c>
      <c r="L2041" s="21">
        <f t="shared" si="210"/>
        <v>0</v>
      </c>
      <c r="M2041" s="21" t="s">
        <v>2446</v>
      </c>
      <c r="N2041" s="30">
        <v>45888</v>
      </c>
      <c r="O2041" s="48">
        <v>20748</v>
      </c>
      <c r="P2041" s="21" t="s">
        <v>16</v>
      </c>
      <c r="Q2041" s="21" t="s">
        <v>2070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1"/>
        <v>0</v>
      </c>
      <c r="Z2041" s="21" t="str">
        <f t="shared" si="212"/>
        <v>Tuesday</v>
      </c>
      <c r="AA2041" s="21" t="str">
        <f t="shared" si="213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67.2</v>
      </c>
      <c r="F2042" s="47">
        <f t="shared" si="208"/>
        <v>5913.6</v>
      </c>
      <c r="G2042" s="48">
        <f t="shared" si="209"/>
        <v>5913.6</v>
      </c>
      <c r="H2042" s="21">
        <v>504303</v>
      </c>
      <c r="I2042" s="21" t="s">
        <v>3154</v>
      </c>
      <c r="J2042" s="21">
        <v>1</v>
      </c>
      <c r="K2042" s="21">
        <v>1</v>
      </c>
      <c r="L2042" s="21">
        <f t="shared" si="210"/>
        <v>0</v>
      </c>
      <c r="M2042" s="21" t="s">
        <v>2492</v>
      </c>
      <c r="N2042" s="30">
        <v>45891</v>
      </c>
      <c r="O2042" s="48">
        <v>8208</v>
      </c>
      <c r="P2042" s="21" t="s">
        <v>42</v>
      </c>
      <c r="Q2042" s="21" t="s">
        <v>636</v>
      </c>
      <c r="R2042" s="21" t="s">
        <v>637</v>
      </c>
      <c r="S2042" s="3">
        <v>4</v>
      </c>
      <c r="T2042" s="37" t="s">
        <v>2493</v>
      </c>
      <c r="U2042" s="21" t="s">
        <v>18</v>
      </c>
      <c r="V2042" s="21" t="str">
        <f>VLOOKUP(P2042,'Customer List'!B:C,2,)</f>
        <v>Faridabad</v>
      </c>
      <c r="W2042" s="38"/>
      <c r="X2042" s="30">
        <v>45891</v>
      </c>
      <c r="Y2042" s="21">
        <f t="shared" si="211"/>
        <v>0</v>
      </c>
      <c r="Z2042" s="21" t="str">
        <f t="shared" si="212"/>
        <v>Friday</v>
      </c>
      <c r="AA2042" s="21" t="str">
        <f t="shared" si="213"/>
        <v>Friday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137.9</v>
      </c>
      <c r="F2043" s="47">
        <f t="shared" si="208"/>
        <v>12135.2</v>
      </c>
      <c r="G2043" s="48">
        <f t="shared" si="209"/>
        <v>12135.2</v>
      </c>
      <c r="H2043" s="21">
        <v>505006</v>
      </c>
      <c r="I2043" s="21" t="s">
        <v>3155</v>
      </c>
      <c r="J2043" s="21">
        <v>1</v>
      </c>
      <c r="K2043" s="21">
        <v>1</v>
      </c>
      <c r="L2043" s="21">
        <f t="shared" si="210"/>
        <v>0</v>
      </c>
      <c r="M2043" s="21" t="s">
        <v>2446</v>
      </c>
      <c r="N2043" s="30">
        <v>45888</v>
      </c>
      <c r="O2043" s="48">
        <v>14972</v>
      </c>
      <c r="P2043" s="21" t="s">
        <v>16</v>
      </c>
      <c r="Q2043" s="21" t="s">
        <v>2070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45888</v>
      </c>
      <c r="Y2043" s="21">
        <f t="shared" si="211"/>
        <v>0</v>
      </c>
      <c r="Z2043" s="21" t="str">
        <f t="shared" si="212"/>
        <v>Tuesday</v>
      </c>
      <c r="AA2043" s="21" t="str">
        <f t="shared" si="213"/>
        <v>Tuesday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176.4</v>
      </c>
      <c r="F2044" s="47">
        <f t="shared" si="208"/>
        <v>15523.2</v>
      </c>
      <c r="G2044" s="48">
        <f t="shared" si="209"/>
        <v>15523.2</v>
      </c>
      <c r="H2044" s="21">
        <v>505814</v>
      </c>
      <c r="I2044" s="21" t="s">
        <v>1652</v>
      </c>
      <c r="J2044" s="21">
        <v>1</v>
      </c>
      <c r="K2044" s="21">
        <v>1</v>
      </c>
      <c r="L2044" s="21">
        <f t="shared" si="210"/>
        <v>0</v>
      </c>
      <c r="M2044" s="21" t="s">
        <v>2545</v>
      </c>
      <c r="N2044" s="30">
        <v>45892</v>
      </c>
      <c r="O2044" s="48">
        <v>29295</v>
      </c>
      <c r="P2044" s="21" t="s">
        <v>2355</v>
      </c>
      <c r="Q2044" s="21">
        <v>58154749645</v>
      </c>
      <c r="R2044" s="21" t="s">
        <v>40</v>
      </c>
      <c r="S2044" s="3">
        <v>4</v>
      </c>
      <c r="T2044" s="37"/>
      <c r="U2044" s="21" t="s">
        <v>18</v>
      </c>
      <c r="V2044" s="21" t="str">
        <f>VLOOKUP(P2044,'Customer List'!B:C,2,)</f>
        <v>Pune</v>
      </c>
      <c r="W2044" s="38"/>
      <c r="X2044" s="30">
        <v>45894</v>
      </c>
      <c r="Y2044" s="21">
        <f t="shared" si="211"/>
        <v>2</v>
      </c>
      <c r="Z2044" s="21" t="str">
        <f t="shared" si="212"/>
        <v>Saturday</v>
      </c>
      <c r="AA2044" s="21" t="str">
        <f t="shared" si="213"/>
        <v>Monday</v>
      </c>
      <c r="AB2044" s="21" t="str">
        <f>VLOOKUP(U2044,'Currency Sheet'!A:C,3,)</f>
        <v>DOLLAR</v>
      </c>
      <c r="AC2044" s="42" t="str">
        <f>VLOOKUP(P2044,'Customer List'!B:D,3,)</f>
        <v>OutStation</v>
      </c>
    </row>
    <row r="2045" spans="1:29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104.3</v>
      </c>
      <c r="F2045" s="47">
        <f t="shared" si="208"/>
        <v>9178.4</v>
      </c>
      <c r="G2045" s="48">
        <f t="shared" si="209"/>
        <v>9178.4</v>
      </c>
      <c r="H2045" s="21">
        <v>505834</v>
      </c>
      <c r="I2045" s="21" t="s">
        <v>1516</v>
      </c>
      <c r="J2045" s="21">
        <v>1</v>
      </c>
      <c r="K2045" s="21">
        <v>1</v>
      </c>
      <c r="L2045" s="21">
        <f t="shared" si="210"/>
        <v>0</v>
      </c>
      <c r="M2045" s="21" t="s">
        <v>2761</v>
      </c>
      <c r="N2045" s="30">
        <v>45897</v>
      </c>
      <c r="O2045" s="48">
        <v>20785.5</v>
      </c>
      <c r="P2045" s="21" t="s">
        <v>625</v>
      </c>
      <c r="Q2045" s="21" t="s">
        <v>2070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45897</v>
      </c>
      <c r="Y2045" s="21">
        <f t="shared" si="211"/>
        <v>0</v>
      </c>
      <c r="Z2045" s="21" t="str">
        <f t="shared" si="212"/>
        <v>Thursday</v>
      </c>
      <c r="AA2045" s="21" t="str">
        <f t="shared" si="213"/>
        <v>Thursday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177.75</v>
      </c>
      <c r="F2046" s="47">
        <f t="shared" si="208"/>
        <v>15642</v>
      </c>
      <c r="G2046" s="48">
        <f t="shared" si="209"/>
        <v>15642</v>
      </c>
      <c r="H2046" s="21">
        <v>505837</v>
      </c>
      <c r="I2046" s="21" t="s">
        <v>3156</v>
      </c>
      <c r="J2046" s="21">
        <v>1</v>
      </c>
      <c r="K2046" s="21">
        <v>1</v>
      </c>
      <c r="L2046" s="21">
        <f t="shared" si="210"/>
        <v>0</v>
      </c>
      <c r="M2046" s="21" t="s">
        <v>2492</v>
      </c>
      <c r="N2046" s="30">
        <v>45891</v>
      </c>
      <c r="O2046" s="48">
        <v>20263.5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1"/>
        <v>0</v>
      </c>
      <c r="Z2046" s="21" t="str">
        <f t="shared" si="212"/>
        <v>Friday</v>
      </c>
      <c r="AA2046" s="21" t="str">
        <f t="shared" si="213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169.5</v>
      </c>
      <c r="F2047" s="47">
        <f t="shared" si="208"/>
        <v>14916</v>
      </c>
      <c r="G2047" s="48">
        <f t="shared" si="209"/>
        <v>14916</v>
      </c>
      <c r="H2047" s="21">
        <v>506329</v>
      </c>
      <c r="I2047" s="21" t="s">
        <v>3157</v>
      </c>
      <c r="J2047" s="21">
        <v>1</v>
      </c>
      <c r="K2047" s="21">
        <v>1</v>
      </c>
      <c r="L2047" s="21">
        <f t="shared" si="210"/>
        <v>0</v>
      </c>
      <c r="M2047" s="21" t="s">
        <v>2446</v>
      </c>
      <c r="N2047" s="30">
        <v>45888</v>
      </c>
      <c r="O2047" s="48">
        <v>17176</v>
      </c>
      <c r="P2047" s="21" t="s">
        <v>16</v>
      </c>
      <c r="Q2047" s="21" t="s">
        <v>2070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Delhi</v>
      </c>
      <c r="W2047" s="38"/>
      <c r="X2047" s="30">
        <v>45888</v>
      </c>
      <c r="Y2047" s="21">
        <f t="shared" si="211"/>
        <v>0</v>
      </c>
      <c r="Z2047" s="21" t="str">
        <f t="shared" si="212"/>
        <v>Tuesday</v>
      </c>
      <c r="AA2047" s="21" t="str">
        <f t="shared" si="213"/>
        <v>Tuesday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194.25</v>
      </c>
      <c r="F2048" s="47">
        <f t="shared" si="208"/>
        <v>17094</v>
      </c>
      <c r="G2048" s="48">
        <f t="shared" si="209"/>
        <v>17094</v>
      </c>
      <c r="H2048" s="21">
        <v>506933</v>
      </c>
      <c r="I2048" s="21" t="s">
        <v>3158</v>
      </c>
      <c r="J2048" s="21">
        <v>1</v>
      </c>
      <c r="K2048" s="21">
        <v>1</v>
      </c>
      <c r="L2048" s="21">
        <f t="shared" si="210"/>
        <v>0</v>
      </c>
      <c r="M2048" s="21" t="s">
        <v>2492</v>
      </c>
      <c r="N2048" s="30">
        <v>45891</v>
      </c>
      <c r="O2048" s="48">
        <v>22144.5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1"/>
        <v>0</v>
      </c>
      <c r="Z2048" s="21" t="str">
        <f t="shared" si="212"/>
        <v>Friday</v>
      </c>
      <c r="AA2048" s="21" t="str">
        <f t="shared" si="213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152.6</v>
      </c>
      <c r="F2049" s="47">
        <f t="shared" si="208"/>
        <v>13428.8</v>
      </c>
      <c r="G2049" s="48">
        <f t="shared" si="209"/>
        <v>13428.8</v>
      </c>
      <c r="H2049" s="21">
        <v>530203</v>
      </c>
      <c r="I2049" s="21" t="s">
        <v>3159</v>
      </c>
      <c r="J2049" s="21">
        <v>1</v>
      </c>
      <c r="K2049" s="21">
        <v>1</v>
      </c>
      <c r="L2049" s="21">
        <f t="shared" si="210"/>
        <v>0</v>
      </c>
      <c r="M2049" s="21" t="s">
        <v>2418</v>
      </c>
      <c r="N2049" s="30">
        <v>45887</v>
      </c>
      <c r="O2049" s="48">
        <v>70959</v>
      </c>
      <c r="P2049" s="21" t="s">
        <v>630</v>
      </c>
      <c r="Q2049" s="21">
        <v>58154518203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Telangana</v>
      </c>
      <c r="W2049" s="38"/>
      <c r="X2049" s="30">
        <v>45888</v>
      </c>
      <c r="Y2049" s="21">
        <f t="shared" si="211"/>
        <v>1</v>
      </c>
      <c r="Z2049" s="21" t="str">
        <f t="shared" si="212"/>
        <v>Monday</v>
      </c>
      <c r="AA2049" s="21" t="str">
        <f t="shared" si="213"/>
        <v>Tuesday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143.5</v>
      </c>
      <c r="F2050" s="47">
        <f t="shared" si="208"/>
        <v>12628</v>
      </c>
      <c r="G2050" s="48">
        <f t="shared" si="209"/>
        <v>12628</v>
      </c>
      <c r="H2050" s="21">
        <v>606555</v>
      </c>
      <c r="I2050" s="21" t="s">
        <v>3160</v>
      </c>
      <c r="J2050" s="21">
        <v>1</v>
      </c>
      <c r="K2050" s="21">
        <v>1</v>
      </c>
      <c r="L2050" s="21">
        <f t="shared" si="210"/>
        <v>0</v>
      </c>
      <c r="M2050" s="21" t="s">
        <v>2492</v>
      </c>
      <c r="N2050" s="30">
        <v>45891</v>
      </c>
      <c r="O2050" s="48">
        <v>17527.5</v>
      </c>
      <c r="P2050" s="21" t="s">
        <v>42</v>
      </c>
      <c r="Q2050" s="21" t="s">
        <v>636</v>
      </c>
      <c r="R2050" s="21" t="s">
        <v>637</v>
      </c>
      <c r="S2050" s="3">
        <v>4</v>
      </c>
      <c r="T2050" s="37"/>
      <c r="U2050" s="21" t="s">
        <v>18</v>
      </c>
      <c r="V2050" s="21" t="str">
        <f>VLOOKUP(P2050,'Customer List'!B:C,2,)</f>
        <v>Faridabad</v>
      </c>
      <c r="W2050" s="38"/>
      <c r="X2050" s="30">
        <v>45891</v>
      </c>
      <c r="Y2050" s="21">
        <f t="shared" si="211"/>
        <v>0</v>
      </c>
      <c r="Z2050" s="21" t="str">
        <f t="shared" si="212"/>
        <v>Friday</v>
      </c>
      <c r="AA2050" s="21" t="str">
        <f t="shared" si="213"/>
        <v>Friday</v>
      </c>
      <c r="AB2050" s="21" t="str">
        <f>VLOOKUP(U2050,'Currency Sheet'!A:C,3,)</f>
        <v>DOLLAR</v>
      </c>
      <c r="AC2050" s="42" t="str">
        <f>VLOOKUP(P2050,'Customer List'!B:D,3,)</f>
        <v>Local</v>
      </c>
    </row>
    <row r="2051" spans="1:29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119.7</v>
      </c>
      <c r="F2051" s="47">
        <f t="shared" ref="F2051:F2114" si="214">IF(AB2051="DOLLAR",E2051*88,E2051)</f>
        <v>10533.6</v>
      </c>
      <c r="G2051" s="48">
        <f t="shared" ref="G2051:G2114" si="215">F2051*J2051</f>
        <v>10533.6</v>
      </c>
      <c r="H2051" s="21">
        <v>644823</v>
      </c>
      <c r="I2051" s="21" t="s">
        <v>3161</v>
      </c>
      <c r="J2051" s="21">
        <v>1</v>
      </c>
      <c r="K2051" s="21">
        <v>1</v>
      </c>
      <c r="L2051" s="21">
        <f t="shared" ref="L2051:L2114" si="216">J2051-K2051</f>
        <v>0</v>
      </c>
      <c r="M2051" s="21" t="s">
        <v>2409</v>
      </c>
      <c r="N2051" s="30">
        <v>45887</v>
      </c>
      <c r="O2051" s="21">
        <v>19878.75</v>
      </c>
      <c r="P2051" s="21" t="s">
        <v>2281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ref="Y2051:Y2114" si="217">IF(X2051="", "", X2051-N2051)</f>
        <v>2</v>
      </c>
      <c r="Z2051" s="21" t="str">
        <f t="shared" ref="Z2051:Z2114" si="218">IF(N2051="", "", TEXT(N2051, "dddd"))</f>
        <v>Monday</v>
      </c>
      <c r="AA2051" s="21" t="str">
        <f t="shared" ref="AA2051:AA2114" si="219"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107.1</v>
      </c>
      <c r="F2052" s="47">
        <f t="shared" si="214"/>
        <v>9424.7999999999993</v>
      </c>
      <c r="G2052" s="48">
        <f t="shared" si="215"/>
        <v>9424.7999999999993</v>
      </c>
      <c r="H2052" s="21">
        <v>652403</v>
      </c>
      <c r="I2052" s="21" t="s">
        <v>2899</v>
      </c>
      <c r="J2052" s="21">
        <v>1</v>
      </c>
      <c r="K2052" s="21">
        <v>1</v>
      </c>
      <c r="L2052" s="21">
        <f t="shared" si="216"/>
        <v>0</v>
      </c>
      <c r="M2052" s="21" t="s">
        <v>2409</v>
      </c>
      <c r="N2052" s="30">
        <v>45887</v>
      </c>
      <c r="O2052" s="21">
        <v>17786.25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si="217"/>
        <v>2</v>
      </c>
      <c r="Z2052" s="21" t="str">
        <f t="shared" si="218"/>
        <v>Monday</v>
      </c>
      <c r="AA2052" s="21" t="str">
        <f t="shared" si="219"/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102.9</v>
      </c>
      <c r="F2053" s="47">
        <f t="shared" si="214"/>
        <v>9055.2000000000007</v>
      </c>
      <c r="G2053" s="48">
        <f t="shared" si="215"/>
        <v>9055.2000000000007</v>
      </c>
      <c r="H2053" s="21">
        <v>675503</v>
      </c>
      <c r="I2053" s="21" t="s">
        <v>3162</v>
      </c>
      <c r="J2053" s="21">
        <v>1</v>
      </c>
      <c r="K2053" s="21">
        <v>1</v>
      </c>
      <c r="L2053" s="21">
        <f t="shared" si="216"/>
        <v>0</v>
      </c>
      <c r="M2053" s="21" t="s">
        <v>2492</v>
      </c>
      <c r="N2053" s="30">
        <v>45891</v>
      </c>
      <c r="O2053" s="48">
        <v>12568.5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7"/>
        <v>0</v>
      </c>
      <c r="Z2053" s="21" t="str">
        <f t="shared" si="218"/>
        <v>Friday</v>
      </c>
      <c r="AA2053" s="21" t="str">
        <f t="shared" si="219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111.3</v>
      </c>
      <c r="F2054" s="47">
        <f t="shared" si="214"/>
        <v>9794.4</v>
      </c>
      <c r="G2054" s="48">
        <f t="shared" si="215"/>
        <v>9794.4</v>
      </c>
      <c r="H2054" s="21">
        <v>690203</v>
      </c>
      <c r="I2054" s="21" t="s">
        <v>3163</v>
      </c>
      <c r="J2054" s="21">
        <v>1</v>
      </c>
      <c r="K2054" s="21">
        <v>1</v>
      </c>
      <c r="L2054" s="21">
        <f t="shared" si="216"/>
        <v>0</v>
      </c>
      <c r="M2054" s="21" t="s">
        <v>2492</v>
      </c>
      <c r="N2054" s="30">
        <v>45891</v>
      </c>
      <c r="O2054" s="48">
        <v>13594.5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7"/>
        <v>0</v>
      </c>
      <c r="Z2054" s="21" t="str">
        <f t="shared" si="218"/>
        <v>Friday</v>
      </c>
      <c r="AA2054" s="21" t="str">
        <f t="shared" si="219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112</v>
      </c>
      <c r="F2055" s="47">
        <f t="shared" si="214"/>
        <v>9856</v>
      </c>
      <c r="G2055" s="48">
        <f t="shared" si="215"/>
        <v>9856</v>
      </c>
      <c r="H2055" s="21">
        <v>693811</v>
      </c>
      <c r="I2055" s="21" t="s">
        <v>3164</v>
      </c>
      <c r="J2055" s="21">
        <v>1</v>
      </c>
      <c r="K2055" s="21">
        <v>1</v>
      </c>
      <c r="L2055" s="21">
        <f t="shared" si="216"/>
        <v>0</v>
      </c>
      <c r="M2055" s="21" t="s">
        <v>2492</v>
      </c>
      <c r="N2055" s="30">
        <v>45891</v>
      </c>
      <c r="O2055" s="48">
        <v>13680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7"/>
        <v>0</v>
      </c>
      <c r="Z2055" s="21" t="str">
        <f t="shared" si="218"/>
        <v>Friday</v>
      </c>
      <c r="AA2055" s="21" t="str">
        <f t="shared" si="219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102.2</v>
      </c>
      <c r="F2056" s="47">
        <f t="shared" si="214"/>
        <v>8993.6</v>
      </c>
      <c r="G2056" s="48">
        <f t="shared" si="215"/>
        <v>8993.6</v>
      </c>
      <c r="H2056" s="21">
        <v>699703</v>
      </c>
      <c r="I2056" s="21" t="s">
        <v>3165</v>
      </c>
      <c r="J2056" s="21">
        <v>1</v>
      </c>
      <c r="K2056" s="21">
        <v>1</v>
      </c>
      <c r="L2056" s="21">
        <f t="shared" si="216"/>
        <v>0</v>
      </c>
      <c r="M2056" s="21" t="s">
        <v>2492</v>
      </c>
      <c r="N2056" s="30">
        <v>45891</v>
      </c>
      <c r="O2056" s="48">
        <v>12483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17"/>
        <v>0</v>
      </c>
      <c r="Z2056" s="21" t="str">
        <f t="shared" si="218"/>
        <v>Friday</v>
      </c>
      <c r="AA2056" s="21" t="str">
        <f t="shared" si="219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1232.7</v>
      </c>
      <c r="F2057" s="47">
        <f t="shared" si="214"/>
        <v>108477.6</v>
      </c>
      <c r="G2057" s="48">
        <f t="shared" si="215"/>
        <v>325432.80000000005</v>
      </c>
      <c r="H2057" s="21">
        <v>740621</v>
      </c>
      <c r="I2057" s="21" t="s">
        <v>3166</v>
      </c>
      <c r="J2057" s="21">
        <v>3</v>
      </c>
      <c r="K2057" s="21">
        <v>3</v>
      </c>
      <c r="L2057" s="21">
        <f t="shared" si="216"/>
        <v>0</v>
      </c>
      <c r="M2057" s="21" t="s">
        <v>2417</v>
      </c>
      <c r="N2057" s="30">
        <v>45887</v>
      </c>
      <c r="O2057" s="48">
        <v>476790.75</v>
      </c>
      <c r="P2057" s="21" t="s">
        <v>945</v>
      </c>
      <c r="Q2057" s="21">
        <v>58154522090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Banglore</v>
      </c>
      <c r="W2057" s="38"/>
      <c r="X2057" s="30">
        <v>45888</v>
      </c>
      <c r="Y2057" s="21">
        <f t="shared" si="217"/>
        <v>1</v>
      </c>
      <c r="Z2057" s="21" t="str">
        <f t="shared" si="218"/>
        <v>Monday</v>
      </c>
      <c r="AA2057" s="21" t="str">
        <f t="shared" si="219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189.75</v>
      </c>
      <c r="F2058" s="47">
        <f t="shared" si="214"/>
        <v>16698</v>
      </c>
      <c r="G2058" s="48">
        <f t="shared" si="215"/>
        <v>16698</v>
      </c>
      <c r="H2058" s="21">
        <v>846108</v>
      </c>
      <c r="I2058" s="21" t="s">
        <v>3167</v>
      </c>
      <c r="J2058" s="21">
        <v>1</v>
      </c>
      <c r="K2058" s="21">
        <v>1</v>
      </c>
      <c r="L2058" s="21">
        <f t="shared" si="216"/>
        <v>0</v>
      </c>
      <c r="M2058" s="21" t="s">
        <v>2424</v>
      </c>
      <c r="N2058" s="30">
        <v>45887</v>
      </c>
      <c r="O2058" s="48">
        <v>26565</v>
      </c>
      <c r="P2058" s="21" t="s">
        <v>621</v>
      </c>
      <c r="Q2058" s="21">
        <v>58154519640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Hyderabad</v>
      </c>
      <c r="W2058" s="38"/>
      <c r="X2058" s="30">
        <v>45888</v>
      </c>
      <c r="Y2058" s="21">
        <f t="shared" si="217"/>
        <v>1</v>
      </c>
      <c r="Z2058" s="21" t="str">
        <f t="shared" si="218"/>
        <v>Monday</v>
      </c>
      <c r="AA2058" s="21" t="str">
        <f t="shared" si="219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138.6</v>
      </c>
      <c r="F2059" s="47">
        <f t="shared" si="214"/>
        <v>12196.8</v>
      </c>
      <c r="G2059" s="48">
        <f t="shared" si="215"/>
        <v>12196.8</v>
      </c>
      <c r="H2059" s="21">
        <v>946603</v>
      </c>
      <c r="I2059" s="21" t="s">
        <v>3168</v>
      </c>
      <c r="J2059" s="21">
        <v>1</v>
      </c>
      <c r="K2059" s="21">
        <v>1</v>
      </c>
      <c r="L2059" s="21">
        <f t="shared" si="216"/>
        <v>0</v>
      </c>
      <c r="M2059" s="21" t="s">
        <v>2492</v>
      </c>
      <c r="N2059" s="30">
        <v>45891</v>
      </c>
      <c r="O2059" s="48">
        <v>16929</v>
      </c>
      <c r="P2059" s="21" t="s">
        <v>42</v>
      </c>
      <c r="Q2059" s="21" t="s">
        <v>636</v>
      </c>
      <c r="R2059" s="21" t="s">
        <v>637</v>
      </c>
      <c r="S2059" s="3">
        <v>4</v>
      </c>
      <c r="T2059" s="37"/>
      <c r="U2059" s="21" t="s">
        <v>18</v>
      </c>
      <c r="V2059" s="21" t="str">
        <f>VLOOKUP(P2059,'Customer List'!B:C,2,)</f>
        <v>Faridabad</v>
      </c>
      <c r="W2059" s="38"/>
      <c r="X2059" s="30">
        <v>45891</v>
      </c>
      <c r="Y2059" s="21">
        <f t="shared" si="217"/>
        <v>0</v>
      </c>
      <c r="Z2059" s="21" t="str">
        <f t="shared" si="218"/>
        <v>Friday</v>
      </c>
      <c r="AA2059" s="21" t="str">
        <f t="shared" si="219"/>
        <v>Friday</v>
      </c>
      <c r="AB2059" s="21" t="str">
        <f>VLOOKUP(U2059,'Currency Sheet'!A:C,3,)</f>
        <v>DOLLAR</v>
      </c>
      <c r="AC2059" s="42" t="str">
        <f>VLOOKUP(P2059,'Customer List'!B:D,3,)</f>
        <v>Local</v>
      </c>
    </row>
    <row r="2060" spans="1:29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0</v>
      </c>
      <c r="F2060" s="47">
        <f t="shared" si="214"/>
        <v>0</v>
      </c>
      <c r="G2060" s="48">
        <f t="shared" si="215"/>
        <v>0</v>
      </c>
      <c r="H2060" s="52">
        <v>432504</v>
      </c>
      <c r="I2060" s="21" t="s">
        <v>1880</v>
      </c>
      <c r="J2060" s="21">
        <v>1</v>
      </c>
      <c r="K2060" s="21"/>
      <c r="L2060" s="21">
        <f t="shared" si="216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2765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7"/>
        <v/>
      </c>
      <c r="Z2060" s="21" t="str">
        <f t="shared" si="218"/>
        <v/>
      </c>
      <c r="AA2060" s="21" t="str">
        <f t="shared" si="219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14"/>
        <v>0</v>
      </c>
      <c r="G2061" s="48">
        <f t="shared" si="215"/>
        <v>0</v>
      </c>
      <c r="H2061" s="52">
        <v>431304</v>
      </c>
      <c r="I2061" s="21" t="s">
        <v>3169</v>
      </c>
      <c r="J2061" s="21">
        <v>1</v>
      </c>
      <c r="K2061" s="21"/>
      <c r="L2061" s="21">
        <f t="shared" si="216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17"/>
        <v/>
      </c>
      <c r="Z2061" s="21" t="str">
        <f t="shared" si="218"/>
        <v/>
      </c>
      <c r="AA2061" s="21" t="str">
        <f t="shared" si="219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14"/>
        <v>0</v>
      </c>
      <c r="G2062" s="48">
        <f t="shared" si="215"/>
        <v>0</v>
      </c>
      <c r="H2062" s="52">
        <v>432604</v>
      </c>
      <c r="I2062" s="21" t="s">
        <v>3266</v>
      </c>
      <c r="J2062" s="21">
        <v>1</v>
      </c>
      <c r="K2062" s="21">
        <v>1</v>
      </c>
      <c r="L2062" s="21">
        <f t="shared" si="216"/>
        <v>0</v>
      </c>
      <c r="M2062" s="21" t="s">
        <v>4891</v>
      </c>
      <c r="N2062" s="30">
        <v>45936</v>
      </c>
      <c r="O2062" s="48">
        <v>40415</v>
      </c>
      <c r="P2062" s="21" t="s">
        <v>2511</v>
      </c>
      <c r="Q2062" s="1" t="s">
        <v>4743</v>
      </c>
      <c r="R2062" s="21" t="s">
        <v>40</v>
      </c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7"/>
        <v>7</v>
      </c>
      <c r="Z2062" s="21" t="str">
        <f t="shared" si="218"/>
        <v>Monday</v>
      </c>
      <c r="AA2062" s="21" t="str">
        <f t="shared" si="219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14"/>
        <v>0</v>
      </c>
      <c r="G2063" s="48">
        <f t="shared" si="215"/>
        <v>0</v>
      </c>
      <c r="H2063" s="52">
        <v>431414</v>
      </c>
      <c r="I2063" s="21" t="s">
        <v>1879</v>
      </c>
      <c r="J2063" s="21">
        <v>1</v>
      </c>
      <c r="K2063" s="21">
        <v>1</v>
      </c>
      <c r="L2063" s="21">
        <f t="shared" si="216"/>
        <v>0</v>
      </c>
      <c r="M2063" s="21" t="s">
        <v>4891</v>
      </c>
      <c r="N2063" s="30">
        <v>45936</v>
      </c>
      <c r="O2063" s="48">
        <v>33092.5</v>
      </c>
      <c r="P2063" s="21" t="s">
        <v>2511</v>
      </c>
      <c r="Q2063" s="1" t="s">
        <v>4743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17"/>
        <v>7</v>
      </c>
      <c r="Z2063" s="21" t="str">
        <f t="shared" si="218"/>
        <v>Monday</v>
      </c>
      <c r="AA2063" s="21" t="str">
        <f t="shared" si="219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14"/>
        <v>0</v>
      </c>
      <c r="G2064" s="48">
        <f t="shared" si="215"/>
        <v>0</v>
      </c>
      <c r="H2064" s="52">
        <v>430804</v>
      </c>
      <c r="I2064" s="21" t="s">
        <v>1877</v>
      </c>
      <c r="J2064" s="21">
        <v>1</v>
      </c>
      <c r="K2064" s="21"/>
      <c r="L2064" s="21">
        <f t="shared" si="216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7"/>
        <v/>
      </c>
      <c r="Z2064" s="21" t="str">
        <f t="shared" si="218"/>
        <v/>
      </c>
      <c r="AA2064" s="21" t="str">
        <f t="shared" si="219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14"/>
        <v>0</v>
      </c>
      <c r="G2065" s="48">
        <f t="shared" si="215"/>
        <v>0</v>
      </c>
      <c r="H2065" s="52">
        <v>430904</v>
      </c>
      <c r="I2065" s="21" t="s">
        <v>1878</v>
      </c>
      <c r="J2065" s="21">
        <v>1</v>
      </c>
      <c r="K2065" s="21"/>
      <c r="L2065" s="21">
        <f t="shared" si="216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17"/>
        <v/>
      </c>
      <c r="Z2065" s="21" t="str">
        <f t="shared" si="218"/>
        <v/>
      </c>
      <c r="AA2065" s="21" t="str">
        <f t="shared" si="219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x14ac:dyDescent="0.25">
      <c r="A2066" s="21">
        <v>2065</v>
      </c>
      <c r="B2066" s="21" t="s">
        <v>2362</v>
      </c>
      <c r="C2066" s="30">
        <v>45877</v>
      </c>
      <c r="D2066" s="30">
        <v>45885</v>
      </c>
      <c r="E2066" s="47">
        <v>374</v>
      </c>
      <c r="F2066" s="47">
        <f t="shared" si="214"/>
        <v>32912</v>
      </c>
      <c r="G2066" s="48">
        <f t="shared" si="215"/>
        <v>32912</v>
      </c>
      <c r="H2066" s="21" t="s">
        <v>2359</v>
      </c>
      <c r="I2066" s="21" t="s">
        <v>4403</v>
      </c>
      <c r="J2066" s="21">
        <v>1</v>
      </c>
      <c r="K2066" s="21">
        <v>1</v>
      </c>
      <c r="L2066" s="21">
        <f t="shared" si="216"/>
        <v>0</v>
      </c>
      <c r="M2066" s="21" t="s">
        <v>2400</v>
      </c>
      <c r="N2066" s="30">
        <v>45887</v>
      </c>
      <c r="O2066" s="48">
        <v>48060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7"/>
        <v>1</v>
      </c>
      <c r="Z2066" s="21" t="str">
        <f t="shared" si="218"/>
        <v>Monday</v>
      </c>
      <c r="AA2066" s="21" t="str">
        <f t="shared" si="219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439</v>
      </c>
      <c r="F2067" s="47">
        <f t="shared" si="214"/>
        <v>38632</v>
      </c>
      <c r="G2067" s="48">
        <f t="shared" si="215"/>
        <v>38632</v>
      </c>
      <c r="H2067" s="21" t="s">
        <v>2360</v>
      </c>
      <c r="I2067" s="21" t="s">
        <v>4404</v>
      </c>
      <c r="J2067" s="21">
        <v>1</v>
      </c>
      <c r="K2067" s="21">
        <v>1</v>
      </c>
      <c r="L2067" s="21">
        <f t="shared" si="216"/>
        <v>0</v>
      </c>
      <c r="M2067" s="21" t="s">
        <v>2401</v>
      </c>
      <c r="N2067" s="30">
        <v>45887</v>
      </c>
      <c r="O2067" s="48">
        <v>56430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7"/>
        <v>1</v>
      </c>
      <c r="Z2067" s="21" t="str">
        <f t="shared" si="218"/>
        <v>Monday</v>
      </c>
      <c r="AA2067" s="21" t="str">
        <f t="shared" si="219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188</v>
      </c>
      <c r="F2068" s="47">
        <f t="shared" si="214"/>
        <v>16544</v>
      </c>
      <c r="G2068" s="48">
        <f t="shared" si="215"/>
        <v>16544</v>
      </c>
      <c r="H2068" s="21" t="s">
        <v>372</v>
      </c>
      <c r="I2068" s="21" t="s">
        <v>4121</v>
      </c>
      <c r="J2068" s="21">
        <v>1</v>
      </c>
      <c r="K2068" s="21">
        <v>1</v>
      </c>
      <c r="L2068" s="21">
        <f t="shared" si="216"/>
        <v>0</v>
      </c>
      <c r="M2068" s="21" t="s">
        <v>2403</v>
      </c>
      <c r="N2068" s="30">
        <v>45887</v>
      </c>
      <c r="O2068" s="48">
        <v>25555</v>
      </c>
      <c r="P2068" s="21" t="s">
        <v>2363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7"/>
        <v>1</v>
      </c>
      <c r="Z2068" s="21" t="str">
        <f t="shared" si="218"/>
        <v>Monday</v>
      </c>
      <c r="AA2068" s="21" t="str">
        <f t="shared" si="219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374</v>
      </c>
      <c r="F2069" s="47">
        <f t="shared" si="214"/>
        <v>32912</v>
      </c>
      <c r="G2069" s="48">
        <f t="shared" si="215"/>
        <v>32912</v>
      </c>
      <c r="H2069" s="21" t="s">
        <v>2361</v>
      </c>
      <c r="I2069" s="21" t="s">
        <v>4661</v>
      </c>
      <c r="J2069" s="21">
        <v>1</v>
      </c>
      <c r="K2069" s="21">
        <v>1</v>
      </c>
      <c r="L2069" s="21">
        <f t="shared" si="216"/>
        <v>0</v>
      </c>
      <c r="M2069" s="21" t="s">
        <v>2403</v>
      </c>
      <c r="N2069" s="30">
        <v>45887</v>
      </c>
      <c r="O2069" s="48">
        <v>50730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17"/>
        <v>1</v>
      </c>
      <c r="Z2069" s="21" t="str">
        <f t="shared" si="218"/>
        <v>Monday</v>
      </c>
      <c r="AA2069" s="21" t="str">
        <f t="shared" si="219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237</v>
      </c>
      <c r="F2070" s="47">
        <f t="shared" si="214"/>
        <v>20856</v>
      </c>
      <c r="G2070" s="48">
        <f t="shared" si="215"/>
        <v>41712</v>
      </c>
      <c r="H2070" s="21" t="s">
        <v>321</v>
      </c>
      <c r="I2070" s="21" t="s">
        <v>4130</v>
      </c>
      <c r="J2070" s="21">
        <v>2</v>
      </c>
      <c r="K2070" s="21">
        <v>2</v>
      </c>
      <c r="L2070" s="21">
        <f t="shared" si="216"/>
        <v>0</v>
      </c>
      <c r="M2070" s="21" t="s">
        <v>2491</v>
      </c>
      <c r="N2070" s="30">
        <v>45891</v>
      </c>
      <c r="O2070" s="48">
        <v>57798</v>
      </c>
      <c r="P2070" s="21" t="s">
        <v>42</v>
      </c>
      <c r="Q2070" s="21" t="s">
        <v>636</v>
      </c>
      <c r="R2070" s="21" t="s">
        <v>637</v>
      </c>
      <c r="S2070" s="3">
        <v>4</v>
      </c>
      <c r="T2070" s="37"/>
      <c r="U2070" s="21" t="s">
        <v>320</v>
      </c>
      <c r="V2070" s="21" t="str">
        <f>VLOOKUP(P2070,'Customer List'!B:C,2,)</f>
        <v>Faridabad</v>
      </c>
      <c r="W2070" s="38"/>
      <c r="X2070" s="30">
        <v>45891</v>
      </c>
      <c r="Y2070" s="21">
        <f t="shared" si="217"/>
        <v>0</v>
      </c>
      <c r="Z2070" s="21" t="str">
        <f t="shared" si="218"/>
        <v>Friday</v>
      </c>
      <c r="AA2070" s="21" t="str">
        <f t="shared" si="219"/>
        <v>Friday</v>
      </c>
      <c r="AB2070" s="21" t="str">
        <f>VLOOKUP(U2070,'Currency Sheet'!A:C,3,)</f>
        <v>DOLLAR</v>
      </c>
      <c r="AC2070" s="42" t="str">
        <f>VLOOKUP(P2070,'Customer List'!B:D,3,)</f>
        <v>Local</v>
      </c>
    </row>
    <row r="2071" spans="1:29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81</v>
      </c>
      <c r="F2071" s="47">
        <f t="shared" si="214"/>
        <v>7128</v>
      </c>
      <c r="G2071" s="48">
        <f t="shared" si="215"/>
        <v>7128</v>
      </c>
      <c r="H2071" s="21" t="s">
        <v>349</v>
      </c>
      <c r="I2071" s="21" t="s">
        <v>4662</v>
      </c>
      <c r="J2071" s="21">
        <v>1</v>
      </c>
      <c r="K2071" s="21">
        <v>1</v>
      </c>
      <c r="L2071" s="21">
        <f t="shared" si="216"/>
        <v>0</v>
      </c>
      <c r="M2071" s="21" t="s">
        <v>2404</v>
      </c>
      <c r="N2071" s="30">
        <v>45887</v>
      </c>
      <c r="O2071" s="48">
        <v>13050</v>
      </c>
      <c r="P2071" s="21" t="s">
        <v>2388</v>
      </c>
      <c r="Q2071" s="21">
        <v>58154515775</v>
      </c>
      <c r="R2071" s="21" t="s">
        <v>40</v>
      </c>
      <c r="S2071" s="3">
        <v>4</v>
      </c>
      <c r="T2071" s="37"/>
      <c r="U2071" s="21" t="s">
        <v>320</v>
      </c>
      <c r="V2071" s="21" t="e">
        <f>VLOOKUP(P2071,'Customer List'!B:C,2,)</f>
        <v>#N/A</v>
      </c>
      <c r="W2071" s="38"/>
      <c r="X2071" s="30">
        <v>45888</v>
      </c>
      <c r="Y2071" s="21">
        <f t="shared" si="217"/>
        <v>1</v>
      </c>
      <c r="Z2071" s="21" t="str">
        <f t="shared" si="218"/>
        <v>Monday</v>
      </c>
      <c r="AA2071" s="21" t="str">
        <f t="shared" si="219"/>
        <v>Tuesday</v>
      </c>
      <c r="AB2071" s="21" t="str">
        <f>VLOOKUP(U2071,'Currency Sheet'!A:C,3,)</f>
        <v>DOLLAR</v>
      </c>
      <c r="AC2071" s="42" t="e">
        <f>VLOOKUP(P2071,'Customer List'!B:D,3,)</f>
        <v>#N/A</v>
      </c>
    </row>
    <row r="2072" spans="1:29" x14ac:dyDescent="0.25">
      <c r="A2072" s="21">
        <v>2071</v>
      </c>
      <c r="B2072" s="21" t="s">
        <v>2379</v>
      </c>
      <c r="C2072" s="30">
        <v>45882</v>
      </c>
      <c r="D2072" s="30">
        <v>45885</v>
      </c>
      <c r="E2072" s="47">
        <v>31.2</v>
      </c>
      <c r="F2072" s="47">
        <f t="shared" si="214"/>
        <v>2745.6</v>
      </c>
      <c r="G2072" s="48">
        <f t="shared" si="215"/>
        <v>2745.6</v>
      </c>
      <c r="H2072" s="21" t="s">
        <v>2380</v>
      </c>
      <c r="I2072" s="21"/>
      <c r="J2072" s="21">
        <v>1</v>
      </c>
      <c r="K2072" s="21">
        <v>1</v>
      </c>
      <c r="L2072" s="21">
        <f t="shared" si="216"/>
        <v>0</v>
      </c>
      <c r="M2072" s="21" t="s">
        <v>2428</v>
      </c>
      <c r="N2072" s="30">
        <v>45888</v>
      </c>
      <c r="O2072" s="48">
        <v>4524</v>
      </c>
      <c r="P2072" s="21" t="s">
        <v>617</v>
      </c>
      <c r="Q2072" s="21">
        <v>58154568194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Bhuvneshwar</v>
      </c>
      <c r="W2072" s="38"/>
      <c r="X2072" s="30">
        <v>45890</v>
      </c>
      <c r="Y2072" s="21">
        <f t="shared" si="217"/>
        <v>2</v>
      </c>
      <c r="Z2072" s="21" t="str">
        <f t="shared" si="218"/>
        <v>Tuesday</v>
      </c>
      <c r="AA2072" s="21" t="str">
        <f t="shared" si="219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2072</v>
      </c>
      <c r="B2073" s="21" t="s">
        <v>2381</v>
      </c>
      <c r="C2073" s="30">
        <v>45882</v>
      </c>
      <c r="D2073" s="30">
        <v>45885</v>
      </c>
      <c r="E2073" s="47">
        <v>380</v>
      </c>
      <c r="F2073" s="47">
        <f t="shared" si="214"/>
        <v>33440</v>
      </c>
      <c r="G2073" s="48">
        <f t="shared" si="215"/>
        <v>33440</v>
      </c>
      <c r="H2073" s="21" t="s">
        <v>2382</v>
      </c>
      <c r="I2073" s="21"/>
      <c r="J2073" s="21">
        <v>1</v>
      </c>
      <c r="K2073" s="21">
        <v>1</v>
      </c>
      <c r="L2073" s="21">
        <f t="shared" si="216"/>
        <v>0</v>
      </c>
      <c r="M2073" s="21" t="s">
        <v>2432</v>
      </c>
      <c r="N2073" s="30">
        <v>45888</v>
      </c>
      <c r="O2073" s="48">
        <v>35815</v>
      </c>
      <c r="P2073" s="21" t="s">
        <v>39</v>
      </c>
      <c r="Q2073" s="21">
        <v>58154568953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Pune</v>
      </c>
      <c r="W2073" s="38"/>
      <c r="X2073" s="30">
        <v>45892</v>
      </c>
      <c r="Y2073" s="21">
        <f t="shared" si="217"/>
        <v>4</v>
      </c>
      <c r="Z2073" s="21" t="str">
        <f t="shared" si="218"/>
        <v>Tuesday</v>
      </c>
      <c r="AA2073" s="21" t="str">
        <f t="shared" si="219"/>
        <v>Saturday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2073</v>
      </c>
      <c r="B2074" s="21" t="s">
        <v>2383</v>
      </c>
      <c r="C2074" s="30">
        <v>45882</v>
      </c>
      <c r="D2074" s="30">
        <v>45885</v>
      </c>
      <c r="E2074" s="47">
        <v>11.4</v>
      </c>
      <c r="F2074" s="47">
        <f t="shared" si="214"/>
        <v>1003.2</v>
      </c>
      <c r="G2074" s="48">
        <f t="shared" si="215"/>
        <v>5016</v>
      </c>
      <c r="H2074" s="21" t="s">
        <v>2384</v>
      </c>
      <c r="I2074" s="21" t="s">
        <v>4131</v>
      </c>
      <c r="J2074" s="21">
        <v>5</v>
      </c>
      <c r="K2074" s="21">
        <v>5</v>
      </c>
      <c r="L2074" s="21">
        <f t="shared" si="216"/>
        <v>0</v>
      </c>
      <c r="M2074" s="21" t="s">
        <v>2431</v>
      </c>
      <c r="N2074" s="30">
        <v>45888</v>
      </c>
      <c r="O2074" s="48">
        <v>9642.5</v>
      </c>
      <c r="P2074" s="21" t="s">
        <v>2386</v>
      </c>
      <c r="Q2074" s="21">
        <v>58154567973</v>
      </c>
      <c r="R2074" s="21" t="s">
        <v>40</v>
      </c>
      <c r="S2074" s="3">
        <v>-20</v>
      </c>
      <c r="T2074" s="37" t="s">
        <v>2430</v>
      </c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7"/>
        <v>2</v>
      </c>
      <c r="Z2074" s="21" t="str">
        <f t="shared" si="218"/>
        <v>Tuesday</v>
      </c>
      <c r="AA2074" s="21" t="str">
        <f t="shared" si="219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35</v>
      </c>
      <c r="F2075" s="47">
        <f t="shared" si="214"/>
        <v>3080</v>
      </c>
      <c r="G2075" s="48">
        <f t="shared" si="215"/>
        <v>3080</v>
      </c>
      <c r="H2075" s="21" t="s">
        <v>2385</v>
      </c>
      <c r="I2075" s="21"/>
      <c r="J2075" s="21">
        <v>1</v>
      </c>
      <c r="K2075" s="21">
        <v>1</v>
      </c>
      <c r="L2075" s="21">
        <f t="shared" si="216"/>
        <v>0</v>
      </c>
      <c r="M2075" s="21" t="s">
        <v>2431</v>
      </c>
      <c r="N2075" s="30">
        <v>45888</v>
      </c>
      <c r="O2075" s="48">
        <v>5988.5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17"/>
        <v>2</v>
      </c>
      <c r="Z2075" s="21" t="str">
        <f t="shared" si="218"/>
        <v>Tuesday</v>
      </c>
      <c r="AA2075" s="21" t="str">
        <f t="shared" si="219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x14ac:dyDescent="0.25">
      <c r="A2076" s="21">
        <v>2075</v>
      </c>
      <c r="B2076" s="21" t="s">
        <v>2387</v>
      </c>
      <c r="C2076" s="30">
        <v>45882</v>
      </c>
      <c r="D2076" s="30">
        <v>45885</v>
      </c>
      <c r="E2076" s="47">
        <v>35</v>
      </c>
      <c r="F2076" s="47">
        <f t="shared" si="214"/>
        <v>3080</v>
      </c>
      <c r="G2076" s="48">
        <f t="shared" si="215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16"/>
        <v>0</v>
      </c>
      <c r="M2076" s="21" t="s">
        <v>2433</v>
      </c>
      <c r="N2076" s="30">
        <v>45888</v>
      </c>
      <c r="O2076" s="48">
        <v>5560.75</v>
      </c>
      <c r="P2076" s="21" t="s">
        <v>621</v>
      </c>
      <c r="Q2076" s="21">
        <v>58154568275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Hyderabad</v>
      </c>
      <c r="W2076" s="38"/>
      <c r="X2076" s="30">
        <v>45889</v>
      </c>
      <c r="Y2076" s="21">
        <f t="shared" si="217"/>
        <v>1</v>
      </c>
      <c r="Z2076" s="21" t="str">
        <f t="shared" si="218"/>
        <v>Tuesday</v>
      </c>
      <c r="AA2076" s="21" t="str">
        <f t="shared" si="219"/>
        <v>Wednesday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x14ac:dyDescent="0.25">
      <c r="A2077" s="21">
        <v>2076</v>
      </c>
      <c r="B2077" s="21" t="s">
        <v>2395</v>
      </c>
      <c r="C2077" s="30">
        <v>45881</v>
      </c>
      <c r="D2077" s="30">
        <v>45887</v>
      </c>
      <c r="E2077" s="47">
        <v>204.75</v>
      </c>
      <c r="F2077" s="47">
        <f t="shared" si="214"/>
        <v>18018</v>
      </c>
      <c r="G2077" s="48">
        <f t="shared" si="215"/>
        <v>18018</v>
      </c>
      <c r="H2077" s="21">
        <v>100744</v>
      </c>
      <c r="I2077" s="21" t="s">
        <v>1423</v>
      </c>
      <c r="J2077" s="21">
        <v>1</v>
      </c>
      <c r="K2077" s="21">
        <v>1</v>
      </c>
      <c r="L2077" s="21">
        <f t="shared" si="216"/>
        <v>0</v>
      </c>
      <c r="M2077" s="21" t="s">
        <v>2466</v>
      </c>
      <c r="N2077" s="30">
        <v>45890</v>
      </c>
      <c r="O2077" s="48">
        <v>24625.279999999999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7"/>
        <v>0</v>
      </c>
      <c r="Z2077" s="21" t="str">
        <f t="shared" si="218"/>
        <v>Thursday</v>
      </c>
      <c r="AA2077" s="21" t="str">
        <f t="shared" si="219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123.75</v>
      </c>
      <c r="F2078" s="47">
        <f t="shared" si="214"/>
        <v>10890</v>
      </c>
      <c r="G2078" s="48">
        <f t="shared" si="215"/>
        <v>10890</v>
      </c>
      <c r="H2078" s="21">
        <v>101245</v>
      </c>
      <c r="I2078" s="21" t="s">
        <v>1536</v>
      </c>
      <c r="J2078" s="21">
        <v>1</v>
      </c>
      <c r="K2078" s="21">
        <v>1</v>
      </c>
      <c r="L2078" s="21">
        <f t="shared" si="216"/>
        <v>0</v>
      </c>
      <c r="M2078" s="21" t="s">
        <v>2466</v>
      </c>
      <c r="N2078" s="30">
        <v>45890</v>
      </c>
      <c r="O2078" s="48">
        <v>14883.41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7"/>
        <v>0</v>
      </c>
      <c r="Z2078" s="21" t="str">
        <f t="shared" si="218"/>
        <v>Thursday</v>
      </c>
      <c r="AA2078" s="21" t="str">
        <f t="shared" si="219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65.8</v>
      </c>
      <c r="F2079" s="47">
        <f t="shared" si="214"/>
        <v>5790.4</v>
      </c>
      <c r="G2079" s="48">
        <f t="shared" si="215"/>
        <v>5790.4</v>
      </c>
      <c r="H2079" s="21">
        <v>115526</v>
      </c>
      <c r="I2079" s="21" t="s">
        <v>1668</v>
      </c>
      <c r="J2079" s="21">
        <v>1</v>
      </c>
      <c r="K2079" s="21">
        <v>1</v>
      </c>
      <c r="L2079" s="21">
        <f t="shared" si="216"/>
        <v>0</v>
      </c>
      <c r="M2079" s="21" t="s">
        <v>2466</v>
      </c>
      <c r="N2079" s="30">
        <v>45890</v>
      </c>
      <c r="O2079" s="48">
        <v>8479.0400000000009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7"/>
        <v>0</v>
      </c>
      <c r="Z2079" s="21" t="str">
        <f t="shared" si="218"/>
        <v>Thursday</v>
      </c>
      <c r="AA2079" s="21" t="str">
        <f t="shared" si="219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92.4</v>
      </c>
      <c r="F2080" s="47">
        <f t="shared" si="214"/>
        <v>8131.2000000000007</v>
      </c>
      <c r="G2080" s="48">
        <f t="shared" si="215"/>
        <v>8131.2000000000007</v>
      </c>
      <c r="H2080" s="21">
        <v>116231</v>
      </c>
      <c r="I2080" s="21" t="s">
        <v>3170</v>
      </c>
      <c r="J2080" s="21">
        <v>1</v>
      </c>
      <c r="K2080" s="21">
        <v>1</v>
      </c>
      <c r="L2080" s="21">
        <f t="shared" si="216"/>
        <v>0</v>
      </c>
      <c r="M2080" s="21" t="s">
        <v>2466</v>
      </c>
      <c r="N2080" s="30">
        <v>45890</v>
      </c>
      <c r="O2080" s="48">
        <v>11906.73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7"/>
        <v>0</v>
      </c>
      <c r="Z2080" s="21" t="str">
        <f t="shared" si="218"/>
        <v>Thursday</v>
      </c>
      <c r="AA2080" s="21" t="str">
        <f t="shared" si="219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219.8</v>
      </c>
      <c r="F2081" s="47">
        <f t="shared" si="214"/>
        <v>19342.400000000001</v>
      </c>
      <c r="G2081" s="48">
        <f t="shared" si="215"/>
        <v>19342.400000000001</v>
      </c>
      <c r="H2081" s="21">
        <v>119310</v>
      </c>
      <c r="I2081" s="21" t="s">
        <v>1548</v>
      </c>
      <c r="J2081" s="21">
        <v>1</v>
      </c>
      <c r="K2081" s="21">
        <v>1</v>
      </c>
      <c r="L2081" s="21">
        <f t="shared" si="216"/>
        <v>0</v>
      </c>
      <c r="M2081" s="21" t="s">
        <v>2467</v>
      </c>
      <c r="N2081" s="30">
        <v>45890</v>
      </c>
      <c r="O2081" s="48">
        <v>28323.59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7"/>
        <v>0</v>
      </c>
      <c r="Z2081" s="21" t="str">
        <f t="shared" si="218"/>
        <v>Thursday</v>
      </c>
      <c r="AA2081" s="21" t="str">
        <f t="shared" si="219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70.7</v>
      </c>
      <c r="F2082" s="47">
        <f t="shared" si="214"/>
        <v>6221.6</v>
      </c>
      <c r="G2082" s="48">
        <f t="shared" si="215"/>
        <v>6221.6</v>
      </c>
      <c r="H2082" s="21">
        <v>120411</v>
      </c>
      <c r="I2082" s="21" t="s">
        <v>3171</v>
      </c>
      <c r="J2082" s="21">
        <v>1</v>
      </c>
      <c r="K2082" s="21">
        <v>1</v>
      </c>
      <c r="L2082" s="21">
        <f t="shared" si="216"/>
        <v>0</v>
      </c>
      <c r="M2082" s="21" t="s">
        <v>2466</v>
      </c>
      <c r="N2082" s="30">
        <v>45890</v>
      </c>
      <c r="O2082" s="48">
        <v>9110.4500000000007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7"/>
        <v>0</v>
      </c>
      <c r="Z2082" s="21" t="str">
        <f t="shared" si="218"/>
        <v>Thursday</v>
      </c>
      <c r="AA2082" s="21" t="str">
        <f t="shared" si="219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90.3</v>
      </c>
      <c r="F2083" s="47">
        <f t="shared" si="214"/>
        <v>7946.4</v>
      </c>
      <c r="G2083" s="48">
        <f t="shared" si="215"/>
        <v>7946.4</v>
      </c>
      <c r="H2083" s="21">
        <v>121119</v>
      </c>
      <c r="I2083" s="21" t="s">
        <v>3172</v>
      </c>
      <c r="J2083" s="21">
        <v>1</v>
      </c>
      <c r="K2083" s="21">
        <v>1</v>
      </c>
      <c r="L2083" s="21">
        <f t="shared" si="216"/>
        <v>0</v>
      </c>
      <c r="M2083" s="21" t="s">
        <v>2466</v>
      </c>
      <c r="N2083" s="30">
        <v>45890</v>
      </c>
      <c r="O2083" s="48">
        <v>11636.12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7"/>
        <v>0</v>
      </c>
      <c r="Z2083" s="21" t="str">
        <f t="shared" si="218"/>
        <v>Thursday</v>
      </c>
      <c r="AA2083" s="21" t="str">
        <f t="shared" si="219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249.75</v>
      </c>
      <c r="F2084" s="47">
        <f t="shared" si="214"/>
        <v>21978</v>
      </c>
      <c r="G2084" s="48">
        <f t="shared" si="215"/>
        <v>21978</v>
      </c>
      <c r="H2084" s="21">
        <v>127039</v>
      </c>
      <c r="I2084" s="21" t="s">
        <v>3173</v>
      </c>
      <c r="J2084" s="21">
        <v>1</v>
      </c>
      <c r="K2084" s="21">
        <v>1</v>
      </c>
      <c r="L2084" s="21">
        <f t="shared" si="216"/>
        <v>0</v>
      </c>
      <c r="M2084" s="21" t="s">
        <v>2466</v>
      </c>
      <c r="N2084" s="30">
        <v>45890</v>
      </c>
      <c r="O2084" s="48">
        <v>30037.43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7"/>
        <v>0</v>
      </c>
      <c r="Z2084" s="21" t="str">
        <f t="shared" si="218"/>
        <v>Thursday</v>
      </c>
      <c r="AA2084" s="21" t="str">
        <f t="shared" si="219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86.8</v>
      </c>
      <c r="F2085" s="47">
        <f t="shared" si="214"/>
        <v>7638.4</v>
      </c>
      <c r="G2085" s="48">
        <f t="shared" si="215"/>
        <v>7638.4</v>
      </c>
      <c r="H2085" s="21">
        <v>128023</v>
      </c>
      <c r="I2085" s="21" t="s">
        <v>1290</v>
      </c>
      <c r="J2085" s="21">
        <v>1</v>
      </c>
      <c r="K2085" s="21">
        <v>1</v>
      </c>
      <c r="L2085" s="21">
        <f t="shared" si="216"/>
        <v>0</v>
      </c>
      <c r="M2085" s="21" t="s">
        <v>2466</v>
      </c>
      <c r="N2085" s="30">
        <v>45890</v>
      </c>
      <c r="O2085" s="48">
        <v>11185.11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7"/>
        <v>0</v>
      </c>
      <c r="Z2085" s="21" t="str">
        <f t="shared" si="218"/>
        <v>Thursday</v>
      </c>
      <c r="AA2085" s="21" t="str">
        <f t="shared" si="219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186.9</v>
      </c>
      <c r="F2086" s="47">
        <f t="shared" si="214"/>
        <v>16447.2</v>
      </c>
      <c r="G2086" s="48">
        <f t="shared" si="215"/>
        <v>16447.2</v>
      </c>
      <c r="H2086" s="21">
        <v>135908</v>
      </c>
      <c r="I2086" s="21" t="s">
        <v>3174</v>
      </c>
      <c r="J2086" s="21">
        <v>1</v>
      </c>
      <c r="K2086" s="21">
        <v>1</v>
      </c>
      <c r="L2086" s="21">
        <f t="shared" si="216"/>
        <v>0</v>
      </c>
      <c r="M2086" s="21" t="s">
        <v>2469</v>
      </c>
      <c r="N2086" s="30">
        <v>45890</v>
      </c>
      <c r="O2086" s="48">
        <v>24084.07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7"/>
        <v>0</v>
      </c>
      <c r="Z2086" s="21" t="str">
        <f t="shared" si="218"/>
        <v>Thursday</v>
      </c>
      <c r="AA2086" s="21" t="str">
        <f t="shared" si="219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123.9</v>
      </c>
      <c r="F2087" s="47">
        <f t="shared" si="214"/>
        <v>10903.2</v>
      </c>
      <c r="G2087" s="48">
        <f t="shared" si="215"/>
        <v>10903.2</v>
      </c>
      <c r="H2087" s="21">
        <v>157604</v>
      </c>
      <c r="I2087" s="21" t="s">
        <v>3175</v>
      </c>
      <c r="J2087" s="21">
        <v>1</v>
      </c>
      <c r="K2087" s="21">
        <v>1</v>
      </c>
      <c r="L2087" s="21">
        <f t="shared" si="216"/>
        <v>0</v>
      </c>
      <c r="M2087" s="21" t="s">
        <v>2467</v>
      </c>
      <c r="N2087" s="30">
        <v>45890</v>
      </c>
      <c r="O2087" s="48">
        <v>15965.84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7"/>
        <v>0</v>
      </c>
      <c r="Z2087" s="21" t="str">
        <f t="shared" si="218"/>
        <v>Thursday</v>
      </c>
      <c r="AA2087" s="21" t="str">
        <f t="shared" si="219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161.69999999999999</v>
      </c>
      <c r="F2088" s="47">
        <f t="shared" si="214"/>
        <v>14229.599999999999</v>
      </c>
      <c r="G2088" s="48">
        <f t="shared" si="215"/>
        <v>14229.599999999999</v>
      </c>
      <c r="H2088" s="21">
        <v>160204</v>
      </c>
      <c r="I2088" s="21" t="s">
        <v>3176</v>
      </c>
      <c r="J2088" s="21">
        <v>1</v>
      </c>
      <c r="K2088" s="21">
        <v>1</v>
      </c>
      <c r="L2088" s="21">
        <f t="shared" si="216"/>
        <v>0</v>
      </c>
      <c r="M2088" s="21" t="s">
        <v>2467</v>
      </c>
      <c r="N2088" s="30">
        <v>45890</v>
      </c>
      <c r="O2088" s="48">
        <v>20836.78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7"/>
        <v>0</v>
      </c>
      <c r="Z2088" s="21" t="str">
        <f t="shared" si="218"/>
        <v>Thursday</v>
      </c>
      <c r="AA2088" s="21" t="str">
        <f t="shared" si="219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107.1</v>
      </c>
      <c r="F2089" s="47">
        <f t="shared" si="214"/>
        <v>9424.7999999999993</v>
      </c>
      <c r="G2089" s="48">
        <f t="shared" si="215"/>
        <v>9424.7999999999993</v>
      </c>
      <c r="H2089" s="21">
        <v>160908</v>
      </c>
      <c r="I2089" s="21" t="s">
        <v>3177</v>
      </c>
      <c r="J2089" s="21">
        <v>1</v>
      </c>
      <c r="K2089" s="21">
        <v>1</v>
      </c>
      <c r="L2089" s="21">
        <f t="shared" si="216"/>
        <v>0</v>
      </c>
      <c r="M2089" s="21" t="s">
        <v>2469</v>
      </c>
      <c r="N2089" s="30">
        <v>45890</v>
      </c>
      <c r="O2089" s="48">
        <v>13800.98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7"/>
        <v>0</v>
      </c>
      <c r="Z2089" s="21" t="str">
        <f t="shared" si="218"/>
        <v>Thursday</v>
      </c>
      <c r="AA2089" s="21" t="str">
        <f t="shared" si="219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30.8</v>
      </c>
      <c r="F2090" s="47">
        <f t="shared" si="214"/>
        <v>2710.4</v>
      </c>
      <c r="G2090" s="48">
        <f t="shared" si="215"/>
        <v>5420.8</v>
      </c>
      <c r="H2090" s="21">
        <v>300402</v>
      </c>
      <c r="I2090" s="21" t="s">
        <v>1321</v>
      </c>
      <c r="J2090" s="21">
        <v>2</v>
      </c>
      <c r="K2090" s="21">
        <v>2</v>
      </c>
      <c r="L2090" s="21">
        <f t="shared" si="216"/>
        <v>0</v>
      </c>
      <c r="M2090" s="21" t="s">
        <v>2471</v>
      </c>
      <c r="N2090" s="30">
        <v>45890</v>
      </c>
      <c r="O2090" s="48">
        <v>7937.82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7"/>
        <v>0</v>
      </c>
      <c r="Z2090" s="21" t="str">
        <f t="shared" si="218"/>
        <v>Thursday</v>
      </c>
      <c r="AA2090" s="21" t="str">
        <f t="shared" si="219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128.1</v>
      </c>
      <c r="F2091" s="47">
        <f t="shared" si="214"/>
        <v>11272.8</v>
      </c>
      <c r="G2091" s="48">
        <f t="shared" si="215"/>
        <v>11272.8</v>
      </c>
      <c r="H2091" s="21">
        <v>331553</v>
      </c>
      <c r="I2091" s="21" t="s">
        <v>3178</v>
      </c>
      <c r="J2091" s="21">
        <v>1</v>
      </c>
      <c r="K2091" s="21">
        <v>1</v>
      </c>
      <c r="L2091" s="21">
        <f t="shared" si="216"/>
        <v>0</v>
      </c>
      <c r="M2091" s="21" t="s">
        <v>2466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7"/>
        <v>0</v>
      </c>
      <c r="Z2091" s="21" t="str">
        <f t="shared" si="218"/>
        <v>Thursday</v>
      </c>
      <c r="AA2091" s="21" t="str">
        <f t="shared" si="219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14"/>
        <v>11272.8</v>
      </c>
      <c r="G2092" s="48">
        <f t="shared" si="215"/>
        <v>11272.8</v>
      </c>
      <c r="H2092" s="21">
        <v>352317</v>
      </c>
      <c r="I2092" s="21" t="s">
        <v>3179</v>
      </c>
      <c r="J2092" s="21">
        <v>1</v>
      </c>
      <c r="K2092" s="21">
        <v>1</v>
      </c>
      <c r="L2092" s="21">
        <f t="shared" si="216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7"/>
        <v>0</v>
      </c>
      <c r="Z2092" s="21" t="str">
        <f t="shared" si="218"/>
        <v>Thursday</v>
      </c>
      <c r="AA2092" s="21" t="str">
        <f t="shared" si="219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111.3</v>
      </c>
      <c r="F2093" s="47">
        <f t="shared" si="214"/>
        <v>9794.4</v>
      </c>
      <c r="G2093" s="48">
        <f t="shared" si="215"/>
        <v>9794.4</v>
      </c>
      <c r="H2093" s="21">
        <v>353719</v>
      </c>
      <c r="I2093" s="21" t="s">
        <v>3180</v>
      </c>
      <c r="J2093" s="21">
        <v>1</v>
      </c>
      <c r="K2093" s="21">
        <v>1</v>
      </c>
      <c r="L2093" s="21">
        <f t="shared" si="216"/>
        <v>0</v>
      </c>
      <c r="M2093" s="21" t="s">
        <v>2466</v>
      </c>
      <c r="N2093" s="30">
        <v>45890</v>
      </c>
      <c r="O2093" s="48">
        <v>14342.2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7"/>
        <v>0</v>
      </c>
      <c r="Z2093" s="21" t="str">
        <f t="shared" si="218"/>
        <v>Thursday</v>
      </c>
      <c r="AA2093" s="21" t="str">
        <f t="shared" si="219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136.5</v>
      </c>
      <c r="F2094" s="47">
        <f t="shared" si="214"/>
        <v>12012</v>
      </c>
      <c r="G2094" s="48">
        <f t="shared" si="215"/>
        <v>12012</v>
      </c>
      <c r="H2094" s="21">
        <v>359413</v>
      </c>
      <c r="I2094" s="21" t="s">
        <v>3181</v>
      </c>
      <c r="J2094" s="21">
        <v>1</v>
      </c>
      <c r="K2094" s="21">
        <v>1</v>
      </c>
      <c r="L2094" s="21">
        <f t="shared" si="216"/>
        <v>0</v>
      </c>
      <c r="M2094" s="21" t="s">
        <v>2466</v>
      </c>
      <c r="N2094" s="30">
        <v>45890</v>
      </c>
      <c r="O2094" s="48">
        <v>16416.86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7"/>
        <v>0</v>
      </c>
      <c r="Z2094" s="21" t="str">
        <f t="shared" si="218"/>
        <v>Thursday</v>
      </c>
      <c r="AA2094" s="21" t="str">
        <f t="shared" si="219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135.80000000000001</v>
      </c>
      <c r="F2095" s="47">
        <f t="shared" si="214"/>
        <v>11950.400000000001</v>
      </c>
      <c r="G2095" s="48">
        <f t="shared" si="215"/>
        <v>11950.400000000001</v>
      </c>
      <c r="H2095" s="21">
        <v>407122</v>
      </c>
      <c r="I2095" s="21" t="s">
        <v>3152</v>
      </c>
      <c r="J2095" s="21">
        <v>1</v>
      </c>
      <c r="K2095" s="21">
        <v>1</v>
      </c>
      <c r="L2095" s="21">
        <f t="shared" si="216"/>
        <v>0</v>
      </c>
      <c r="M2095" s="21" t="s">
        <v>2468</v>
      </c>
      <c r="N2095" s="30">
        <v>45890</v>
      </c>
      <c r="O2095" s="48">
        <v>17499.29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7"/>
        <v>0</v>
      </c>
      <c r="Z2095" s="21" t="str">
        <f t="shared" si="218"/>
        <v>Thursday</v>
      </c>
      <c r="AA2095" s="21" t="str">
        <f t="shared" si="219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193.5</v>
      </c>
      <c r="F2096" s="47">
        <f t="shared" si="214"/>
        <v>17028</v>
      </c>
      <c r="G2096" s="48">
        <f t="shared" si="215"/>
        <v>17028</v>
      </c>
      <c r="H2096" s="21">
        <v>424902</v>
      </c>
      <c r="I2096" s="21" t="s">
        <v>3182</v>
      </c>
      <c r="J2096" s="21">
        <v>1</v>
      </c>
      <c r="K2096" s="21">
        <v>1</v>
      </c>
      <c r="L2096" s="21">
        <f t="shared" si="216"/>
        <v>0</v>
      </c>
      <c r="M2096" s="21" t="s">
        <v>2466</v>
      </c>
      <c r="N2096" s="30">
        <v>45890</v>
      </c>
      <c r="O2096" s="48">
        <v>23272.25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7"/>
        <v>0</v>
      </c>
      <c r="Z2096" s="21" t="str">
        <f t="shared" si="218"/>
        <v>Thursday</v>
      </c>
      <c r="AA2096" s="21" t="str">
        <f t="shared" si="219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213.5</v>
      </c>
      <c r="F2097" s="47">
        <f t="shared" si="214"/>
        <v>18788</v>
      </c>
      <c r="G2097" s="48">
        <f t="shared" si="215"/>
        <v>18788</v>
      </c>
      <c r="H2097" s="21">
        <v>430904</v>
      </c>
      <c r="I2097" s="21" t="s">
        <v>1878</v>
      </c>
      <c r="J2097" s="21">
        <v>1</v>
      </c>
      <c r="K2097" s="21">
        <v>1</v>
      </c>
      <c r="L2097" s="21">
        <f t="shared" si="216"/>
        <v>0</v>
      </c>
      <c r="M2097" s="21" t="s">
        <v>2470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7"/>
        <v>0</v>
      </c>
      <c r="Z2097" s="21" t="str">
        <f t="shared" si="218"/>
        <v>Thursday</v>
      </c>
      <c r="AA2097" s="21" t="str">
        <f t="shared" si="219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14"/>
        <v>18788</v>
      </c>
      <c r="G2098" s="48">
        <f t="shared" si="215"/>
        <v>18788</v>
      </c>
      <c r="H2098" s="21">
        <v>431304</v>
      </c>
      <c r="I2098" s="21" t="s">
        <v>3169</v>
      </c>
      <c r="J2098" s="21">
        <v>1</v>
      </c>
      <c r="K2098" s="21">
        <v>1</v>
      </c>
      <c r="L2098" s="21">
        <f t="shared" si="216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17"/>
        <v>0</v>
      </c>
      <c r="Z2098" s="21" t="str">
        <f t="shared" si="218"/>
        <v>Thursday</v>
      </c>
      <c r="AA2098" s="21" t="str">
        <f t="shared" si="219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x14ac:dyDescent="0.25">
      <c r="A2099" s="21">
        <v>2098</v>
      </c>
      <c r="B2099" s="21">
        <v>65875</v>
      </c>
      <c r="C2099" s="30">
        <v>45882</v>
      </c>
      <c r="D2099" s="30">
        <v>45887</v>
      </c>
      <c r="E2099" s="47">
        <v>25</v>
      </c>
      <c r="F2099" s="47">
        <f t="shared" si="214"/>
        <v>2200</v>
      </c>
      <c r="G2099" s="48">
        <f t="shared" si="215"/>
        <v>8800</v>
      </c>
      <c r="H2099" s="21" t="s">
        <v>2068</v>
      </c>
      <c r="I2099" s="21" t="s">
        <v>5249</v>
      </c>
      <c r="J2099" s="21">
        <v>4</v>
      </c>
      <c r="K2099" s="21">
        <v>4</v>
      </c>
      <c r="L2099" s="21">
        <f t="shared" si="216"/>
        <v>0</v>
      </c>
      <c r="M2099" s="21" t="s">
        <v>2434</v>
      </c>
      <c r="N2099" s="30">
        <v>45888</v>
      </c>
      <c r="O2099" s="48">
        <v>14000</v>
      </c>
      <c r="P2099" s="21" t="s">
        <v>2069</v>
      </c>
      <c r="Q2099" s="21">
        <v>58154569045</v>
      </c>
      <c r="R2099" s="21" t="s">
        <v>40</v>
      </c>
      <c r="S2099" s="3" t="s">
        <v>299</v>
      </c>
      <c r="T2099" s="37"/>
      <c r="U2099" s="21" t="s">
        <v>2527</v>
      </c>
      <c r="V2099" s="21" t="str">
        <f>VLOOKUP(P2099,'Customer List'!B:C,2,)</f>
        <v>Kolkata</v>
      </c>
      <c r="W2099" s="38"/>
      <c r="X2099" s="30">
        <v>45889</v>
      </c>
      <c r="Y2099" s="21">
        <f t="shared" si="217"/>
        <v>1</v>
      </c>
      <c r="Z2099" s="21" t="str">
        <f t="shared" si="218"/>
        <v>Tuesday</v>
      </c>
      <c r="AA2099" s="21" t="str">
        <f t="shared" si="219"/>
        <v>Wednesday</v>
      </c>
      <c r="AB2099" s="21" t="str">
        <f>VLOOKUP(U2099,'Currency Sheet'!A:C,3,)</f>
        <v>DOLLAR</v>
      </c>
      <c r="AC2099" s="42" t="str">
        <f>VLOOKUP(P2099,'Customer List'!B:D,3,)</f>
        <v>OutStation</v>
      </c>
    </row>
    <row r="2100" spans="1:29" x14ac:dyDescent="0.25">
      <c r="A2100" s="21">
        <v>2099</v>
      </c>
      <c r="B2100" s="21" t="s">
        <v>2721</v>
      </c>
      <c r="C2100" s="30">
        <v>45880</v>
      </c>
      <c r="D2100" s="30">
        <v>45887</v>
      </c>
      <c r="E2100" s="47">
        <v>2800</v>
      </c>
      <c r="F2100" s="47">
        <f t="shared" si="214"/>
        <v>2800</v>
      </c>
      <c r="G2100" s="48">
        <f t="shared" si="215"/>
        <v>2800</v>
      </c>
      <c r="H2100" s="21">
        <v>850494</v>
      </c>
      <c r="I2100" s="21"/>
      <c r="J2100" s="21">
        <v>1</v>
      </c>
      <c r="K2100" s="21">
        <v>1</v>
      </c>
      <c r="L2100" s="21">
        <f t="shared" si="216"/>
        <v>0</v>
      </c>
      <c r="M2100" s="21" t="s">
        <v>2722</v>
      </c>
      <c r="N2100" s="30">
        <v>45889</v>
      </c>
      <c r="O2100" s="48">
        <v>0</v>
      </c>
      <c r="P2100" s="21" t="s">
        <v>1011</v>
      </c>
      <c r="Q2100" s="21" t="s">
        <v>2070</v>
      </c>
      <c r="R2100" s="21" t="s">
        <v>637</v>
      </c>
      <c r="S2100" s="3" t="s">
        <v>299</v>
      </c>
      <c r="T2100" s="37"/>
      <c r="U2100" s="21" t="s">
        <v>2775</v>
      </c>
      <c r="V2100" s="21" t="str">
        <f>VLOOKUP(P2100,'Customer List'!B:C,2,)</f>
        <v>Delhi</v>
      </c>
      <c r="W2100" s="38"/>
      <c r="X2100" s="30">
        <v>45889</v>
      </c>
      <c r="Y2100" s="21">
        <f t="shared" si="217"/>
        <v>0</v>
      </c>
      <c r="Z2100" s="21" t="str">
        <f t="shared" si="218"/>
        <v>Wednesday</v>
      </c>
      <c r="AA2100" s="21" t="str">
        <f t="shared" si="219"/>
        <v>Wednesday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14"/>
        <v>2800</v>
      </c>
      <c r="G2101" s="48">
        <f t="shared" si="215"/>
        <v>2800</v>
      </c>
      <c r="H2101" s="21">
        <v>850494</v>
      </c>
      <c r="I2101" s="21" t="s">
        <v>4710</v>
      </c>
      <c r="J2101" s="21">
        <v>1</v>
      </c>
      <c r="K2101" s="21"/>
      <c r="L2101" s="21">
        <f t="shared" si="216"/>
        <v>1</v>
      </c>
      <c r="M2101" s="21"/>
      <c r="N2101" s="30"/>
      <c r="O2101" s="48"/>
      <c r="P2101" s="21" t="s">
        <v>1145</v>
      </c>
      <c r="Q2101" s="21"/>
      <c r="R2101" s="21"/>
      <c r="S2101" s="3" t="s">
        <v>299</v>
      </c>
      <c r="T2101" s="37"/>
      <c r="U2101" s="21" t="s">
        <v>2775</v>
      </c>
      <c r="V2101" s="21" t="str">
        <f>VLOOKUP(P2101,'Customer List'!B:C,2,)</f>
        <v>STOCK</v>
      </c>
      <c r="W2101" s="38" t="s">
        <v>1145</v>
      </c>
      <c r="X2101" s="30" t="str">
        <f>IF(OR(R2101 = "PRIYANKA MADAM", R2101 = "DEEPAK", R2101 = "PORTER"),N2101,"")</f>
        <v/>
      </c>
      <c r="Y2101" s="21" t="str">
        <f t="shared" si="217"/>
        <v/>
      </c>
      <c r="Z2101" s="21" t="str">
        <f t="shared" si="218"/>
        <v/>
      </c>
      <c r="AA2101" s="21" t="str">
        <f t="shared" si="219"/>
        <v/>
      </c>
      <c r="AB2101" s="21" t="str">
        <f>VLOOKUP(U2101,'Currency Sheet'!A:C,3,)</f>
        <v>INR</v>
      </c>
      <c r="AC2101" s="42" t="str">
        <f>VLOOKUP(P2101,'Customer List'!B:D,3,)</f>
        <v>STOCK</v>
      </c>
    </row>
    <row r="2102" spans="1:29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16767</v>
      </c>
      <c r="F2102" s="47">
        <f t="shared" si="214"/>
        <v>16767</v>
      </c>
      <c r="G2102" s="48">
        <f t="shared" si="215"/>
        <v>16767</v>
      </c>
      <c r="H2102" s="21">
        <v>16006980</v>
      </c>
      <c r="I2102" s="21" t="s">
        <v>4711</v>
      </c>
      <c r="J2102" s="21">
        <v>1</v>
      </c>
      <c r="K2102" s="21">
        <v>1</v>
      </c>
      <c r="L2102" s="21">
        <f t="shared" si="216"/>
        <v>0</v>
      </c>
      <c r="M2102" s="21" t="s">
        <v>4956</v>
      </c>
      <c r="N2102" s="30">
        <v>45936</v>
      </c>
      <c r="O2102" s="48">
        <v>0</v>
      </c>
      <c r="P2102" s="21" t="s">
        <v>16</v>
      </c>
      <c r="Q2102" s="21" t="s">
        <v>2070</v>
      </c>
      <c r="R2102" s="21" t="s">
        <v>637</v>
      </c>
      <c r="S2102" s="3" t="s">
        <v>299</v>
      </c>
      <c r="T2102" s="37"/>
      <c r="U2102" s="21" t="s">
        <v>2775</v>
      </c>
      <c r="V2102" s="21" t="str">
        <f>VLOOKUP(P2102,'Customer List'!B:C,2,)</f>
        <v>Delhi</v>
      </c>
      <c r="W2102" s="38"/>
      <c r="X2102" s="30">
        <f>IF(OR(R2102 = "PRIYANKA MADAM", R2102 = "DEEPAK", R2102 = "PORTER"),N2102,"")</f>
        <v>45936</v>
      </c>
      <c r="Y2102" s="21">
        <f t="shared" si="217"/>
        <v>0</v>
      </c>
      <c r="Z2102" s="21" t="str">
        <f t="shared" si="218"/>
        <v>Monday</v>
      </c>
      <c r="AA2102" s="21" t="str">
        <f t="shared" si="219"/>
        <v>Monday</v>
      </c>
      <c r="AB2102" s="21" t="str">
        <f>VLOOKUP(U2102,'Currency Sheet'!A:C,3,)</f>
        <v>INR</v>
      </c>
      <c r="AC2102" s="42" t="str">
        <f>VLOOKUP(P2102,'Customer List'!B:D,3,)</f>
        <v>Local</v>
      </c>
    </row>
    <row r="2103" spans="1:29" x14ac:dyDescent="0.25">
      <c r="A2103" s="21">
        <v>2102</v>
      </c>
      <c r="B2103" s="21">
        <v>195103</v>
      </c>
      <c r="C2103" s="30">
        <v>45883</v>
      </c>
      <c r="D2103" s="30">
        <v>45887</v>
      </c>
      <c r="E2103" s="47">
        <v>204</v>
      </c>
      <c r="F2103" s="47">
        <f t="shared" si="214"/>
        <v>17952</v>
      </c>
      <c r="G2103" s="48">
        <f t="shared" si="215"/>
        <v>53856</v>
      </c>
      <c r="H2103" s="21" t="s">
        <v>2370</v>
      </c>
      <c r="I2103" s="21" t="s">
        <v>5283</v>
      </c>
      <c r="J2103" s="21">
        <v>3</v>
      </c>
      <c r="K2103" s="21">
        <v>3</v>
      </c>
      <c r="L2103" s="21">
        <f t="shared" si="216"/>
        <v>0</v>
      </c>
      <c r="M2103" s="21" t="s">
        <v>2427</v>
      </c>
      <c r="N2103" s="30">
        <v>45888</v>
      </c>
      <c r="O2103" s="48">
        <v>101835</v>
      </c>
      <c r="P2103" s="21" t="s">
        <v>2390</v>
      </c>
      <c r="Q2103" s="21">
        <v>58154568846</v>
      </c>
      <c r="R2103" s="21" t="s">
        <v>40</v>
      </c>
      <c r="S2103" s="3">
        <v>4</v>
      </c>
      <c r="T2103" s="37"/>
      <c r="U2103" s="21" t="s">
        <v>2777</v>
      </c>
      <c r="V2103" s="21" t="str">
        <f>VLOOKUP(P2103,'Customer List'!B:C,2,)</f>
        <v>pune</v>
      </c>
      <c r="W2103" s="38"/>
      <c r="X2103" s="30">
        <v>45889</v>
      </c>
      <c r="Y2103" s="21">
        <f t="shared" si="217"/>
        <v>1</v>
      </c>
      <c r="Z2103" s="21" t="str">
        <f t="shared" si="218"/>
        <v>Tuesday</v>
      </c>
      <c r="AA2103" s="21" t="str">
        <f t="shared" si="219"/>
        <v>Wednesday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2103</v>
      </c>
      <c r="B2104" s="21">
        <v>44645</v>
      </c>
      <c r="C2104" s="30">
        <v>45884</v>
      </c>
      <c r="D2104" s="30">
        <v>45888</v>
      </c>
      <c r="E2104" s="47">
        <v>13.680000000000001</v>
      </c>
      <c r="F2104" s="47">
        <f t="shared" si="214"/>
        <v>1203.8400000000001</v>
      </c>
      <c r="G2104" s="48">
        <f t="shared" si="215"/>
        <v>12038.400000000001</v>
      </c>
      <c r="H2104" s="21" t="s">
        <v>564</v>
      </c>
      <c r="I2104" s="21" t="s">
        <v>565</v>
      </c>
      <c r="J2104" s="21">
        <v>10</v>
      </c>
      <c r="K2104" s="21">
        <v>10</v>
      </c>
      <c r="L2104" s="21">
        <f t="shared" si="216"/>
        <v>0</v>
      </c>
      <c r="M2104" s="21" t="s">
        <v>2436</v>
      </c>
      <c r="N2104" s="30">
        <v>45888</v>
      </c>
      <c r="O2104" s="48">
        <v>172900</v>
      </c>
      <c r="P2104" s="21" t="s">
        <v>370</v>
      </c>
      <c r="Q2104" s="21">
        <v>58154594131</v>
      </c>
      <c r="R2104" s="21" t="s">
        <v>40</v>
      </c>
      <c r="S2104" s="3">
        <v>-20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7"/>
        <v>2</v>
      </c>
      <c r="Z2104" s="21" t="str">
        <f t="shared" si="218"/>
        <v>Tuesday</v>
      </c>
      <c r="AA2104" s="21" t="str">
        <f t="shared" si="219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438.65000000000003</v>
      </c>
      <c r="F2105" s="47">
        <f t="shared" si="214"/>
        <v>38601.200000000004</v>
      </c>
      <c r="G2105" s="48">
        <f t="shared" si="215"/>
        <v>231607.2</v>
      </c>
      <c r="H2105" s="21" t="s">
        <v>1982</v>
      </c>
      <c r="I2105" s="21" t="s">
        <v>5269</v>
      </c>
      <c r="J2105" s="21">
        <v>6</v>
      </c>
      <c r="K2105" s="21">
        <v>6</v>
      </c>
      <c r="L2105" s="21">
        <f t="shared" si="216"/>
        <v>0</v>
      </c>
      <c r="M2105" s="21" t="s">
        <v>2436</v>
      </c>
      <c r="N2105" s="30">
        <v>45888</v>
      </c>
      <c r="O2105" s="48">
        <v>2317770</v>
      </c>
      <c r="P2105" s="21" t="s">
        <v>370</v>
      </c>
      <c r="Q2105" s="21">
        <v>58154594131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17"/>
        <v>2</v>
      </c>
      <c r="Z2105" s="21" t="str">
        <f t="shared" si="218"/>
        <v>Tuesday</v>
      </c>
      <c r="AA2105" s="21" t="str">
        <f t="shared" si="219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451.5</v>
      </c>
      <c r="F2106" s="47">
        <f t="shared" si="214"/>
        <v>39732</v>
      </c>
      <c r="G2106" s="48">
        <f t="shared" si="215"/>
        <v>39732</v>
      </c>
      <c r="H2106" s="21" t="s">
        <v>2396</v>
      </c>
      <c r="I2106" s="21" t="s">
        <v>5261</v>
      </c>
      <c r="J2106" s="21">
        <v>1</v>
      </c>
      <c r="K2106" s="21">
        <v>1</v>
      </c>
      <c r="L2106" s="21">
        <f t="shared" si="216"/>
        <v>0</v>
      </c>
      <c r="M2106" s="21" t="s">
        <v>2437</v>
      </c>
      <c r="N2106" s="30">
        <v>45888</v>
      </c>
      <c r="O2106" s="48">
        <v>63210</v>
      </c>
      <c r="P2106" s="21" t="s">
        <v>1030</v>
      </c>
      <c r="Q2106" s="21">
        <v>58154593442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7"/>
        <v>4</v>
      </c>
      <c r="Z2106" s="21" t="str">
        <f t="shared" si="218"/>
        <v>Tuesday</v>
      </c>
      <c r="AA2106" s="21" t="str">
        <f t="shared" si="219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360</v>
      </c>
      <c r="F2107" s="47">
        <f t="shared" si="214"/>
        <v>31680</v>
      </c>
      <c r="G2107" s="48">
        <f t="shared" si="215"/>
        <v>31680</v>
      </c>
      <c r="H2107" s="21" t="s">
        <v>661</v>
      </c>
      <c r="I2107" s="21" t="s">
        <v>5258</v>
      </c>
      <c r="J2107" s="21">
        <v>1</v>
      </c>
      <c r="K2107" s="21">
        <v>1</v>
      </c>
      <c r="L2107" s="21">
        <f t="shared" si="216"/>
        <v>0</v>
      </c>
      <c r="M2107" s="21" t="s">
        <v>2437</v>
      </c>
      <c r="N2107" s="30">
        <v>45888</v>
      </c>
      <c r="O2107" s="48">
        <v>44100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7"/>
        <v>4</v>
      </c>
      <c r="Z2107" s="21" t="str">
        <f t="shared" si="218"/>
        <v>Tuesday</v>
      </c>
      <c r="AA2107" s="21" t="str">
        <f t="shared" si="219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304</v>
      </c>
      <c r="F2108" s="47">
        <f t="shared" si="214"/>
        <v>26752</v>
      </c>
      <c r="G2108" s="48">
        <f t="shared" si="215"/>
        <v>26752</v>
      </c>
      <c r="H2108" s="21" t="s">
        <v>660</v>
      </c>
      <c r="I2108" s="21" t="s">
        <v>5257</v>
      </c>
      <c r="J2108" s="21">
        <v>1</v>
      </c>
      <c r="K2108" s="21">
        <v>1</v>
      </c>
      <c r="L2108" s="21">
        <f t="shared" si="216"/>
        <v>0</v>
      </c>
      <c r="M2108" s="21" t="s">
        <v>2437</v>
      </c>
      <c r="N2108" s="30">
        <v>45888</v>
      </c>
      <c r="O2108" s="48">
        <v>37240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17"/>
        <v>4</v>
      </c>
      <c r="Z2108" s="21" t="str">
        <f t="shared" si="218"/>
        <v>Tuesday</v>
      </c>
      <c r="AA2108" s="21" t="str">
        <f t="shared" si="219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x14ac:dyDescent="0.25">
      <c r="A2109" s="21">
        <v>2108</v>
      </c>
      <c r="B2109" s="21" t="s">
        <v>2448</v>
      </c>
      <c r="C2109" s="30">
        <v>45889</v>
      </c>
      <c r="D2109" s="30">
        <v>45889</v>
      </c>
      <c r="E2109" s="47">
        <v>7599.9</v>
      </c>
      <c r="F2109" s="47">
        <f t="shared" si="214"/>
        <v>7599.9</v>
      </c>
      <c r="G2109" s="48">
        <f t="shared" si="215"/>
        <v>15199.8</v>
      </c>
      <c r="H2109" s="21" t="s">
        <v>2449</v>
      </c>
      <c r="I2109" s="21"/>
      <c r="J2109" s="21">
        <v>2</v>
      </c>
      <c r="K2109" s="21">
        <v>2</v>
      </c>
      <c r="L2109" s="21">
        <f t="shared" si="216"/>
        <v>0</v>
      </c>
      <c r="M2109" s="21" t="s">
        <v>2452</v>
      </c>
      <c r="N2109" s="30">
        <v>45889</v>
      </c>
      <c r="O2109" s="48">
        <v>21714</v>
      </c>
      <c r="P2109" s="21" t="s">
        <v>1055</v>
      </c>
      <c r="Q2109" s="21" t="s">
        <v>636</v>
      </c>
      <c r="R2109" s="21" t="s">
        <v>637</v>
      </c>
      <c r="S2109" s="3">
        <v>-20</v>
      </c>
      <c r="T2109" s="37"/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17"/>
        <v>0</v>
      </c>
      <c r="Z2109" s="21" t="str">
        <f t="shared" si="218"/>
        <v>Wednesday</v>
      </c>
      <c r="AA2109" s="21" t="str">
        <f t="shared" si="219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0.01</v>
      </c>
      <c r="F2110" s="47">
        <f t="shared" si="214"/>
        <v>0.01</v>
      </c>
      <c r="G2110" s="48">
        <f t="shared" si="215"/>
        <v>0.01</v>
      </c>
      <c r="H2110" s="21" t="s">
        <v>2449</v>
      </c>
      <c r="I2110" s="21"/>
      <c r="J2110" s="21">
        <v>1</v>
      </c>
      <c r="K2110" s="21">
        <v>1</v>
      </c>
      <c r="L2110" s="21">
        <f t="shared" si="216"/>
        <v>0</v>
      </c>
      <c r="M2110" s="21" t="s">
        <v>3279</v>
      </c>
      <c r="N2110" s="30">
        <v>45889</v>
      </c>
      <c r="O2110" s="48">
        <v>0</v>
      </c>
      <c r="P2110" s="21" t="s">
        <v>1055</v>
      </c>
      <c r="Q2110" s="21" t="s">
        <v>636</v>
      </c>
      <c r="R2110" s="21" t="s">
        <v>723</v>
      </c>
      <c r="S2110" s="3">
        <v>-20</v>
      </c>
      <c r="T2110" s="37" t="s">
        <v>609</v>
      </c>
      <c r="U2110" s="21" t="s">
        <v>2018</v>
      </c>
      <c r="V2110" s="21" t="str">
        <f>VLOOKUP(P2110,'Customer List'!B:C,2,)</f>
        <v>Delhi</v>
      </c>
      <c r="W2110" s="38"/>
      <c r="X2110" s="30">
        <f>IF(OR(R2110 = "PRIYANKA MADAM", R2110 = "DEEPAK", R2110 = "PORTER"),N2110,"")</f>
        <v>45889</v>
      </c>
      <c r="Y2110" s="21">
        <f t="shared" si="217"/>
        <v>0</v>
      </c>
      <c r="Z2110" s="21" t="str">
        <f t="shared" si="218"/>
        <v>Wednesday</v>
      </c>
      <c r="AA2110" s="21" t="str">
        <f t="shared" si="219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6055</v>
      </c>
      <c r="F2111" s="47">
        <f t="shared" si="214"/>
        <v>6055</v>
      </c>
      <c r="G2111" s="48">
        <f t="shared" si="215"/>
        <v>6055</v>
      </c>
      <c r="H2111" s="21" t="s">
        <v>2450</v>
      </c>
      <c r="I2111" s="21"/>
      <c r="J2111" s="21">
        <v>1</v>
      </c>
      <c r="K2111" s="21">
        <v>1</v>
      </c>
      <c r="L2111" s="21">
        <f t="shared" si="216"/>
        <v>0</v>
      </c>
      <c r="M2111" s="21" t="s">
        <v>2452</v>
      </c>
      <c r="N2111" s="30">
        <v>45889</v>
      </c>
      <c r="O2111" s="48">
        <v>8650</v>
      </c>
      <c r="P2111" s="21" t="s">
        <v>1055</v>
      </c>
      <c r="Q2111" s="21" t="s">
        <v>636</v>
      </c>
      <c r="R2111" s="21" t="s">
        <v>637</v>
      </c>
      <c r="S2111" s="3">
        <v>4</v>
      </c>
      <c r="T2111" s="37" t="s">
        <v>2451</v>
      </c>
      <c r="U2111" s="21" t="s">
        <v>2018</v>
      </c>
      <c r="V2111" s="21" t="str">
        <f>VLOOKUP(P2111,'Customer List'!B:C,2,)</f>
        <v>Delhi</v>
      </c>
      <c r="W2111" s="38"/>
      <c r="X2111" s="30">
        <v>45889</v>
      </c>
      <c r="Y2111" s="21">
        <f t="shared" si="217"/>
        <v>0</v>
      </c>
      <c r="Z2111" s="21" t="str">
        <f t="shared" si="218"/>
        <v>Wednesday</v>
      </c>
      <c r="AA2111" s="21" t="str">
        <f t="shared" si="219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x14ac:dyDescent="0.25">
      <c r="A2112" s="21">
        <v>2111</v>
      </c>
      <c r="B2112" s="21" t="s">
        <v>2475</v>
      </c>
      <c r="C2112" s="30">
        <v>45884</v>
      </c>
      <c r="D2112" s="30">
        <v>45890</v>
      </c>
      <c r="E2112" s="47">
        <v>173.6</v>
      </c>
      <c r="F2112" s="47">
        <f t="shared" si="214"/>
        <v>15276.8</v>
      </c>
      <c r="G2112" s="48">
        <f t="shared" si="215"/>
        <v>30553.599999999999</v>
      </c>
      <c r="H2112" s="21">
        <v>100220</v>
      </c>
      <c r="I2112" s="21" t="s">
        <v>154</v>
      </c>
      <c r="J2112" s="21">
        <v>2</v>
      </c>
      <c r="K2112" s="21">
        <v>2</v>
      </c>
      <c r="L2112" s="21">
        <f t="shared" si="216"/>
        <v>0</v>
      </c>
      <c r="M2112" s="21" t="s">
        <v>2540</v>
      </c>
      <c r="N2112" s="30">
        <v>45892</v>
      </c>
      <c r="O2112" s="48">
        <v>57660</v>
      </c>
      <c r="P2112" s="21" t="s">
        <v>2476</v>
      </c>
      <c r="Q2112" s="21">
        <v>58154750345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Gujrat</v>
      </c>
      <c r="W2112" s="38"/>
      <c r="X2112" s="30">
        <v>45894</v>
      </c>
      <c r="Y2112" s="21">
        <f t="shared" si="217"/>
        <v>2</v>
      </c>
      <c r="Z2112" s="21" t="str">
        <f t="shared" si="218"/>
        <v>Saturday</v>
      </c>
      <c r="AA2112" s="21" t="str">
        <f t="shared" si="219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154.05000000000001</v>
      </c>
      <c r="F2113" s="47">
        <f t="shared" si="214"/>
        <v>13556.400000000001</v>
      </c>
      <c r="G2113" s="48">
        <f t="shared" si="215"/>
        <v>67782</v>
      </c>
      <c r="H2113" s="21">
        <v>100328</v>
      </c>
      <c r="I2113" s="21" t="s">
        <v>1418</v>
      </c>
      <c r="J2113" s="21">
        <v>5</v>
      </c>
      <c r="K2113" s="21">
        <v>5</v>
      </c>
      <c r="L2113" s="21">
        <f t="shared" si="216"/>
        <v>0</v>
      </c>
      <c r="M2113" s="21" t="s">
        <v>2533</v>
      </c>
      <c r="N2113" s="30">
        <v>45892</v>
      </c>
      <c r="O2113" s="48">
        <v>110205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7"/>
        <v>2</v>
      </c>
      <c r="Z2113" s="21" t="str">
        <f t="shared" si="218"/>
        <v>Saturday</v>
      </c>
      <c r="AA2113" s="21" t="str">
        <f t="shared" si="219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128.69999999999999</v>
      </c>
      <c r="F2114" s="47">
        <f t="shared" si="214"/>
        <v>11325.599999999999</v>
      </c>
      <c r="G2114" s="48">
        <f t="shared" si="215"/>
        <v>56627.999999999993</v>
      </c>
      <c r="H2114" s="21">
        <v>100528</v>
      </c>
      <c r="I2114" s="21" t="s">
        <v>1533</v>
      </c>
      <c r="J2114" s="21">
        <v>5</v>
      </c>
      <c r="K2114" s="21">
        <v>5</v>
      </c>
      <c r="L2114" s="21">
        <f t="shared" si="216"/>
        <v>0</v>
      </c>
      <c r="M2114" s="21" t="s">
        <v>2533</v>
      </c>
      <c r="N2114" s="30">
        <v>45892</v>
      </c>
      <c r="O2114" s="48">
        <v>92070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17"/>
        <v>2</v>
      </c>
      <c r="Z2114" s="21" t="str">
        <f t="shared" si="218"/>
        <v>Saturday</v>
      </c>
      <c r="AA2114" s="21" t="str">
        <f t="shared" si="219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69.3</v>
      </c>
      <c r="F2115" s="47">
        <f t="shared" ref="F2115:F2178" si="220">IF(AB2115="DOLLAR",E2115*88,E2115)</f>
        <v>6098.4</v>
      </c>
      <c r="G2115" s="48">
        <f t="shared" ref="G2115:G2178" si="221">F2115*J2115</f>
        <v>6098.4</v>
      </c>
      <c r="H2115" s="21">
        <v>100706</v>
      </c>
      <c r="I2115" s="21" t="s">
        <v>69</v>
      </c>
      <c r="J2115" s="21">
        <v>1</v>
      </c>
      <c r="K2115" s="21">
        <v>1</v>
      </c>
      <c r="L2115" s="21">
        <f t="shared" ref="L2115:L2178" si="222">J2115-K2115</f>
        <v>0</v>
      </c>
      <c r="M2115" s="21" t="s">
        <v>2538</v>
      </c>
      <c r="N2115" s="30">
        <v>45892</v>
      </c>
      <c r="O2115" s="48">
        <v>10395</v>
      </c>
      <c r="P2115" s="21" t="s">
        <v>1053</v>
      </c>
      <c r="Q2115" s="21">
        <v>58154750695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Kolkata</v>
      </c>
      <c r="W2115" s="38"/>
      <c r="X2115" s="30">
        <v>45894</v>
      </c>
      <c r="Y2115" s="21">
        <f t="shared" ref="Y2115:Y2178" si="223">IF(X2115="", "", X2115-N2115)</f>
        <v>2</v>
      </c>
      <c r="Z2115" s="21" t="str">
        <f t="shared" ref="Z2115:Z2178" si="224">IF(N2115="", "", TEXT(N2115, "dddd"))</f>
        <v>Saturday</v>
      </c>
      <c r="AA2115" s="21" t="str">
        <f t="shared" ref="AA2115:AA2178" si="225"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148.85</v>
      </c>
      <c r="F2116" s="47">
        <f t="shared" si="220"/>
        <v>13098.8</v>
      </c>
      <c r="G2116" s="48">
        <f t="shared" si="221"/>
        <v>39296.399999999994</v>
      </c>
      <c r="H2116" s="21">
        <v>101320</v>
      </c>
      <c r="I2116" s="21" t="s">
        <v>2803</v>
      </c>
      <c r="J2116" s="21">
        <v>3</v>
      </c>
      <c r="K2116" s="21">
        <v>3</v>
      </c>
      <c r="L2116" s="21">
        <f t="shared" si="222"/>
        <v>0</v>
      </c>
      <c r="M2116" s="21" t="s">
        <v>2533</v>
      </c>
      <c r="N2116" s="30">
        <v>45892</v>
      </c>
      <c r="O2116" s="48">
        <v>63891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23"/>
        <v>2</v>
      </c>
      <c r="Z2116" s="21" t="str">
        <f t="shared" si="224"/>
        <v>Saturday</v>
      </c>
      <c r="AA2116" s="21" t="str">
        <f t="shared" si="225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164.45</v>
      </c>
      <c r="F2117" s="47">
        <f t="shared" si="220"/>
        <v>14471.599999999999</v>
      </c>
      <c r="G2117" s="48">
        <f t="shared" si="221"/>
        <v>14471.599999999999</v>
      </c>
      <c r="H2117" s="21">
        <v>102006</v>
      </c>
      <c r="I2117" s="21" t="s">
        <v>1428</v>
      </c>
      <c r="J2117" s="21">
        <v>1</v>
      </c>
      <c r="K2117" s="21">
        <v>1</v>
      </c>
      <c r="L2117" s="21">
        <f t="shared" si="222"/>
        <v>0</v>
      </c>
      <c r="M2117" s="21" t="s">
        <v>2533</v>
      </c>
      <c r="N2117" s="30">
        <v>45892</v>
      </c>
      <c r="O2117" s="48">
        <v>23529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23"/>
        <v>2</v>
      </c>
      <c r="Z2117" s="21" t="str">
        <f t="shared" si="224"/>
        <v>Saturday</v>
      </c>
      <c r="AA2117" s="21" t="str">
        <f t="shared" si="225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148.85</v>
      </c>
      <c r="F2118" s="47">
        <f t="shared" si="220"/>
        <v>13098.8</v>
      </c>
      <c r="G2118" s="48">
        <f t="shared" si="221"/>
        <v>52395.199999999997</v>
      </c>
      <c r="H2118" s="21">
        <v>103018</v>
      </c>
      <c r="I2118" s="21" t="s">
        <v>1431</v>
      </c>
      <c r="J2118" s="21">
        <v>4</v>
      </c>
      <c r="K2118" s="21">
        <v>4</v>
      </c>
      <c r="L2118" s="21">
        <f t="shared" si="222"/>
        <v>0</v>
      </c>
      <c r="M2118" s="21" t="s">
        <v>2533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23"/>
        <v>2</v>
      </c>
      <c r="Z2118" s="21" t="str">
        <f t="shared" si="224"/>
        <v>Saturday</v>
      </c>
      <c r="AA2118" s="21" t="str">
        <f t="shared" si="225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73.5</v>
      </c>
      <c r="F2119" s="47">
        <f t="shared" si="220"/>
        <v>6468</v>
      </c>
      <c r="G2119" s="48">
        <f t="shared" si="221"/>
        <v>12936</v>
      </c>
      <c r="H2119" s="21">
        <v>103108</v>
      </c>
      <c r="I2119" s="21" t="s">
        <v>77</v>
      </c>
      <c r="J2119" s="21">
        <v>2</v>
      </c>
      <c r="K2119" s="21">
        <v>2</v>
      </c>
      <c r="L2119" s="21">
        <f t="shared" si="222"/>
        <v>0</v>
      </c>
      <c r="M2119" s="21" t="s">
        <v>2540</v>
      </c>
      <c r="N2119" s="30">
        <v>45892</v>
      </c>
      <c r="O2119" s="48">
        <v>24412.5</v>
      </c>
      <c r="P2119" s="21" t="s">
        <v>2476</v>
      </c>
      <c r="Q2119" s="21">
        <v>58154750345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Gujrat</v>
      </c>
      <c r="W2119" s="38"/>
      <c r="X2119" s="30">
        <v>45894</v>
      </c>
      <c r="Y2119" s="21">
        <f t="shared" si="223"/>
        <v>2</v>
      </c>
      <c r="Z2119" s="21" t="str">
        <f t="shared" si="224"/>
        <v>Saturday</v>
      </c>
      <c r="AA2119" s="21" t="str">
        <f t="shared" si="225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148.85</v>
      </c>
      <c r="F2120" s="47">
        <f t="shared" si="220"/>
        <v>13098.8</v>
      </c>
      <c r="G2120" s="48">
        <f t="shared" si="221"/>
        <v>52395.199999999997</v>
      </c>
      <c r="H2120" s="21">
        <v>104420</v>
      </c>
      <c r="I2120" s="21" t="s">
        <v>1632</v>
      </c>
      <c r="J2120" s="21">
        <v>4</v>
      </c>
      <c r="K2120" s="21">
        <v>4</v>
      </c>
      <c r="L2120" s="21">
        <f t="shared" si="222"/>
        <v>0</v>
      </c>
      <c r="M2120" s="21" t="s">
        <v>2533</v>
      </c>
      <c r="N2120" s="30">
        <v>45892</v>
      </c>
      <c r="O2120" s="48">
        <v>85188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23"/>
        <v>2</v>
      </c>
      <c r="Z2120" s="21" t="str">
        <f t="shared" si="224"/>
        <v>Saturday</v>
      </c>
      <c r="AA2120" s="21" t="str">
        <f t="shared" si="225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161.19999999999999</v>
      </c>
      <c r="F2121" s="47">
        <f t="shared" si="220"/>
        <v>14185.599999999999</v>
      </c>
      <c r="G2121" s="48">
        <f t="shared" si="221"/>
        <v>14185.599999999999</v>
      </c>
      <c r="H2121" s="21">
        <v>104526</v>
      </c>
      <c r="I2121" s="21" t="s">
        <v>1438</v>
      </c>
      <c r="J2121" s="21">
        <v>1</v>
      </c>
      <c r="K2121" s="21">
        <v>1</v>
      </c>
      <c r="L2121" s="21">
        <f t="shared" si="222"/>
        <v>0</v>
      </c>
      <c r="M2121" s="21" t="s">
        <v>2533</v>
      </c>
      <c r="N2121" s="30">
        <v>45892</v>
      </c>
      <c r="O2121" s="48">
        <v>23064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23"/>
        <v>2</v>
      </c>
      <c r="Z2121" s="21" t="str">
        <f t="shared" si="224"/>
        <v>Saturday</v>
      </c>
      <c r="AA2121" s="21" t="str">
        <f t="shared" si="225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206.05</v>
      </c>
      <c r="F2122" s="47">
        <f t="shared" si="220"/>
        <v>18132.400000000001</v>
      </c>
      <c r="G2122" s="48">
        <f t="shared" si="221"/>
        <v>18132.400000000001</v>
      </c>
      <c r="H2122" s="21">
        <v>106106</v>
      </c>
      <c r="I2122" s="21" t="s">
        <v>1440</v>
      </c>
      <c r="J2122" s="21">
        <v>1</v>
      </c>
      <c r="K2122" s="21">
        <v>1</v>
      </c>
      <c r="L2122" s="21">
        <f t="shared" si="222"/>
        <v>0</v>
      </c>
      <c r="M2122" s="21" t="s">
        <v>2533</v>
      </c>
      <c r="N2122" s="30">
        <v>45892</v>
      </c>
      <c r="O2122" s="48">
        <v>29481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23"/>
        <v>2</v>
      </c>
      <c r="Z2122" s="21" t="str">
        <f t="shared" si="224"/>
        <v>Saturday</v>
      </c>
      <c r="AA2122" s="21" t="str">
        <f t="shared" si="225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56</v>
      </c>
      <c r="F2123" s="47">
        <f t="shared" si="220"/>
        <v>4928</v>
      </c>
      <c r="G2123" s="48">
        <f t="shared" si="221"/>
        <v>4928</v>
      </c>
      <c r="H2123" s="21">
        <v>113710</v>
      </c>
      <c r="I2123" s="21" t="s">
        <v>1429</v>
      </c>
      <c r="J2123" s="21">
        <v>1</v>
      </c>
      <c r="K2123" s="21">
        <v>1</v>
      </c>
      <c r="L2123" s="21">
        <f t="shared" si="222"/>
        <v>0</v>
      </c>
      <c r="M2123" s="21" t="s">
        <v>3277</v>
      </c>
      <c r="N2123" s="30">
        <v>45899</v>
      </c>
      <c r="O2123" s="48">
        <v>8432</v>
      </c>
      <c r="P2123" s="21" t="s">
        <v>1080</v>
      </c>
      <c r="Q2123" s="21">
        <v>58155038594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Lucknow</v>
      </c>
      <c r="W2123" s="38"/>
      <c r="X2123" s="30">
        <v>45901</v>
      </c>
      <c r="Y2123" s="21">
        <f t="shared" si="223"/>
        <v>2</v>
      </c>
      <c r="Z2123" s="21" t="str">
        <f t="shared" si="224"/>
        <v>Saturday</v>
      </c>
      <c r="AA2123" s="21" t="str">
        <f t="shared" si="225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107.1</v>
      </c>
      <c r="F2124" s="47">
        <f t="shared" si="220"/>
        <v>9424.7999999999993</v>
      </c>
      <c r="G2124" s="48">
        <f t="shared" si="221"/>
        <v>9424.7999999999993</v>
      </c>
      <c r="H2124" s="21">
        <v>113817</v>
      </c>
      <c r="I2124" s="21" t="s">
        <v>3183</v>
      </c>
      <c r="J2124" s="21">
        <v>1</v>
      </c>
      <c r="K2124" s="21">
        <v>1</v>
      </c>
      <c r="L2124" s="21">
        <f t="shared" si="222"/>
        <v>0</v>
      </c>
      <c r="M2124" s="21" t="s">
        <v>2759</v>
      </c>
      <c r="N2124" s="30">
        <v>45897</v>
      </c>
      <c r="O2124" s="48">
        <v>11628</v>
      </c>
      <c r="P2124" s="21" t="s">
        <v>16</v>
      </c>
      <c r="Q2124" s="21" t="s">
        <v>2070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45897</v>
      </c>
      <c r="Y2124" s="21">
        <f t="shared" si="223"/>
        <v>0</v>
      </c>
      <c r="Z2124" s="21" t="str">
        <f t="shared" si="224"/>
        <v>Thursday</v>
      </c>
      <c r="AA2124" s="21" t="str">
        <f t="shared" si="225"/>
        <v>Thursday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189.79999999999998</v>
      </c>
      <c r="F2125" s="47">
        <f t="shared" si="220"/>
        <v>16702.399999999998</v>
      </c>
      <c r="G2125" s="48">
        <f t="shared" si="221"/>
        <v>50107.199999999997</v>
      </c>
      <c r="H2125" s="21">
        <v>119414</v>
      </c>
      <c r="I2125" s="21" t="s">
        <v>3050</v>
      </c>
      <c r="J2125" s="21">
        <v>3</v>
      </c>
      <c r="K2125" s="21">
        <v>3</v>
      </c>
      <c r="L2125" s="21">
        <f t="shared" si="222"/>
        <v>0</v>
      </c>
      <c r="M2125" s="21" t="s">
        <v>2533</v>
      </c>
      <c r="N2125" s="30">
        <v>45892</v>
      </c>
      <c r="O2125" s="48">
        <v>81468</v>
      </c>
      <c r="P2125" s="21" t="s">
        <v>2048</v>
      </c>
      <c r="Q2125" s="21">
        <v>58154746893</v>
      </c>
      <c r="R2125" s="21" t="s">
        <v>40</v>
      </c>
      <c r="S2125" s="3">
        <v>4</v>
      </c>
      <c r="T2125" s="37"/>
      <c r="U2125" s="21" t="s">
        <v>18</v>
      </c>
      <c r="V2125" s="21" t="str">
        <f>VLOOKUP(P2125,'Customer List'!B:C,2,)</f>
        <v>Hyderabad</v>
      </c>
      <c r="W2125" s="38"/>
      <c r="X2125" s="30">
        <v>45894</v>
      </c>
      <c r="Y2125" s="21">
        <f t="shared" si="223"/>
        <v>2</v>
      </c>
      <c r="Z2125" s="21" t="str">
        <f t="shared" si="224"/>
        <v>Saturday</v>
      </c>
      <c r="AA2125" s="21" t="str">
        <f t="shared" si="225"/>
        <v>Monday</v>
      </c>
      <c r="AB2125" s="21" t="str">
        <f>VLOOKUP(U2125,'Currency Sheet'!A:C,3,)</f>
        <v>DOLLAR</v>
      </c>
      <c r="AC2125" s="42" t="str">
        <f>VLOOKUP(P2125,'Customer List'!B:D,3,)</f>
        <v>OutStation</v>
      </c>
    </row>
    <row r="2126" spans="1:29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120</v>
      </c>
      <c r="F2126" s="47">
        <f t="shared" si="220"/>
        <v>10560</v>
      </c>
      <c r="G2126" s="48">
        <f t="shared" si="221"/>
        <v>10560</v>
      </c>
      <c r="H2126" s="21">
        <v>135243</v>
      </c>
      <c r="I2126" s="21" t="s">
        <v>3184</v>
      </c>
      <c r="J2126" s="21">
        <v>1</v>
      </c>
      <c r="K2126" s="21">
        <v>1</v>
      </c>
      <c r="L2126" s="21">
        <f t="shared" si="222"/>
        <v>0</v>
      </c>
      <c r="M2126" s="21" t="s">
        <v>2496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23"/>
        <v>0</v>
      </c>
      <c r="Z2126" s="21" t="str">
        <f t="shared" si="224"/>
        <v>Friday</v>
      </c>
      <c r="AA2126" s="21" t="str">
        <f t="shared" si="225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242.9</v>
      </c>
      <c r="F2127" s="47">
        <f t="shared" si="220"/>
        <v>21375.200000000001</v>
      </c>
      <c r="G2127" s="48">
        <f t="shared" si="221"/>
        <v>21375.200000000001</v>
      </c>
      <c r="H2127" s="21">
        <v>144620</v>
      </c>
      <c r="I2127" s="21" t="s">
        <v>3123</v>
      </c>
      <c r="J2127" s="21">
        <v>1</v>
      </c>
      <c r="K2127" s="21">
        <v>1</v>
      </c>
      <c r="L2127" s="21">
        <f t="shared" si="222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23"/>
        <v>0</v>
      </c>
      <c r="Z2127" s="21" t="str">
        <f t="shared" si="224"/>
        <v>Friday</v>
      </c>
      <c r="AA2127" s="21" t="str">
        <f t="shared" si="225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219</v>
      </c>
      <c r="F2128" s="47">
        <f t="shared" si="220"/>
        <v>19272</v>
      </c>
      <c r="G2128" s="48">
        <f t="shared" si="221"/>
        <v>19272</v>
      </c>
      <c r="H2128" s="21">
        <v>145529</v>
      </c>
      <c r="I2128" s="21" t="s">
        <v>3185</v>
      </c>
      <c r="J2128" s="21">
        <v>1</v>
      </c>
      <c r="K2128" s="21">
        <v>1</v>
      </c>
      <c r="L2128" s="21">
        <f t="shared" si="222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23"/>
        <v>0</v>
      </c>
      <c r="Z2128" s="21" t="str">
        <f t="shared" si="224"/>
        <v>Friday</v>
      </c>
      <c r="AA2128" s="21" t="str">
        <f t="shared" si="225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112</v>
      </c>
      <c r="F2129" s="47">
        <f t="shared" si="220"/>
        <v>9856</v>
      </c>
      <c r="G2129" s="48">
        <f t="shared" si="221"/>
        <v>9856</v>
      </c>
      <c r="H2129" s="21">
        <v>165608</v>
      </c>
      <c r="I2129" s="21" t="s">
        <v>1540</v>
      </c>
      <c r="J2129" s="21">
        <v>1</v>
      </c>
      <c r="K2129" s="21">
        <v>1</v>
      </c>
      <c r="L2129" s="21">
        <f t="shared" si="222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23"/>
        <v>0</v>
      </c>
      <c r="Z2129" s="21" t="str">
        <f t="shared" si="224"/>
        <v>Friday</v>
      </c>
      <c r="AA2129" s="21" t="str">
        <f t="shared" si="225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133.69999999999999</v>
      </c>
      <c r="F2130" s="47">
        <f t="shared" si="220"/>
        <v>11765.599999999999</v>
      </c>
      <c r="G2130" s="48">
        <f t="shared" si="221"/>
        <v>11765.599999999999</v>
      </c>
      <c r="H2130" s="21">
        <v>300104</v>
      </c>
      <c r="I2130" s="21" t="s">
        <v>3186</v>
      </c>
      <c r="J2130" s="21">
        <v>1</v>
      </c>
      <c r="K2130" s="21">
        <v>1</v>
      </c>
      <c r="L2130" s="21">
        <f t="shared" si="222"/>
        <v>0</v>
      </c>
      <c r="M2130" s="21" t="s">
        <v>2543</v>
      </c>
      <c r="N2130" s="30">
        <v>45892</v>
      </c>
      <c r="O2130" s="48">
        <v>21315.599999999999</v>
      </c>
      <c r="P2130" s="21" t="s">
        <v>2477</v>
      </c>
      <c r="Q2130" s="21">
        <v>58154748525</v>
      </c>
      <c r="R2130" s="21" t="s">
        <v>40</v>
      </c>
      <c r="S2130" s="3">
        <v>4</v>
      </c>
      <c r="T2130" s="37"/>
      <c r="U2130" s="21" t="s">
        <v>18</v>
      </c>
      <c r="V2130" s="21" t="str">
        <f>VLOOKUP(P2130,'Customer List'!B:C,2,)</f>
        <v>Banglore</v>
      </c>
      <c r="W2130" s="38"/>
      <c r="X2130" s="30">
        <v>45894</v>
      </c>
      <c r="Y2130" s="21">
        <f t="shared" si="223"/>
        <v>2</v>
      </c>
      <c r="Z2130" s="21" t="str">
        <f t="shared" si="224"/>
        <v>Saturday</v>
      </c>
      <c r="AA2130" s="21" t="str">
        <f t="shared" si="225"/>
        <v>Monday</v>
      </c>
      <c r="AB2130" s="21" t="str">
        <f>VLOOKUP(U2130,'Currency Sheet'!A:C,3,)</f>
        <v>DOLLAR</v>
      </c>
      <c r="AC2130" s="42" t="str">
        <f>VLOOKUP(P2130,'Customer List'!B:D,3,)</f>
        <v>OutStation</v>
      </c>
    </row>
    <row r="2131" spans="1:29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131.6</v>
      </c>
      <c r="F2131" s="47">
        <f t="shared" si="220"/>
        <v>11580.8</v>
      </c>
      <c r="G2131" s="48">
        <f t="shared" si="221"/>
        <v>11580.8</v>
      </c>
      <c r="H2131" s="21">
        <v>300112</v>
      </c>
      <c r="I2131" s="21" t="s">
        <v>3187</v>
      </c>
      <c r="J2131" s="21">
        <v>1</v>
      </c>
      <c r="K2131" s="21">
        <v>1</v>
      </c>
      <c r="L2131" s="21">
        <f t="shared" si="222"/>
        <v>0</v>
      </c>
      <c r="M2131" s="21" t="s">
        <v>2730</v>
      </c>
      <c r="N2131" s="30">
        <v>45896</v>
      </c>
      <c r="O2131" s="48">
        <v>0</v>
      </c>
      <c r="P2131" s="21" t="s">
        <v>625</v>
      </c>
      <c r="Q2131" s="21" t="s">
        <v>2070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23"/>
        <v>0</v>
      </c>
      <c r="Z2131" s="21" t="str">
        <f t="shared" si="224"/>
        <v>Wednesday</v>
      </c>
      <c r="AA2131" s="21" t="str">
        <f t="shared" si="225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0"/>
        <v>11580.8</v>
      </c>
      <c r="G2132" s="48">
        <f t="shared" si="221"/>
        <v>11580.8</v>
      </c>
      <c r="H2132" s="21">
        <v>300304</v>
      </c>
      <c r="I2132" s="21" t="s">
        <v>3188</v>
      </c>
      <c r="J2132" s="21">
        <v>1</v>
      </c>
      <c r="K2132" s="21">
        <v>1</v>
      </c>
      <c r="L2132" s="21">
        <f t="shared" si="222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23"/>
        <v>0</v>
      </c>
      <c r="Z2132" s="21" t="str">
        <f t="shared" si="224"/>
        <v>Wednesday</v>
      </c>
      <c r="AA2132" s="21" t="str">
        <f t="shared" si="225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38.5</v>
      </c>
      <c r="F2133" s="47">
        <f t="shared" si="220"/>
        <v>3388</v>
      </c>
      <c r="G2133" s="48">
        <f t="shared" si="221"/>
        <v>3388</v>
      </c>
      <c r="H2133" s="21">
        <v>300306</v>
      </c>
      <c r="I2133" s="21" t="s">
        <v>216</v>
      </c>
      <c r="J2133" s="21">
        <v>1</v>
      </c>
      <c r="K2133" s="21">
        <v>1</v>
      </c>
      <c r="L2133" s="21">
        <f t="shared" si="222"/>
        <v>0</v>
      </c>
      <c r="M2133" s="21" t="s">
        <v>2543</v>
      </c>
      <c r="N2133" s="30">
        <v>45892</v>
      </c>
      <c r="O2133" s="48">
        <v>6138</v>
      </c>
      <c r="P2133" s="21" t="s">
        <v>2477</v>
      </c>
      <c r="Q2133" s="21">
        <v>58154748525</v>
      </c>
      <c r="R2133" s="21" t="s">
        <v>40</v>
      </c>
      <c r="S2133" s="3">
        <v>4</v>
      </c>
      <c r="T2133" s="37"/>
      <c r="U2133" s="21" t="s">
        <v>18</v>
      </c>
      <c r="V2133" s="21" t="str">
        <f>VLOOKUP(P2133,'Customer List'!B:C,2,)</f>
        <v>Banglore</v>
      </c>
      <c r="W2133" s="38"/>
      <c r="X2133" s="30">
        <v>45894</v>
      </c>
      <c r="Y2133" s="21">
        <f t="shared" si="223"/>
        <v>2</v>
      </c>
      <c r="Z2133" s="21" t="str">
        <f t="shared" si="224"/>
        <v>Saturday</v>
      </c>
      <c r="AA2133" s="21" t="str">
        <f t="shared" si="225"/>
        <v>Monday</v>
      </c>
      <c r="AB2133" s="21" t="str">
        <f>VLOOKUP(U2133,'Currency Sheet'!A:C,3,)</f>
        <v>DOLLAR</v>
      </c>
      <c r="AC2133" s="42" t="str">
        <f>VLOOKUP(P2133,'Customer List'!B:D,3,)</f>
        <v>OutStation</v>
      </c>
    </row>
    <row r="2134" spans="1:29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285.75</v>
      </c>
      <c r="F2134" s="47">
        <f t="shared" si="220"/>
        <v>25146</v>
      </c>
      <c r="G2134" s="48">
        <f t="shared" si="221"/>
        <v>25146</v>
      </c>
      <c r="H2134" s="21">
        <v>300434</v>
      </c>
      <c r="I2134" s="21" t="s">
        <v>2927</v>
      </c>
      <c r="J2134" s="21">
        <v>1</v>
      </c>
      <c r="K2134" s="21">
        <v>1</v>
      </c>
      <c r="L2134" s="21">
        <f t="shared" si="222"/>
        <v>0</v>
      </c>
      <c r="M2134" s="21" t="s">
        <v>3282</v>
      </c>
      <c r="N2134" s="30">
        <v>45901</v>
      </c>
      <c r="O2134" s="48">
        <v>56106.25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23"/>
        <v>0</v>
      </c>
      <c r="Z2134" s="21" t="str">
        <f t="shared" si="224"/>
        <v>Monday</v>
      </c>
      <c r="AA2134" s="21" t="str">
        <f t="shared" si="225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181.3</v>
      </c>
      <c r="F2135" s="47">
        <f t="shared" si="220"/>
        <v>15954.400000000001</v>
      </c>
      <c r="G2135" s="48">
        <f t="shared" si="221"/>
        <v>15954.400000000001</v>
      </c>
      <c r="H2135" s="21">
        <v>300510</v>
      </c>
      <c r="I2135" s="21" t="s">
        <v>3189</v>
      </c>
      <c r="J2135" s="21">
        <v>1</v>
      </c>
      <c r="K2135" s="21">
        <v>1</v>
      </c>
      <c r="L2135" s="21">
        <f t="shared" si="222"/>
        <v>0</v>
      </c>
      <c r="M2135" s="21" t="s">
        <v>3282</v>
      </c>
      <c r="N2135" s="30">
        <v>45901</v>
      </c>
      <c r="O2135" s="48">
        <v>38137.75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23"/>
        <v>0</v>
      </c>
      <c r="Z2135" s="21" t="str">
        <f t="shared" si="224"/>
        <v>Monday</v>
      </c>
      <c r="AA2135" s="21" t="str">
        <f t="shared" si="225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138.6</v>
      </c>
      <c r="F2136" s="47">
        <f t="shared" si="220"/>
        <v>12196.8</v>
      </c>
      <c r="G2136" s="48">
        <f t="shared" si="221"/>
        <v>12196.8</v>
      </c>
      <c r="H2136" s="21">
        <v>302004</v>
      </c>
      <c r="I2136" s="21" t="s">
        <v>3190</v>
      </c>
      <c r="J2136" s="21">
        <v>1</v>
      </c>
      <c r="K2136" s="21">
        <v>1</v>
      </c>
      <c r="L2136" s="21">
        <f t="shared" si="222"/>
        <v>0</v>
      </c>
      <c r="M2136" s="21" t="s">
        <v>2730</v>
      </c>
      <c r="N2136" s="30">
        <v>45896</v>
      </c>
      <c r="O2136" s="48">
        <v>0</v>
      </c>
      <c r="P2136" s="21" t="s">
        <v>625</v>
      </c>
      <c r="Q2136" s="21" t="s">
        <v>2070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23"/>
        <v>0</v>
      </c>
      <c r="Z2136" s="21" t="str">
        <f t="shared" si="224"/>
        <v>Wednesday</v>
      </c>
      <c r="AA2136" s="21" t="str">
        <f t="shared" si="225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45.5</v>
      </c>
      <c r="F2137" s="47">
        <f t="shared" si="220"/>
        <v>4004</v>
      </c>
      <c r="G2137" s="48">
        <f t="shared" si="221"/>
        <v>4004</v>
      </c>
      <c r="H2137" s="21">
        <v>302204</v>
      </c>
      <c r="I2137" s="21" t="s">
        <v>3191</v>
      </c>
      <c r="J2137" s="21">
        <v>1</v>
      </c>
      <c r="K2137" s="21">
        <v>1</v>
      </c>
      <c r="L2137" s="21">
        <f t="shared" si="222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23"/>
        <v>0</v>
      </c>
      <c r="Z2137" s="21" t="str">
        <f t="shared" si="224"/>
        <v>Wednesday</v>
      </c>
      <c r="AA2137" s="21" t="str">
        <f t="shared" si="225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72.099999999999994</v>
      </c>
      <c r="F2138" s="47">
        <f t="shared" si="220"/>
        <v>6344.7999999999993</v>
      </c>
      <c r="G2138" s="48">
        <f t="shared" si="221"/>
        <v>6344.7999999999993</v>
      </c>
      <c r="H2138" s="21">
        <v>302206</v>
      </c>
      <c r="I2138" s="21" t="s">
        <v>188</v>
      </c>
      <c r="J2138" s="21">
        <v>1</v>
      </c>
      <c r="K2138" s="21">
        <v>1</v>
      </c>
      <c r="L2138" s="21">
        <f t="shared" si="222"/>
        <v>0</v>
      </c>
      <c r="M2138" s="21" t="s">
        <v>2543</v>
      </c>
      <c r="N2138" s="30">
        <v>45892</v>
      </c>
      <c r="O2138" s="48">
        <v>11494.8</v>
      </c>
      <c r="P2138" s="21" t="s">
        <v>2477</v>
      </c>
      <c r="Q2138" s="21">
        <v>58154748525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Banglore</v>
      </c>
      <c r="W2138" s="38"/>
      <c r="X2138" s="30">
        <v>45894</v>
      </c>
      <c r="Y2138" s="21">
        <f t="shared" si="223"/>
        <v>2</v>
      </c>
      <c r="Z2138" s="21" t="str">
        <f t="shared" si="224"/>
        <v>Saturday</v>
      </c>
      <c r="AA2138" s="21" t="str">
        <f t="shared" si="225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73.5</v>
      </c>
      <c r="F2139" s="47">
        <f t="shared" si="220"/>
        <v>6468</v>
      </c>
      <c r="G2139" s="48">
        <f t="shared" si="221"/>
        <v>6468</v>
      </c>
      <c r="H2139" s="21">
        <v>302212</v>
      </c>
      <c r="I2139" s="21" t="s">
        <v>2825</v>
      </c>
      <c r="J2139" s="21">
        <v>1</v>
      </c>
      <c r="K2139" s="21">
        <v>1</v>
      </c>
      <c r="L2139" s="21">
        <f t="shared" si="222"/>
        <v>0</v>
      </c>
      <c r="M2139" s="21" t="s">
        <v>2495</v>
      </c>
      <c r="N2139" s="30">
        <v>45891</v>
      </c>
      <c r="O2139" s="48">
        <v>9975</v>
      </c>
      <c r="P2139" s="21" t="s">
        <v>256</v>
      </c>
      <c r="Q2139" s="21" t="s">
        <v>1127</v>
      </c>
      <c r="R2139" s="21" t="s">
        <v>1127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f>IF(OR(R2139 = "PRIYANKA MADAM", R2139 = "DEEPAK", R2139 = "PORTER"),N2139,"")</f>
        <v>45891</v>
      </c>
      <c r="Y2139" s="21">
        <f t="shared" si="223"/>
        <v>0</v>
      </c>
      <c r="Z2139" s="21" t="str">
        <f t="shared" si="224"/>
        <v>Friday</v>
      </c>
      <c r="AA2139" s="21" t="str">
        <f t="shared" si="225"/>
        <v>Friday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104.3</v>
      </c>
      <c r="F2140" s="47">
        <f t="shared" si="220"/>
        <v>9178.4</v>
      </c>
      <c r="G2140" s="48">
        <f t="shared" si="221"/>
        <v>9178.4</v>
      </c>
      <c r="H2140" s="21">
        <v>302306</v>
      </c>
      <c r="I2140" s="21" t="s">
        <v>3192</v>
      </c>
      <c r="J2140" s="21">
        <v>1</v>
      </c>
      <c r="K2140" s="21">
        <v>1</v>
      </c>
      <c r="L2140" s="21">
        <f t="shared" si="222"/>
        <v>0</v>
      </c>
      <c r="M2140" s="21" t="s">
        <v>3277</v>
      </c>
      <c r="N2140" s="30">
        <v>45899</v>
      </c>
      <c r="O2140" s="48">
        <v>15704.6</v>
      </c>
      <c r="P2140" s="21" t="s">
        <v>1080</v>
      </c>
      <c r="Q2140" s="21">
        <v>58155038594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Lucknow</v>
      </c>
      <c r="W2140" s="38"/>
      <c r="X2140" s="30">
        <v>45901</v>
      </c>
      <c r="Y2140" s="21">
        <f t="shared" si="223"/>
        <v>2</v>
      </c>
      <c r="Z2140" s="21" t="str">
        <f t="shared" si="224"/>
        <v>Saturday</v>
      </c>
      <c r="AA2140" s="21" t="str">
        <f t="shared" si="225"/>
        <v>Monday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131.6</v>
      </c>
      <c r="F2141" s="47">
        <f t="shared" si="220"/>
        <v>11580.8</v>
      </c>
      <c r="G2141" s="48">
        <f t="shared" si="221"/>
        <v>11580.8</v>
      </c>
      <c r="H2141" s="21">
        <v>302624</v>
      </c>
      <c r="I2141" s="21" t="s">
        <v>3193</v>
      </c>
      <c r="J2141" s="21">
        <v>1</v>
      </c>
      <c r="K2141" s="21">
        <v>1</v>
      </c>
      <c r="L2141" s="21">
        <f t="shared" si="222"/>
        <v>0</v>
      </c>
      <c r="M2141" s="21" t="s">
        <v>2730</v>
      </c>
      <c r="N2141" s="30">
        <v>45896</v>
      </c>
      <c r="O2141" s="48">
        <v>0</v>
      </c>
      <c r="P2141" s="21" t="s">
        <v>625</v>
      </c>
      <c r="Q2141" s="21" t="s">
        <v>2070</v>
      </c>
      <c r="R2141" s="21" t="s">
        <v>637</v>
      </c>
      <c r="S2141" s="3">
        <v>4</v>
      </c>
      <c r="T2141" s="37"/>
      <c r="U2141" s="21" t="s">
        <v>18</v>
      </c>
      <c r="V2141" s="21" t="str">
        <f>VLOOKUP(P2141,'Customer List'!B:C,2,)</f>
        <v>Delhi</v>
      </c>
      <c r="W2141" s="38"/>
      <c r="X2141" s="30">
        <v>45896</v>
      </c>
      <c r="Y2141" s="21">
        <f t="shared" si="223"/>
        <v>0</v>
      </c>
      <c r="Z2141" s="21" t="str">
        <f t="shared" si="224"/>
        <v>Wednesday</v>
      </c>
      <c r="AA2141" s="21" t="str">
        <f t="shared" si="225"/>
        <v>Wednesday</v>
      </c>
      <c r="AB2141" s="21" t="str">
        <f>VLOOKUP(U2141,'Currency Sheet'!A:C,3,)</f>
        <v>DOLLAR</v>
      </c>
      <c r="AC2141" s="42" t="str">
        <f>VLOOKUP(P2141,'Customer List'!B:D,3,)</f>
        <v>Local</v>
      </c>
    </row>
    <row r="2142" spans="1:29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50.4</v>
      </c>
      <c r="F2142" s="47">
        <f t="shared" si="220"/>
        <v>4435.2</v>
      </c>
      <c r="G2142" s="48">
        <f t="shared" si="221"/>
        <v>4435.2</v>
      </c>
      <c r="H2142" s="21">
        <v>304006</v>
      </c>
      <c r="I2142" s="21" t="s">
        <v>195</v>
      </c>
      <c r="J2142" s="21">
        <v>1</v>
      </c>
      <c r="K2142" s="21">
        <v>1</v>
      </c>
      <c r="L2142" s="21">
        <f t="shared" si="222"/>
        <v>0</v>
      </c>
      <c r="M2142" s="21" t="s">
        <v>2542</v>
      </c>
      <c r="N2142" s="30">
        <v>45892</v>
      </c>
      <c r="O2142" s="48">
        <v>8370</v>
      </c>
      <c r="P2142" s="21" t="s">
        <v>627</v>
      </c>
      <c r="Q2142" s="21">
        <v>58154750500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Mumbai</v>
      </c>
      <c r="W2142" s="38"/>
      <c r="X2142" s="30">
        <v>45893</v>
      </c>
      <c r="Y2142" s="21">
        <f t="shared" si="223"/>
        <v>1</v>
      </c>
      <c r="Z2142" s="21" t="str">
        <f t="shared" si="224"/>
        <v>Saturday</v>
      </c>
      <c r="AA2142" s="21" t="str">
        <f t="shared" si="225"/>
        <v>Sunday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185.5</v>
      </c>
      <c r="F2143" s="47">
        <f t="shared" si="220"/>
        <v>16324</v>
      </c>
      <c r="G2143" s="48">
        <f t="shared" si="221"/>
        <v>32648</v>
      </c>
      <c r="H2143" s="21">
        <v>304024</v>
      </c>
      <c r="I2143" s="21" t="s">
        <v>1691</v>
      </c>
      <c r="J2143" s="21">
        <v>2</v>
      </c>
      <c r="K2143" s="21">
        <v>2</v>
      </c>
      <c r="L2143" s="21">
        <f t="shared" si="222"/>
        <v>0</v>
      </c>
      <c r="M2143" s="21" t="s">
        <v>2535</v>
      </c>
      <c r="N2143" s="30">
        <v>45892</v>
      </c>
      <c r="O2143" s="48">
        <v>42360</v>
      </c>
      <c r="P2143" s="21" t="s">
        <v>895</v>
      </c>
      <c r="Q2143" s="21">
        <v>58154750441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Banglore</v>
      </c>
      <c r="W2143" s="38"/>
      <c r="X2143" s="30">
        <v>45894</v>
      </c>
      <c r="Y2143" s="21">
        <f t="shared" si="223"/>
        <v>2</v>
      </c>
      <c r="Z2143" s="21" t="str">
        <f t="shared" si="224"/>
        <v>Saturday</v>
      </c>
      <c r="AA2143" s="21" t="str">
        <f t="shared" si="225"/>
        <v>Monday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0"/>
        <v>16324</v>
      </c>
      <c r="G2144" s="48">
        <f t="shared" si="221"/>
        <v>16324</v>
      </c>
      <c r="H2144" s="21">
        <v>304120</v>
      </c>
      <c r="I2144" s="21" t="s">
        <v>1475</v>
      </c>
      <c r="J2144" s="21">
        <v>1</v>
      </c>
      <c r="K2144" s="21">
        <v>1</v>
      </c>
      <c r="L2144" s="21">
        <f t="shared" si="222"/>
        <v>0</v>
      </c>
      <c r="M2144" s="21" t="s">
        <v>3282</v>
      </c>
      <c r="N2144" s="30">
        <v>45901</v>
      </c>
      <c r="O2144" s="48">
        <v>39021.25</v>
      </c>
      <c r="P2144" s="21" t="s">
        <v>30</v>
      </c>
      <c r="Q2144" s="21" t="s">
        <v>636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f>IF(OR(R2144 = "PRIYANKA MADAM", R2144 = "DEEPAK", R2144 = "PORTER"),N2144,"")</f>
        <v>45901</v>
      </c>
      <c r="Y2144" s="21">
        <f t="shared" si="223"/>
        <v>0</v>
      </c>
      <c r="Z2144" s="21" t="str">
        <f t="shared" si="224"/>
        <v>Monday</v>
      </c>
      <c r="AA2144" s="21" t="str">
        <f t="shared" si="225"/>
        <v>Monday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65.8</v>
      </c>
      <c r="F2145" s="47">
        <f t="shared" si="220"/>
        <v>5790.4</v>
      </c>
      <c r="G2145" s="48">
        <f t="shared" si="221"/>
        <v>5790.4</v>
      </c>
      <c r="H2145" s="21">
        <v>304220</v>
      </c>
      <c r="I2145" s="21" t="s">
        <v>3194</v>
      </c>
      <c r="J2145" s="21">
        <v>1</v>
      </c>
      <c r="K2145" s="21">
        <v>1</v>
      </c>
      <c r="L2145" s="21">
        <f t="shared" si="222"/>
        <v>0</v>
      </c>
      <c r="M2145" s="21" t="s">
        <v>2730</v>
      </c>
      <c r="N2145" s="30">
        <v>45896</v>
      </c>
      <c r="O2145" s="48">
        <v>0</v>
      </c>
      <c r="P2145" s="21" t="s">
        <v>625</v>
      </c>
      <c r="Q2145" s="21" t="s">
        <v>2070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v>45896</v>
      </c>
      <c r="Y2145" s="21">
        <f t="shared" si="223"/>
        <v>0</v>
      </c>
      <c r="Z2145" s="21" t="str">
        <f t="shared" si="224"/>
        <v>Wednesday</v>
      </c>
      <c r="AA2145" s="21" t="str">
        <f t="shared" si="225"/>
        <v>Wednesday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185.5</v>
      </c>
      <c r="F2146" s="47">
        <f t="shared" si="220"/>
        <v>16324</v>
      </c>
      <c r="G2146" s="48">
        <f t="shared" si="221"/>
        <v>16324</v>
      </c>
      <c r="H2146" s="21">
        <v>304820</v>
      </c>
      <c r="I2146" s="21" t="s">
        <v>3195</v>
      </c>
      <c r="J2146" s="21">
        <v>1</v>
      </c>
      <c r="K2146" s="21">
        <v>1</v>
      </c>
      <c r="L2146" s="21">
        <f t="shared" si="222"/>
        <v>0</v>
      </c>
      <c r="M2146" s="21" t="s">
        <v>3277</v>
      </c>
      <c r="N2146" s="30">
        <v>45899</v>
      </c>
      <c r="O2146" s="48">
        <v>27931</v>
      </c>
      <c r="P2146" s="21" t="s">
        <v>1080</v>
      </c>
      <c r="Q2146" s="21">
        <v>58155038594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Lucknow</v>
      </c>
      <c r="W2146" s="38"/>
      <c r="X2146" s="30">
        <v>45901</v>
      </c>
      <c r="Y2146" s="21">
        <f t="shared" si="223"/>
        <v>2</v>
      </c>
      <c r="Z2146" s="21" t="str">
        <f t="shared" si="224"/>
        <v>Saturday</v>
      </c>
      <c r="AA2146" s="21" t="str">
        <f t="shared" si="225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153</v>
      </c>
      <c r="F2147" s="47">
        <f t="shared" si="220"/>
        <v>13464</v>
      </c>
      <c r="G2147" s="48">
        <f t="shared" si="221"/>
        <v>13464</v>
      </c>
      <c r="H2147" s="21">
        <v>305425</v>
      </c>
      <c r="I2147" s="21" t="s">
        <v>3196</v>
      </c>
      <c r="J2147" s="21">
        <v>1</v>
      </c>
      <c r="K2147" s="21">
        <v>1</v>
      </c>
      <c r="L2147" s="21">
        <f t="shared" si="222"/>
        <v>0</v>
      </c>
      <c r="M2147" s="21" t="s">
        <v>2546</v>
      </c>
      <c r="N2147" s="30">
        <v>45892</v>
      </c>
      <c r="O2147" s="48">
        <v>17442</v>
      </c>
      <c r="P2147" s="21" t="s">
        <v>883</v>
      </c>
      <c r="Q2147" s="21">
        <v>58154749166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Kolkata</v>
      </c>
      <c r="W2147" s="38"/>
      <c r="X2147" s="30">
        <v>45894</v>
      </c>
      <c r="Y2147" s="21">
        <f t="shared" si="223"/>
        <v>2</v>
      </c>
      <c r="Z2147" s="21" t="str">
        <f t="shared" si="224"/>
        <v>Saturday</v>
      </c>
      <c r="AA2147" s="21" t="str">
        <f t="shared" si="225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123.2</v>
      </c>
      <c r="F2148" s="47">
        <f t="shared" si="220"/>
        <v>10841.6</v>
      </c>
      <c r="G2148" s="48">
        <f t="shared" si="221"/>
        <v>10841.6</v>
      </c>
      <c r="H2148" s="21">
        <v>306004</v>
      </c>
      <c r="I2148" s="21" t="s">
        <v>3197</v>
      </c>
      <c r="J2148" s="21">
        <v>1</v>
      </c>
      <c r="K2148" s="21">
        <v>1</v>
      </c>
      <c r="L2148" s="21">
        <f t="shared" si="222"/>
        <v>0</v>
      </c>
      <c r="M2148" s="21" t="s">
        <v>2730</v>
      </c>
      <c r="N2148" s="30">
        <v>45896</v>
      </c>
      <c r="O2148" s="48">
        <v>0</v>
      </c>
      <c r="P2148" s="21" t="s">
        <v>625</v>
      </c>
      <c r="Q2148" s="21" t="s">
        <v>2070</v>
      </c>
      <c r="R2148" s="21" t="s">
        <v>637</v>
      </c>
      <c r="S2148" s="3">
        <v>4</v>
      </c>
      <c r="T2148" s="37"/>
      <c r="U2148" s="21" t="s">
        <v>18</v>
      </c>
      <c r="V2148" s="21" t="str">
        <f>VLOOKUP(P2148,'Customer List'!B:C,2,)</f>
        <v>Delhi</v>
      </c>
      <c r="W2148" s="38"/>
      <c r="X2148" s="30">
        <v>45896</v>
      </c>
      <c r="Y2148" s="21">
        <f t="shared" si="223"/>
        <v>0</v>
      </c>
      <c r="Z2148" s="21" t="str">
        <f t="shared" si="224"/>
        <v>Wednesday</v>
      </c>
      <c r="AA2148" s="21" t="str">
        <f t="shared" si="225"/>
        <v>Wednesday</v>
      </c>
      <c r="AB2148" s="21" t="str">
        <f>VLOOKUP(U2148,'Currency Sheet'!A:C,3,)</f>
        <v>DOLLAR</v>
      </c>
      <c r="AC2148" s="42" t="str">
        <f>VLOOKUP(P2148,'Customer List'!B:D,3,)</f>
        <v>Local</v>
      </c>
    </row>
    <row r="2149" spans="1:29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102.9</v>
      </c>
      <c r="F2149" s="47">
        <f t="shared" si="220"/>
        <v>9055.2000000000007</v>
      </c>
      <c r="G2149" s="48">
        <f t="shared" si="221"/>
        <v>9055.2000000000007</v>
      </c>
      <c r="H2149" s="21">
        <v>306014</v>
      </c>
      <c r="I2149" s="21" t="s">
        <v>3198</v>
      </c>
      <c r="J2149" s="21">
        <v>1</v>
      </c>
      <c r="K2149" s="21">
        <v>1</v>
      </c>
      <c r="L2149" s="21">
        <f t="shared" si="222"/>
        <v>0</v>
      </c>
      <c r="M2149" s="21" t="s">
        <v>2543</v>
      </c>
      <c r="N2149" s="30">
        <v>45892</v>
      </c>
      <c r="O2149" s="48">
        <v>16405.2</v>
      </c>
      <c r="P2149" s="21" t="s">
        <v>2477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23"/>
        <v>2</v>
      </c>
      <c r="Z2149" s="21" t="str">
        <f t="shared" si="224"/>
        <v>Saturday</v>
      </c>
      <c r="AA2149" s="21" t="str">
        <f t="shared" si="225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131.6</v>
      </c>
      <c r="F2150" s="47">
        <f t="shared" si="220"/>
        <v>11580.8</v>
      </c>
      <c r="G2150" s="48">
        <f t="shared" si="221"/>
        <v>11580.8</v>
      </c>
      <c r="H2150" s="21">
        <v>306706</v>
      </c>
      <c r="I2150" s="21" t="s">
        <v>3199</v>
      </c>
      <c r="J2150" s="21">
        <v>1</v>
      </c>
      <c r="K2150" s="21">
        <v>1</v>
      </c>
      <c r="L2150" s="21">
        <f t="shared" si="222"/>
        <v>0</v>
      </c>
      <c r="M2150" s="21" t="s">
        <v>2543</v>
      </c>
      <c r="N2150" s="30">
        <v>45892</v>
      </c>
      <c r="O2150" s="48">
        <v>20980.799999999999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23"/>
        <v>2</v>
      </c>
      <c r="Z2150" s="21" t="str">
        <f t="shared" si="224"/>
        <v>Saturday</v>
      </c>
      <c r="AA2150" s="21" t="str">
        <f t="shared" si="225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273.75</v>
      </c>
      <c r="F2151" s="47">
        <f t="shared" si="220"/>
        <v>24090</v>
      </c>
      <c r="G2151" s="48">
        <f t="shared" si="221"/>
        <v>24090</v>
      </c>
      <c r="H2151" s="21">
        <v>310938</v>
      </c>
      <c r="I2151" s="21" t="s">
        <v>3200</v>
      </c>
      <c r="J2151" s="21">
        <v>1</v>
      </c>
      <c r="K2151" s="21">
        <v>1</v>
      </c>
      <c r="L2151" s="21">
        <f t="shared" si="222"/>
        <v>0</v>
      </c>
      <c r="M2151" s="21" t="s">
        <v>3282</v>
      </c>
      <c r="N2151" s="30">
        <v>45901</v>
      </c>
      <c r="O2151" s="48">
        <v>53746.25</v>
      </c>
      <c r="P2151" s="21" t="s">
        <v>30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45901</v>
      </c>
      <c r="Y2151" s="21">
        <f t="shared" si="223"/>
        <v>0</v>
      </c>
      <c r="Z2151" s="21" t="str">
        <f t="shared" si="224"/>
        <v>Monday</v>
      </c>
      <c r="AA2151" s="21" t="str">
        <f t="shared" si="225"/>
        <v>Monday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179.2</v>
      </c>
      <c r="F2152" s="47">
        <f t="shared" si="220"/>
        <v>15769.599999999999</v>
      </c>
      <c r="G2152" s="48">
        <f t="shared" si="221"/>
        <v>15769.599999999999</v>
      </c>
      <c r="H2152" s="21">
        <v>313404</v>
      </c>
      <c r="I2152" s="21" t="s">
        <v>3070</v>
      </c>
      <c r="J2152" s="21">
        <v>1</v>
      </c>
      <c r="K2152" s="21">
        <v>1</v>
      </c>
      <c r="L2152" s="21">
        <f t="shared" si="222"/>
        <v>0</v>
      </c>
      <c r="M2152" s="21" t="s">
        <v>2495</v>
      </c>
      <c r="N2152" s="30">
        <v>45891</v>
      </c>
      <c r="O2152" s="48">
        <v>24320</v>
      </c>
      <c r="P2152" s="21" t="s">
        <v>256</v>
      </c>
      <c r="Q2152" s="21" t="s">
        <v>1127</v>
      </c>
      <c r="R2152" s="21" t="s">
        <v>1127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45891</v>
      </c>
      <c r="Y2152" s="21">
        <f t="shared" si="223"/>
        <v>0</v>
      </c>
      <c r="Z2152" s="21" t="str">
        <f t="shared" si="224"/>
        <v>Friday</v>
      </c>
      <c r="AA2152" s="21" t="str">
        <f t="shared" si="225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255.5</v>
      </c>
      <c r="F2153" s="47">
        <f t="shared" si="220"/>
        <v>22484</v>
      </c>
      <c r="G2153" s="48">
        <f t="shared" si="221"/>
        <v>22484</v>
      </c>
      <c r="H2153" s="21">
        <v>313566</v>
      </c>
      <c r="I2153" s="21" t="s">
        <v>3201</v>
      </c>
      <c r="J2153" s="21">
        <v>1</v>
      </c>
      <c r="K2153" s="21">
        <v>1</v>
      </c>
      <c r="L2153" s="21">
        <f t="shared" si="222"/>
        <v>0</v>
      </c>
      <c r="M2153" s="21" t="s">
        <v>2496</v>
      </c>
      <c r="N2153" s="30">
        <v>45891</v>
      </c>
      <c r="O2153" s="48">
        <v>0</v>
      </c>
      <c r="P2153" s="21" t="s">
        <v>625</v>
      </c>
      <c r="Q2153" s="21" t="s">
        <v>636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45891</v>
      </c>
      <c r="Y2153" s="21">
        <f t="shared" si="223"/>
        <v>0</v>
      </c>
      <c r="Z2153" s="21" t="str">
        <f t="shared" si="224"/>
        <v>Friday</v>
      </c>
      <c r="AA2153" s="21" t="str">
        <f t="shared" si="225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273.75</v>
      </c>
      <c r="F2154" s="47">
        <f t="shared" si="220"/>
        <v>24090</v>
      </c>
      <c r="G2154" s="48">
        <f t="shared" si="221"/>
        <v>24090</v>
      </c>
      <c r="H2154" s="21">
        <v>317332</v>
      </c>
      <c r="I2154" s="21" t="s">
        <v>1484</v>
      </c>
      <c r="J2154" s="21">
        <v>1</v>
      </c>
      <c r="K2154" s="21">
        <v>1</v>
      </c>
      <c r="L2154" s="21">
        <f t="shared" si="222"/>
        <v>0</v>
      </c>
      <c r="M2154" s="21" t="s">
        <v>2535</v>
      </c>
      <c r="N2154" s="30">
        <v>45892</v>
      </c>
      <c r="O2154" s="48">
        <v>41299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23"/>
        <v>2</v>
      </c>
      <c r="Z2154" s="21" t="str">
        <f t="shared" si="224"/>
        <v>Saturday</v>
      </c>
      <c r="AA2154" s="21" t="str">
        <f t="shared" si="225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58.1</v>
      </c>
      <c r="F2155" s="47">
        <f t="shared" si="220"/>
        <v>5112.8</v>
      </c>
      <c r="G2155" s="48">
        <f t="shared" si="221"/>
        <v>5112.8</v>
      </c>
      <c r="H2155" s="21">
        <v>317406</v>
      </c>
      <c r="I2155" s="21" t="s">
        <v>3202</v>
      </c>
      <c r="J2155" s="21">
        <v>1</v>
      </c>
      <c r="K2155" s="21">
        <v>1</v>
      </c>
      <c r="L2155" s="21">
        <f t="shared" si="222"/>
        <v>0</v>
      </c>
      <c r="M2155" s="21" t="s">
        <v>2730</v>
      </c>
      <c r="N2155" s="30">
        <v>45896</v>
      </c>
      <c r="O2155" s="48">
        <v>0</v>
      </c>
      <c r="P2155" s="21" t="s">
        <v>625</v>
      </c>
      <c r="Q2155" s="21" t="s">
        <v>2070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23"/>
        <v>0</v>
      </c>
      <c r="Z2155" s="21" t="str">
        <f t="shared" si="224"/>
        <v>Wednesday</v>
      </c>
      <c r="AA2155" s="21" t="str">
        <f t="shared" si="225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318</v>
      </c>
      <c r="F2156" s="47">
        <f t="shared" si="220"/>
        <v>27984</v>
      </c>
      <c r="G2156" s="48">
        <f t="shared" si="221"/>
        <v>27984</v>
      </c>
      <c r="H2156" s="21">
        <v>317438</v>
      </c>
      <c r="I2156" s="21" t="s">
        <v>1704</v>
      </c>
      <c r="J2156" s="21">
        <v>1</v>
      </c>
      <c r="K2156" s="21">
        <v>1</v>
      </c>
      <c r="L2156" s="21">
        <f t="shared" si="222"/>
        <v>0</v>
      </c>
      <c r="M2156" s="21" t="s">
        <v>2535</v>
      </c>
      <c r="N2156" s="30">
        <v>45892</v>
      </c>
      <c r="O2156" s="48">
        <v>47975</v>
      </c>
      <c r="P2156" s="21" t="s">
        <v>895</v>
      </c>
      <c r="Q2156" s="21">
        <v>58154750441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Banglore</v>
      </c>
      <c r="W2156" s="38"/>
      <c r="X2156" s="30">
        <v>45894</v>
      </c>
      <c r="Y2156" s="21">
        <f t="shared" si="223"/>
        <v>2</v>
      </c>
      <c r="Z2156" s="21" t="str">
        <f t="shared" si="224"/>
        <v>Saturday</v>
      </c>
      <c r="AA2156" s="21" t="str">
        <f t="shared" si="225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147.69999999999999</v>
      </c>
      <c r="F2157" s="47">
        <f t="shared" si="220"/>
        <v>12997.599999999999</v>
      </c>
      <c r="G2157" s="48">
        <f t="shared" si="221"/>
        <v>12997.599999999999</v>
      </c>
      <c r="H2157" s="21">
        <v>318320</v>
      </c>
      <c r="I2157" s="21" t="s">
        <v>3203</v>
      </c>
      <c r="J2157" s="21">
        <v>1</v>
      </c>
      <c r="K2157" s="21">
        <v>1</v>
      </c>
      <c r="L2157" s="21">
        <f t="shared" si="222"/>
        <v>0</v>
      </c>
      <c r="M2157" s="21" t="s">
        <v>2730</v>
      </c>
      <c r="N2157" s="30">
        <v>45896</v>
      </c>
      <c r="O2157" s="48">
        <v>0</v>
      </c>
      <c r="P2157" s="21" t="s">
        <v>625</v>
      </c>
      <c r="Q2157" s="21" t="s">
        <v>2070</v>
      </c>
      <c r="R2157" s="21" t="s">
        <v>637</v>
      </c>
      <c r="S2157" s="3">
        <v>4</v>
      </c>
      <c r="T2157" s="37"/>
      <c r="U2157" s="21" t="s">
        <v>18</v>
      </c>
      <c r="V2157" s="21" t="str">
        <f>VLOOKUP(P2157,'Customer List'!B:C,2,)</f>
        <v>Delhi</v>
      </c>
      <c r="W2157" s="38"/>
      <c r="X2157" s="30">
        <v>45896</v>
      </c>
      <c r="Y2157" s="21">
        <f t="shared" si="223"/>
        <v>0</v>
      </c>
      <c r="Z2157" s="21" t="str">
        <f t="shared" si="224"/>
        <v>Wednesday</v>
      </c>
      <c r="AA2157" s="21" t="str">
        <f t="shared" si="225"/>
        <v>Wednesday</v>
      </c>
      <c r="AB2157" s="21" t="str">
        <f>VLOOKUP(U2157,'Currency Sheet'!A:C,3,)</f>
        <v>DOLLAR</v>
      </c>
      <c r="AC2157" s="42" t="str">
        <f>VLOOKUP(P2157,'Customer List'!B:D,3,)</f>
        <v>Local</v>
      </c>
    </row>
    <row r="2158" spans="1:29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104.3</v>
      </c>
      <c r="F2158" s="47">
        <f t="shared" si="220"/>
        <v>9178.4</v>
      </c>
      <c r="G2158" s="48">
        <f t="shared" si="221"/>
        <v>9178.4</v>
      </c>
      <c r="H2158" s="21">
        <v>321109</v>
      </c>
      <c r="I2158" s="21" t="s">
        <v>3204</v>
      </c>
      <c r="J2158" s="21">
        <v>1</v>
      </c>
      <c r="K2158" s="21">
        <v>1</v>
      </c>
      <c r="L2158" s="21">
        <f t="shared" si="222"/>
        <v>0</v>
      </c>
      <c r="M2158" s="21" t="s">
        <v>2546</v>
      </c>
      <c r="N2158" s="30">
        <v>45892</v>
      </c>
      <c r="O2158" s="48">
        <v>12739.5</v>
      </c>
      <c r="P2158" s="21" t="s">
        <v>883</v>
      </c>
      <c r="Q2158" s="21">
        <v>58154749166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Kolkata</v>
      </c>
      <c r="W2158" s="38"/>
      <c r="X2158" s="30">
        <v>45894</v>
      </c>
      <c r="Y2158" s="21">
        <f t="shared" si="223"/>
        <v>2</v>
      </c>
      <c r="Z2158" s="21" t="str">
        <f t="shared" si="224"/>
        <v>Saturday</v>
      </c>
      <c r="AA2158" s="21" t="str">
        <f t="shared" si="225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313.5</v>
      </c>
      <c r="F2159" s="47">
        <f t="shared" si="220"/>
        <v>27588</v>
      </c>
      <c r="G2159" s="48">
        <f t="shared" si="221"/>
        <v>27588</v>
      </c>
      <c r="H2159" s="21">
        <v>321142</v>
      </c>
      <c r="I2159" s="21" t="s">
        <v>3205</v>
      </c>
      <c r="J2159" s="21">
        <v>1</v>
      </c>
      <c r="K2159" s="21">
        <v>1</v>
      </c>
      <c r="L2159" s="21">
        <f t="shared" si="222"/>
        <v>0</v>
      </c>
      <c r="M2159" s="21" t="s">
        <v>2535</v>
      </c>
      <c r="N2159" s="30">
        <v>45892</v>
      </c>
      <c r="O2159" s="48">
        <v>47296</v>
      </c>
      <c r="P2159" s="21" t="s">
        <v>895</v>
      </c>
      <c r="Q2159" s="21">
        <v>58154750441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Banglore</v>
      </c>
      <c r="W2159" s="38"/>
      <c r="X2159" s="30">
        <v>45894</v>
      </c>
      <c r="Y2159" s="21">
        <f t="shared" si="223"/>
        <v>2</v>
      </c>
      <c r="Z2159" s="21" t="str">
        <f t="shared" si="224"/>
        <v>Saturday</v>
      </c>
      <c r="AA2159" s="21" t="str">
        <f t="shared" si="225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163.1</v>
      </c>
      <c r="F2160" s="47">
        <f t="shared" si="220"/>
        <v>14352.8</v>
      </c>
      <c r="G2160" s="48">
        <f t="shared" si="221"/>
        <v>14352.8</v>
      </c>
      <c r="H2160" s="21">
        <v>321306</v>
      </c>
      <c r="I2160" s="21" t="s">
        <v>3206</v>
      </c>
      <c r="J2160" s="21">
        <v>1</v>
      </c>
      <c r="K2160" s="21">
        <v>1</v>
      </c>
      <c r="L2160" s="21">
        <f t="shared" si="222"/>
        <v>0</v>
      </c>
      <c r="M2160" s="21" t="s">
        <v>3285</v>
      </c>
      <c r="N2160" s="30">
        <v>45901</v>
      </c>
      <c r="O2160" s="48">
        <v>0</v>
      </c>
      <c r="P2160" s="21" t="s">
        <v>30</v>
      </c>
      <c r="Q2160" s="21" t="s">
        <v>2070</v>
      </c>
      <c r="R2160" s="21" t="s">
        <v>637</v>
      </c>
      <c r="S2160" s="3">
        <v>4</v>
      </c>
      <c r="T2160" s="37" t="s">
        <v>609</v>
      </c>
      <c r="U2160" s="21" t="s">
        <v>18</v>
      </c>
      <c r="V2160" s="21" t="str">
        <f>VLOOKUP(P2160,'Customer List'!B:C,2,)</f>
        <v>Delhi</v>
      </c>
      <c r="W2160" s="38"/>
      <c r="X2160" s="30">
        <f>IF(OR(R2160 = "PRIYANKA MADAM", R2160 = "DEEPAK", R2160 = "PORTER"),N2160,"")</f>
        <v>45901</v>
      </c>
      <c r="Y2160" s="21">
        <f t="shared" si="223"/>
        <v>0</v>
      </c>
      <c r="Z2160" s="21" t="str">
        <f t="shared" si="224"/>
        <v>Monday</v>
      </c>
      <c r="AA2160" s="21" t="str">
        <f t="shared" si="225"/>
        <v>Monday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144.19999999999999</v>
      </c>
      <c r="F2161" s="47">
        <f t="shared" si="220"/>
        <v>12689.599999999999</v>
      </c>
      <c r="G2161" s="48">
        <f t="shared" si="221"/>
        <v>12689.599999999999</v>
      </c>
      <c r="H2161" s="21">
        <v>325504</v>
      </c>
      <c r="I2161" s="21" t="s">
        <v>3207</v>
      </c>
      <c r="J2161" s="21">
        <v>1</v>
      </c>
      <c r="K2161" s="21">
        <v>1</v>
      </c>
      <c r="L2161" s="21">
        <f t="shared" si="222"/>
        <v>0</v>
      </c>
      <c r="M2161" s="21" t="s">
        <v>2730</v>
      </c>
      <c r="N2161" s="30">
        <v>45896</v>
      </c>
      <c r="O2161" s="48">
        <v>0</v>
      </c>
      <c r="P2161" s="21" t="s">
        <v>625</v>
      </c>
      <c r="Q2161" s="21" t="s">
        <v>2070</v>
      </c>
      <c r="R2161" s="21" t="s">
        <v>637</v>
      </c>
      <c r="S2161" s="3">
        <v>4</v>
      </c>
      <c r="T2161" s="37"/>
      <c r="U2161" s="21" t="s">
        <v>18</v>
      </c>
      <c r="V2161" s="21" t="str">
        <f>VLOOKUP(P2161,'Customer List'!B:C,2,)</f>
        <v>Delhi</v>
      </c>
      <c r="W2161" s="38"/>
      <c r="X2161" s="30">
        <v>45896</v>
      </c>
      <c r="Y2161" s="21">
        <f t="shared" si="223"/>
        <v>0</v>
      </c>
      <c r="Z2161" s="21" t="str">
        <f t="shared" si="224"/>
        <v>Wednesday</v>
      </c>
      <c r="AA2161" s="21" t="str">
        <f t="shared" si="225"/>
        <v>Wednesday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147.69999999999999</v>
      </c>
      <c r="F2162" s="47">
        <f t="shared" si="220"/>
        <v>12997.599999999999</v>
      </c>
      <c r="G2162" s="48">
        <f t="shared" si="221"/>
        <v>12997.599999999999</v>
      </c>
      <c r="H2162" s="21">
        <v>325604</v>
      </c>
      <c r="I2162" s="21" t="s">
        <v>3208</v>
      </c>
      <c r="J2162" s="21">
        <v>1</v>
      </c>
      <c r="K2162" s="21">
        <v>1</v>
      </c>
      <c r="L2162" s="21">
        <f t="shared" si="222"/>
        <v>0</v>
      </c>
      <c r="M2162" s="21" t="s">
        <v>2543</v>
      </c>
      <c r="N2162" s="30">
        <v>45892</v>
      </c>
      <c r="O2162" s="48">
        <v>23547.599999999999</v>
      </c>
      <c r="P2162" s="21" t="s">
        <v>2477</v>
      </c>
      <c r="Q2162" s="21">
        <v>58154748525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Banglore</v>
      </c>
      <c r="W2162" s="38"/>
      <c r="X2162" s="30">
        <v>45894</v>
      </c>
      <c r="Y2162" s="21">
        <f t="shared" si="223"/>
        <v>2</v>
      </c>
      <c r="Z2162" s="21" t="str">
        <f t="shared" si="224"/>
        <v>Saturday</v>
      </c>
      <c r="AA2162" s="21" t="str">
        <f t="shared" si="225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102.9</v>
      </c>
      <c r="F2163" s="47">
        <f t="shared" si="220"/>
        <v>9055.2000000000007</v>
      </c>
      <c r="G2163" s="48">
        <f t="shared" si="221"/>
        <v>9055.2000000000007</v>
      </c>
      <c r="H2163" s="21">
        <v>329951</v>
      </c>
      <c r="I2163" s="21" t="s">
        <v>3209</v>
      </c>
      <c r="J2163" s="21">
        <v>1</v>
      </c>
      <c r="K2163" s="21">
        <v>1</v>
      </c>
      <c r="L2163" s="21">
        <f t="shared" si="222"/>
        <v>0</v>
      </c>
      <c r="M2163" s="21" t="s">
        <v>3277</v>
      </c>
      <c r="N2163" s="30">
        <v>45899</v>
      </c>
      <c r="O2163" s="48">
        <v>15493.8</v>
      </c>
      <c r="P2163" s="21" t="s">
        <v>1080</v>
      </c>
      <c r="Q2163" s="21">
        <v>58155038594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Lucknow</v>
      </c>
      <c r="W2163" s="38"/>
      <c r="X2163" s="30">
        <v>45901</v>
      </c>
      <c r="Y2163" s="21">
        <f t="shared" si="223"/>
        <v>2</v>
      </c>
      <c r="Z2163" s="21" t="str">
        <f t="shared" si="224"/>
        <v>Saturday</v>
      </c>
      <c r="AA2163" s="21" t="str">
        <f t="shared" si="225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144.19999999999999</v>
      </c>
      <c r="F2164" s="47">
        <f t="shared" si="220"/>
        <v>12689.599999999999</v>
      </c>
      <c r="G2164" s="48">
        <f t="shared" si="221"/>
        <v>12689.599999999999</v>
      </c>
      <c r="H2164" s="21">
        <v>331206</v>
      </c>
      <c r="I2164" s="21" t="s">
        <v>3210</v>
      </c>
      <c r="J2164" s="21">
        <v>1</v>
      </c>
      <c r="K2164" s="21">
        <v>1</v>
      </c>
      <c r="L2164" s="21">
        <f t="shared" si="222"/>
        <v>0</v>
      </c>
      <c r="M2164" s="21" t="s">
        <v>2730</v>
      </c>
      <c r="N2164" s="30">
        <v>45896</v>
      </c>
      <c r="O2164" s="48">
        <v>0</v>
      </c>
      <c r="P2164" s="21" t="s">
        <v>625</v>
      </c>
      <c r="Q2164" s="21" t="s">
        <v>2070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Delhi</v>
      </c>
      <c r="W2164" s="38"/>
      <c r="X2164" s="30">
        <v>45896</v>
      </c>
      <c r="Y2164" s="21">
        <f t="shared" si="223"/>
        <v>0</v>
      </c>
      <c r="Z2164" s="21" t="str">
        <f t="shared" si="224"/>
        <v>Wednesday</v>
      </c>
      <c r="AA2164" s="21" t="str">
        <f t="shared" si="225"/>
        <v>Wednesday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147.69999999999999</v>
      </c>
      <c r="F2165" s="47">
        <f t="shared" si="220"/>
        <v>12997.599999999999</v>
      </c>
      <c r="G2165" s="48">
        <f t="shared" si="221"/>
        <v>12997.599999999999</v>
      </c>
      <c r="H2165" s="21">
        <v>331208</v>
      </c>
      <c r="I2165" s="21" t="s">
        <v>2845</v>
      </c>
      <c r="J2165" s="21">
        <v>1</v>
      </c>
      <c r="K2165" s="21">
        <v>1</v>
      </c>
      <c r="L2165" s="21">
        <f t="shared" si="222"/>
        <v>0</v>
      </c>
      <c r="M2165" s="21" t="s">
        <v>2543</v>
      </c>
      <c r="N2165" s="30">
        <v>45892</v>
      </c>
      <c r="O2165" s="48">
        <v>23547.599999999999</v>
      </c>
      <c r="P2165" s="21" t="s">
        <v>2477</v>
      </c>
      <c r="Q2165" s="21">
        <v>58154748525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Banglore</v>
      </c>
      <c r="W2165" s="38"/>
      <c r="X2165" s="30">
        <v>45894</v>
      </c>
      <c r="Y2165" s="21">
        <f t="shared" si="223"/>
        <v>2</v>
      </c>
      <c r="Z2165" s="21" t="str">
        <f t="shared" si="224"/>
        <v>Saturday</v>
      </c>
      <c r="AA2165" s="21" t="str">
        <f t="shared" si="225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326.25</v>
      </c>
      <c r="F2166" s="47">
        <f t="shared" si="220"/>
        <v>28710</v>
      </c>
      <c r="G2166" s="48">
        <f t="shared" si="221"/>
        <v>28710</v>
      </c>
      <c r="H2166" s="21">
        <v>331246</v>
      </c>
      <c r="I2166" s="21" t="s">
        <v>3211</v>
      </c>
      <c r="J2166" s="21">
        <v>1</v>
      </c>
      <c r="K2166" s="21">
        <v>1</v>
      </c>
      <c r="L2166" s="21">
        <f t="shared" si="222"/>
        <v>0</v>
      </c>
      <c r="M2166" s="21" t="s">
        <v>2492</v>
      </c>
      <c r="N2166" s="30">
        <v>45891</v>
      </c>
      <c r="O2166" s="48">
        <v>37192.5</v>
      </c>
      <c r="P2166" s="21" t="s">
        <v>2478</v>
      </c>
      <c r="Q2166" s="21" t="s">
        <v>636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Faridabad</v>
      </c>
      <c r="W2166" s="38"/>
      <c r="X2166" s="30">
        <v>45891</v>
      </c>
      <c r="Y2166" s="21">
        <f t="shared" si="223"/>
        <v>0</v>
      </c>
      <c r="Z2166" s="21" t="str">
        <f t="shared" si="224"/>
        <v>Friday</v>
      </c>
      <c r="AA2166" s="21" t="str">
        <f t="shared" si="225"/>
        <v>Friday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111.3</v>
      </c>
      <c r="F2167" s="47">
        <f t="shared" si="220"/>
        <v>9794.4</v>
      </c>
      <c r="G2167" s="48">
        <f t="shared" si="221"/>
        <v>9794.4</v>
      </c>
      <c r="H2167" s="21">
        <v>333625</v>
      </c>
      <c r="I2167" s="21" t="s">
        <v>3212</v>
      </c>
      <c r="J2167" s="21">
        <v>1</v>
      </c>
      <c r="K2167" s="21">
        <v>1</v>
      </c>
      <c r="L2167" s="21">
        <f t="shared" si="222"/>
        <v>0</v>
      </c>
      <c r="M2167" s="21" t="s">
        <v>2546</v>
      </c>
      <c r="N2167" s="30">
        <v>45892</v>
      </c>
      <c r="O2167" s="48">
        <v>13594.5</v>
      </c>
      <c r="P2167" s="21" t="s">
        <v>2479</v>
      </c>
      <c r="Q2167" s="21">
        <v>58154749166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Kolkata</v>
      </c>
      <c r="W2167" s="38"/>
      <c r="X2167" s="30">
        <v>45894</v>
      </c>
      <c r="Y2167" s="21">
        <f t="shared" si="223"/>
        <v>2</v>
      </c>
      <c r="Z2167" s="21" t="str">
        <f t="shared" si="224"/>
        <v>Saturday</v>
      </c>
      <c r="AA2167" s="21" t="str">
        <f t="shared" si="225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189</v>
      </c>
      <c r="F2168" s="47">
        <f t="shared" si="220"/>
        <v>16632</v>
      </c>
      <c r="G2168" s="48">
        <f t="shared" si="221"/>
        <v>16632</v>
      </c>
      <c r="H2168" s="21">
        <v>334606</v>
      </c>
      <c r="I2168" s="21" t="s">
        <v>3213</v>
      </c>
      <c r="J2168" s="21">
        <v>1</v>
      </c>
      <c r="K2168" s="21">
        <v>1</v>
      </c>
      <c r="L2168" s="21">
        <f t="shared" si="222"/>
        <v>0</v>
      </c>
      <c r="M2168" s="21" t="s">
        <v>2730</v>
      </c>
      <c r="N2168" s="30">
        <v>45896</v>
      </c>
      <c r="O2168" s="48">
        <v>0</v>
      </c>
      <c r="P2168" s="21" t="s">
        <v>625</v>
      </c>
      <c r="Q2168" s="21" t="s">
        <v>2070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23"/>
        <v>0</v>
      </c>
      <c r="Z2168" s="21" t="str">
        <f t="shared" si="224"/>
        <v>Wednesday</v>
      </c>
      <c r="AA2168" s="21" t="str">
        <f t="shared" si="225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197.4</v>
      </c>
      <c r="F2169" s="47">
        <f t="shared" si="220"/>
        <v>17371.2</v>
      </c>
      <c r="G2169" s="48">
        <f t="shared" si="221"/>
        <v>17371.2</v>
      </c>
      <c r="H2169" s="21">
        <v>334608</v>
      </c>
      <c r="I2169" s="21" t="s">
        <v>1814</v>
      </c>
      <c r="J2169" s="21">
        <v>1</v>
      </c>
      <c r="K2169" s="21">
        <v>1</v>
      </c>
      <c r="L2169" s="21">
        <f t="shared" si="222"/>
        <v>0</v>
      </c>
      <c r="M2169" s="21" t="s">
        <v>2543</v>
      </c>
      <c r="N2169" s="30">
        <v>45892</v>
      </c>
      <c r="O2169" s="48">
        <v>31471.200000000001</v>
      </c>
      <c r="P2169" s="21" t="s">
        <v>2477</v>
      </c>
      <c r="Q2169" s="21">
        <v>58154748525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Banglore</v>
      </c>
      <c r="W2169" s="38"/>
      <c r="X2169" s="30">
        <v>45894</v>
      </c>
      <c r="Y2169" s="21">
        <f t="shared" si="223"/>
        <v>2</v>
      </c>
      <c r="Z2169" s="21" t="str">
        <f t="shared" si="224"/>
        <v>Saturday</v>
      </c>
      <c r="AA2169" s="21" t="str">
        <f t="shared" si="225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128.1</v>
      </c>
      <c r="F2170" s="47">
        <f t="shared" si="220"/>
        <v>11272.8</v>
      </c>
      <c r="G2170" s="48">
        <f t="shared" si="221"/>
        <v>11272.8</v>
      </c>
      <c r="H2170" s="21">
        <v>336218</v>
      </c>
      <c r="I2170" s="21" t="s">
        <v>3214</v>
      </c>
      <c r="J2170" s="21">
        <v>1</v>
      </c>
      <c r="K2170" s="21">
        <v>1</v>
      </c>
      <c r="L2170" s="21">
        <f t="shared" si="222"/>
        <v>0</v>
      </c>
      <c r="M2170" s="21" t="s">
        <v>2730</v>
      </c>
      <c r="N2170" s="30">
        <v>45896</v>
      </c>
      <c r="O2170" s="48">
        <v>0</v>
      </c>
      <c r="P2170" s="21" t="s">
        <v>625</v>
      </c>
      <c r="Q2170" s="21" t="s">
        <v>2070</v>
      </c>
      <c r="R2170" s="21" t="s">
        <v>637</v>
      </c>
      <c r="S2170" s="3">
        <v>4</v>
      </c>
      <c r="T2170" s="37"/>
      <c r="U2170" s="21" t="s">
        <v>18</v>
      </c>
      <c r="V2170" s="21" t="str">
        <f>VLOOKUP(P2170,'Customer List'!B:C,2,)</f>
        <v>Delhi</v>
      </c>
      <c r="W2170" s="38"/>
      <c r="X2170" s="30">
        <v>45896</v>
      </c>
      <c r="Y2170" s="21">
        <f t="shared" si="223"/>
        <v>0</v>
      </c>
      <c r="Z2170" s="21" t="str">
        <f t="shared" si="224"/>
        <v>Wednesday</v>
      </c>
      <c r="AA2170" s="21" t="str">
        <f t="shared" si="225"/>
        <v>Wednesday</v>
      </c>
      <c r="AB2170" s="21" t="str">
        <f>VLOOKUP(U2170,'Currency Sheet'!A:C,3,)</f>
        <v>DOLLAR</v>
      </c>
      <c r="AC2170" s="42" t="str">
        <f>VLOOKUP(P2170,'Customer List'!B:D,3,)</f>
        <v>Local</v>
      </c>
    </row>
    <row r="2171" spans="1:29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90.3</v>
      </c>
      <c r="F2171" s="47">
        <f t="shared" si="220"/>
        <v>7946.4</v>
      </c>
      <c r="G2171" s="48">
        <f t="shared" si="221"/>
        <v>7946.4</v>
      </c>
      <c r="H2171" s="21">
        <v>339811</v>
      </c>
      <c r="I2171" s="21" t="s">
        <v>3215</v>
      </c>
      <c r="J2171" s="21">
        <v>1</v>
      </c>
      <c r="K2171" s="21">
        <v>1</v>
      </c>
      <c r="L2171" s="21">
        <f t="shared" si="222"/>
        <v>0</v>
      </c>
      <c r="M2171" s="21" t="s">
        <v>2537</v>
      </c>
      <c r="N2171" s="30">
        <v>45892</v>
      </c>
      <c r="O2171" s="48">
        <v>14996.25</v>
      </c>
      <c r="P2171" s="21" t="s">
        <v>2281</v>
      </c>
      <c r="Q2171" s="21">
        <v>58154747490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BANGALORE</v>
      </c>
      <c r="W2171" s="38"/>
      <c r="X2171" s="30">
        <v>45894</v>
      </c>
      <c r="Y2171" s="21">
        <f t="shared" si="223"/>
        <v>2</v>
      </c>
      <c r="Z2171" s="21" t="str">
        <f t="shared" si="224"/>
        <v>Saturday</v>
      </c>
      <c r="AA2171" s="21" t="str">
        <f t="shared" si="225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158.19999999999999</v>
      </c>
      <c r="F2172" s="47">
        <f t="shared" si="220"/>
        <v>13921.599999999999</v>
      </c>
      <c r="G2172" s="48">
        <f t="shared" si="221"/>
        <v>13921.599999999999</v>
      </c>
      <c r="H2172" s="21">
        <v>343504</v>
      </c>
      <c r="I2172" s="21" t="s">
        <v>3216</v>
      </c>
      <c r="J2172" s="21">
        <v>1</v>
      </c>
      <c r="K2172" s="21">
        <v>1</v>
      </c>
      <c r="L2172" s="21">
        <f t="shared" si="222"/>
        <v>0</v>
      </c>
      <c r="M2172" s="21" t="s">
        <v>2543</v>
      </c>
      <c r="N2172" s="30">
        <v>45892</v>
      </c>
      <c r="O2172" s="48">
        <v>25221.599999999999</v>
      </c>
      <c r="P2172" s="21" t="s">
        <v>2477</v>
      </c>
      <c r="Q2172" s="21">
        <v>58154748525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23"/>
        <v>2</v>
      </c>
      <c r="Z2172" s="21" t="str">
        <f t="shared" si="224"/>
        <v>Saturday</v>
      </c>
      <c r="AA2172" s="21" t="str">
        <f t="shared" si="225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140.69999999999999</v>
      </c>
      <c r="F2173" s="47">
        <f t="shared" si="220"/>
        <v>12381.599999999999</v>
      </c>
      <c r="G2173" s="48">
        <f t="shared" si="221"/>
        <v>12381.599999999999</v>
      </c>
      <c r="H2173" s="21">
        <v>343524</v>
      </c>
      <c r="I2173" s="21" t="s">
        <v>3021</v>
      </c>
      <c r="J2173" s="21">
        <v>1</v>
      </c>
      <c r="K2173" s="21">
        <v>1</v>
      </c>
      <c r="L2173" s="21">
        <f t="shared" si="222"/>
        <v>0</v>
      </c>
      <c r="M2173" s="21" t="s">
        <v>2730</v>
      </c>
      <c r="N2173" s="30">
        <v>45896</v>
      </c>
      <c r="O2173" s="48">
        <v>0</v>
      </c>
      <c r="P2173" s="21" t="s">
        <v>625</v>
      </c>
      <c r="Q2173" s="21" t="s">
        <v>2070</v>
      </c>
      <c r="R2173" s="21" t="s">
        <v>637</v>
      </c>
      <c r="S2173" s="3">
        <v>4</v>
      </c>
      <c r="T2173" s="37"/>
      <c r="U2173" s="21" t="s">
        <v>18</v>
      </c>
      <c r="V2173" s="21" t="str">
        <f>VLOOKUP(P2173,'Customer List'!B:C,2,)</f>
        <v>Delhi</v>
      </c>
      <c r="W2173" s="38"/>
      <c r="X2173" s="30">
        <v>45896</v>
      </c>
      <c r="Y2173" s="21">
        <f t="shared" si="223"/>
        <v>0</v>
      </c>
      <c r="Z2173" s="21" t="str">
        <f t="shared" si="224"/>
        <v>Wednesday</v>
      </c>
      <c r="AA2173" s="21" t="str">
        <f t="shared" si="225"/>
        <v>Wednesday</v>
      </c>
      <c r="AB2173" s="21" t="str">
        <f>VLOOKUP(U2173,'Currency Sheet'!A:C,3,)</f>
        <v>DOLLAR</v>
      </c>
      <c r="AC2173" s="42" t="str">
        <f>VLOOKUP(P2173,'Customer List'!B:D,3,)</f>
        <v>Local</v>
      </c>
    </row>
    <row r="2174" spans="1:29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58.1</v>
      </c>
      <c r="F2174" s="47">
        <f t="shared" si="220"/>
        <v>5112.8</v>
      </c>
      <c r="G2174" s="48">
        <f t="shared" si="221"/>
        <v>25564</v>
      </c>
      <c r="H2174" s="21">
        <v>344606</v>
      </c>
      <c r="I2174" s="21" t="s">
        <v>1703</v>
      </c>
      <c r="J2174" s="21">
        <v>5</v>
      </c>
      <c r="K2174" s="21">
        <v>5</v>
      </c>
      <c r="L2174" s="21">
        <f t="shared" si="222"/>
        <v>0</v>
      </c>
      <c r="M2174" s="21" t="s">
        <v>2558</v>
      </c>
      <c r="N2174" s="30">
        <v>45892</v>
      </c>
      <c r="O2174" s="48">
        <v>45027.5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23"/>
        <v>2</v>
      </c>
      <c r="Z2174" s="21" t="str">
        <f t="shared" si="224"/>
        <v>Saturday</v>
      </c>
      <c r="AA2174" s="21" t="str">
        <f t="shared" si="225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227.5</v>
      </c>
      <c r="F2175" s="47">
        <f t="shared" si="220"/>
        <v>20020</v>
      </c>
      <c r="G2175" s="48">
        <f t="shared" si="221"/>
        <v>100100</v>
      </c>
      <c r="H2175" s="21">
        <v>344712</v>
      </c>
      <c r="I2175" s="21" t="s">
        <v>1647</v>
      </c>
      <c r="J2175" s="21">
        <v>5</v>
      </c>
      <c r="K2175" s="21">
        <v>5</v>
      </c>
      <c r="L2175" s="21">
        <f t="shared" si="222"/>
        <v>0</v>
      </c>
      <c r="M2175" s="21" t="s">
        <v>2558</v>
      </c>
      <c r="N2175" s="30">
        <v>45892</v>
      </c>
      <c r="O2175" s="48">
        <v>188906.25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23"/>
        <v>2</v>
      </c>
      <c r="Z2175" s="21" t="str">
        <f t="shared" si="224"/>
        <v>Saturday</v>
      </c>
      <c r="AA2175" s="21" t="str">
        <f t="shared" si="225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135.1</v>
      </c>
      <c r="F2176" s="47">
        <f t="shared" si="220"/>
        <v>11888.8</v>
      </c>
      <c r="G2176" s="48">
        <f t="shared" si="221"/>
        <v>11888.8</v>
      </c>
      <c r="H2176" s="21">
        <v>344720</v>
      </c>
      <c r="I2176" s="21" t="s">
        <v>3217</v>
      </c>
      <c r="J2176" s="21">
        <v>1</v>
      </c>
      <c r="K2176" s="21">
        <v>1</v>
      </c>
      <c r="L2176" s="21">
        <f t="shared" si="222"/>
        <v>0</v>
      </c>
      <c r="M2176" s="21" t="s">
        <v>2730</v>
      </c>
      <c r="N2176" s="30">
        <v>45896</v>
      </c>
      <c r="O2176" s="48">
        <v>0</v>
      </c>
      <c r="P2176" s="21" t="s">
        <v>625</v>
      </c>
      <c r="Q2176" s="21" t="s">
        <v>2070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23"/>
        <v>0</v>
      </c>
      <c r="Z2176" s="21" t="str">
        <f t="shared" si="224"/>
        <v>Wednesday</v>
      </c>
      <c r="AA2176" s="21" t="str">
        <f t="shared" si="225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203.7</v>
      </c>
      <c r="F2177" s="47">
        <f t="shared" si="220"/>
        <v>17925.599999999999</v>
      </c>
      <c r="G2177" s="48">
        <f t="shared" si="221"/>
        <v>17925.599999999999</v>
      </c>
      <c r="H2177" s="21">
        <v>350216</v>
      </c>
      <c r="I2177" s="21" t="s">
        <v>3218</v>
      </c>
      <c r="J2177" s="21">
        <v>1</v>
      </c>
      <c r="K2177" s="21">
        <v>1</v>
      </c>
      <c r="L2177" s="21">
        <f t="shared" si="222"/>
        <v>0</v>
      </c>
      <c r="M2177" s="21" t="s">
        <v>3282</v>
      </c>
      <c r="N2177" s="30">
        <v>45901</v>
      </c>
      <c r="O2177" s="48">
        <v>42849.75</v>
      </c>
      <c r="P2177" s="21" t="s">
        <v>30</v>
      </c>
      <c r="Q2177" s="21" t="s">
        <v>636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f>IF(OR(R2177 = "PRIYANKA MADAM", R2177 = "DEEPAK", R2177 = "PORTER"),N2177,"")</f>
        <v>45901</v>
      </c>
      <c r="Y2177" s="21">
        <f t="shared" si="223"/>
        <v>0</v>
      </c>
      <c r="Z2177" s="21" t="str">
        <f t="shared" si="224"/>
        <v>Monday</v>
      </c>
      <c r="AA2177" s="21" t="str">
        <f t="shared" si="225"/>
        <v>Monday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185.5</v>
      </c>
      <c r="F2178" s="47">
        <f t="shared" si="220"/>
        <v>16324</v>
      </c>
      <c r="G2178" s="48">
        <f t="shared" si="221"/>
        <v>16324</v>
      </c>
      <c r="H2178" s="21">
        <v>354220</v>
      </c>
      <c r="I2178" s="21" t="s">
        <v>3219</v>
      </c>
      <c r="J2178" s="21">
        <v>1</v>
      </c>
      <c r="K2178" s="21">
        <v>1</v>
      </c>
      <c r="L2178" s="21">
        <f t="shared" si="222"/>
        <v>0</v>
      </c>
      <c r="M2178" s="21" t="s">
        <v>2730</v>
      </c>
      <c r="N2178" s="30">
        <v>45896</v>
      </c>
      <c r="O2178" s="48">
        <v>0</v>
      </c>
      <c r="P2178" s="21" t="s">
        <v>625</v>
      </c>
      <c r="Q2178" s="21" t="s">
        <v>2070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v>45896</v>
      </c>
      <c r="Y2178" s="21">
        <f t="shared" si="223"/>
        <v>0</v>
      </c>
      <c r="Z2178" s="21" t="str">
        <f t="shared" si="224"/>
        <v>Wednesday</v>
      </c>
      <c r="AA2178" s="21" t="str">
        <f t="shared" si="225"/>
        <v>Wednesday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104.3</v>
      </c>
      <c r="F2179" s="47">
        <f t="shared" ref="F2179:F2242" si="226">IF(AB2179="DOLLAR",E2179*88,E2179)</f>
        <v>9178.4</v>
      </c>
      <c r="G2179" s="48">
        <f t="shared" ref="G2179:G2242" si="227">F2179*J2179</f>
        <v>9178.4</v>
      </c>
      <c r="H2179" s="21">
        <v>357905</v>
      </c>
      <c r="I2179" s="21" t="s">
        <v>3220</v>
      </c>
      <c r="J2179" s="21">
        <v>1</v>
      </c>
      <c r="K2179" s="21">
        <v>1</v>
      </c>
      <c r="L2179" s="21">
        <f t="shared" ref="L2179:L2242" si="228">J2179-K2179</f>
        <v>0</v>
      </c>
      <c r="M2179" s="21" t="s">
        <v>2528</v>
      </c>
      <c r="N2179" s="30">
        <v>45892</v>
      </c>
      <c r="O2179" s="48">
        <v>15704.6</v>
      </c>
      <c r="P2179" s="21" t="s">
        <v>1009</v>
      </c>
      <c r="Q2179" s="21">
        <v>58154748164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ref="Y2179:Y2242" si="229">IF(X2179="", "", X2179-N2179)</f>
        <v>2</v>
      </c>
      <c r="Z2179" s="21" t="str">
        <f t="shared" ref="Z2179:Z2242" si="230">IF(N2179="", "", TEXT(N2179, "dddd"))</f>
        <v>Saturday</v>
      </c>
      <c r="AA2179" s="21" t="str">
        <f t="shared" ref="AA2179:AA2242" si="231"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115.5</v>
      </c>
      <c r="F2180" s="47">
        <f t="shared" si="226"/>
        <v>10164</v>
      </c>
      <c r="G2180" s="48">
        <f t="shared" si="227"/>
        <v>10164</v>
      </c>
      <c r="H2180" s="21">
        <v>362805</v>
      </c>
      <c r="I2180" s="21" t="s">
        <v>3221</v>
      </c>
      <c r="J2180" s="21">
        <v>1</v>
      </c>
      <c r="K2180" s="21">
        <v>1</v>
      </c>
      <c r="L2180" s="21">
        <f t="shared" si="228"/>
        <v>0</v>
      </c>
      <c r="M2180" s="21" t="s">
        <v>2538</v>
      </c>
      <c r="N2180" s="30">
        <v>45892</v>
      </c>
      <c r="O2180" s="48">
        <v>17325</v>
      </c>
      <c r="P2180" s="21" t="s">
        <v>1053</v>
      </c>
      <c r="Q2180" s="21">
        <v>58154750695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si="229"/>
        <v>2</v>
      </c>
      <c r="Z2180" s="21" t="str">
        <f t="shared" si="230"/>
        <v>Saturday</v>
      </c>
      <c r="AA2180" s="21" t="str">
        <f t="shared" si="231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96.6</v>
      </c>
      <c r="F2181" s="47">
        <f t="shared" si="226"/>
        <v>8500.7999999999993</v>
      </c>
      <c r="G2181" s="48">
        <f t="shared" si="227"/>
        <v>8500.7999999999993</v>
      </c>
      <c r="H2181" s="21">
        <v>364805</v>
      </c>
      <c r="I2181" s="21" t="s">
        <v>2947</v>
      </c>
      <c r="J2181" s="21">
        <v>1</v>
      </c>
      <c r="K2181" s="21">
        <v>1</v>
      </c>
      <c r="L2181" s="21">
        <f t="shared" si="228"/>
        <v>0</v>
      </c>
      <c r="M2181" s="21" t="s">
        <v>3277</v>
      </c>
      <c r="N2181" s="30">
        <v>45899</v>
      </c>
      <c r="O2181" s="48">
        <v>14545.2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29"/>
        <v>2</v>
      </c>
      <c r="Z2181" s="21" t="str">
        <f t="shared" si="230"/>
        <v>Saturday</v>
      </c>
      <c r="AA2181" s="21" t="str">
        <f t="shared" si="231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144.19999999999999</v>
      </c>
      <c r="F2182" s="47">
        <f t="shared" si="226"/>
        <v>12689.599999999999</v>
      </c>
      <c r="G2182" s="48">
        <f t="shared" si="227"/>
        <v>12689.599999999999</v>
      </c>
      <c r="H2182" s="21">
        <v>367106</v>
      </c>
      <c r="I2182" s="21" t="s">
        <v>3222</v>
      </c>
      <c r="J2182" s="21">
        <v>1</v>
      </c>
      <c r="K2182" s="21">
        <v>1</v>
      </c>
      <c r="L2182" s="21">
        <f t="shared" si="228"/>
        <v>0</v>
      </c>
      <c r="M2182" s="21" t="s">
        <v>2730</v>
      </c>
      <c r="N2182" s="30">
        <v>45896</v>
      </c>
      <c r="O2182" s="48">
        <v>0</v>
      </c>
      <c r="P2182" s="21" t="s">
        <v>625</v>
      </c>
      <c r="Q2182" s="21" t="s">
        <v>2070</v>
      </c>
      <c r="R2182" s="21" t="s">
        <v>637</v>
      </c>
      <c r="S2182" s="3">
        <v>4</v>
      </c>
      <c r="T2182" s="37"/>
      <c r="U2182" s="21" t="s">
        <v>18</v>
      </c>
      <c r="V2182" s="21" t="str">
        <f>VLOOKUP(P2182,'Customer List'!B:C,2,)</f>
        <v>Delhi</v>
      </c>
      <c r="W2182" s="38"/>
      <c r="X2182" s="30">
        <v>45896</v>
      </c>
      <c r="Y2182" s="21">
        <f t="shared" si="229"/>
        <v>0</v>
      </c>
      <c r="Z2182" s="21" t="str">
        <f t="shared" si="230"/>
        <v>Wednesday</v>
      </c>
      <c r="AA2182" s="21" t="str">
        <f t="shared" si="231"/>
        <v>Wednesday</v>
      </c>
      <c r="AB2182" s="21" t="str">
        <f>VLOOKUP(U2182,'Currency Sheet'!A:C,3,)</f>
        <v>DOLLAR</v>
      </c>
      <c r="AC2182" s="42" t="str">
        <f>VLOOKUP(P2182,'Customer List'!B:D,3,)</f>
        <v>Local</v>
      </c>
    </row>
    <row r="2183" spans="1:29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81.900000000000006</v>
      </c>
      <c r="F2183" s="47">
        <f t="shared" si="226"/>
        <v>7207.2000000000007</v>
      </c>
      <c r="G2183" s="48">
        <f t="shared" si="227"/>
        <v>7207.2000000000007</v>
      </c>
      <c r="H2183" s="21">
        <v>376804</v>
      </c>
      <c r="I2183" s="21" t="s">
        <v>3223</v>
      </c>
      <c r="J2183" s="21">
        <v>1</v>
      </c>
      <c r="K2183" s="21">
        <v>1</v>
      </c>
      <c r="L2183" s="21">
        <f t="shared" si="228"/>
        <v>0</v>
      </c>
      <c r="M2183" s="21" t="s">
        <v>3277</v>
      </c>
      <c r="N2183" s="30">
        <v>45899</v>
      </c>
      <c r="O2183" s="48">
        <v>12331.8</v>
      </c>
      <c r="P2183" s="21" t="s">
        <v>1080</v>
      </c>
      <c r="Q2183" s="21">
        <v>58155038594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Lucknow</v>
      </c>
      <c r="W2183" s="38"/>
      <c r="X2183" s="30">
        <v>45901</v>
      </c>
      <c r="Y2183" s="21">
        <f t="shared" si="229"/>
        <v>2</v>
      </c>
      <c r="Z2183" s="21" t="str">
        <f t="shared" si="230"/>
        <v>Saturday</v>
      </c>
      <c r="AA2183" s="21" t="str">
        <f t="shared" si="231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107.1</v>
      </c>
      <c r="F2184" s="47">
        <f t="shared" si="226"/>
        <v>9424.7999999999993</v>
      </c>
      <c r="G2184" s="48">
        <f t="shared" si="227"/>
        <v>9424.7999999999993</v>
      </c>
      <c r="H2184" s="21">
        <v>393607</v>
      </c>
      <c r="I2184" s="21" t="s">
        <v>3224</v>
      </c>
      <c r="J2184" s="21">
        <v>1</v>
      </c>
      <c r="K2184" s="21">
        <v>1</v>
      </c>
      <c r="L2184" s="21">
        <f t="shared" si="228"/>
        <v>0</v>
      </c>
      <c r="M2184" s="21" t="s">
        <v>2546</v>
      </c>
      <c r="N2184" s="30">
        <v>45892</v>
      </c>
      <c r="O2184" s="48">
        <v>13081.5</v>
      </c>
      <c r="P2184" s="21" t="s">
        <v>883</v>
      </c>
      <c r="Q2184" s="21">
        <v>58154749166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Kolkata</v>
      </c>
      <c r="W2184" s="38"/>
      <c r="X2184" s="30">
        <v>45894</v>
      </c>
      <c r="Y2184" s="21">
        <f t="shared" si="229"/>
        <v>2</v>
      </c>
      <c r="Z2184" s="21" t="str">
        <f t="shared" si="230"/>
        <v>Saturday</v>
      </c>
      <c r="AA2184" s="21" t="str">
        <f t="shared" si="231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135.1</v>
      </c>
      <c r="F2185" s="47">
        <f t="shared" si="226"/>
        <v>11888.8</v>
      </c>
      <c r="G2185" s="48">
        <f t="shared" si="227"/>
        <v>0</v>
      </c>
      <c r="H2185" s="21">
        <v>399711</v>
      </c>
      <c r="I2185" s="21" t="s">
        <v>3225</v>
      </c>
      <c r="J2185" s="21">
        <v>0</v>
      </c>
      <c r="K2185" s="21"/>
      <c r="L2185" s="21">
        <f t="shared" si="228"/>
        <v>0</v>
      </c>
      <c r="M2185" s="21" t="s">
        <v>3628</v>
      </c>
      <c r="N2185" s="30" t="s">
        <v>3628</v>
      </c>
      <c r="O2185" s="48">
        <v>0</v>
      </c>
      <c r="P2185" s="21" t="s">
        <v>2480</v>
      </c>
      <c r="Q2185" s="21"/>
      <c r="R2185" s="21"/>
      <c r="S2185" s="3">
        <v>4</v>
      </c>
      <c r="T2185" s="37" t="s">
        <v>2766</v>
      </c>
      <c r="U2185" s="21" t="s">
        <v>18</v>
      </c>
      <c r="V2185" s="21" t="str">
        <f>VLOOKUP(P2185,'Customer List'!B:C,2,)</f>
        <v>Kolkata</v>
      </c>
      <c r="W2185" s="38"/>
      <c r="X2185" s="30" t="str">
        <f>IF(OR(R2185 = "PRIYANKA MADAM", R2185 = "DEEPAK", R2185 = "PORTER"),N2185,"")</f>
        <v/>
      </c>
      <c r="Y2185" s="21" t="str">
        <f t="shared" si="229"/>
        <v/>
      </c>
      <c r="Z2185" s="21" t="str">
        <f t="shared" si="230"/>
        <v>NA</v>
      </c>
      <c r="AA2185" s="21" t="str">
        <f t="shared" si="231"/>
        <v/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473.9</v>
      </c>
      <c r="F2186" s="47">
        <f t="shared" si="226"/>
        <v>41703.199999999997</v>
      </c>
      <c r="G2186" s="48">
        <f t="shared" si="227"/>
        <v>417032</v>
      </c>
      <c r="H2186" s="21">
        <v>403602</v>
      </c>
      <c r="I2186" s="21" t="s">
        <v>3226</v>
      </c>
      <c r="J2186" s="21">
        <v>10</v>
      </c>
      <c r="K2186" s="21">
        <v>10</v>
      </c>
      <c r="L2186" s="21">
        <f t="shared" si="228"/>
        <v>0</v>
      </c>
      <c r="M2186" s="21" t="s">
        <v>2557</v>
      </c>
      <c r="N2186" s="30">
        <v>45892</v>
      </c>
      <c r="O2186" s="48">
        <v>645750</v>
      </c>
      <c r="P2186" s="21" t="s">
        <v>1017</v>
      </c>
      <c r="Q2186" s="21">
        <v>58154756881</v>
      </c>
      <c r="R2186" s="21" t="s">
        <v>40</v>
      </c>
      <c r="S2186" s="3">
        <v>4</v>
      </c>
      <c r="T2186" s="37"/>
      <c r="U2186" s="21" t="s">
        <v>18</v>
      </c>
      <c r="V2186" s="21" t="str">
        <f>VLOOKUP(P2186,'Customer List'!B:C,2,)</f>
        <v>Banglore</v>
      </c>
      <c r="W2186" s="38"/>
      <c r="X2186" s="30">
        <v>45894</v>
      </c>
      <c r="Y2186" s="21">
        <f t="shared" si="229"/>
        <v>2</v>
      </c>
      <c r="Z2186" s="21" t="str">
        <f t="shared" si="230"/>
        <v>Saturday</v>
      </c>
      <c r="AA2186" s="21" t="str">
        <f t="shared" si="231"/>
        <v>Monday</v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45.5</v>
      </c>
      <c r="F2187" s="47">
        <f t="shared" si="226"/>
        <v>4004</v>
      </c>
      <c r="G2187" s="48">
        <f t="shared" si="227"/>
        <v>8008</v>
      </c>
      <c r="H2187" s="21">
        <v>420301</v>
      </c>
      <c r="I2187" s="21" t="s">
        <v>2883</v>
      </c>
      <c r="J2187" s="21">
        <v>2</v>
      </c>
      <c r="K2187" s="21">
        <v>2</v>
      </c>
      <c r="L2187" s="21">
        <f t="shared" si="228"/>
        <v>0</v>
      </c>
      <c r="M2187" s="21" t="s">
        <v>3283</v>
      </c>
      <c r="N2187" s="30">
        <v>45901</v>
      </c>
      <c r="O2187" s="48">
        <v>19142.5</v>
      </c>
      <c r="P2187" s="21" t="s">
        <v>30</v>
      </c>
      <c r="Q2187" s="21" t="s">
        <v>2070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9"/>
        <v>0</v>
      </c>
      <c r="Z2187" s="21" t="str">
        <f t="shared" si="230"/>
        <v>Monday</v>
      </c>
      <c r="AA2187" s="21" t="str">
        <f t="shared" si="231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29.4</v>
      </c>
      <c r="F2188" s="47">
        <f t="shared" si="226"/>
        <v>2587.1999999999998</v>
      </c>
      <c r="G2188" s="48">
        <f t="shared" si="227"/>
        <v>5174.3999999999996</v>
      </c>
      <c r="H2188" s="21">
        <v>421101</v>
      </c>
      <c r="I2188" s="21" t="s">
        <v>1233</v>
      </c>
      <c r="J2188" s="21">
        <v>2</v>
      </c>
      <c r="K2188" s="21">
        <v>2</v>
      </c>
      <c r="L2188" s="21">
        <f t="shared" si="228"/>
        <v>0</v>
      </c>
      <c r="M2188" s="21" t="s">
        <v>3283</v>
      </c>
      <c r="N2188" s="30">
        <v>45901</v>
      </c>
      <c r="O2188" s="48">
        <v>12368.66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29"/>
        <v>0</v>
      </c>
      <c r="Z2188" s="21" t="str">
        <f t="shared" si="230"/>
        <v>Monday</v>
      </c>
      <c r="AA2188" s="21" t="str">
        <f t="shared" si="231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37.799999999999997</v>
      </c>
      <c r="F2189" s="47">
        <f t="shared" si="226"/>
        <v>3326.3999999999996</v>
      </c>
      <c r="G2189" s="48">
        <f t="shared" si="227"/>
        <v>3326.3999999999996</v>
      </c>
      <c r="H2189" s="21">
        <v>421301</v>
      </c>
      <c r="I2189" s="21" t="s">
        <v>1606</v>
      </c>
      <c r="J2189" s="21">
        <v>1</v>
      </c>
      <c r="K2189" s="21">
        <v>1</v>
      </c>
      <c r="L2189" s="21">
        <f t="shared" si="228"/>
        <v>0</v>
      </c>
      <c r="M2189" s="21" t="s">
        <v>3277</v>
      </c>
      <c r="N2189" s="30">
        <v>45899</v>
      </c>
      <c r="O2189" s="48">
        <v>5691.6</v>
      </c>
      <c r="P2189" s="21" t="s">
        <v>1080</v>
      </c>
      <c r="Q2189" s="21">
        <v>58155038594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Lucknow</v>
      </c>
      <c r="W2189" s="38"/>
      <c r="X2189" s="30">
        <v>45901</v>
      </c>
      <c r="Y2189" s="21">
        <f t="shared" si="229"/>
        <v>2</v>
      </c>
      <c r="Z2189" s="21" t="str">
        <f t="shared" si="230"/>
        <v>Saturday</v>
      </c>
      <c r="AA2189" s="21" t="str">
        <f t="shared" si="231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256.75</v>
      </c>
      <c r="F2190" s="47">
        <f t="shared" si="226"/>
        <v>22594</v>
      </c>
      <c r="G2190" s="48">
        <f t="shared" si="227"/>
        <v>67782</v>
      </c>
      <c r="H2190" s="21">
        <v>422304</v>
      </c>
      <c r="I2190" s="21" t="s">
        <v>3227</v>
      </c>
      <c r="J2190" s="21">
        <v>3</v>
      </c>
      <c r="K2190" s="21">
        <v>3</v>
      </c>
      <c r="L2190" s="21">
        <f t="shared" si="228"/>
        <v>0</v>
      </c>
      <c r="M2190" s="21" t="s">
        <v>2533</v>
      </c>
      <c r="N2190" s="30">
        <v>45892</v>
      </c>
      <c r="O2190" s="48">
        <v>110205</v>
      </c>
      <c r="P2190" s="21" t="s">
        <v>2048</v>
      </c>
      <c r="Q2190" s="21">
        <v>58154746893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9"/>
        <v>2</v>
      </c>
      <c r="Z2190" s="21" t="str">
        <f t="shared" si="230"/>
        <v>Saturday</v>
      </c>
      <c r="AA2190" s="21" t="str">
        <f t="shared" si="231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190.45</v>
      </c>
      <c r="F2191" s="47">
        <f t="shared" si="226"/>
        <v>16759.599999999999</v>
      </c>
      <c r="G2191" s="48">
        <f t="shared" si="227"/>
        <v>16759.599999999999</v>
      </c>
      <c r="H2191" s="21">
        <v>423114</v>
      </c>
      <c r="I2191" s="21" t="s">
        <v>1504</v>
      </c>
      <c r="J2191" s="21">
        <v>1</v>
      </c>
      <c r="K2191" s="21">
        <v>1</v>
      </c>
      <c r="L2191" s="21">
        <f t="shared" si="228"/>
        <v>0</v>
      </c>
      <c r="M2191" s="21" t="s">
        <v>2533</v>
      </c>
      <c r="N2191" s="30">
        <v>45892</v>
      </c>
      <c r="O2191" s="48">
        <v>27249</v>
      </c>
      <c r="P2191" s="21" t="s">
        <v>2048</v>
      </c>
      <c r="Q2191" s="21">
        <v>58154746893</v>
      </c>
      <c r="R2191" s="21" t="s">
        <v>40</v>
      </c>
      <c r="S2191" s="3">
        <v>-20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29"/>
        <v>2</v>
      </c>
      <c r="Z2191" s="21" t="str">
        <f t="shared" si="230"/>
        <v>Saturday</v>
      </c>
      <c r="AA2191" s="21" t="str">
        <f t="shared" si="231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29.4</v>
      </c>
      <c r="F2192" s="47">
        <f t="shared" si="226"/>
        <v>2587.1999999999998</v>
      </c>
      <c r="G2192" s="48">
        <f t="shared" si="227"/>
        <v>2587.1999999999998</v>
      </c>
      <c r="H2192" s="21">
        <v>423501</v>
      </c>
      <c r="I2192" s="21" t="s">
        <v>2780</v>
      </c>
      <c r="J2192" s="21">
        <v>1</v>
      </c>
      <c r="K2192" s="21">
        <v>1</v>
      </c>
      <c r="L2192" s="21">
        <f t="shared" si="228"/>
        <v>0</v>
      </c>
      <c r="M2192" s="21" t="s">
        <v>2541</v>
      </c>
      <c r="N2192" s="30">
        <v>45892</v>
      </c>
      <c r="O2192" s="48">
        <v>4882.5</v>
      </c>
      <c r="P2192" s="21" t="s">
        <v>2481</v>
      </c>
      <c r="Q2192" s="21">
        <v>58154750172</v>
      </c>
      <c r="R2192" s="21" t="s">
        <v>40</v>
      </c>
      <c r="S2192" s="3" t="s">
        <v>299</v>
      </c>
      <c r="T2192" s="37"/>
      <c r="U2192" s="21" t="s">
        <v>18</v>
      </c>
      <c r="V2192" s="21" t="str">
        <f>VLOOKUP(P2192,'Customer List'!B:C,2,)</f>
        <v>Kolkata</v>
      </c>
      <c r="W2192" s="38"/>
      <c r="X2192" s="30">
        <v>45894</v>
      </c>
      <c r="Y2192" s="21">
        <f t="shared" si="229"/>
        <v>2</v>
      </c>
      <c r="Z2192" s="21" t="str">
        <f t="shared" si="230"/>
        <v>Saturday</v>
      </c>
      <c r="AA2192" s="21" t="str">
        <f t="shared" si="231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164.5</v>
      </c>
      <c r="F2193" s="47">
        <f t="shared" si="226"/>
        <v>14476</v>
      </c>
      <c r="G2193" s="48">
        <f t="shared" si="227"/>
        <v>28952</v>
      </c>
      <c r="H2193" s="21">
        <v>424602</v>
      </c>
      <c r="I2193" s="21" t="s">
        <v>1240</v>
      </c>
      <c r="J2193" s="21">
        <v>2</v>
      </c>
      <c r="K2193" s="21">
        <v>2</v>
      </c>
      <c r="L2193" s="21">
        <f t="shared" si="228"/>
        <v>0</v>
      </c>
      <c r="M2193" s="21" t="s">
        <v>3283</v>
      </c>
      <c r="N2193" s="30">
        <v>45901</v>
      </c>
      <c r="O2193" s="48">
        <v>69207.5</v>
      </c>
      <c r="P2193" s="21" t="s">
        <v>30</v>
      </c>
      <c r="Q2193" s="21" t="s">
        <v>2070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f>IF(OR(R2193 = "PRIYANKA MADAM", R2193 = "DEEPAK", R2193 = "PORTER"),N2193,"")</f>
        <v>45901</v>
      </c>
      <c r="Y2193" s="21">
        <f t="shared" si="229"/>
        <v>0</v>
      </c>
      <c r="Z2193" s="21" t="str">
        <f t="shared" si="230"/>
        <v>Monday</v>
      </c>
      <c r="AA2193" s="21" t="str">
        <f t="shared" si="231"/>
        <v>Monday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87.5</v>
      </c>
      <c r="F2194" s="47">
        <f t="shared" si="226"/>
        <v>7700</v>
      </c>
      <c r="G2194" s="48">
        <f t="shared" si="227"/>
        <v>7700</v>
      </c>
      <c r="H2194" s="21">
        <v>426105</v>
      </c>
      <c r="I2194" s="21" t="s">
        <v>1759</v>
      </c>
      <c r="J2194" s="21">
        <v>1</v>
      </c>
      <c r="K2194" s="21">
        <v>1</v>
      </c>
      <c r="L2194" s="21">
        <f t="shared" si="228"/>
        <v>0</v>
      </c>
      <c r="M2194" s="21" t="s">
        <v>2730</v>
      </c>
      <c r="N2194" s="30">
        <v>45896</v>
      </c>
      <c r="O2194" s="48">
        <v>0</v>
      </c>
      <c r="P2194" s="21" t="s">
        <v>625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29"/>
        <v>0</v>
      </c>
      <c r="Z2194" s="21" t="str">
        <f t="shared" si="230"/>
        <v>Wednesday</v>
      </c>
      <c r="AA2194" s="21" t="str">
        <f t="shared" si="231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245</v>
      </c>
      <c r="F2195" s="47">
        <f t="shared" si="226"/>
        <v>21560</v>
      </c>
      <c r="G2195" s="48">
        <f t="shared" si="227"/>
        <v>21560</v>
      </c>
      <c r="H2195" s="21">
        <v>449504</v>
      </c>
      <c r="I2195" s="21" t="s">
        <v>3228</v>
      </c>
      <c r="J2195" s="21">
        <v>1</v>
      </c>
      <c r="K2195" s="21">
        <v>1</v>
      </c>
      <c r="L2195" s="21">
        <f t="shared" si="228"/>
        <v>0</v>
      </c>
      <c r="M2195" s="21" t="s">
        <v>2541</v>
      </c>
      <c r="N2195" s="30">
        <v>45892</v>
      </c>
      <c r="O2195" s="48">
        <v>40687.5</v>
      </c>
      <c r="P2195" s="21" t="s">
        <v>2481</v>
      </c>
      <c r="Q2195" s="21">
        <v>58154750172</v>
      </c>
      <c r="R2195" s="21" t="s">
        <v>40</v>
      </c>
      <c r="S2195" s="3">
        <v>4</v>
      </c>
      <c r="T2195" s="37"/>
      <c r="U2195" s="21" t="s">
        <v>18</v>
      </c>
      <c r="V2195" s="21" t="str">
        <f>VLOOKUP(P2195,'Customer List'!B:C,2,)</f>
        <v>Kolkata</v>
      </c>
      <c r="W2195" s="38"/>
      <c r="X2195" s="30">
        <v>45894</v>
      </c>
      <c r="Y2195" s="21">
        <f t="shared" si="229"/>
        <v>2</v>
      </c>
      <c r="Z2195" s="21" t="str">
        <f t="shared" si="230"/>
        <v>Saturday</v>
      </c>
      <c r="AA2195" s="21" t="str">
        <f t="shared" si="231"/>
        <v>Monday</v>
      </c>
      <c r="AB2195" s="21" t="str">
        <f>VLOOKUP(U2195,'Currency Sheet'!A:C,3,)</f>
        <v>DOLLAR</v>
      </c>
      <c r="AC2195" s="42" t="str">
        <f>VLOOKUP(P2195,'Customer List'!B:D,3,)</f>
        <v>OutStation</v>
      </c>
    </row>
    <row r="2196" spans="1:29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247.5</v>
      </c>
      <c r="F2196" s="47">
        <f t="shared" si="226"/>
        <v>21780</v>
      </c>
      <c r="G2196" s="48">
        <f t="shared" si="227"/>
        <v>21780</v>
      </c>
      <c r="H2196" s="21">
        <v>480016</v>
      </c>
      <c r="I2196" s="21" t="s">
        <v>3229</v>
      </c>
      <c r="J2196" s="21">
        <v>1</v>
      </c>
      <c r="K2196" s="21">
        <v>1</v>
      </c>
      <c r="L2196" s="21">
        <f t="shared" si="228"/>
        <v>0</v>
      </c>
      <c r="M2196" s="21" t="s">
        <v>2730</v>
      </c>
      <c r="N2196" s="30">
        <v>45896</v>
      </c>
      <c r="O2196" s="48">
        <v>0</v>
      </c>
      <c r="P2196" s="21" t="s">
        <v>625</v>
      </c>
      <c r="Q2196" s="21" t="s">
        <v>2070</v>
      </c>
      <c r="R2196" s="21" t="s">
        <v>637</v>
      </c>
      <c r="S2196" s="3">
        <v>4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9"/>
        <v>0</v>
      </c>
      <c r="Z2196" s="21" t="str">
        <f t="shared" si="230"/>
        <v>Wednesday</v>
      </c>
      <c r="AA2196" s="21" t="str">
        <f t="shared" si="231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417.75</v>
      </c>
      <c r="F2197" s="47">
        <f t="shared" si="226"/>
        <v>36762</v>
      </c>
      <c r="G2197" s="48">
        <f t="shared" si="227"/>
        <v>36762</v>
      </c>
      <c r="H2197" s="21">
        <v>480019</v>
      </c>
      <c r="I2197" s="21" t="s">
        <v>3230</v>
      </c>
      <c r="J2197" s="21">
        <v>1</v>
      </c>
      <c r="K2197" s="21">
        <v>1</v>
      </c>
      <c r="L2197" s="21">
        <f t="shared" si="228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 t="s">
        <v>299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29"/>
        <v>0</v>
      </c>
      <c r="Z2197" s="21" t="str">
        <f t="shared" si="230"/>
        <v>Wednesday</v>
      </c>
      <c r="AA2197" s="21" t="str">
        <f t="shared" si="231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143</v>
      </c>
      <c r="F2198" s="47">
        <f t="shared" si="226"/>
        <v>12584</v>
      </c>
      <c r="G2198" s="48">
        <f t="shared" si="227"/>
        <v>12584</v>
      </c>
      <c r="H2198" s="21">
        <v>503808</v>
      </c>
      <c r="I2198" s="21" t="s">
        <v>1613</v>
      </c>
      <c r="J2198" s="21">
        <v>1</v>
      </c>
      <c r="K2198" s="21">
        <v>1</v>
      </c>
      <c r="L2198" s="21">
        <f t="shared" si="228"/>
        <v>0</v>
      </c>
      <c r="M2198" s="21" t="s">
        <v>2533</v>
      </c>
      <c r="N2198" s="30">
        <v>45892</v>
      </c>
      <c r="O2198" s="48">
        <v>20460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29"/>
        <v>2</v>
      </c>
      <c r="Z2198" s="21" t="str">
        <f t="shared" si="230"/>
        <v>Saturday</v>
      </c>
      <c r="AA2198" s="21" t="str">
        <f t="shared" si="231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206.25</v>
      </c>
      <c r="F2199" s="47">
        <f t="shared" si="226"/>
        <v>18150</v>
      </c>
      <c r="G2199" s="48">
        <f t="shared" si="227"/>
        <v>18150</v>
      </c>
      <c r="H2199" s="21">
        <v>505039</v>
      </c>
      <c r="I2199" s="21" t="s">
        <v>139</v>
      </c>
      <c r="J2199" s="21">
        <v>1</v>
      </c>
      <c r="K2199" s="21">
        <v>1</v>
      </c>
      <c r="L2199" s="21">
        <f t="shared" si="228"/>
        <v>0</v>
      </c>
      <c r="M2199" s="21" t="s">
        <v>2730</v>
      </c>
      <c r="N2199" s="30">
        <v>45896</v>
      </c>
      <c r="O2199" s="48">
        <v>0</v>
      </c>
      <c r="P2199" s="21" t="s">
        <v>625</v>
      </c>
      <c r="Q2199" s="21" t="s">
        <v>2070</v>
      </c>
      <c r="R2199" s="21" t="s">
        <v>637</v>
      </c>
      <c r="S2199" s="3">
        <v>4</v>
      </c>
      <c r="T2199" s="37"/>
      <c r="U2199" s="21" t="s">
        <v>18</v>
      </c>
      <c r="V2199" s="21" t="str">
        <f>VLOOKUP(P2199,'Customer List'!B:C,2,)</f>
        <v>Delhi</v>
      </c>
      <c r="W2199" s="38"/>
      <c r="X2199" s="30">
        <v>45896</v>
      </c>
      <c r="Y2199" s="21">
        <f t="shared" si="229"/>
        <v>0</v>
      </c>
      <c r="Z2199" s="21" t="str">
        <f t="shared" si="230"/>
        <v>Wednesday</v>
      </c>
      <c r="AA2199" s="21" t="str">
        <f t="shared" si="231"/>
        <v>Wednesday</v>
      </c>
      <c r="AB2199" s="21" t="str">
        <f>VLOOKUP(U2199,'Currency Sheet'!A:C,3,)</f>
        <v>DOLLAR</v>
      </c>
      <c r="AC2199" s="42" t="str">
        <f>VLOOKUP(P2199,'Customer List'!B:D,3,)</f>
        <v>Local</v>
      </c>
    </row>
    <row r="2200" spans="1:29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163.80000000000001</v>
      </c>
      <c r="F2200" s="47">
        <f t="shared" si="226"/>
        <v>14414.400000000001</v>
      </c>
      <c r="G2200" s="48">
        <f t="shared" si="227"/>
        <v>57657.600000000006</v>
      </c>
      <c r="H2200" s="21">
        <v>505814</v>
      </c>
      <c r="I2200" s="21" t="s">
        <v>1652</v>
      </c>
      <c r="J2200" s="21">
        <v>4</v>
      </c>
      <c r="K2200" s="21">
        <v>4</v>
      </c>
      <c r="L2200" s="21">
        <f t="shared" si="228"/>
        <v>0</v>
      </c>
      <c r="M2200" s="21" t="s">
        <v>2533</v>
      </c>
      <c r="N2200" s="30">
        <v>45892</v>
      </c>
      <c r="O2200" s="48">
        <v>93744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9"/>
        <v>2</v>
      </c>
      <c r="Z2200" s="21" t="str">
        <f t="shared" si="230"/>
        <v>Saturday</v>
      </c>
      <c r="AA2200" s="21" t="str">
        <f t="shared" si="231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174.2</v>
      </c>
      <c r="F2201" s="47">
        <f t="shared" si="226"/>
        <v>15329.599999999999</v>
      </c>
      <c r="G2201" s="48">
        <f t="shared" si="227"/>
        <v>61318.399999999994</v>
      </c>
      <c r="H2201" s="21">
        <v>506313</v>
      </c>
      <c r="I2201" s="21" t="s">
        <v>1842</v>
      </c>
      <c r="J2201" s="21">
        <v>4</v>
      </c>
      <c r="K2201" s="21">
        <v>4</v>
      </c>
      <c r="L2201" s="21">
        <f t="shared" si="228"/>
        <v>0</v>
      </c>
      <c r="M2201" s="21" t="s">
        <v>2533</v>
      </c>
      <c r="N2201" s="30">
        <v>45892</v>
      </c>
      <c r="O2201" s="48">
        <v>99696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29"/>
        <v>2</v>
      </c>
      <c r="Z2201" s="21" t="str">
        <f t="shared" si="230"/>
        <v>Saturday</v>
      </c>
      <c r="AA2201" s="21" t="str">
        <f t="shared" si="231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86.8</v>
      </c>
      <c r="F2202" s="47">
        <f t="shared" si="226"/>
        <v>7638.4</v>
      </c>
      <c r="G2202" s="48">
        <f t="shared" si="227"/>
        <v>7638.4</v>
      </c>
      <c r="H2202" s="21">
        <v>506907</v>
      </c>
      <c r="I2202" s="21" t="s">
        <v>3231</v>
      </c>
      <c r="J2202" s="21">
        <v>1</v>
      </c>
      <c r="K2202" s="21">
        <v>1</v>
      </c>
      <c r="L2202" s="21">
        <f t="shared" si="228"/>
        <v>0</v>
      </c>
      <c r="M2202" s="21" t="s">
        <v>2536</v>
      </c>
      <c r="N2202" s="30">
        <v>45892</v>
      </c>
      <c r="O2202" s="48">
        <v>14415</v>
      </c>
      <c r="P2202" s="21" t="s">
        <v>2482</v>
      </c>
      <c r="Q2202" s="21">
        <v>58154747490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BANGALORE</v>
      </c>
      <c r="W2202" s="38"/>
      <c r="X2202" s="30">
        <v>45894</v>
      </c>
      <c r="Y2202" s="21">
        <f t="shared" si="229"/>
        <v>2</v>
      </c>
      <c r="Z2202" s="21" t="str">
        <f t="shared" si="230"/>
        <v>Saturday</v>
      </c>
      <c r="AA2202" s="21" t="str">
        <f t="shared" si="231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295.39999999999998</v>
      </c>
      <c r="F2203" s="47">
        <f t="shared" si="226"/>
        <v>25995.199999999997</v>
      </c>
      <c r="G2203" s="48">
        <f t="shared" si="227"/>
        <v>25995.199999999997</v>
      </c>
      <c r="H2203" s="21">
        <v>512314</v>
      </c>
      <c r="I2203" s="21" t="s">
        <v>3232</v>
      </c>
      <c r="J2203" s="21">
        <v>1</v>
      </c>
      <c r="K2203" s="21">
        <v>1</v>
      </c>
      <c r="L2203" s="21">
        <f t="shared" si="228"/>
        <v>0</v>
      </c>
      <c r="M2203" s="21" t="s">
        <v>3282</v>
      </c>
      <c r="N2203" s="30">
        <v>45901</v>
      </c>
      <c r="O2203" s="48">
        <v>62139.5</v>
      </c>
      <c r="P2203" s="21" t="s">
        <v>30</v>
      </c>
      <c r="Q2203" s="21" t="s">
        <v>636</v>
      </c>
      <c r="R2203" s="21" t="s">
        <v>637</v>
      </c>
      <c r="S2203" s="3">
        <v>4</v>
      </c>
      <c r="T2203" s="37"/>
      <c r="U2203" s="21" t="s">
        <v>18</v>
      </c>
      <c r="V2203" s="21" t="str">
        <f>VLOOKUP(P2203,'Customer List'!B:C,2,)</f>
        <v>Delhi</v>
      </c>
      <c r="W2203" s="38"/>
      <c r="X2203" s="30">
        <f>IF(OR(R2203 = "PRIYANKA MADAM", R2203 = "DEEPAK", R2203 = "PORTER"),N2203,"")</f>
        <v>45901</v>
      </c>
      <c r="Y2203" s="21">
        <f t="shared" si="229"/>
        <v>0</v>
      </c>
      <c r="Z2203" s="21" t="str">
        <f t="shared" si="230"/>
        <v>Monday</v>
      </c>
      <c r="AA2203" s="21" t="str">
        <f t="shared" si="231"/>
        <v>Monday</v>
      </c>
      <c r="AB2203" s="21" t="str">
        <f>VLOOKUP(U2203,'Currency Sheet'!A:C,3,)</f>
        <v>DOLLAR</v>
      </c>
      <c r="AC2203" s="42" t="str">
        <f>VLOOKUP(P2203,'Customer List'!B:D,3,)</f>
        <v>Local</v>
      </c>
    </row>
    <row r="2204" spans="1:29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259</v>
      </c>
      <c r="F2204" s="47">
        <f t="shared" si="226"/>
        <v>22792</v>
      </c>
      <c r="G2204" s="48">
        <f t="shared" si="227"/>
        <v>68376</v>
      </c>
      <c r="H2204" s="21">
        <v>626812</v>
      </c>
      <c r="I2204" s="21" t="s">
        <v>1254</v>
      </c>
      <c r="J2204" s="21">
        <v>3</v>
      </c>
      <c r="K2204" s="21">
        <v>3</v>
      </c>
      <c r="L2204" s="21">
        <f t="shared" si="228"/>
        <v>0</v>
      </c>
      <c r="M2204" s="21" t="s">
        <v>2532</v>
      </c>
      <c r="N2204" s="30">
        <v>45892</v>
      </c>
      <c r="O2204" s="48">
        <v>120435</v>
      </c>
      <c r="P2204" s="21" t="s">
        <v>2483</v>
      </c>
      <c r="Q2204" s="21">
        <v>58154747405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Banglore</v>
      </c>
      <c r="W2204" s="38"/>
      <c r="X2204" s="30">
        <v>45893</v>
      </c>
      <c r="Y2204" s="21">
        <f t="shared" si="229"/>
        <v>1</v>
      </c>
      <c r="Z2204" s="21" t="str">
        <f t="shared" si="230"/>
        <v>Saturday</v>
      </c>
      <c r="AA2204" s="21" t="str">
        <f t="shared" si="231"/>
        <v>Sunday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115.5</v>
      </c>
      <c r="F2205" s="47">
        <f t="shared" si="226"/>
        <v>10164</v>
      </c>
      <c r="G2205" s="48">
        <f t="shared" si="227"/>
        <v>10164</v>
      </c>
      <c r="H2205" s="21">
        <v>648003</v>
      </c>
      <c r="I2205" s="21" t="s">
        <v>1775</v>
      </c>
      <c r="J2205" s="21">
        <v>1</v>
      </c>
      <c r="K2205" s="21">
        <v>1</v>
      </c>
      <c r="L2205" s="21">
        <f t="shared" si="228"/>
        <v>0</v>
      </c>
      <c r="M2205" s="21" t="s">
        <v>2528</v>
      </c>
      <c r="N2205" s="30">
        <v>45892</v>
      </c>
      <c r="O2205" s="48">
        <v>17391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9"/>
        <v>2</v>
      </c>
      <c r="Z2205" s="21" t="str">
        <f t="shared" si="230"/>
        <v>Saturday</v>
      </c>
      <c r="AA2205" s="21" t="str">
        <f t="shared" si="231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98.7</v>
      </c>
      <c r="F2206" s="47">
        <f t="shared" si="226"/>
        <v>8685.6</v>
      </c>
      <c r="G2206" s="48">
        <f t="shared" si="227"/>
        <v>8685.6</v>
      </c>
      <c r="H2206" s="21">
        <v>651403</v>
      </c>
      <c r="I2206" s="21" t="s">
        <v>1776</v>
      </c>
      <c r="J2206" s="21">
        <v>1</v>
      </c>
      <c r="K2206" s="21">
        <v>1</v>
      </c>
      <c r="L2206" s="21">
        <f t="shared" si="228"/>
        <v>0</v>
      </c>
      <c r="M2206" s="21" t="s">
        <v>2528</v>
      </c>
      <c r="N2206" s="30">
        <v>45892</v>
      </c>
      <c r="O2206" s="48">
        <v>14861.4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29"/>
        <v>2</v>
      </c>
      <c r="Z2206" s="21" t="str">
        <f t="shared" si="230"/>
        <v>Saturday</v>
      </c>
      <c r="AA2206" s="21" t="str">
        <f t="shared" si="231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82.6</v>
      </c>
      <c r="F2207" s="47">
        <f t="shared" si="226"/>
        <v>7268.7999999999993</v>
      </c>
      <c r="G2207" s="48">
        <f t="shared" si="227"/>
        <v>7268.7999999999993</v>
      </c>
      <c r="H2207" s="21">
        <v>740992</v>
      </c>
      <c r="I2207" s="21" t="s">
        <v>3233</v>
      </c>
      <c r="J2207" s="21">
        <v>1</v>
      </c>
      <c r="K2207" s="21">
        <v>1</v>
      </c>
      <c r="L2207" s="21">
        <f t="shared" si="228"/>
        <v>0</v>
      </c>
      <c r="M2207" s="21" t="s">
        <v>2530</v>
      </c>
      <c r="N2207" s="30">
        <v>45892</v>
      </c>
      <c r="O2207" s="48">
        <v>10089</v>
      </c>
      <c r="P2207" s="21" t="s">
        <v>2484</v>
      </c>
      <c r="Q2207" s="21">
        <v>58154751395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Mumbai</v>
      </c>
      <c r="W2207" s="38"/>
      <c r="X2207" s="30">
        <v>45894</v>
      </c>
      <c r="Y2207" s="21">
        <f t="shared" si="229"/>
        <v>2</v>
      </c>
      <c r="Z2207" s="21" t="str">
        <f t="shared" si="230"/>
        <v>Saturday</v>
      </c>
      <c r="AA2207" s="21" t="str">
        <f t="shared" si="231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1150.8</v>
      </c>
      <c r="F2208" s="47">
        <f t="shared" si="226"/>
        <v>101270.39999999999</v>
      </c>
      <c r="G2208" s="48">
        <f t="shared" si="227"/>
        <v>607622.39999999991</v>
      </c>
      <c r="H2208" s="21">
        <v>741028</v>
      </c>
      <c r="I2208" s="21" t="s">
        <v>3234</v>
      </c>
      <c r="J2208" s="21">
        <v>6</v>
      </c>
      <c r="K2208" s="21">
        <v>6</v>
      </c>
      <c r="L2208" s="21">
        <f t="shared" si="228"/>
        <v>0</v>
      </c>
      <c r="M2208" s="21" t="s">
        <v>2539</v>
      </c>
      <c r="N2208" s="30">
        <v>45892</v>
      </c>
      <c r="O2208" s="48">
        <v>890226</v>
      </c>
      <c r="P2208" s="21" t="s">
        <v>2485</v>
      </c>
      <c r="Q2208" s="21">
        <v>58154749881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Banglore</v>
      </c>
      <c r="W2208" s="38"/>
      <c r="X2208" s="30">
        <v>45894</v>
      </c>
      <c r="Y2208" s="21">
        <f t="shared" si="229"/>
        <v>2</v>
      </c>
      <c r="Z2208" s="21" t="str">
        <f t="shared" si="230"/>
        <v>Saturday</v>
      </c>
      <c r="AA2208" s="21" t="str">
        <f t="shared" si="231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x14ac:dyDescent="0.25">
      <c r="A2209" s="21">
        <v>2208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26"/>
        <v>14476</v>
      </c>
      <c r="G2209" s="48">
        <f t="shared" si="227"/>
        <v>14476</v>
      </c>
      <c r="H2209" s="21">
        <v>424602</v>
      </c>
      <c r="I2209" s="21" t="s">
        <v>1240</v>
      </c>
      <c r="J2209" s="21">
        <v>1</v>
      </c>
      <c r="K2209" s="21">
        <v>1</v>
      </c>
      <c r="L2209" s="21">
        <f t="shared" si="228"/>
        <v>0</v>
      </c>
      <c r="M2209" s="21" t="s">
        <v>5615</v>
      </c>
      <c r="N2209" s="30">
        <v>45962</v>
      </c>
      <c r="O2209" s="48">
        <v>25497.5</v>
      </c>
      <c r="P2209" s="21" t="s">
        <v>194</v>
      </c>
      <c r="Q2209" s="21">
        <v>58157689085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Kanpur</v>
      </c>
      <c r="W2209" s="38"/>
      <c r="X2209" s="30">
        <v>45965</v>
      </c>
      <c r="Y2209" s="21">
        <f t="shared" si="229"/>
        <v>3</v>
      </c>
      <c r="Z2209" s="21" t="str">
        <f t="shared" si="230"/>
        <v>Saturday</v>
      </c>
      <c r="AA2209" s="21" t="str">
        <f t="shared" si="231"/>
        <v>Tuesday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26"/>
        <v>14476</v>
      </c>
      <c r="G2210" s="48">
        <f t="shared" si="227"/>
        <v>14476</v>
      </c>
      <c r="H2210" s="21">
        <v>424602</v>
      </c>
      <c r="I2210" s="21" t="s">
        <v>1240</v>
      </c>
      <c r="J2210" s="21">
        <v>1</v>
      </c>
      <c r="K2210" s="21"/>
      <c r="L2210" s="21">
        <f t="shared" si="228"/>
        <v>1</v>
      </c>
      <c r="M2210" s="21"/>
      <c r="N2210" s="30"/>
      <c r="O2210" s="48"/>
      <c r="P2210" s="21" t="s">
        <v>1145</v>
      </c>
      <c r="Q2210" s="21"/>
      <c r="R2210" s="21"/>
      <c r="S2210" s="3">
        <v>4</v>
      </c>
      <c r="T2210" s="37" t="s">
        <v>3336</v>
      </c>
      <c r="U2210" s="21" t="s">
        <v>18</v>
      </c>
      <c r="V2210" s="21" t="str">
        <f>VLOOKUP(P2210,'Customer List'!B:C,2,)</f>
        <v>STOCK</v>
      </c>
      <c r="W2210" s="38" t="s">
        <v>5315</v>
      </c>
      <c r="X2210" s="30" t="str">
        <f>IF(OR(R2210 = "PRIYANKA MADAM", R2210 = "DEEPAK", R2210 = "PORTER"),N2210,"")</f>
        <v/>
      </c>
      <c r="Y2210" s="21" t="str">
        <f t="shared" si="229"/>
        <v/>
      </c>
      <c r="Z2210" s="21" t="str">
        <f t="shared" si="230"/>
        <v/>
      </c>
      <c r="AA2210" s="21" t="str">
        <f t="shared" si="231"/>
        <v/>
      </c>
      <c r="AB2210" s="21" t="str">
        <f>VLOOKUP(U2210,'Currency Sheet'!A:C,3,)</f>
        <v>DOLLAR</v>
      </c>
      <c r="AC2210" s="42" t="str">
        <f>VLOOKUP(P2210,'Customer List'!B:D,3,)</f>
        <v>STOCK</v>
      </c>
    </row>
    <row r="2211" spans="1:29" x14ac:dyDescent="0.25">
      <c r="A2211" s="21">
        <v>2210</v>
      </c>
      <c r="B2211" s="21" t="s">
        <v>2475</v>
      </c>
      <c r="C2211" s="30">
        <v>45884</v>
      </c>
      <c r="D2211" s="30">
        <v>45890</v>
      </c>
      <c r="E2211" s="47">
        <v>0</v>
      </c>
      <c r="F2211" s="47">
        <f t="shared" si="226"/>
        <v>0</v>
      </c>
      <c r="G2211" s="48">
        <f t="shared" si="227"/>
        <v>0</v>
      </c>
      <c r="H2211" s="52">
        <v>421601</v>
      </c>
      <c r="I2211" s="21" t="s">
        <v>3035</v>
      </c>
      <c r="J2211" s="21">
        <v>3</v>
      </c>
      <c r="K2211" s="21">
        <v>3</v>
      </c>
      <c r="L2211" s="21">
        <f t="shared" si="228"/>
        <v>0</v>
      </c>
      <c r="M2211" s="21" t="s">
        <v>5017</v>
      </c>
      <c r="N2211" s="30">
        <v>45941</v>
      </c>
      <c r="O2211" s="48">
        <v>43146</v>
      </c>
      <c r="P2211" s="21" t="s">
        <v>621</v>
      </c>
      <c r="Q2211" s="21">
        <v>58156809782</v>
      </c>
      <c r="R2211" s="21" t="s">
        <v>40</v>
      </c>
      <c r="S2211" s="3" t="s">
        <v>2051</v>
      </c>
      <c r="T2211" s="37" t="s">
        <v>4976</v>
      </c>
      <c r="U2211" s="21" t="s">
        <v>18</v>
      </c>
      <c r="V2211" s="21" t="str">
        <f>VLOOKUP(P2211,'Customer List'!B:C,2,)</f>
        <v>Hyderabad</v>
      </c>
      <c r="W2211" s="38"/>
      <c r="X2211" s="30">
        <v>45943</v>
      </c>
      <c r="Y2211" s="21">
        <f t="shared" si="229"/>
        <v>2</v>
      </c>
      <c r="Z2211" s="21" t="str">
        <f t="shared" si="230"/>
        <v>Saturday</v>
      </c>
      <c r="AA2211" s="21" t="str">
        <f t="shared" si="231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x14ac:dyDescent="0.25">
      <c r="A2212" s="21">
        <v>2211</v>
      </c>
      <c r="B2212" s="21">
        <v>177574</v>
      </c>
      <c r="C2212" s="30">
        <v>45887</v>
      </c>
      <c r="D2212" s="30">
        <v>45890</v>
      </c>
      <c r="E2212" s="47">
        <v>103.2</v>
      </c>
      <c r="F2212" s="47">
        <f t="shared" si="226"/>
        <v>9081.6</v>
      </c>
      <c r="G2212" s="48">
        <f t="shared" si="227"/>
        <v>9081.6</v>
      </c>
      <c r="H2212" s="21" t="s">
        <v>2462</v>
      </c>
      <c r="I2212" s="21" t="s">
        <v>4365</v>
      </c>
      <c r="J2212" s="21">
        <v>1</v>
      </c>
      <c r="K2212" s="21">
        <v>1</v>
      </c>
      <c r="L2212" s="21">
        <f t="shared" si="228"/>
        <v>0</v>
      </c>
      <c r="M2212" s="21" t="s">
        <v>2551</v>
      </c>
      <c r="N2212" s="30">
        <v>45892</v>
      </c>
      <c r="O2212" s="48">
        <v>14448</v>
      </c>
      <c r="P2212" s="21" t="s">
        <v>168</v>
      </c>
      <c r="Q2212" s="21">
        <v>58154749483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Bhopal</v>
      </c>
      <c r="W2212" s="38"/>
      <c r="X2212" s="30">
        <v>45895</v>
      </c>
      <c r="Y2212" s="21">
        <f t="shared" si="229"/>
        <v>3</v>
      </c>
      <c r="Z2212" s="21" t="str">
        <f t="shared" si="230"/>
        <v>Saturday</v>
      </c>
      <c r="AA2212" s="21" t="str">
        <f t="shared" si="231"/>
        <v>Tuesday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58.8</v>
      </c>
      <c r="F2213" s="47">
        <f t="shared" si="226"/>
        <v>5174.3999999999996</v>
      </c>
      <c r="G2213" s="48">
        <f t="shared" si="227"/>
        <v>10348.799999999999</v>
      </c>
      <c r="H2213" s="21" t="s">
        <v>933</v>
      </c>
      <c r="I2213" s="21" t="s">
        <v>4119</v>
      </c>
      <c r="J2213" s="21">
        <v>2</v>
      </c>
      <c r="K2213" s="21">
        <v>2</v>
      </c>
      <c r="L2213" s="21">
        <f t="shared" si="228"/>
        <v>0</v>
      </c>
      <c r="M2213" s="21" t="s">
        <v>2531</v>
      </c>
      <c r="N2213" s="30">
        <v>45892</v>
      </c>
      <c r="O2213" s="48">
        <v>18522</v>
      </c>
      <c r="P2213" s="21" t="s">
        <v>2463</v>
      </c>
      <c r="Q2213" s="21">
        <v>58154749321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Banglore</v>
      </c>
      <c r="W2213" s="38"/>
      <c r="X2213" s="30">
        <v>45894</v>
      </c>
      <c r="Y2213" s="21">
        <f t="shared" si="229"/>
        <v>2</v>
      </c>
      <c r="Z2213" s="21" t="str">
        <f t="shared" si="230"/>
        <v>Saturday</v>
      </c>
      <c r="AA2213" s="21" t="str">
        <f t="shared" si="231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t="30" x14ac:dyDescent="0.25">
      <c r="A2214" s="21">
        <v>2213</v>
      </c>
      <c r="B2214" s="21" t="s">
        <v>2486</v>
      </c>
      <c r="C2214" s="30">
        <v>45888</v>
      </c>
      <c r="D2214" s="30">
        <v>45891</v>
      </c>
      <c r="E2214" s="47">
        <v>44.8</v>
      </c>
      <c r="F2214" s="47">
        <f t="shared" si="226"/>
        <v>3942.3999999999996</v>
      </c>
      <c r="G2214" s="48">
        <f t="shared" si="227"/>
        <v>3942.3999999999996</v>
      </c>
      <c r="H2214" s="21">
        <v>31000</v>
      </c>
      <c r="I2214" s="37" t="s">
        <v>5239</v>
      </c>
      <c r="J2214" s="21">
        <v>1</v>
      </c>
      <c r="K2214" s="21">
        <v>1</v>
      </c>
      <c r="L2214" s="21">
        <f t="shared" si="228"/>
        <v>0</v>
      </c>
      <c r="M2214" s="21" t="s">
        <v>2568</v>
      </c>
      <c r="N2214" s="30">
        <v>45895</v>
      </c>
      <c r="O2214" s="48">
        <v>6944</v>
      </c>
      <c r="P2214" s="21" t="s">
        <v>2567</v>
      </c>
      <c r="Q2214" s="21" t="s">
        <v>636</v>
      </c>
      <c r="R2214" s="21" t="s">
        <v>637</v>
      </c>
      <c r="S2214" s="3" t="s">
        <v>299</v>
      </c>
      <c r="T2214" s="37"/>
      <c r="U2214" s="21" t="s">
        <v>507</v>
      </c>
      <c r="V2214" s="21" t="e">
        <f>VLOOKUP(P2214,'Customer List'!B:C,2,)</f>
        <v>#N/A</v>
      </c>
      <c r="W2214" s="38"/>
      <c r="X2214" s="30">
        <v>45895</v>
      </c>
      <c r="Y2214" s="21">
        <f t="shared" si="229"/>
        <v>0</v>
      </c>
      <c r="Z2214" s="21" t="str">
        <f t="shared" si="230"/>
        <v>Tuesday</v>
      </c>
      <c r="AA2214" s="21" t="str">
        <f t="shared" si="231"/>
        <v>Tuesday</v>
      </c>
      <c r="AB2214" s="21" t="str">
        <f>VLOOKUP(U2214,'Currency Sheet'!A:C,3,)</f>
        <v>DOLLAR</v>
      </c>
      <c r="AC2214" s="42" t="e">
        <f>VLOOKUP(P2214,'Customer List'!B:D,3,)</f>
        <v>#N/A</v>
      </c>
    </row>
    <row r="2215" spans="1:29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27.2</v>
      </c>
      <c r="F2215" s="47">
        <f t="shared" si="226"/>
        <v>2393.6</v>
      </c>
      <c r="G2215" s="48">
        <f t="shared" si="227"/>
        <v>2393.6</v>
      </c>
      <c r="H2215" s="21" t="s">
        <v>2197</v>
      </c>
      <c r="I2215" s="21" t="s">
        <v>4127</v>
      </c>
      <c r="J2215" s="21">
        <v>1</v>
      </c>
      <c r="K2215" s="21">
        <v>1</v>
      </c>
      <c r="L2215" s="21">
        <f t="shared" si="228"/>
        <v>0</v>
      </c>
      <c r="M2215" s="21" t="s">
        <v>2534</v>
      </c>
      <c r="N2215" s="30">
        <v>45892</v>
      </c>
      <c r="O2215" s="48">
        <v>3952.5</v>
      </c>
      <c r="P2215" s="21" t="s">
        <v>2488</v>
      </c>
      <c r="Q2215" s="21">
        <v>58154750205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Chennai</v>
      </c>
      <c r="W2215" s="38"/>
      <c r="X2215" s="30">
        <v>45894</v>
      </c>
      <c r="Y2215" s="21">
        <f t="shared" si="229"/>
        <v>2</v>
      </c>
      <c r="Z2215" s="21" t="str">
        <f t="shared" si="230"/>
        <v>Saturday</v>
      </c>
      <c r="AA2215" s="21" t="str">
        <f t="shared" si="231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164</v>
      </c>
      <c r="F2216" s="47">
        <f t="shared" si="226"/>
        <v>14432</v>
      </c>
      <c r="G2216" s="48">
        <f t="shared" si="227"/>
        <v>14432</v>
      </c>
      <c r="H2216" s="21" t="s">
        <v>2487</v>
      </c>
      <c r="I2216" s="21" t="s">
        <v>5238</v>
      </c>
      <c r="J2216" s="21">
        <v>1</v>
      </c>
      <c r="K2216" s="21">
        <v>1</v>
      </c>
      <c r="L2216" s="21">
        <f t="shared" si="228"/>
        <v>0</v>
      </c>
      <c r="M2216" s="21" t="s">
        <v>2529</v>
      </c>
      <c r="N2216" s="30">
        <v>45892</v>
      </c>
      <c r="O2216" s="48">
        <v>22878</v>
      </c>
      <c r="P2216" s="21" t="s">
        <v>1009</v>
      </c>
      <c r="Q2216" s="21">
        <v>58154748164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Kolkata</v>
      </c>
      <c r="W2216" s="38"/>
      <c r="X2216" s="30">
        <v>45894</v>
      </c>
      <c r="Y2216" s="21">
        <f t="shared" si="229"/>
        <v>2</v>
      </c>
      <c r="Z2216" s="21" t="str">
        <f t="shared" si="230"/>
        <v>Saturday</v>
      </c>
      <c r="AA2216" s="21" t="str">
        <f t="shared" si="231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2216</v>
      </c>
      <c r="B2217" s="21" t="s">
        <v>2497</v>
      </c>
      <c r="C2217" s="30">
        <v>45884</v>
      </c>
      <c r="D2217" s="30">
        <v>45891</v>
      </c>
      <c r="E2217" s="47">
        <v>258.39999999999998</v>
      </c>
      <c r="F2217" s="47">
        <f t="shared" si="226"/>
        <v>22739.199999999997</v>
      </c>
      <c r="G2217" s="48">
        <f t="shared" si="227"/>
        <v>22739.199999999997</v>
      </c>
      <c r="H2217" s="21" t="s">
        <v>2498</v>
      </c>
      <c r="I2217" s="21" t="s">
        <v>4405</v>
      </c>
      <c r="J2217" s="21">
        <v>1</v>
      </c>
      <c r="K2217" s="21">
        <v>1</v>
      </c>
      <c r="L2217" s="21">
        <f t="shared" si="228"/>
        <v>0</v>
      </c>
      <c r="M2217" s="21" t="s">
        <v>2549</v>
      </c>
      <c r="N2217" s="30">
        <v>45892</v>
      </c>
      <c r="O2217" s="48">
        <v>35147.199999999997</v>
      </c>
      <c r="P2217" s="21" t="s">
        <v>269</v>
      </c>
      <c r="Q2217" s="21">
        <v>58154748341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Kalyani</v>
      </c>
      <c r="W2217" s="38"/>
      <c r="X2217" s="30">
        <v>45896</v>
      </c>
      <c r="Y2217" s="21">
        <f t="shared" si="229"/>
        <v>4</v>
      </c>
      <c r="Z2217" s="21" t="str">
        <f t="shared" si="230"/>
        <v>Saturday</v>
      </c>
      <c r="AA2217" s="21" t="str">
        <f t="shared" si="231"/>
        <v>Wednesday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374</v>
      </c>
      <c r="F2218" s="47">
        <f t="shared" si="226"/>
        <v>32912</v>
      </c>
      <c r="G2218" s="48">
        <f t="shared" si="227"/>
        <v>32912</v>
      </c>
      <c r="H2218" s="21" t="s">
        <v>2499</v>
      </c>
      <c r="I2218" s="21" t="s">
        <v>4406</v>
      </c>
      <c r="J2218" s="21">
        <v>1</v>
      </c>
      <c r="K2218" s="21">
        <v>1</v>
      </c>
      <c r="L2218" s="21">
        <f t="shared" si="228"/>
        <v>0</v>
      </c>
      <c r="M2218" s="21" t="s">
        <v>2547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9"/>
        <v>2</v>
      </c>
      <c r="Z2218" s="21" t="str">
        <f t="shared" si="230"/>
        <v>Saturday</v>
      </c>
      <c r="AA2218" s="21" t="str">
        <f t="shared" si="231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26"/>
        <v>32912</v>
      </c>
      <c r="G2219" s="48">
        <f t="shared" si="227"/>
        <v>32912</v>
      </c>
      <c r="H2219" s="21" t="s">
        <v>2500</v>
      </c>
      <c r="I2219" s="21" t="s">
        <v>4407</v>
      </c>
      <c r="J2219" s="21">
        <v>1</v>
      </c>
      <c r="K2219" s="21">
        <v>1</v>
      </c>
      <c r="L2219" s="21">
        <f t="shared" si="228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29"/>
        <v>2</v>
      </c>
      <c r="Z2219" s="21" t="str">
        <f t="shared" si="230"/>
        <v>Saturday</v>
      </c>
      <c r="AA2219" s="21" t="str">
        <f t="shared" si="231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26"/>
        <v>32912</v>
      </c>
      <c r="G2220" s="48">
        <f t="shared" si="227"/>
        <v>32912</v>
      </c>
      <c r="H2220" s="21" t="s">
        <v>2501</v>
      </c>
      <c r="I2220" s="21" t="s">
        <v>4408</v>
      </c>
      <c r="J2220" s="21">
        <v>1</v>
      </c>
      <c r="K2220" s="21">
        <v>1</v>
      </c>
      <c r="L2220" s="21">
        <f t="shared" si="228"/>
        <v>0</v>
      </c>
      <c r="M2220" s="21" t="s">
        <v>2556</v>
      </c>
      <c r="N2220" s="30">
        <v>45894</v>
      </c>
      <c r="O2220" s="48">
        <v>47178.9</v>
      </c>
      <c r="P2220" s="21" t="s">
        <v>2511</v>
      </c>
      <c r="Q2220" s="21" t="s">
        <v>2636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9"/>
        <v>1</v>
      </c>
      <c r="Z2220" s="21" t="str">
        <f t="shared" si="230"/>
        <v>Monday</v>
      </c>
      <c r="AA2220" s="21" t="str">
        <f t="shared" si="231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26"/>
        <v>32912</v>
      </c>
      <c r="G2221" s="48">
        <f t="shared" si="227"/>
        <v>32912</v>
      </c>
      <c r="H2221" s="21" t="s">
        <v>2502</v>
      </c>
      <c r="I2221" s="21" t="s">
        <v>4409</v>
      </c>
      <c r="J2221" s="21">
        <v>1</v>
      </c>
      <c r="K2221" s="21">
        <v>1</v>
      </c>
      <c r="L2221" s="21">
        <f t="shared" si="228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9"/>
        <v>1</v>
      </c>
      <c r="Z2221" s="21" t="str">
        <f t="shared" si="230"/>
        <v>Monday</v>
      </c>
      <c r="AA2221" s="21" t="str">
        <f t="shared" si="231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26"/>
        <v>32912</v>
      </c>
      <c r="G2222" s="48">
        <f t="shared" si="227"/>
        <v>32912</v>
      </c>
      <c r="H2222" s="21" t="s">
        <v>2503</v>
      </c>
      <c r="I2222" s="21" t="s">
        <v>4410</v>
      </c>
      <c r="J2222" s="21">
        <v>1</v>
      </c>
      <c r="K2222" s="21">
        <v>1</v>
      </c>
      <c r="L2222" s="21">
        <f t="shared" si="228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29"/>
        <v>1</v>
      </c>
      <c r="Z2222" s="21" t="str">
        <f t="shared" si="230"/>
        <v>Monday</v>
      </c>
      <c r="AA2222" s="21" t="str">
        <f t="shared" si="231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215.98</v>
      </c>
      <c r="F2223" s="47">
        <f t="shared" si="226"/>
        <v>19006.239999999998</v>
      </c>
      <c r="G2223" s="48">
        <f t="shared" si="227"/>
        <v>19006.239999999998</v>
      </c>
      <c r="H2223" s="21" t="s">
        <v>2504</v>
      </c>
      <c r="I2223" s="21" t="s">
        <v>4411</v>
      </c>
      <c r="J2223" s="21">
        <v>1</v>
      </c>
      <c r="K2223" s="21">
        <v>1</v>
      </c>
      <c r="L2223" s="21">
        <f t="shared" si="228"/>
        <v>0</v>
      </c>
      <c r="M2223" s="21" t="s">
        <v>2550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9"/>
        <v>2</v>
      </c>
      <c r="Z2223" s="21" t="str">
        <f t="shared" si="230"/>
        <v>Saturday</v>
      </c>
      <c r="AA2223" s="21" t="str">
        <f t="shared" si="231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26"/>
        <v>19006.239999999998</v>
      </c>
      <c r="G2224" s="48">
        <f t="shared" si="227"/>
        <v>19006.239999999998</v>
      </c>
      <c r="H2224" s="21" t="s">
        <v>2505</v>
      </c>
      <c r="I2224" s="21" t="s">
        <v>4412</v>
      </c>
      <c r="J2224" s="21">
        <v>1</v>
      </c>
      <c r="K2224" s="21">
        <v>1</v>
      </c>
      <c r="L2224" s="21">
        <f t="shared" si="228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29"/>
        <v>2</v>
      </c>
      <c r="Z2224" s="21" t="str">
        <f t="shared" si="230"/>
        <v>Saturday</v>
      </c>
      <c r="AA2224" s="21" t="str">
        <f t="shared" si="231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336.29</v>
      </c>
      <c r="F2225" s="47">
        <f t="shared" si="226"/>
        <v>29593.52</v>
      </c>
      <c r="G2225" s="48">
        <f t="shared" si="227"/>
        <v>29593.52</v>
      </c>
      <c r="H2225" s="21" t="s">
        <v>2506</v>
      </c>
      <c r="I2225" s="21" t="s">
        <v>4413</v>
      </c>
      <c r="J2225" s="21">
        <v>1</v>
      </c>
      <c r="K2225" s="21">
        <v>1</v>
      </c>
      <c r="L2225" s="21">
        <f t="shared" si="228"/>
        <v>0</v>
      </c>
      <c r="M2225" s="21" t="s">
        <v>2548</v>
      </c>
      <c r="N2225" s="30">
        <v>45892</v>
      </c>
      <c r="O2225" s="48">
        <v>50444.1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9"/>
        <v>2</v>
      </c>
      <c r="Z2225" s="21" t="str">
        <f t="shared" si="230"/>
        <v>Saturday</v>
      </c>
      <c r="AA2225" s="21" t="str">
        <f t="shared" si="231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327.01</v>
      </c>
      <c r="F2226" s="47">
        <f t="shared" si="226"/>
        <v>28776.879999999997</v>
      </c>
      <c r="G2226" s="48">
        <f t="shared" si="227"/>
        <v>28776.879999999997</v>
      </c>
      <c r="H2226" s="21" t="s">
        <v>2507</v>
      </c>
      <c r="I2226" s="21" t="s">
        <v>4414</v>
      </c>
      <c r="J2226" s="21">
        <v>1</v>
      </c>
      <c r="K2226" s="21">
        <v>1</v>
      </c>
      <c r="L2226" s="21">
        <f t="shared" si="228"/>
        <v>0</v>
      </c>
      <c r="M2226" s="21" t="s">
        <v>2548</v>
      </c>
      <c r="N2226" s="30">
        <v>45892</v>
      </c>
      <c r="O2226" s="48">
        <v>49051.8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29"/>
        <v>2</v>
      </c>
      <c r="Z2226" s="21" t="str">
        <f t="shared" si="230"/>
        <v>Saturday</v>
      </c>
      <c r="AA2226" s="21" t="str">
        <f t="shared" si="231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374</v>
      </c>
      <c r="F2227" s="47">
        <f t="shared" si="226"/>
        <v>32912</v>
      </c>
      <c r="G2227" s="48">
        <f t="shared" si="227"/>
        <v>32912</v>
      </c>
      <c r="H2227" s="21" t="s">
        <v>2508</v>
      </c>
      <c r="I2227" s="21" t="s">
        <v>4415</v>
      </c>
      <c r="J2227" s="21">
        <v>1</v>
      </c>
      <c r="K2227" s="21">
        <v>1</v>
      </c>
      <c r="L2227" s="21">
        <f t="shared" si="228"/>
        <v>0</v>
      </c>
      <c r="M2227" s="21" t="s">
        <v>2560</v>
      </c>
      <c r="N2227" s="30">
        <v>45892</v>
      </c>
      <c r="O2227" s="48">
        <v>56070</v>
      </c>
      <c r="P2227" s="21" t="s">
        <v>944</v>
      </c>
      <c r="Q2227" s="21">
        <v>58154757570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45895</v>
      </c>
      <c r="Y2227" s="21">
        <f t="shared" si="229"/>
        <v>3</v>
      </c>
      <c r="Z2227" s="21" t="str">
        <f t="shared" si="230"/>
        <v>Saturday</v>
      </c>
      <c r="AA2227" s="21" t="str">
        <f t="shared" si="231"/>
        <v>Tuesday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26"/>
        <v>32912</v>
      </c>
      <c r="G2228" s="48">
        <f t="shared" si="227"/>
        <v>32912</v>
      </c>
      <c r="H2228" s="21" t="s">
        <v>2509</v>
      </c>
      <c r="I2228" s="21" t="s">
        <v>4416</v>
      </c>
      <c r="J2228" s="21">
        <v>1</v>
      </c>
      <c r="K2228" s="21">
        <v>1</v>
      </c>
      <c r="L2228" s="21">
        <f t="shared" si="228"/>
        <v>0</v>
      </c>
      <c r="M2228" s="21" t="s">
        <v>2553</v>
      </c>
      <c r="N2228" s="30">
        <v>45894</v>
      </c>
      <c r="O2228" s="48">
        <v>48060</v>
      </c>
      <c r="P2228" s="21" t="s">
        <v>633</v>
      </c>
      <c r="Q2228" s="21" t="s">
        <v>636</v>
      </c>
      <c r="R2228" s="21" t="s">
        <v>723</v>
      </c>
      <c r="S2228" s="3">
        <v>-20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9"/>
        <v>0</v>
      </c>
      <c r="Z2228" s="21" t="str">
        <f t="shared" si="230"/>
        <v>Monday</v>
      </c>
      <c r="AA2228" s="21" t="str">
        <f t="shared" si="231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361</v>
      </c>
      <c r="F2229" s="47">
        <f t="shared" si="226"/>
        <v>31768</v>
      </c>
      <c r="G2229" s="48">
        <f t="shared" si="227"/>
        <v>31768</v>
      </c>
      <c r="H2229" s="21" t="s">
        <v>2510</v>
      </c>
      <c r="I2229" s="21" t="s">
        <v>4417</v>
      </c>
      <c r="J2229" s="21">
        <v>1</v>
      </c>
      <c r="K2229" s="21">
        <v>1</v>
      </c>
      <c r="L2229" s="21">
        <f t="shared" si="228"/>
        <v>0</v>
      </c>
      <c r="M2229" s="21" t="s">
        <v>2552</v>
      </c>
      <c r="N2229" s="30">
        <v>45894</v>
      </c>
      <c r="O2229" s="48">
        <v>46350</v>
      </c>
      <c r="P2229" s="21" t="s">
        <v>633</v>
      </c>
      <c r="Q2229" s="21" t="s">
        <v>636</v>
      </c>
      <c r="R2229" s="21" t="s">
        <v>723</v>
      </c>
      <c r="S2229" s="3">
        <v>-80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29"/>
        <v>0</v>
      </c>
      <c r="Z2229" s="21" t="str">
        <f t="shared" si="230"/>
        <v>Monday</v>
      </c>
      <c r="AA2229" s="21" t="str">
        <f t="shared" si="231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x14ac:dyDescent="0.25">
      <c r="A2230" s="21">
        <v>2229</v>
      </c>
      <c r="B2230" s="21" t="s">
        <v>2562</v>
      </c>
      <c r="C2230" s="30">
        <v>45880</v>
      </c>
      <c r="D2230" s="30">
        <v>45891</v>
      </c>
      <c r="E2230" s="47">
        <v>20</v>
      </c>
      <c r="F2230" s="47">
        <f t="shared" si="226"/>
        <v>1760</v>
      </c>
      <c r="G2230" s="48">
        <f t="shared" si="227"/>
        <v>105600</v>
      </c>
      <c r="H2230" s="21">
        <v>25021.5</v>
      </c>
      <c r="I2230" s="21" t="s">
        <v>2563</v>
      </c>
      <c r="J2230" s="21">
        <v>60</v>
      </c>
      <c r="K2230" s="21">
        <v>60</v>
      </c>
      <c r="L2230" s="21">
        <f t="shared" si="228"/>
        <v>0</v>
      </c>
      <c r="M2230" s="21" t="s">
        <v>3303</v>
      </c>
      <c r="N2230" s="30">
        <v>45902</v>
      </c>
      <c r="O2230" s="48">
        <v>85000</v>
      </c>
      <c r="P2230" s="21" t="s">
        <v>1085</v>
      </c>
      <c r="Q2230" s="21" t="s">
        <v>2070</v>
      </c>
      <c r="R2230" s="21" t="s">
        <v>637</v>
      </c>
      <c r="S2230" s="3">
        <v>-20</v>
      </c>
      <c r="T2230" s="37" t="s">
        <v>3304</v>
      </c>
      <c r="U2230" s="21" t="s">
        <v>2774</v>
      </c>
      <c r="V2230" s="21" t="str">
        <f>VLOOKUP(P2230,'Customer List'!B:C,2,)</f>
        <v>Delhi</v>
      </c>
      <c r="W2230" s="38"/>
      <c r="X2230" s="30">
        <f t="shared" ref="X2230:X2235" si="232">IF(OR(R2230 = "PRIYANKA MADAM", R2230 = "DEEPAK", R2230 = "PORTER"),N2230,"")</f>
        <v>45902</v>
      </c>
      <c r="Y2230" s="21">
        <f t="shared" si="229"/>
        <v>0</v>
      </c>
      <c r="Z2230" s="21" t="str">
        <f t="shared" si="230"/>
        <v>Tuesday</v>
      </c>
      <c r="AA2230" s="21" t="str">
        <f t="shared" si="231"/>
        <v>Tuesday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26"/>
        <v>1760</v>
      </c>
      <c r="G2231" s="48">
        <f t="shared" si="227"/>
        <v>17600</v>
      </c>
      <c r="H2231" s="21">
        <v>25021.5</v>
      </c>
      <c r="I2231" s="21" t="s">
        <v>2563</v>
      </c>
      <c r="J2231" s="21">
        <v>10</v>
      </c>
      <c r="K2231" s="21"/>
      <c r="L2231" s="21">
        <f t="shared" si="228"/>
        <v>10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2774</v>
      </c>
      <c r="V2231" s="21" t="s">
        <v>2025</v>
      </c>
      <c r="W2231" s="38" t="s">
        <v>1145</v>
      </c>
      <c r="X2231" s="30" t="str">
        <f t="shared" si="232"/>
        <v/>
      </c>
      <c r="Y2231" s="21" t="str">
        <f t="shared" si="229"/>
        <v/>
      </c>
      <c r="Z2231" s="21" t="str">
        <f t="shared" si="230"/>
        <v/>
      </c>
      <c r="AA2231" s="21" t="str">
        <f t="shared" si="231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0.1</v>
      </c>
      <c r="F2232" s="47">
        <f t="shared" si="226"/>
        <v>8.8000000000000007</v>
      </c>
      <c r="G2232" s="48">
        <f t="shared" si="227"/>
        <v>61.600000000000009</v>
      </c>
      <c r="H2232" s="21">
        <v>25021.5</v>
      </c>
      <c r="I2232" s="21" t="s">
        <v>2563</v>
      </c>
      <c r="J2232" s="21">
        <v>7</v>
      </c>
      <c r="K2232" s="21"/>
      <c r="L2232" s="21">
        <f t="shared" si="228"/>
        <v>7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tr">
        <f>VLOOKUP(P2232,'Customer List'!B:C,2,)</f>
        <v>STOCK</v>
      </c>
      <c r="W2232" s="38" t="s">
        <v>1145</v>
      </c>
      <c r="X2232" s="30" t="str">
        <f t="shared" si="232"/>
        <v/>
      </c>
      <c r="Y2232" s="21" t="str">
        <f t="shared" si="229"/>
        <v/>
      </c>
      <c r="Z2232" s="21" t="str">
        <f t="shared" si="230"/>
        <v/>
      </c>
      <c r="AA2232" s="21" t="str">
        <f t="shared" si="231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x14ac:dyDescent="0.25">
      <c r="A2233" s="21">
        <v>2232</v>
      </c>
      <c r="B2233" s="21" t="s">
        <v>2030</v>
      </c>
      <c r="C2233" s="30" t="s">
        <v>2513</v>
      </c>
      <c r="D2233" s="30">
        <v>45892</v>
      </c>
      <c r="E2233" s="47">
        <v>0</v>
      </c>
      <c r="F2233" s="47">
        <f t="shared" si="226"/>
        <v>0</v>
      </c>
      <c r="G2233" s="48">
        <f t="shared" si="227"/>
        <v>0</v>
      </c>
      <c r="H2233" s="21" t="s">
        <v>2514</v>
      </c>
      <c r="I2233" s="21"/>
      <c r="J2233" s="21">
        <v>3</v>
      </c>
      <c r="K2233" s="21"/>
      <c r="L2233" s="21">
        <f t="shared" si="228"/>
        <v>3</v>
      </c>
      <c r="M2233" s="21"/>
      <c r="N2233" s="30"/>
      <c r="O2233" s="48"/>
      <c r="P2233" s="21" t="s">
        <v>1145</v>
      </c>
      <c r="Q2233" s="21"/>
      <c r="R2233" s="21"/>
      <c r="S2233" s="3">
        <v>4</v>
      </c>
      <c r="T2233" s="37" t="s">
        <v>2516</v>
      </c>
      <c r="U2233" s="21" t="s">
        <v>2515</v>
      </c>
      <c r="V2233" s="21" t="str">
        <f>VLOOKUP(P2233,'Customer List'!B:C,2,)</f>
        <v>STOCK</v>
      </c>
      <c r="W2233" s="38" t="s">
        <v>1145</v>
      </c>
      <c r="X2233" s="30" t="str">
        <f t="shared" si="232"/>
        <v/>
      </c>
      <c r="Y2233" s="21" t="str">
        <f t="shared" si="229"/>
        <v/>
      </c>
      <c r="Z2233" s="21" t="str">
        <f t="shared" si="230"/>
        <v/>
      </c>
      <c r="AA2233" s="21" t="str">
        <f t="shared" si="231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2233</v>
      </c>
      <c r="B2234" s="21" t="s">
        <v>2723</v>
      </c>
      <c r="C2234" s="30">
        <v>45889</v>
      </c>
      <c r="D2234" s="30">
        <v>45892</v>
      </c>
      <c r="E2234" s="47">
        <v>1577.8</v>
      </c>
      <c r="F2234" s="47">
        <f t="shared" si="226"/>
        <v>1577.8</v>
      </c>
      <c r="G2234" s="48">
        <f t="shared" si="227"/>
        <v>1577.8</v>
      </c>
      <c r="H2234" s="21">
        <v>102797</v>
      </c>
      <c r="I2234" s="21"/>
      <c r="J2234" s="21">
        <v>1</v>
      </c>
      <c r="K2234" s="21">
        <v>1</v>
      </c>
      <c r="L2234" s="21">
        <f t="shared" si="228"/>
        <v>0</v>
      </c>
      <c r="M2234" s="21" t="s">
        <v>3284</v>
      </c>
      <c r="N2234" s="30">
        <v>45901</v>
      </c>
      <c r="O2234" s="48">
        <v>25529.35</v>
      </c>
      <c r="P2234" s="21" t="s">
        <v>30</v>
      </c>
      <c r="Q2234" s="21" t="s">
        <v>636</v>
      </c>
      <c r="R2234" s="21" t="s">
        <v>637</v>
      </c>
      <c r="S2234" s="3" t="s">
        <v>299</v>
      </c>
      <c r="T2234" s="37"/>
      <c r="U2234" s="21" t="s">
        <v>2775</v>
      </c>
      <c r="V2234" s="21" t="str">
        <f>VLOOKUP(P2234,'Customer List'!B:C,2,)</f>
        <v>Delhi</v>
      </c>
      <c r="W2234" s="38"/>
      <c r="X2234" s="30">
        <f t="shared" si="232"/>
        <v>45901</v>
      </c>
      <c r="Y2234" s="21">
        <f t="shared" si="229"/>
        <v>0</v>
      </c>
      <c r="Z2234" s="21" t="str">
        <f t="shared" si="230"/>
        <v>Monday</v>
      </c>
      <c r="AA2234" s="21" t="str">
        <f t="shared" si="231"/>
        <v>Monday</v>
      </c>
      <c r="AB2234" s="21" t="str">
        <f>VLOOKUP(U2234,'Currency Sheet'!A:C,3,)</f>
        <v>INR</v>
      </c>
      <c r="AC2234" s="42" t="str">
        <f>VLOOKUP(P2234,'Customer List'!B:D,3,)</f>
        <v>Local</v>
      </c>
    </row>
    <row r="2235" spans="1:29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6268.5</v>
      </c>
      <c r="F2235" s="47">
        <f t="shared" si="226"/>
        <v>6268.5</v>
      </c>
      <c r="G2235" s="48">
        <f t="shared" si="227"/>
        <v>6268.5</v>
      </c>
      <c r="H2235" s="21">
        <v>152624</v>
      </c>
      <c r="I2235" s="21" t="s">
        <v>4712</v>
      </c>
      <c r="J2235" s="21">
        <v>1</v>
      </c>
      <c r="K2235" s="21"/>
      <c r="L2235" s="21">
        <f t="shared" si="228"/>
        <v>1</v>
      </c>
      <c r="M2235" s="21"/>
      <c r="N2235" s="30"/>
      <c r="O2235" s="48"/>
      <c r="P2235" s="21" t="s">
        <v>1145</v>
      </c>
      <c r="Q2235" s="21"/>
      <c r="R2235" s="21"/>
      <c r="S2235" s="3" t="s">
        <v>299</v>
      </c>
      <c r="T2235" s="37"/>
      <c r="U2235" s="21" t="s">
        <v>2775</v>
      </c>
      <c r="V2235" s="21" t="str">
        <f>VLOOKUP(P2235,'Customer List'!B:C,2,)</f>
        <v>STOCK</v>
      </c>
      <c r="W2235" s="38" t="s">
        <v>1145</v>
      </c>
      <c r="X2235" s="30" t="str">
        <f t="shared" si="232"/>
        <v/>
      </c>
      <c r="Y2235" s="21" t="str">
        <f t="shared" si="229"/>
        <v/>
      </c>
      <c r="Z2235" s="21" t="str">
        <f t="shared" si="230"/>
        <v/>
      </c>
      <c r="AA2235" s="21" t="str">
        <f t="shared" si="231"/>
        <v/>
      </c>
      <c r="AB2235" s="21" t="str">
        <f>VLOOKUP(U2235,'Currency Sheet'!A:C,3,)</f>
        <v>INR</v>
      </c>
      <c r="AC2235" s="42" t="str">
        <f>VLOOKUP(P2235,'Customer List'!B:D,3,)</f>
        <v>STOCK</v>
      </c>
    </row>
    <row r="2236" spans="1:29" x14ac:dyDescent="0.25">
      <c r="A2236" s="21">
        <v>2235</v>
      </c>
      <c r="B2236" s="21">
        <v>90231174</v>
      </c>
      <c r="C2236" s="30">
        <v>45891</v>
      </c>
      <c r="D2236" s="30">
        <v>45894</v>
      </c>
      <c r="E2236" s="47">
        <v>95.2</v>
      </c>
      <c r="F2236" s="47">
        <f t="shared" si="226"/>
        <v>8377.6</v>
      </c>
      <c r="G2236" s="48">
        <f t="shared" si="227"/>
        <v>8377.6</v>
      </c>
      <c r="H2236" s="21" t="s">
        <v>2517</v>
      </c>
      <c r="I2236" s="21"/>
      <c r="J2236" s="21">
        <v>1</v>
      </c>
      <c r="K2236" s="21">
        <v>1</v>
      </c>
      <c r="L2236" s="21">
        <f t="shared" si="228"/>
        <v>0</v>
      </c>
      <c r="M2236" s="21" t="s">
        <v>2565</v>
      </c>
      <c r="N2236" s="30">
        <v>45895</v>
      </c>
      <c r="O2236" s="48">
        <v>13328</v>
      </c>
      <c r="P2236" s="21" t="s">
        <v>1009</v>
      </c>
      <c r="Q2236" s="21">
        <v>58154871143</v>
      </c>
      <c r="R2236" s="21" t="s">
        <v>40</v>
      </c>
      <c r="S2236" s="3">
        <v>4</v>
      </c>
      <c r="T2236" s="37"/>
      <c r="U2236" s="21" t="s">
        <v>2771</v>
      </c>
      <c r="V2236" s="21" t="str">
        <f>VLOOKUP(P2236,'Customer List'!B:C,2,)</f>
        <v>Kolkata</v>
      </c>
      <c r="W2236" s="38"/>
      <c r="X2236" s="30">
        <v>45896</v>
      </c>
      <c r="Y2236" s="21">
        <f t="shared" si="229"/>
        <v>1</v>
      </c>
      <c r="Z2236" s="21" t="str">
        <f t="shared" si="230"/>
        <v>Tuesday</v>
      </c>
      <c r="AA2236" s="21" t="str">
        <f t="shared" si="231"/>
        <v>Wednesday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324.8</v>
      </c>
      <c r="F2237" s="47">
        <f t="shared" si="226"/>
        <v>28582.400000000001</v>
      </c>
      <c r="G2237" s="48">
        <f t="shared" si="227"/>
        <v>28582.400000000001</v>
      </c>
      <c r="H2237" s="21" t="s">
        <v>313</v>
      </c>
      <c r="I2237" s="21"/>
      <c r="J2237" s="21">
        <v>1</v>
      </c>
      <c r="K2237" s="21">
        <v>1</v>
      </c>
      <c r="L2237" s="21">
        <f t="shared" si="228"/>
        <v>0</v>
      </c>
      <c r="M2237" s="21" t="s">
        <v>2564</v>
      </c>
      <c r="N2237" s="30">
        <v>45895</v>
      </c>
      <c r="O2237" s="48">
        <v>42224</v>
      </c>
      <c r="P2237" s="21" t="s">
        <v>2484</v>
      </c>
      <c r="Q2237" s="21">
        <v>58154874831</v>
      </c>
      <c r="R2237" s="30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Mumbai</v>
      </c>
      <c r="W2237" s="38"/>
      <c r="X2237" s="30">
        <v>45897</v>
      </c>
      <c r="Y2237" s="21">
        <f t="shared" si="229"/>
        <v>2</v>
      </c>
      <c r="Z2237" s="21" t="str">
        <f t="shared" si="230"/>
        <v>Tuesday</v>
      </c>
      <c r="AA2237" s="21" t="str">
        <f t="shared" si="231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88.9</v>
      </c>
      <c r="F2238" s="47">
        <f t="shared" si="226"/>
        <v>7823.2000000000007</v>
      </c>
      <c r="G2238" s="48">
        <f t="shared" si="227"/>
        <v>7823.2000000000007</v>
      </c>
      <c r="H2238" s="21" t="s">
        <v>2518</v>
      </c>
      <c r="I2238" s="21"/>
      <c r="J2238" s="21">
        <v>1</v>
      </c>
      <c r="K2238" s="21">
        <v>1</v>
      </c>
      <c r="L2238" s="21">
        <f t="shared" si="228"/>
        <v>0</v>
      </c>
      <c r="M2238" s="21" t="s">
        <v>2566</v>
      </c>
      <c r="N2238" s="30">
        <v>45895</v>
      </c>
      <c r="O2238" s="48">
        <v>11912.6</v>
      </c>
      <c r="P2238" s="21" t="s">
        <v>2520</v>
      </c>
      <c r="Q2238" s="21">
        <v>58154875284</v>
      </c>
      <c r="R2238" s="21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9"/>
        <v>2</v>
      </c>
      <c r="Z2238" s="21" t="str">
        <f t="shared" si="230"/>
        <v>Tuesday</v>
      </c>
      <c r="AA2238" s="21" t="str">
        <f t="shared" si="231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116.2</v>
      </c>
      <c r="F2239" s="47">
        <f t="shared" si="226"/>
        <v>10225.6</v>
      </c>
      <c r="G2239" s="48">
        <f t="shared" si="227"/>
        <v>10225.6</v>
      </c>
      <c r="H2239" s="21" t="s">
        <v>2519</v>
      </c>
      <c r="I2239" s="21"/>
      <c r="J2239" s="21">
        <v>1</v>
      </c>
      <c r="K2239" s="21">
        <v>1</v>
      </c>
      <c r="L2239" s="21">
        <f t="shared" si="228"/>
        <v>0</v>
      </c>
      <c r="M2239" s="21" t="s">
        <v>2566</v>
      </c>
      <c r="N2239" s="30">
        <v>45895</v>
      </c>
      <c r="O2239" s="48">
        <v>15570.8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29"/>
        <v>2</v>
      </c>
      <c r="Z2239" s="21" t="str">
        <f t="shared" si="230"/>
        <v>Tuesday</v>
      </c>
      <c r="AA2239" s="21" t="str">
        <f t="shared" si="231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2239</v>
      </c>
      <c r="B2240" s="21">
        <v>177846</v>
      </c>
      <c r="C2240" s="30">
        <v>45891</v>
      </c>
      <c r="D2240" s="30">
        <v>45894</v>
      </c>
      <c r="E2240" s="47">
        <v>378</v>
      </c>
      <c r="F2240" s="47">
        <f t="shared" si="226"/>
        <v>33264</v>
      </c>
      <c r="G2240" s="48">
        <f t="shared" si="227"/>
        <v>33264</v>
      </c>
      <c r="H2240" s="21" t="s">
        <v>2522</v>
      </c>
      <c r="I2240" s="21" t="s">
        <v>4366</v>
      </c>
      <c r="J2240" s="21">
        <v>1</v>
      </c>
      <c r="K2240" s="21">
        <v>1</v>
      </c>
      <c r="L2240" s="21">
        <f t="shared" si="228"/>
        <v>0</v>
      </c>
      <c r="M2240" s="21" t="s">
        <v>2570</v>
      </c>
      <c r="N2240" s="30">
        <v>45895</v>
      </c>
      <c r="O2240" s="48">
        <v>50715</v>
      </c>
      <c r="P2240" s="21" t="s">
        <v>944</v>
      </c>
      <c r="Q2240" s="21">
        <v>58154870631</v>
      </c>
      <c r="R2240" s="21" t="s">
        <v>40</v>
      </c>
      <c r="S2240" s="3">
        <v>4</v>
      </c>
      <c r="T2240" s="37"/>
      <c r="U2240" s="21" t="s">
        <v>423</v>
      </c>
      <c r="V2240" s="21" t="str">
        <f>VLOOKUP(P2240,'Customer List'!B:C,2,)</f>
        <v>Banglore</v>
      </c>
      <c r="W2240" s="38"/>
      <c r="X2240" s="30">
        <v>45898</v>
      </c>
      <c r="Y2240" s="21">
        <f t="shared" si="229"/>
        <v>3</v>
      </c>
      <c r="Z2240" s="21" t="str">
        <f t="shared" si="230"/>
        <v>Tuesday</v>
      </c>
      <c r="AA2240" s="21" t="str">
        <f t="shared" si="231"/>
        <v>Friday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x14ac:dyDescent="0.25">
      <c r="A2241" s="21">
        <v>2240</v>
      </c>
      <c r="B2241" s="21">
        <v>921468</v>
      </c>
      <c r="C2241" s="30">
        <v>45891</v>
      </c>
      <c r="D2241" s="30">
        <v>45894</v>
      </c>
      <c r="E2241" s="47">
        <v>501.5</v>
      </c>
      <c r="F2241" s="47">
        <f t="shared" si="226"/>
        <v>44132</v>
      </c>
      <c r="G2241" s="48">
        <f t="shared" si="227"/>
        <v>44132</v>
      </c>
      <c r="H2241" s="21" t="s">
        <v>2521</v>
      </c>
      <c r="I2241" s="21" t="s">
        <v>5279</v>
      </c>
      <c r="J2241" s="21">
        <v>1</v>
      </c>
      <c r="K2241" s="21">
        <v>1</v>
      </c>
      <c r="L2241" s="21">
        <f t="shared" si="228"/>
        <v>0</v>
      </c>
      <c r="M2241" s="21" t="s">
        <v>3276</v>
      </c>
      <c r="N2241" s="30">
        <v>45899</v>
      </c>
      <c r="O2241" s="48">
        <v>59737.5</v>
      </c>
      <c r="P2241" s="21" t="s">
        <v>165</v>
      </c>
      <c r="Q2241" s="21">
        <v>58155038233</v>
      </c>
      <c r="R2241" s="21" t="s">
        <v>40</v>
      </c>
      <c r="S2241" s="3">
        <v>-20</v>
      </c>
      <c r="T2241" s="37"/>
      <c r="U2241" s="21" t="s">
        <v>610</v>
      </c>
      <c r="V2241" s="21" t="str">
        <f>VLOOKUP(P2241,'Customer List'!B:C,2,)</f>
        <v>Lucknow</v>
      </c>
      <c r="W2241" s="38"/>
      <c r="X2241" s="30">
        <v>45901</v>
      </c>
      <c r="Y2241" s="21">
        <f t="shared" si="229"/>
        <v>2</v>
      </c>
      <c r="Z2241" s="21" t="str">
        <f t="shared" si="230"/>
        <v>Saturday</v>
      </c>
      <c r="AA2241" s="21" t="str">
        <f t="shared" si="231"/>
        <v>Monday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2241</v>
      </c>
      <c r="B2242" s="21" t="s">
        <v>2725</v>
      </c>
      <c r="C2242" s="30">
        <v>45891</v>
      </c>
      <c r="D2242" s="30">
        <v>45896</v>
      </c>
      <c r="E2242" s="47">
        <v>9030.4</v>
      </c>
      <c r="F2242" s="47">
        <f t="shared" si="226"/>
        <v>9030.4</v>
      </c>
      <c r="G2242" s="48">
        <f t="shared" si="227"/>
        <v>9030.4</v>
      </c>
      <c r="H2242" s="21" t="s">
        <v>2726</v>
      </c>
      <c r="I2242" s="21" t="s">
        <v>4713</v>
      </c>
      <c r="J2242" s="21">
        <v>1</v>
      </c>
      <c r="K2242" s="21"/>
      <c r="L2242" s="21">
        <f t="shared" si="228"/>
        <v>1</v>
      </c>
      <c r="M2242" s="21"/>
      <c r="N2242" s="30"/>
      <c r="O2242" s="48"/>
      <c r="P2242" s="21" t="s">
        <v>1145</v>
      </c>
      <c r="Q2242" s="21"/>
      <c r="R2242" s="21"/>
      <c r="S2242" s="3">
        <v>-20</v>
      </c>
      <c r="T2242" s="37"/>
      <c r="U2242" s="21" t="s">
        <v>2727</v>
      </c>
      <c r="V2242" s="21" t="str">
        <f>VLOOKUP(P2242,'Customer List'!B:C,2,)</f>
        <v>STOCK</v>
      </c>
      <c r="W2242" s="38" t="s">
        <v>1145</v>
      </c>
      <c r="X2242" s="30" t="str">
        <f>IF(OR(R2242 = "PRIYANKA MADAM", R2242 = "DEEPAK", R2242 = "PORTER"),N2242,"")</f>
        <v/>
      </c>
      <c r="Y2242" s="21" t="str">
        <f t="shared" si="229"/>
        <v/>
      </c>
      <c r="Z2242" s="21" t="str">
        <f t="shared" si="230"/>
        <v/>
      </c>
      <c r="AA2242" s="21" t="str">
        <f t="shared" si="231"/>
        <v/>
      </c>
      <c r="AB2242" s="21" t="str">
        <f>VLOOKUP(U2242,'Currency Sheet'!A:C,3,)</f>
        <v>INR</v>
      </c>
      <c r="AC2242" s="42" t="str">
        <f>VLOOKUP(P2242,'Customer List'!B:D,3,)</f>
        <v>STOCK</v>
      </c>
    </row>
    <row r="2243" spans="1:29" x14ac:dyDescent="0.25">
      <c r="A2243" s="21">
        <v>2242</v>
      </c>
      <c r="B2243" s="21" t="s">
        <v>2637</v>
      </c>
      <c r="C2243" s="30">
        <v>45888</v>
      </c>
      <c r="D2243" s="30">
        <v>45896</v>
      </c>
      <c r="E2243" s="47">
        <v>156</v>
      </c>
      <c r="F2243" s="47">
        <f t="shared" ref="F2243:F2306" si="233">IF(AB2243="DOLLAR",E2243*88,E2243)</f>
        <v>13728</v>
      </c>
      <c r="G2243" s="48">
        <f t="shared" ref="G2243:G2306" si="234">F2243*J2243</f>
        <v>13728</v>
      </c>
      <c r="H2243" s="21" t="s">
        <v>2638</v>
      </c>
      <c r="I2243" s="21"/>
      <c r="J2243" s="21">
        <v>1</v>
      </c>
      <c r="K2243" s="21">
        <v>1</v>
      </c>
      <c r="L2243" s="21">
        <f t="shared" ref="L2243:L2306" si="235">J2243-K2243</f>
        <v>0</v>
      </c>
      <c r="M2243" s="21" t="s">
        <v>2729</v>
      </c>
      <c r="N2243" s="30">
        <v>45896</v>
      </c>
      <c r="O2243" s="48">
        <v>17550</v>
      </c>
      <c r="P2243" s="21" t="s">
        <v>276</v>
      </c>
      <c r="Q2243" s="21">
        <v>58154916606</v>
      </c>
      <c r="R2243" s="21" t="s">
        <v>40</v>
      </c>
      <c r="S2243" s="3" t="s">
        <v>299</v>
      </c>
      <c r="T2243" s="37"/>
      <c r="U2243" s="21" t="s">
        <v>2772</v>
      </c>
      <c r="V2243" s="21" t="str">
        <f>VLOOKUP(P2243,'Customer List'!B:C,2,)</f>
        <v>Pune</v>
      </c>
      <c r="W2243" s="38"/>
      <c r="X2243" s="30">
        <v>45897</v>
      </c>
      <c r="Y2243" s="21">
        <f t="shared" ref="Y2243:Y2306" si="236">IF(X2243="", "", X2243-N2243)</f>
        <v>1</v>
      </c>
      <c r="Z2243" s="21" t="str">
        <f t="shared" ref="Z2243:Z2306" si="237">IF(N2243="", "", TEXT(N2243, "dddd"))</f>
        <v>Wednesday</v>
      </c>
      <c r="AA2243" s="21" t="str">
        <f t="shared" ref="AA2243:AA2306" si="238">IF(X2243="", "", TEXT(X2243, "dddd"))</f>
        <v>Thursday</v>
      </c>
      <c r="AB2243" s="21" t="str">
        <f>VLOOKUP(U2243,'Currency Sheet'!A:C,3,)</f>
        <v>DOLLAR</v>
      </c>
      <c r="AC2243" s="42" t="str">
        <f>VLOOKUP(P2243,'Customer List'!B:D,3,)</f>
        <v>OutStation</v>
      </c>
    </row>
    <row r="2244" spans="1:29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0</v>
      </c>
      <c r="F2244" s="47">
        <f t="shared" si="233"/>
        <v>0</v>
      </c>
      <c r="G2244" s="48">
        <f t="shared" si="234"/>
        <v>0</v>
      </c>
      <c r="H2244" s="21" t="s">
        <v>2639</v>
      </c>
      <c r="I2244" s="21" t="s">
        <v>4708</v>
      </c>
      <c r="J2244" s="21">
        <v>5</v>
      </c>
      <c r="K2244" s="21"/>
      <c r="L2244" s="21">
        <f t="shared" si="235"/>
        <v>5</v>
      </c>
      <c r="M2244" s="21"/>
      <c r="N2244" s="30"/>
      <c r="O2244" s="48"/>
      <c r="P2244" s="21" t="s">
        <v>3415</v>
      </c>
      <c r="Q2244" s="21"/>
      <c r="R2244" s="21"/>
      <c r="S2244" s="3">
        <v>4</v>
      </c>
      <c r="T2244" s="37" t="s">
        <v>605</v>
      </c>
      <c r="U2244" s="21" t="s">
        <v>2772</v>
      </c>
      <c r="V2244" s="21" t="str">
        <f>VLOOKUP(P2244,'Customer List'!B:C,2,)</f>
        <v>delhi</v>
      </c>
      <c r="W2244" s="38" t="s">
        <v>605</v>
      </c>
      <c r="X2244" s="30" t="str">
        <f>IF(OR(R2244 = "PRIYANKA MADAM", R2244 = "DEEPAK", R2244 = "PORTER"),N2244,"")</f>
        <v/>
      </c>
      <c r="Y2244" s="21" t="str">
        <f t="shared" si="236"/>
        <v/>
      </c>
      <c r="Z2244" s="21" t="str">
        <f t="shared" si="237"/>
        <v/>
      </c>
      <c r="AA2244" s="21" t="str">
        <f t="shared" si="238"/>
        <v/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x14ac:dyDescent="0.25">
      <c r="A2245" s="21">
        <v>2244</v>
      </c>
      <c r="B2245" s="21" t="s">
        <v>2763</v>
      </c>
      <c r="C2245" s="30">
        <v>45891</v>
      </c>
      <c r="D2245" s="30">
        <v>45897</v>
      </c>
      <c r="E2245" s="47">
        <v>146.19999999999999</v>
      </c>
      <c r="F2245" s="47">
        <f t="shared" si="233"/>
        <v>12865.599999999999</v>
      </c>
      <c r="G2245" s="48">
        <f t="shared" si="234"/>
        <v>25731.199999999997</v>
      </c>
      <c r="H2245" s="21">
        <v>100422</v>
      </c>
      <c r="I2245" s="21" t="s">
        <v>1533</v>
      </c>
      <c r="J2245" s="21">
        <v>2</v>
      </c>
      <c r="K2245" s="21">
        <v>2</v>
      </c>
      <c r="L2245" s="21">
        <f t="shared" si="235"/>
        <v>0</v>
      </c>
      <c r="M2245" s="21" t="s">
        <v>3298</v>
      </c>
      <c r="N2245" s="30">
        <v>45902</v>
      </c>
      <c r="O2245" s="48">
        <v>30637.5</v>
      </c>
      <c r="P2245" s="21" t="s">
        <v>254</v>
      </c>
      <c r="Q2245" s="21" t="s">
        <v>2070</v>
      </c>
      <c r="R2245" s="21" t="s">
        <v>847</v>
      </c>
      <c r="S2245" s="3">
        <v>4</v>
      </c>
      <c r="T2245" s="37"/>
      <c r="U2245" s="21" t="s">
        <v>18</v>
      </c>
      <c r="V2245" s="21" t="str">
        <f>VLOOKUP(P2245,'Customer List'!B:C,2,)</f>
        <v>Delhi</v>
      </c>
      <c r="W2245" s="38"/>
      <c r="X2245" s="30">
        <f>IF(OR(R2245 = "PRIYANKA MADAM", R2245 = "DEEPAK", R2245 = "PORTER"),N2245,"")</f>
        <v>45902</v>
      </c>
      <c r="Y2245" s="21">
        <f t="shared" si="236"/>
        <v>0</v>
      </c>
      <c r="Z2245" s="21" t="str">
        <f t="shared" si="237"/>
        <v>Tuesday</v>
      </c>
      <c r="AA2245" s="21" t="str">
        <f t="shared" si="238"/>
        <v>Tuesday</v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82.6</v>
      </c>
      <c r="F2246" s="47">
        <f t="shared" si="233"/>
        <v>7268.7999999999993</v>
      </c>
      <c r="G2246" s="48">
        <f t="shared" si="234"/>
        <v>14537.599999999999</v>
      </c>
      <c r="H2246" s="21">
        <v>100433</v>
      </c>
      <c r="I2246" s="21" t="s">
        <v>156</v>
      </c>
      <c r="J2246" s="21">
        <v>2</v>
      </c>
      <c r="K2246" s="21">
        <v>2</v>
      </c>
      <c r="L2246" s="21">
        <f t="shared" si="235"/>
        <v>0</v>
      </c>
      <c r="M2246" s="21" t="s">
        <v>3286</v>
      </c>
      <c r="N2246" s="30">
        <v>45901</v>
      </c>
      <c r="O2246" s="48">
        <v>0</v>
      </c>
      <c r="P2246" s="21" t="s">
        <v>2511</v>
      </c>
      <c r="Q2246" s="21" t="s">
        <v>3309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MOHALI (PUNJAB)</v>
      </c>
      <c r="W2246" s="38"/>
      <c r="X2246" s="30">
        <v>45905</v>
      </c>
      <c r="Y2246" s="21">
        <f t="shared" si="236"/>
        <v>4</v>
      </c>
      <c r="Z2246" s="21" t="str">
        <f t="shared" si="237"/>
        <v>Monday</v>
      </c>
      <c r="AA2246" s="21" t="str">
        <f t="shared" si="238"/>
        <v>Friday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138.6</v>
      </c>
      <c r="F2247" s="47">
        <f t="shared" si="233"/>
        <v>12196.8</v>
      </c>
      <c r="G2247" s="48">
        <f t="shared" si="234"/>
        <v>12196.8</v>
      </c>
      <c r="H2247" s="21">
        <v>100526</v>
      </c>
      <c r="I2247" s="21" t="s">
        <v>3235</v>
      </c>
      <c r="J2247" s="21">
        <v>1</v>
      </c>
      <c r="K2247" s="21">
        <v>1</v>
      </c>
      <c r="L2247" s="21">
        <f t="shared" si="235"/>
        <v>0</v>
      </c>
      <c r="M2247" s="21" t="s">
        <v>3269</v>
      </c>
      <c r="N2247" s="30">
        <v>45899</v>
      </c>
      <c r="O2247" s="48">
        <v>22096.799999999999</v>
      </c>
      <c r="P2247" s="21" t="s">
        <v>211</v>
      </c>
      <c r="Q2247" s="21">
        <v>58155038421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Banglore</v>
      </c>
      <c r="W2247" s="38"/>
      <c r="X2247" s="30">
        <v>45901</v>
      </c>
      <c r="Y2247" s="21">
        <f t="shared" si="236"/>
        <v>2</v>
      </c>
      <c r="Z2247" s="21" t="str">
        <f t="shared" si="237"/>
        <v>Saturday</v>
      </c>
      <c r="AA2247" s="21" t="str">
        <f t="shared" si="238"/>
        <v>Monday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67.319999999999993</v>
      </c>
      <c r="F2248" s="47">
        <f t="shared" si="233"/>
        <v>5924.16</v>
      </c>
      <c r="G2248" s="48">
        <f t="shared" si="234"/>
        <v>5924.16</v>
      </c>
      <c r="H2248" s="21">
        <v>100706</v>
      </c>
      <c r="I2248" s="21" t="s">
        <v>69</v>
      </c>
      <c r="J2248" s="21">
        <v>1</v>
      </c>
      <c r="K2248" s="21">
        <v>1</v>
      </c>
      <c r="L2248" s="21">
        <f t="shared" si="235"/>
        <v>0</v>
      </c>
      <c r="M2248" s="21" t="s">
        <v>3298</v>
      </c>
      <c r="N2248" s="30">
        <v>45902</v>
      </c>
      <c r="O2248" s="48">
        <v>7053.75</v>
      </c>
      <c r="P2248" s="21" t="s">
        <v>254</v>
      </c>
      <c r="Q2248" s="21" t="s">
        <v>2070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36"/>
        <v>0</v>
      </c>
      <c r="Z2248" s="21" t="str">
        <f t="shared" si="237"/>
        <v>Tuesday</v>
      </c>
      <c r="AA2248" s="21" t="str">
        <f t="shared" si="238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60.9</v>
      </c>
      <c r="F2249" s="47">
        <f t="shared" si="233"/>
        <v>5359.2</v>
      </c>
      <c r="G2249" s="48">
        <f t="shared" si="234"/>
        <v>10718.4</v>
      </c>
      <c r="H2249" s="21">
        <v>100733</v>
      </c>
      <c r="I2249" s="21" t="s">
        <v>1847</v>
      </c>
      <c r="J2249" s="21">
        <v>2</v>
      </c>
      <c r="K2249" s="21">
        <v>2</v>
      </c>
      <c r="L2249" s="21">
        <f t="shared" si="235"/>
        <v>0</v>
      </c>
      <c r="M2249" s="21" t="s">
        <v>3286</v>
      </c>
      <c r="N2249" s="30">
        <v>45901</v>
      </c>
      <c r="O2249" s="48">
        <v>0</v>
      </c>
      <c r="P2249" s="21" t="s">
        <v>2511</v>
      </c>
      <c r="Q2249" s="21" t="s">
        <v>3309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MOHALI (PUNJAB)</v>
      </c>
      <c r="W2249" s="38"/>
      <c r="X2249" s="30">
        <v>45905</v>
      </c>
      <c r="Y2249" s="21">
        <f t="shared" si="236"/>
        <v>4</v>
      </c>
      <c r="Z2249" s="21" t="str">
        <f t="shared" si="237"/>
        <v>Monday</v>
      </c>
      <c r="AA2249" s="21" t="str">
        <f t="shared" si="238"/>
        <v>Friday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146.88</v>
      </c>
      <c r="F2250" s="47">
        <f t="shared" si="233"/>
        <v>12925.439999999999</v>
      </c>
      <c r="G2250" s="48">
        <f t="shared" si="234"/>
        <v>25850.879999999997</v>
      </c>
      <c r="H2250" s="21">
        <v>101226</v>
      </c>
      <c r="I2250" s="21" t="s">
        <v>1278</v>
      </c>
      <c r="J2250" s="21">
        <v>2</v>
      </c>
      <c r="K2250" s="21">
        <v>2</v>
      </c>
      <c r="L2250" s="21">
        <f t="shared" si="235"/>
        <v>0</v>
      </c>
      <c r="M2250" s="21" t="s">
        <v>3298</v>
      </c>
      <c r="N2250" s="30">
        <v>45902</v>
      </c>
      <c r="O2250" s="48">
        <v>30780</v>
      </c>
      <c r="P2250" s="21" t="s">
        <v>254</v>
      </c>
      <c r="Q2250" s="21" t="s">
        <v>2070</v>
      </c>
      <c r="R2250" s="21" t="s">
        <v>847</v>
      </c>
      <c r="S2250" s="3">
        <v>4</v>
      </c>
      <c r="T2250" s="37"/>
      <c r="U2250" s="21" t="s">
        <v>18</v>
      </c>
      <c r="V2250" s="21" t="str">
        <f>VLOOKUP(P2250,'Customer List'!B:C,2,)</f>
        <v>Delhi</v>
      </c>
      <c r="W2250" s="38"/>
      <c r="X2250" s="30">
        <f>IF(OR(R2250 = "PRIYANKA MADAM", R2250 = "DEEPAK", R2250 = "PORTER"),N2250,"")</f>
        <v>45902</v>
      </c>
      <c r="Y2250" s="21">
        <f t="shared" si="236"/>
        <v>0</v>
      </c>
      <c r="Z2250" s="21" t="str">
        <f t="shared" si="237"/>
        <v>Tuesday</v>
      </c>
      <c r="AA2250" s="21" t="str">
        <f t="shared" si="238"/>
        <v>Tuesday</v>
      </c>
      <c r="AB2250" s="21" t="str">
        <f>VLOOKUP(U2250,'Currency Sheet'!A:C,3,)</f>
        <v>DOLLAR</v>
      </c>
      <c r="AC2250" s="42" t="str">
        <f>VLOOKUP(P2250,'Customer List'!B:D,3,)</f>
        <v>Local</v>
      </c>
    </row>
    <row r="2251" spans="1:29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63</v>
      </c>
      <c r="F2251" s="47">
        <f t="shared" si="233"/>
        <v>5544</v>
      </c>
      <c r="G2251" s="48">
        <f t="shared" si="234"/>
        <v>5544</v>
      </c>
      <c r="H2251" s="21">
        <v>101227</v>
      </c>
      <c r="I2251" s="21" t="s">
        <v>1790</v>
      </c>
      <c r="J2251" s="21">
        <v>1</v>
      </c>
      <c r="K2251" s="21">
        <v>1</v>
      </c>
      <c r="L2251" s="21">
        <f t="shared" si="235"/>
        <v>0</v>
      </c>
      <c r="M2251" s="21" t="s">
        <v>3271</v>
      </c>
      <c r="N2251" s="30">
        <v>45899</v>
      </c>
      <c r="O2251" s="48">
        <v>6840</v>
      </c>
      <c r="P2251" s="21" t="s">
        <v>839</v>
      </c>
      <c r="Q2251" s="21">
        <v>58155032191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36"/>
        <v>2</v>
      </c>
      <c r="Z2251" s="21" t="str">
        <f t="shared" si="237"/>
        <v>Saturday</v>
      </c>
      <c r="AA2251" s="21" t="str">
        <f t="shared" si="238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160.30000000000001</v>
      </c>
      <c r="F2252" s="47">
        <f t="shared" si="233"/>
        <v>14106.400000000001</v>
      </c>
      <c r="G2252" s="48">
        <f t="shared" si="234"/>
        <v>14106.400000000001</v>
      </c>
      <c r="H2252" s="21">
        <v>101320</v>
      </c>
      <c r="I2252" s="21" t="s">
        <v>2803</v>
      </c>
      <c r="J2252" s="21">
        <v>1</v>
      </c>
      <c r="K2252" s="21">
        <v>1</v>
      </c>
      <c r="L2252" s="21">
        <f t="shared" si="235"/>
        <v>0</v>
      </c>
      <c r="M2252" s="21" t="s">
        <v>3274</v>
      </c>
      <c r="N2252" s="30">
        <v>45899</v>
      </c>
      <c r="O2252" s="48">
        <v>21297</v>
      </c>
      <c r="P2252" s="21" t="s">
        <v>2045</v>
      </c>
      <c r="Q2252" s="21">
        <v>58155031992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36"/>
        <v>2</v>
      </c>
      <c r="Z2252" s="21" t="str">
        <f t="shared" si="237"/>
        <v>Saturday</v>
      </c>
      <c r="AA2252" s="21" t="str">
        <f t="shared" si="238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60.2</v>
      </c>
      <c r="F2253" s="47">
        <f t="shared" si="233"/>
        <v>5297.6</v>
      </c>
      <c r="G2253" s="48">
        <f t="shared" si="234"/>
        <v>5297.6</v>
      </c>
      <c r="H2253" s="21">
        <v>101903</v>
      </c>
      <c r="I2253" s="21" t="s">
        <v>3236</v>
      </c>
      <c r="J2253" s="21">
        <v>1</v>
      </c>
      <c r="K2253" s="21">
        <v>1</v>
      </c>
      <c r="L2253" s="21">
        <f t="shared" si="235"/>
        <v>0</v>
      </c>
      <c r="M2253" s="21" t="s">
        <v>3286</v>
      </c>
      <c r="N2253" s="30">
        <v>45901</v>
      </c>
      <c r="O2253" s="48">
        <v>0</v>
      </c>
      <c r="P2253" s="21" t="s">
        <v>2511</v>
      </c>
      <c r="Q2253" s="21" t="s">
        <v>3309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MOHALI (PUNJAB)</v>
      </c>
      <c r="W2253" s="38"/>
      <c r="X2253" s="30">
        <v>45905</v>
      </c>
      <c r="Y2253" s="21">
        <f t="shared" si="236"/>
        <v>4</v>
      </c>
      <c r="Z2253" s="21" t="str">
        <f t="shared" si="237"/>
        <v>Monday</v>
      </c>
      <c r="AA2253" s="21" t="str">
        <f t="shared" si="238"/>
        <v>Friday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109.2</v>
      </c>
      <c r="F2254" s="47">
        <f t="shared" si="233"/>
        <v>9609.6</v>
      </c>
      <c r="G2254" s="48">
        <f t="shared" si="234"/>
        <v>9609.6</v>
      </c>
      <c r="H2254" s="21">
        <v>102012</v>
      </c>
      <c r="I2254" s="21" t="s">
        <v>1279</v>
      </c>
      <c r="J2254" s="21">
        <v>1</v>
      </c>
      <c r="K2254" s="21">
        <v>1</v>
      </c>
      <c r="L2254" s="21">
        <f t="shared" si="235"/>
        <v>0</v>
      </c>
      <c r="M2254" s="21" t="s">
        <v>3269</v>
      </c>
      <c r="N2254" s="30">
        <v>45899</v>
      </c>
      <c r="O2254" s="48">
        <v>17409.599999999999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36"/>
        <v>2</v>
      </c>
      <c r="Z2254" s="21" t="str">
        <f t="shared" si="237"/>
        <v>Saturday</v>
      </c>
      <c r="AA2254" s="21" t="str">
        <f t="shared" si="238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160.30000000000001</v>
      </c>
      <c r="F2255" s="47">
        <f t="shared" si="233"/>
        <v>14106.400000000001</v>
      </c>
      <c r="G2255" s="48">
        <f t="shared" si="234"/>
        <v>14106.400000000001</v>
      </c>
      <c r="H2255" s="21">
        <v>102714</v>
      </c>
      <c r="I2255" s="21" t="s">
        <v>3237</v>
      </c>
      <c r="J2255" s="21">
        <v>1</v>
      </c>
      <c r="K2255" s="21">
        <v>1</v>
      </c>
      <c r="L2255" s="21">
        <f t="shared" si="235"/>
        <v>0</v>
      </c>
      <c r="M2255" s="21" t="s">
        <v>3271</v>
      </c>
      <c r="N2255" s="30">
        <v>45899</v>
      </c>
      <c r="O2255" s="48">
        <v>17404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36"/>
        <v>2</v>
      </c>
      <c r="Z2255" s="21" t="str">
        <f t="shared" si="237"/>
        <v>Saturday</v>
      </c>
      <c r="AA2255" s="21" t="str">
        <f t="shared" si="238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29.4</v>
      </c>
      <c r="F2256" s="47">
        <f t="shared" si="233"/>
        <v>2587.1999999999998</v>
      </c>
      <c r="G2256" s="48">
        <f t="shared" si="234"/>
        <v>2587.1999999999998</v>
      </c>
      <c r="H2256" s="21">
        <v>103021</v>
      </c>
      <c r="I2256" s="21" t="s">
        <v>1280</v>
      </c>
      <c r="J2256" s="21">
        <v>1</v>
      </c>
      <c r="K2256" s="21">
        <v>1</v>
      </c>
      <c r="L2256" s="21">
        <f t="shared" si="235"/>
        <v>0</v>
      </c>
      <c r="M2256" s="21" t="s">
        <v>3269</v>
      </c>
      <c r="N2256" s="30">
        <v>45899</v>
      </c>
      <c r="O2256" s="48">
        <v>4687.2</v>
      </c>
      <c r="P2256" s="21" t="s">
        <v>211</v>
      </c>
      <c r="Q2256" s="21">
        <v>58155038421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Banglore</v>
      </c>
      <c r="W2256" s="38"/>
      <c r="X2256" s="30">
        <v>45901</v>
      </c>
      <c r="Y2256" s="21">
        <f t="shared" si="236"/>
        <v>2</v>
      </c>
      <c r="Z2256" s="21" t="str">
        <f t="shared" si="237"/>
        <v>Saturday</v>
      </c>
      <c r="AA2256" s="21" t="str">
        <f t="shared" si="238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30.8</v>
      </c>
      <c r="F2257" s="47">
        <f t="shared" si="233"/>
        <v>2710.4</v>
      </c>
      <c r="G2257" s="48">
        <f t="shared" si="234"/>
        <v>2710.4</v>
      </c>
      <c r="H2257" s="21">
        <v>103105</v>
      </c>
      <c r="I2257" s="21" t="s">
        <v>1662</v>
      </c>
      <c r="J2257" s="21">
        <v>1</v>
      </c>
      <c r="K2257" s="21">
        <v>1</v>
      </c>
      <c r="L2257" s="21">
        <f t="shared" si="235"/>
        <v>0</v>
      </c>
      <c r="M2257" s="21" t="s">
        <v>3271</v>
      </c>
      <c r="N2257" s="30">
        <v>45899</v>
      </c>
      <c r="O2257" s="48">
        <v>3344</v>
      </c>
      <c r="P2257" s="21" t="s">
        <v>839</v>
      </c>
      <c r="Q2257" s="21">
        <v>58155032191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Hyderabad</v>
      </c>
      <c r="W2257" s="38"/>
      <c r="X2257" s="30">
        <v>45901</v>
      </c>
      <c r="Y2257" s="21">
        <f t="shared" si="236"/>
        <v>2</v>
      </c>
      <c r="Z2257" s="21" t="str">
        <f t="shared" si="237"/>
        <v>Saturday</v>
      </c>
      <c r="AA2257" s="21" t="str">
        <f t="shared" si="238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71.400000000000006</v>
      </c>
      <c r="F2258" s="47">
        <f t="shared" si="233"/>
        <v>6283.2000000000007</v>
      </c>
      <c r="G2258" s="48">
        <f t="shared" si="234"/>
        <v>6283.2000000000007</v>
      </c>
      <c r="H2258" s="21">
        <v>103108</v>
      </c>
      <c r="I2258" s="21" t="s">
        <v>77</v>
      </c>
      <c r="J2258" s="21">
        <v>1</v>
      </c>
      <c r="K2258" s="21">
        <v>1</v>
      </c>
      <c r="L2258" s="21">
        <f t="shared" si="235"/>
        <v>0</v>
      </c>
      <c r="M2258" s="21" t="s">
        <v>3298</v>
      </c>
      <c r="N2258" s="30">
        <v>45902</v>
      </c>
      <c r="O2258" s="48">
        <v>7481.25</v>
      </c>
      <c r="P2258" s="21" t="s">
        <v>254</v>
      </c>
      <c r="Q2258" s="21" t="s">
        <v>2070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36"/>
        <v>0</v>
      </c>
      <c r="Z2258" s="21" t="str">
        <f t="shared" si="237"/>
        <v>Tuesday</v>
      </c>
      <c r="AA2258" s="21" t="str">
        <f t="shared" si="238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150.28</v>
      </c>
      <c r="F2259" s="47">
        <f t="shared" si="233"/>
        <v>13224.64</v>
      </c>
      <c r="G2259" s="48">
        <f t="shared" si="234"/>
        <v>26449.279999999999</v>
      </c>
      <c r="H2259" s="21">
        <v>103132</v>
      </c>
      <c r="I2259" s="21" t="s">
        <v>1281</v>
      </c>
      <c r="J2259" s="21">
        <v>2</v>
      </c>
      <c r="K2259" s="21">
        <v>2</v>
      </c>
      <c r="L2259" s="21">
        <f t="shared" si="235"/>
        <v>0</v>
      </c>
      <c r="M2259" s="21" t="s">
        <v>3298</v>
      </c>
      <c r="N2259" s="30">
        <v>45902</v>
      </c>
      <c r="O2259" s="48">
        <v>31492.5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36"/>
        <v>0</v>
      </c>
      <c r="Z2259" s="21" t="str">
        <f t="shared" si="237"/>
        <v>Tuesday</v>
      </c>
      <c r="AA2259" s="21" t="str">
        <f t="shared" si="238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77</v>
      </c>
      <c r="F2260" s="47">
        <f t="shared" si="233"/>
        <v>6776</v>
      </c>
      <c r="G2260" s="48">
        <f t="shared" si="234"/>
        <v>6776</v>
      </c>
      <c r="H2260" s="21">
        <v>104407</v>
      </c>
      <c r="I2260" s="21" t="s">
        <v>3238</v>
      </c>
      <c r="J2260" s="21">
        <v>1</v>
      </c>
      <c r="K2260" s="21">
        <v>1</v>
      </c>
      <c r="L2260" s="21">
        <f t="shared" si="235"/>
        <v>0</v>
      </c>
      <c r="M2260" s="21" t="s">
        <v>3269</v>
      </c>
      <c r="N2260" s="30">
        <v>45899</v>
      </c>
      <c r="O2260" s="48">
        <v>12276</v>
      </c>
      <c r="P2260" s="21" t="s">
        <v>211</v>
      </c>
      <c r="Q2260" s="21">
        <v>58155038421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Banglore</v>
      </c>
      <c r="W2260" s="38"/>
      <c r="X2260" s="30">
        <v>45901</v>
      </c>
      <c r="Y2260" s="21">
        <f t="shared" si="236"/>
        <v>2</v>
      </c>
      <c r="Z2260" s="21" t="str">
        <f t="shared" si="237"/>
        <v>Saturday</v>
      </c>
      <c r="AA2260" s="21" t="str">
        <f t="shared" si="238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204.4</v>
      </c>
      <c r="F2261" s="47">
        <f t="shared" si="233"/>
        <v>17987.2</v>
      </c>
      <c r="G2261" s="48">
        <f t="shared" si="234"/>
        <v>17987.2</v>
      </c>
      <c r="H2261" s="21">
        <v>104734</v>
      </c>
      <c r="I2261" s="21" t="s">
        <v>3239</v>
      </c>
      <c r="J2261" s="21">
        <v>1</v>
      </c>
      <c r="K2261" s="21">
        <v>1</v>
      </c>
      <c r="L2261" s="21">
        <f t="shared" si="235"/>
        <v>0</v>
      </c>
      <c r="M2261" s="21" t="s">
        <v>3271</v>
      </c>
      <c r="N2261" s="30">
        <v>45899</v>
      </c>
      <c r="O2261" s="48">
        <v>22192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36"/>
        <v>2</v>
      </c>
      <c r="Z2261" s="21" t="str">
        <f t="shared" si="237"/>
        <v>Saturday</v>
      </c>
      <c r="AA2261" s="21" t="str">
        <f t="shared" si="238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222.75</v>
      </c>
      <c r="F2262" s="47">
        <f t="shared" si="233"/>
        <v>19602</v>
      </c>
      <c r="G2262" s="48">
        <f t="shared" si="234"/>
        <v>19602</v>
      </c>
      <c r="H2262" s="21">
        <v>105125</v>
      </c>
      <c r="I2262" s="21" t="s">
        <v>3240</v>
      </c>
      <c r="J2262" s="21">
        <v>1</v>
      </c>
      <c r="K2262" s="21">
        <v>1</v>
      </c>
      <c r="L2262" s="21">
        <f t="shared" si="235"/>
        <v>0</v>
      </c>
      <c r="M2262" s="21" t="s">
        <v>3271</v>
      </c>
      <c r="N2262" s="30">
        <v>45899</v>
      </c>
      <c r="O2262" s="48">
        <v>22572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36"/>
        <v>2</v>
      </c>
      <c r="Z2262" s="21" t="str">
        <f t="shared" si="237"/>
        <v>Saturday</v>
      </c>
      <c r="AA2262" s="21" t="str">
        <f t="shared" si="238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223.72</v>
      </c>
      <c r="F2263" s="47">
        <f t="shared" si="233"/>
        <v>19687.36</v>
      </c>
      <c r="G2263" s="48">
        <f t="shared" si="234"/>
        <v>19687.36</v>
      </c>
      <c r="H2263" s="21">
        <v>106306</v>
      </c>
      <c r="I2263" s="21" t="s">
        <v>1544</v>
      </c>
      <c r="J2263" s="21">
        <v>1</v>
      </c>
      <c r="K2263" s="21">
        <v>1</v>
      </c>
      <c r="L2263" s="21">
        <f t="shared" si="235"/>
        <v>0</v>
      </c>
      <c r="M2263" s="21" t="s">
        <v>3298</v>
      </c>
      <c r="N2263" s="30">
        <v>45902</v>
      </c>
      <c r="O2263" s="48">
        <v>23441.07</v>
      </c>
      <c r="P2263" s="21" t="s">
        <v>254</v>
      </c>
      <c r="Q2263" s="21" t="s">
        <v>2070</v>
      </c>
      <c r="R2263" s="21" t="s">
        <v>847</v>
      </c>
      <c r="S2263" s="3">
        <v>4</v>
      </c>
      <c r="T2263" s="37"/>
      <c r="U2263" s="21" t="s">
        <v>18</v>
      </c>
      <c r="V2263" s="21" t="str">
        <f>VLOOKUP(P2263,'Customer List'!B:C,2,)</f>
        <v>Delhi</v>
      </c>
      <c r="W2263" s="38"/>
      <c r="X2263" s="30">
        <f>IF(OR(R2263 = "PRIYANKA MADAM", R2263 = "DEEPAK", R2263 = "PORTER"),N2263,"")</f>
        <v>45902</v>
      </c>
      <c r="Y2263" s="21">
        <f t="shared" si="236"/>
        <v>0</v>
      </c>
      <c r="Z2263" s="21" t="str">
        <f t="shared" si="237"/>
        <v>Tuesday</v>
      </c>
      <c r="AA2263" s="21" t="str">
        <f t="shared" si="238"/>
        <v>Tuesday</v>
      </c>
      <c r="AB2263" s="21" t="str">
        <f>VLOOKUP(U2263,'Currency Sheet'!A:C,3,)</f>
        <v>DOLLAR</v>
      </c>
      <c r="AC2263" s="42" t="str">
        <f>VLOOKUP(P2263,'Customer List'!B:D,3,)</f>
        <v>Local</v>
      </c>
    </row>
    <row r="2264" spans="1:29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65.8</v>
      </c>
      <c r="F2264" s="47">
        <f t="shared" si="233"/>
        <v>5790.4</v>
      </c>
      <c r="G2264" s="48">
        <f t="shared" si="234"/>
        <v>5790.4</v>
      </c>
      <c r="H2264" s="21">
        <v>107627</v>
      </c>
      <c r="I2264" s="21" t="s">
        <v>1545</v>
      </c>
      <c r="J2264" s="21">
        <v>1</v>
      </c>
      <c r="K2264" s="21">
        <v>1</v>
      </c>
      <c r="L2264" s="21">
        <f t="shared" si="235"/>
        <v>0</v>
      </c>
      <c r="M2264" s="21" t="s">
        <v>3271</v>
      </c>
      <c r="N2264" s="30">
        <v>45899</v>
      </c>
      <c r="O2264" s="48">
        <v>7144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36"/>
        <v>2</v>
      </c>
      <c r="Z2264" s="21" t="str">
        <f t="shared" si="237"/>
        <v>Saturday</v>
      </c>
      <c r="AA2264" s="21" t="str">
        <f t="shared" si="238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160.30000000000001</v>
      </c>
      <c r="F2265" s="47">
        <f t="shared" si="233"/>
        <v>14106.400000000001</v>
      </c>
      <c r="G2265" s="48">
        <f t="shared" si="234"/>
        <v>14106.400000000001</v>
      </c>
      <c r="H2265" s="21">
        <v>108417</v>
      </c>
      <c r="I2265" s="21" t="s">
        <v>3241</v>
      </c>
      <c r="J2265" s="21">
        <v>1</v>
      </c>
      <c r="K2265" s="21">
        <v>1</v>
      </c>
      <c r="L2265" s="21">
        <f t="shared" si="235"/>
        <v>0</v>
      </c>
      <c r="M2265" s="21" t="s">
        <v>3271</v>
      </c>
      <c r="N2265" s="30">
        <v>45899</v>
      </c>
      <c r="O2265" s="48">
        <v>17404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36"/>
        <v>2</v>
      </c>
      <c r="Z2265" s="21" t="str">
        <f t="shared" si="237"/>
        <v>Saturday</v>
      </c>
      <c r="AA2265" s="21" t="str">
        <f t="shared" si="238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219</v>
      </c>
      <c r="F2266" s="47">
        <f t="shared" si="233"/>
        <v>19272</v>
      </c>
      <c r="G2266" s="48">
        <f t="shared" si="234"/>
        <v>19272</v>
      </c>
      <c r="H2266" s="21">
        <v>117339</v>
      </c>
      <c r="I2266" s="21" t="s">
        <v>1547</v>
      </c>
      <c r="J2266" s="21">
        <v>1</v>
      </c>
      <c r="K2266" s="21">
        <v>1</v>
      </c>
      <c r="L2266" s="21">
        <f t="shared" si="235"/>
        <v>0</v>
      </c>
      <c r="M2266" s="21" t="s">
        <v>3271</v>
      </c>
      <c r="N2266" s="30">
        <v>45899</v>
      </c>
      <c r="O2266" s="48">
        <v>22192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36"/>
        <v>2</v>
      </c>
      <c r="Z2266" s="21" t="str">
        <f t="shared" si="237"/>
        <v>Saturday</v>
      </c>
      <c r="AA2266" s="21" t="str">
        <f t="shared" si="238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189.75</v>
      </c>
      <c r="F2267" s="47">
        <f t="shared" si="233"/>
        <v>16698</v>
      </c>
      <c r="G2267" s="48">
        <f t="shared" si="234"/>
        <v>16698</v>
      </c>
      <c r="H2267" s="21">
        <v>123137</v>
      </c>
      <c r="I2267" s="21" t="s">
        <v>1262</v>
      </c>
      <c r="J2267" s="21">
        <v>1</v>
      </c>
      <c r="K2267" s="21">
        <v>1</v>
      </c>
      <c r="L2267" s="21">
        <f t="shared" si="235"/>
        <v>0</v>
      </c>
      <c r="M2267" s="21" t="s">
        <v>3271</v>
      </c>
      <c r="N2267" s="30">
        <v>45899</v>
      </c>
      <c r="O2267" s="48">
        <v>19228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36"/>
        <v>2</v>
      </c>
      <c r="Z2267" s="21" t="str">
        <f t="shared" si="237"/>
        <v>Saturday</v>
      </c>
      <c r="AA2267" s="21" t="str">
        <f t="shared" si="238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259</v>
      </c>
      <c r="F2268" s="47">
        <f t="shared" si="233"/>
        <v>22792</v>
      </c>
      <c r="G2268" s="48">
        <f t="shared" si="234"/>
        <v>22792</v>
      </c>
      <c r="H2268" s="21">
        <v>126410</v>
      </c>
      <c r="I2268" s="21" t="s">
        <v>3242</v>
      </c>
      <c r="J2268" s="21">
        <v>1</v>
      </c>
      <c r="K2268" s="21">
        <v>1</v>
      </c>
      <c r="L2268" s="21">
        <f t="shared" si="235"/>
        <v>0</v>
      </c>
      <c r="M2268" s="21" t="s">
        <v>3269</v>
      </c>
      <c r="N2268" s="30">
        <v>45899</v>
      </c>
      <c r="O2268" s="48">
        <v>41292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Banglore</v>
      </c>
      <c r="W2268" s="38"/>
      <c r="X2268" s="30">
        <v>45901</v>
      </c>
      <c r="Y2268" s="21">
        <f t="shared" si="236"/>
        <v>2</v>
      </c>
      <c r="Z2268" s="21" t="str">
        <f t="shared" si="237"/>
        <v>Saturday</v>
      </c>
      <c r="AA2268" s="21" t="str">
        <f t="shared" si="238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235.96</v>
      </c>
      <c r="F2269" s="47">
        <f t="shared" si="233"/>
        <v>20764.48</v>
      </c>
      <c r="G2269" s="48">
        <f t="shared" si="234"/>
        <v>20764.48</v>
      </c>
      <c r="H2269" s="21">
        <v>127616</v>
      </c>
      <c r="I2269" s="21" t="s">
        <v>3243</v>
      </c>
      <c r="J2269" s="21">
        <v>1</v>
      </c>
      <c r="K2269" s="21">
        <v>1</v>
      </c>
      <c r="L2269" s="21">
        <f t="shared" si="235"/>
        <v>0</v>
      </c>
      <c r="M2269" s="21" t="s">
        <v>3298</v>
      </c>
      <c r="N2269" s="30">
        <v>45902</v>
      </c>
      <c r="O2269" s="48">
        <v>24723.759999999998</v>
      </c>
      <c r="P2269" s="21" t="s">
        <v>254</v>
      </c>
      <c r="Q2269" s="21" t="s">
        <v>2070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36"/>
        <v>0</v>
      </c>
      <c r="Z2269" s="21" t="str">
        <f t="shared" si="237"/>
        <v>Tuesday</v>
      </c>
      <c r="AA2269" s="21" t="str">
        <f t="shared" si="238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222.75</v>
      </c>
      <c r="F2270" s="47">
        <f t="shared" si="233"/>
        <v>19602</v>
      </c>
      <c r="G2270" s="48">
        <f t="shared" si="234"/>
        <v>19602</v>
      </c>
      <c r="H2270" s="21">
        <v>127633</v>
      </c>
      <c r="I2270" s="21" t="s">
        <v>3244</v>
      </c>
      <c r="J2270" s="21">
        <v>1</v>
      </c>
      <c r="K2270" s="21">
        <v>1</v>
      </c>
      <c r="L2270" s="21">
        <f t="shared" si="235"/>
        <v>0</v>
      </c>
      <c r="M2270" s="21" t="s">
        <v>3271</v>
      </c>
      <c r="N2270" s="30">
        <v>45899</v>
      </c>
      <c r="O2270" s="48">
        <v>22572</v>
      </c>
      <c r="P2270" s="21" t="s">
        <v>839</v>
      </c>
      <c r="Q2270" s="21">
        <v>58155032191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Hyderabad</v>
      </c>
      <c r="W2270" s="38"/>
      <c r="X2270" s="30">
        <v>45901</v>
      </c>
      <c r="Y2270" s="21">
        <f t="shared" si="236"/>
        <v>2</v>
      </c>
      <c r="Z2270" s="21" t="str">
        <f t="shared" si="237"/>
        <v>Saturday</v>
      </c>
      <c r="AA2270" s="21" t="str">
        <f t="shared" si="238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197.88</v>
      </c>
      <c r="F2271" s="47">
        <f t="shared" si="233"/>
        <v>17413.439999999999</v>
      </c>
      <c r="G2271" s="48">
        <f t="shared" si="234"/>
        <v>17413.439999999999</v>
      </c>
      <c r="H2271" s="21">
        <v>134008</v>
      </c>
      <c r="I2271" s="21" t="s">
        <v>3245</v>
      </c>
      <c r="J2271" s="21">
        <v>1</v>
      </c>
      <c r="K2271" s="21">
        <v>1</v>
      </c>
      <c r="L2271" s="21">
        <f t="shared" si="235"/>
        <v>0</v>
      </c>
      <c r="M2271" s="21" t="s">
        <v>3298</v>
      </c>
      <c r="N2271" s="30">
        <v>45902</v>
      </c>
      <c r="O2271" s="48">
        <v>20733.75</v>
      </c>
      <c r="P2271" s="21" t="s">
        <v>254</v>
      </c>
      <c r="Q2271" s="21" t="s">
        <v>2070</v>
      </c>
      <c r="R2271" s="21" t="s">
        <v>847</v>
      </c>
      <c r="S2271" s="3">
        <v>4</v>
      </c>
      <c r="T2271" s="37"/>
      <c r="U2271" s="21" t="s">
        <v>18</v>
      </c>
      <c r="V2271" s="21" t="str">
        <f>VLOOKUP(P2271,'Customer List'!B:C,2,)</f>
        <v>Delhi</v>
      </c>
      <c r="W2271" s="38"/>
      <c r="X2271" s="30">
        <f>IF(OR(R2271 = "PRIYANKA MADAM", R2271 = "DEEPAK", R2271 = "PORTER"),N2271,"")</f>
        <v>45902</v>
      </c>
      <c r="Y2271" s="21">
        <f t="shared" si="236"/>
        <v>0</v>
      </c>
      <c r="Z2271" s="21" t="str">
        <f t="shared" si="237"/>
        <v>Tuesday</v>
      </c>
      <c r="AA2271" s="21" t="str">
        <f t="shared" si="238"/>
        <v>Tuesday</v>
      </c>
      <c r="AB2271" s="21" t="str">
        <f>VLOOKUP(U2271,'Currency Sheet'!A:C,3,)</f>
        <v>DOLLAR</v>
      </c>
      <c r="AC2271" s="42" t="str">
        <f>VLOOKUP(P2271,'Customer List'!B:D,3,)</f>
        <v>Local</v>
      </c>
    </row>
    <row r="2272" spans="1:29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65.8</v>
      </c>
      <c r="F2272" s="47">
        <f t="shared" si="233"/>
        <v>5790.4</v>
      </c>
      <c r="G2272" s="48">
        <f t="shared" si="234"/>
        <v>5790.4</v>
      </c>
      <c r="H2272" s="21">
        <v>135007</v>
      </c>
      <c r="I2272" s="21" t="s">
        <v>3246</v>
      </c>
      <c r="J2272" s="21">
        <v>1</v>
      </c>
      <c r="K2272" s="21">
        <v>1</v>
      </c>
      <c r="L2272" s="21">
        <f t="shared" si="235"/>
        <v>0</v>
      </c>
      <c r="M2272" s="21" t="s">
        <v>3269</v>
      </c>
      <c r="N2272" s="30">
        <v>45899</v>
      </c>
      <c r="O2272" s="48">
        <v>10490.4</v>
      </c>
      <c r="P2272" s="21" t="s">
        <v>211</v>
      </c>
      <c r="Q2272" s="21">
        <v>58155038421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Banglore</v>
      </c>
      <c r="W2272" s="38"/>
      <c r="X2272" s="30">
        <v>45901</v>
      </c>
      <c r="Y2272" s="21">
        <f t="shared" si="236"/>
        <v>2</v>
      </c>
      <c r="Z2272" s="21" t="str">
        <f t="shared" si="237"/>
        <v>Saturday</v>
      </c>
      <c r="AA2272" s="21" t="str">
        <f t="shared" si="238"/>
        <v>Monday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83.3</v>
      </c>
      <c r="F2273" s="47">
        <f t="shared" si="233"/>
        <v>7330.4</v>
      </c>
      <c r="G2273" s="48">
        <f t="shared" si="234"/>
        <v>7330.4</v>
      </c>
      <c r="H2273" s="21">
        <v>135205</v>
      </c>
      <c r="I2273" s="21" t="s">
        <v>3247</v>
      </c>
      <c r="J2273" s="21">
        <v>1</v>
      </c>
      <c r="K2273" s="21">
        <v>1</v>
      </c>
      <c r="L2273" s="21">
        <f t="shared" si="235"/>
        <v>0</v>
      </c>
      <c r="M2273" s="21" t="s">
        <v>3286</v>
      </c>
      <c r="N2273" s="30">
        <v>45901</v>
      </c>
      <c r="O2273" s="48">
        <v>0</v>
      </c>
      <c r="P2273" s="21" t="s">
        <v>2511</v>
      </c>
      <c r="Q2273" s="21" t="s">
        <v>3309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MOHALI (PUNJAB)</v>
      </c>
      <c r="W2273" s="38"/>
      <c r="X2273" s="30">
        <v>45905</v>
      </c>
      <c r="Y2273" s="21">
        <f t="shared" si="236"/>
        <v>4</v>
      </c>
      <c r="Z2273" s="21" t="str">
        <f t="shared" si="237"/>
        <v>Monday</v>
      </c>
      <c r="AA2273" s="21" t="str">
        <f t="shared" si="238"/>
        <v>Friday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235.96</v>
      </c>
      <c r="F2274" s="47">
        <f t="shared" si="233"/>
        <v>20764.48</v>
      </c>
      <c r="G2274" s="48">
        <f t="shared" si="234"/>
        <v>20764.48</v>
      </c>
      <c r="H2274" s="21">
        <v>135224</v>
      </c>
      <c r="I2274" s="21" t="s">
        <v>3248</v>
      </c>
      <c r="J2274" s="21">
        <v>1</v>
      </c>
      <c r="K2274" s="21">
        <v>1</v>
      </c>
      <c r="L2274" s="21">
        <f t="shared" si="235"/>
        <v>0</v>
      </c>
      <c r="M2274" s="21" t="s">
        <v>3298</v>
      </c>
      <c r="N2274" s="30">
        <v>45902</v>
      </c>
      <c r="O2274" s="48">
        <v>24723.759999999998</v>
      </c>
      <c r="P2274" s="21" t="s">
        <v>254</v>
      </c>
      <c r="Q2274" s="21" t="s">
        <v>2070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>IF(OR(R2274 = "PRIYANKA MADAM", R2274 = "DEEPAK", R2274 = "PORTER"),N2274,"")</f>
        <v>45902</v>
      </c>
      <c r="Y2274" s="21">
        <f t="shared" si="236"/>
        <v>0</v>
      </c>
      <c r="Z2274" s="21" t="str">
        <f t="shared" si="237"/>
        <v>Tuesday</v>
      </c>
      <c r="AA2274" s="21" t="str">
        <f t="shared" si="238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45.5</v>
      </c>
      <c r="F2275" s="47">
        <f t="shared" si="233"/>
        <v>4004</v>
      </c>
      <c r="G2275" s="48">
        <f t="shared" si="234"/>
        <v>4004</v>
      </c>
      <c r="H2275" s="21">
        <v>156603</v>
      </c>
      <c r="I2275" s="21" t="s">
        <v>2905</v>
      </c>
      <c r="J2275" s="21">
        <v>1</v>
      </c>
      <c r="K2275" s="21">
        <v>1</v>
      </c>
      <c r="L2275" s="21">
        <f t="shared" si="235"/>
        <v>0</v>
      </c>
      <c r="M2275" s="21" t="s">
        <v>3269</v>
      </c>
      <c r="N2275" s="30">
        <v>45899</v>
      </c>
      <c r="O2275" s="48">
        <v>7254</v>
      </c>
      <c r="P2275" s="21" t="s">
        <v>211</v>
      </c>
      <c r="Q2275" s="21">
        <v>58155038421</v>
      </c>
      <c r="R2275" s="21" t="s">
        <v>40</v>
      </c>
      <c r="S2275" s="3">
        <v>4</v>
      </c>
      <c r="T2275" s="37"/>
      <c r="U2275" s="21" t="s">
        <v>18</v>
      </c>
      <c r="V2275" s="21" t="str">
        <f>VLOOKUP(P2275,'Customer List'!B:C,2,)</f>
        <v>Banglore</v>
      </c>
      <c r="W2275" s="38"/>
      <c r="X2275" s="30">
        <v>45901</v>
      </c>
      <c r="Y2275" s="21">
        <f t="shared" si="236"/>
        <v>2</v>
      </c>
      <c r="Z2275" s="21" t="str">
        <f t="shared" si="237"/>
        <v>Saturday</v>
      </c>
      <c r="AA2275" s="21" t="str">
        <f t="shared" si="238"/>
        <v>Monday</v>
      </c>
      <c r="AB2275" s="21" t="str">
        <f>VLOOKUP(U2275,'Currency Sheet'!A:C,3,)</f>
        <v>DOLLAR</v>
      </c>
      <c r="AC2275" s="42" t="str">
        <f>VLOOKUP(P2275,'Customer List'!B:D,3,)</f>
        <v>OutStation</v>
      </c>
    </row>
    <row r="2276" spans="1:29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104.72</v>
      </c>
      <c r="F2276" s="47">
        <f t="shared" si="233"/>
        <v>9215.36</v>
      </c>
      <c r="G2276" s="48">
        <f t="shared" si="234"/>
        <v>18430.72</v>
      </c>
      <c r="H2276" s="21">
        <v>157306</v>
      </c>
      <c r="I2276" s="21" t="s">
        <v>82</v>
      </c>
      <c r="J2276" s="21">
        <v>2</v>
      </c>
      <c r="K2276" s="21">
        <v>2</v>
      </c>
      <c r="L2276" s="21">
        <f t="shared" si="235"/>
        <v>0</v>
      </c>
      <c r="M2276" s="21" t="s">
        <v>3298</v>
      </c>
      <c r="N2276" s="30">
        <v>45902</v>
      </c>
      <c r="O2276" s="48">
        <v>21945</v>
      </c>
      <c r="P2276" s="21" t="s">
        <v>254</v>
      </c>
      <c r="Q2276" s="21" t="s">
        <v>2070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ref="X2276:X2281" si="239">IF(OR(R2276 = "PRIYANKA MADAM", R2276 = "DEEPAK", R2276 = "PORTER"),N2276,"")</f>
        <v>45902</v>
      </c>
      <c r="Y2276" s="21">
        <f t="shared" si="236"/>
        <v>0</v>
      </c>
      <c r="Z2276" s="21" t="str">
        <f t="shared" si="237"/>
        <v>Tuesday</v>
      </c>
      <c r="AA2276" s="21" t="str">
        <f t="shared" si="238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217</v>
      </c>
      <c r="F2277" s="47">
        <f t="shared" si="233"/>
        <v>19096</v>
      </c>
      <c r="G2277" s="48">
        <f t="shared" si="234"/>
        <v>19096</v>
      </c>
      <c r="H2277" s="21">
        <v>161220</v>
      </c>
      <c r="I2277" s="21" t="s">
        <v>3249</v>
      </c>
      <c r="J2277" s="21">
        <v>1</v>
      </c>
      <c r="K2277" s="21">
        <v>1</v>
      </c>
      <c r="L2277" s="21">
        <f t="shared" si="235"/>
        <v>0</v>
      </c>
      <c r="M2277" s="21" t="s">
        <v>2769</v>
      </c>
      <c r="N2277" s="30">
        <v>45898</v>
      </c>
      <c r="O2277" s="48">
        <v>43245</v>
      </c>
      <c r="P2277" s="21" t="s">
        <v>625</v>
      </c>
      <c r="Q2277" s="21" t="s">
        <v>2070</v>
      </c>
      <c r="R2277" s="21" t="s">
        <v>637</v>
      </c>
      <c r="S2277" s="3">
        <v>4</v>
      </c>
      <c r="T2277" s="37" t="s">
        <v>2770</v>
      </c>
      <c r="U2277" s="21" t="s">
        <v>18</v>
      </c>
      <c r="V2277" s="21" t="str">
        <f>VLOOKUP(P2277,'Customer List'!B:C,2,)</f>
        <v>Delhi</v>
      </c>
      <c r="W2277" s="38"/>
      <c r="X2277" s="30">
        <f t="shared" si="239"/>
        <v>45898</v>
      </c>
      <c r="Y2277" s="21">
        <f t="shared" si="236"/>
        <v>0</v>
      </c>
      <c r="Z2277" s="21" t="str">
        <f t="shared" si="237"/>
        <v>Friday</v>
      </c>
      <c r="AA2277" s="21" t="str">
        <f t="shared" si="238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189.04</v>
      </c>
      <c r="F2278" s="47">
        <f t="shared" si="233"/>
        <v>16635.52</v>
      </c>
      <c r="G2278" s="48">
        <f t="shared" si="234"/>
        <v>16635.52</v>
      </c>
      <c r="H2278" s="21">
        <v>300420</v>
      </c>
      <c r="I2278" s="21" t="s">
        <v>2925</v>
      </c>
      <c r="J2278" s="21">
        <v>1</v>
      </c>
      <c r="K2278" s="21">
        <v>1</v>
      </c>
      <c r="L2278" s="21">
        <f t="shared" si="235"/>
        <v>0</v>
      </c>
      <c r="M2278" s="21" t="s">
        <v>3298</v>
      </c>
      <c r="N2278" s="30">
        <v>45902</v>
      </c>
      <c r="O2278" s="48">
        <v>19807.5</v>
      </c>
      <c r="P2278" s="21" t="s">
        <v>254</v>
      </c>
      <c r="Q2278" s="21" t="s">
        <v>2070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9"/>
        <v>45902</v>
      </c>
      <c r="Y2278" s="21">
        <f t="shared" si="236"/>
        <v>0</v>
      </c>
      <c r="Z2278" s="21" t="str">
        <f t="shared" si="237"/>
        <v>Tuesday</v>
      </c>
      <c r="AA2278" s="21" t="str">
        <f t="shared" si="238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142.80000000000001</v>
      </c>
      <c r="F2279" s="47">
        <f t="shared" si="233"/>
        <v>12566.400000000001</v>
      </c>
      <c r="G2279" s="48">
        <f t="shared" si="234"/>
        <v>12566.400000000001</v>
      </c>
      <c r="H2279" s="21">
        <v>300440</v>
      </c>
      <c r="I2279" s="21" t="s">
        <v>216</v>
      </c>
      <c r="J2279" s="21">
        <v>1</v>
      </c>
      <c r="K2279" s="21">
        <v>1</v>
      </c>
      <c r="L2279" s="21">
        <f t="shared" si="235"/>
        <v>0</v>
      </c>
      <c r="M2279" s="21" t="s">
        <v>2767</v>
      </c>
      <c r="N2279" s="30">
        <v>45898</v>
      </c>
      <c r="O2279" s="48">
        <v>19380</v>
      </c>
      <c r="P2279" s="21" t="s">
        <v>213</v>
      </c>
      <c r="Q2279" s="21" t="s">
        <v>1127</v>
      </c>
      <c r="R2279" s="21" t="s">
        <v>1127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9"/>
        <v>45898</v>
      </c>
      <c r="Y2279" s="21">
        <f t="shared" si="236"/>
        <v>0</v>
      </c>
      <c r="Z2279" s="21" t="str">
        <f t="shared" si="237"/>
        <v>Friday</v>
      </c>
      <c r="AA2279" s="21" t="str">
        <f t="shared" si="238"/>
        <v>Friday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198.56</v>
      </c>
      <c r="F2280" s="47">
        <f t="shared" si="233"/>
        <v>17473.28</v>
      </c>
      <c r="G2280" s="48">
        <f t="shared" si="234"/>
        <v>17473.28</v>
      </c>
      <c r="H2280" s="21">
        <v>300518</v>
      </c>
      <c r="I2280" s="21" t="s">
        <v>1825</v>
      </c>
      <c r="J2280" s="21">
        <v>1</v>
      </c>
      <c r="K2280" s="21">
        <v>1</v>
      </c>
      <c r="L2280" s="21">
        <f t="shared" si="235"/>
        <v>0</v>
      </c>
      <c r="M2280" s="21" t="s">
        <v>3298</v>
      </c>
      <c r="N2280" s="30">
        <v>45902</v>
      </c>
      <c r="O2280" s="48">
        <v>20805</v>
      </c>
      <c r="P2280" s="21" t="s">
        <v>254</v>
      </c>
      <c r="Q2280" s="21" t="s">
        <v>2070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9"/>
        <v>45902</v>
      </c>
      <c r="Y2280" s="21">
        <f t="shared" si="236"/>
        <v>0</v>
      </c>
      <c r="Z2280" s="21" t="str">
        <f t="shared" si="237"/>
        <v>Tuesday</v>
      </c>
      <c r="AA2280" s="21" t="str">
        <f t="shared" si="238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34</v>
      </c>
      <c r="F2281" s="47">
        <f t="shared" si="233"/>
        <v>2992</v>
      </c>
      <c r="G2281" s="48">
        <f t="shared" si="234"/>
        <v>2992</v>
      </c>
      <c r="H2281" s="21">
        <v>301006</v>
      </c>
      <c r="I2281" s="21" t="s">
        <v>3250</v>
      </c>
      <c r="J2281" s="21">
        <v>1</v>
      </c>
      <c r="K2281" s="21">
        <v>1</v>
      </c>
      <c r="L2281" s="21">
        <f t="shared" si="235"/>
        <v>0</v>
      </c>
      <c r="M2281" s="21" t="s">
        <v>3298</v>
      </c>
      <c r="N2281" s="30">
        <v>45902</v>
      </c>
      <c r="O2281" s="48">
        <v>3562.5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39"/>
        <v>45902</v>
      </c>
      <c r="Y2281" s="21">
        <f t="shared" si="236"/>
        <v>0</v>
      </c>
      <c r="Z2281" s="21" t="str">
        <f t="shared" si="237"/>
        <v>Tuesday</v>
      </c>
      <c r="AA2281" s="21" t="str">
        <f t="shared" si="238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77</v>
      </c>
      <c r="F2282" s="47">
        <f t="shared" si="233"/>
        <v>6776</v>
      </c>
      <c r="G2282" s="48">
        <f t="shared" si="234"/>
        <v>6776</v>
      </c>
      <c r="H2282" s="21">
        <v>301306</v>
      </c>
      <c r="I2282" s="21" t="s">
        <v>3251</v>
      </c>
      <c r="J2282" s="21">
        <v>1</v>
      </c>
      <c r="K2282" s="21">
        <v>1</v>
      </c>
      <c r="L2282" s="21">
        <f t="shared" si="235"/>
        <v>0</v>
      </c>
      <c r="M2282" s="21" t="s">
        <v>3273</v>
      </c>
      <c r="N2282" s="30">
        <v>45899</v>
      </c>
      <c r="O2282" s="48">
        <v>10230</v>
      </c>
      <c r="P2282" s="21" t="s">
        <v>2045</v>
      </c>
      <c r="Q2282" s="21">
        <v>58155031992</v>
      </c>
      <c r="R2282" s="21" t="s">
        <v>40</v>
      </c>
      <c r="S2282" s="3">
        <v>4</v>
      </c>
      <c r="T2282" s="37"/>
      <c r="U2282" s="21" t="s">
        <v>18</v>
      </c>
      <c r="V2282" s="21" t="str">
        <f>VLOOKUP(P2282,'Customer List'!B:C,2,)</f>
        <v>Hyderabad</v>
      </c>
      <c r="W2282" s="38"/>
      <c r="X2282" s="30">
        <v>45901</v>
      </c>
      <c r="Y2282" s="21">
        <f t="shared" si="236"/>
        <v>2</v>
      </c>
      <c r="Z2282" s="21" t="str">
        <f t="shared" si="237"/>
        <v>Saturday</v>
      </c>
      <c r="AA2282" s="21" t="str">
        <f t="shared" si="238"/>
        <v>Monday</v>
      </c>
      <c r="AB2282" s="21" t="str">
        <f>VLOOKUP(U2282,'Currency Sheet'!A:C,3,)</f>
        <v>DOLLAR</v>
      </c>
      <c r="AC2282" s="42" t="str">
        <f>VLOOKUP(P2282,'Customer List'!B:D,3,)</f>
        <v>OutStation</v>
      </c>
    </row>
    <row r="2283" spans="1:29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177.75</v>
      </c>
      <c r="F2283" s="47">
        <f t="shared" si="233"/>
        <v>15642</v>
      </c>
      <c r="G2283" s="48">
        <f t="shared" si="234"/>
        <v>31284</v>
      </c>
      <c r="H2283" s="21">
        <v>301833</v>
      </c>
      <c r="I2283" s="21" t="s">
        <v>3063</v>
      </c>
      <c r="J2283" s="21">
        <v>2</v>
      </c>
      <c r="K2283" s="21">
        <v>2</v>
      </c>
      <c r="L2283" s="21">
        <f t="shared" si="235"/>
        <v>0</v>
      </c>
      <c r="M2283" s="21" t="s">
        <v>3299</v>
      </c>
      <c r="N2283" s="30">
        <v>45902</v>
      </c>
      <c r="O2283" s="48">
        <v>53633.1</v>
      </c>
      <c r="P2283" s="21" t="s">
        <v>652</v>
      </c>
      <c r="Q2283" s="21" t="s">
        <v>2070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36"/>
        <v>0</v>
      </c>
      <c r="Z2283" s="21" t="str">
        <f t="shared" si="237"/>
        <v>Tuesday</v>
      </c>
      <c r="AA2283" s="21" t="str">
        <f t="shared" si="238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326.25</v>
      </c>
      <c r="F2284" s="47">
        <f t="shared" si="233"/>
        <v>28710</v>
      </c>
      <c r="G2284" s="48">
        <f t="shared" si="234"/>
        <v>28710</v>
      </c>
      <c r="H2284" s="21">
        <v>303428</v>
      </c>
      <c r="I2284" s="21" t="s">
        <v>3252</v>
      </c>
      <c r="J2284" s="21">
        <v>1</v>
      </c>
      <c r="K2284" s="21">
        <v>1</v>
      </c>
      <c r="L2284" s="21">
        <f t="shared" si="235"/>
        <v>0</v>
      </c>
      <c r="M2284" s="21" t="s">
        <v>3298</v>
      </c>
      <c r="N2284" s="30">
        <v>45902</v>
      </c>
      <c r="O2284" s="48">
        <v>30993.75</v>
      </c>
      <c r="P2284" s="21" t="s">
        <v>254</v>
      </c>
      <c r="Q2284" s="21" t="s">
        <v>2070</v>
      </c>
      <c r="R2284" s="21" t="s">
        <v>847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36"/>
        <v>0</v>
      </c>
      <c r="Z2284" s="21" t="str">
        <f t="shared" si="237"/>
        <v>Tuesday</v>
      </c>
      <c r="AA2284" s="21" t="str">
        <f t="shared" si="238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153</v>
      </c>
      <c r="F2285" s="47">
        <f t="shared" si="233"/>
        <v>13464</v>
      </c>
      <c r="G2285" s="48">
        <f t="shared" si="234"/>
        <v>26928</v>
      </c>
      <c r="H2285" s="21">
        <v>303529</v>
      </c>
      <c r="I2285" s="21" t="s">
        <v>3077</v>
      </c>
      <c r="J2285" s="21">
        <v>2</v>
      </c>
      <c r="K2285" s="21">
        <v>2</v>
      </c>
      <c r="L2285" s="21">
        <f t="shared" si="235"/>
        <v>0</v>
      </c>
      <c r="M2285" s="21" t="s">
        <v>3299</v>
      </c>
      <c r="N2285" s="30">
        <v>45902</v>
      </c>
      <c r="O2285" s="48">
        <v>46165.2</v>
      </c>
      <c r="P2285" s="21" t="s">
        <v>652</v>
      </c>
      <c r="Q2285" s="21" t="s">
        <v>2070</v>
      </c>
      <c r="R2285" s="21" t="s">
        <v>637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36"/>
        <v>0</v>
      </c>
      <c r="Z2285" s="21" t="str">
        <f t="shared" si="237"/>
        <v>Tuesday</v>
      </c>
      <c r="AA2285" s="21" t="str">
        <f t="shared" si="238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85.4</v>
      </c>
      <c r="F2286" s="47">
        <f t="shared" si="233"/>
        <v>7515.2000000000007</v>
      </c>
      <c r="G2286" s="48">
        <f t="shared" si="234"/>
        <v>7515.2000000000007</v>
      </c>
      <c r="H2286" s="21">
        <v>312805</v>
      </c>
      <c r="I2286" s="21" t="s">
        <v>3253</v>
      </c>
      <c r="J2286" s="21">
        <v>1</v>
      </c>
      <c r="K2286" s="21">
        <v>1</v>
      </c>
      <c r="L2286" s="21">
        <f t="shared" si="235"/>
        <v>0</v>
      </c>
      <c r="M2286" s="21" t="s">
        <v>3513</v>
      </c>
      <c r="N2286" s="30">
        <v>45913</v>
      </c>
      <c r="O2286" s="48">
        <v>12444</v>
      </c>
      <c r="P2286" s="21" t="s">
        <v>629</v>
      </c>
      <c r="Q2286" s="21">
        <v>58155619712</v>
      </c>
      <c r="R2286" s="21" t="s">
        <v>40</v>
      </c>
      <c r="S2286" s="3">
        <v>4</v>
      </c>
      <c r="T2286" s="37"/>
      <c r="U2286" s="21" t="s">
        <v>18</v>
      </c>
      <c r="V2286" s="21" t="str">
        <f>VLOOKUP(P2286,'Customer List'!B:C,2,)</f>
        <v>Gujrat</v>
      </c>
      <c r="W2286" s="38"/>
      <c r="X2286" s="30">
        <v>45915</v>
      </c>
      <c r="Y2286" s="21">
        <f t="shared" si="236"/>
        <v>2</v>
      </c>
      <c r="Z2286" s="21" t="str">
        <f t="shared" si="237"/>
        <v>Saturday</v>
      </c>
      <c r="AA2286" s="21" t="str">
        <f t="shared" si="238"/>
        <v>Monday</v>
      </c>
      <c r="AB2286" s="21" t="str">
        <f>VLOOKUP(U2286,'Currency Sheet'!A:C,3,)</f>
        <v>DOLLAR</v>
      </c>
      <c r="AC2286" s="42" t="str">
        <f>VLOOKUP(P2286,'Customer List'!B:D,3,)</f>
        <v>OutStation</v>
      </c>
    </row>
    <row r="2287" spans="1:29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174.76</v>
      </c>
      <c r="F2287" s="47">
        <f t="shared" si="233"/>
        <v>15378.88</v>
      </c>
      <c r="G2287" s="48">
        <f t="shared" si="234"/>
        <v>15378.88</v>
      </c>
      <c r="H2287" s="21">
        <v>321106</v>
      </c>
      <c r="I2287" s="21" t="s">
        <v>2840</v>
      </c>
      <c r="J2287" s="21">
        <v>1</v>
      </c>
      <c r="K2287" s="21">
        <v>1</v>
      </c>
      <c r="L2287" s="21">
        <f t="shared" si="235"/>
        <v>0</v>
      </c>
      <c r="M2287" s="21" t="s">
        <v>3298</v>
      </c>
      <c r="N2287" s="30">
        <v>45902</v>
      </c>
      <c r="O2287" s="48">
        <v>18311.25</v>
      </c>
      <c r="P2287" s="21" t="s">
        <v>254</v>
      </c>
      <c r="Q2287" s="21" t="s">
        <v>2070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36"/>
        <v>0</v>
      </c>
      <c r="Z2287" s="21" t="str">
        <f t="shared" si="237"/>
        <v>Tuesday</v>
      </c>
      <c r="AA2287" s="21" t="str">
        <f t="shared" si="238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259.76</v>
      </c>
      <c r="F2288" s="47">
        <f t="shared" si="233"/>
        <v>22858.879999999997</v>
      </c>
      <c r="G2288" s="48">
        <f t="shared" si="234"/>
        <v>22858.879999999997</v>
      </c>
      <c r="H2288" s="21">
        <v>327020</v>
      </c>
      <c r="I2288" s="21" t="s">
        <v>3254</v>
      </c>
      <c r="J2288" s="21">
        <v>1</v>
      </c>
      <c r="K2288" s="21">
        <v>1</v>
      </c>
      <c r="L2288" s="21">
        <f t="shared" si="235"/>
        <v>0</v>
      </c>
      <c r="M2288" s="21" t="s">
        <v>3298</v>
      </c>
      <c r="N2288" s="30">
        <v>45902</v>
      </c>
      <c r="O2288" s="48">
        <v>27217.5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36"/>
        <v>0</v>
      </c>
      <c r="Z2288" s="21" t="str">
        <f t="shared" si="237"/>
        <v>Tuesday</v>
      </c>
      <c r="AA2288" s="21" t="str">
        <f t="shared" si="238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277.5</v>
      </c>
      <c r="F2289" s="47">
        <f t="shared" si="233"/>
        <v>24420</v>
      </c>
      <c r="G2289" s="48">
        <f t="shared" si="234"/>
        <v>24420</v>
      </c>
      <c r="H2289" s="21">
        <v>329714</v>
      </c>
      <c r="I2289" s="21" t="s">
        <v>3255</v>
      </c>
      <c r="J2289" s="21">
        <v>1</v>
      </c>
      <c r="K2289" s="21">
        <v>1</v>
      </c>
      <c r="L2289" s="21">
        <f t="shared" si="235"/>
        <v>0</v>
      </c>
      <c r="M2289" s="21" t="s">
        <v>3298</v>
      </c>
      <c r="N2289" s="30">
        <v>45902</v>
      </c>
      <c r="O2289" s="48">
        <v>26362.5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36"/>
        <v>0</v>
      </c>
      <c r="Z2289" s="21" t="str">
        <f t="shared" si="237"/>
        <v>Tuesday</v>
      </c>
      <c r="AA2289" s="21" t="str">
        <f t="shared" si="238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291.89999999999998</v>
      </c>
      <c r="F2290" s="47">
        <f t="shared" si="233"/>
        <v>25687.199999999997</v>
      </c>
      <c r="G2290" s="48">
        <f t="shared" si="234"/>
        <v>25687.199999999997</v>
      </c>
      <c r="H2290" s="21">
        <v>331328</v>
      </c>
      <c r="I2290" s="21" t="s">
        <v>3256</v>
      </c>
      <c r="J2290" s="21">
        <v>1</v>
      </c>
      <c r="K2290" s="21">
        <v>1</v>
      </c>
      <c r="L2290" s="21">
        <f t="shared" si="235"/>
        <v>0</v>
      </c>
      <c r="M2290" s="21" t="s">
        <v>3270</v>
      </c>
      <c r="N2290" s="30">
        <v>45899</v>
      </c>
      <c r="O2290" s="48">
        <v>45244.5</v>
      </c>
      <c r="P2290" s="21" t="s">
        <v>891</v>
      </c>
      <c r="Q2290" s="21">
        <v>58155037286</v>
      </c>
      <c r="R2290" s="21" t="s">
        <v>40</v>
      </c>
      <c r="S2290" s="3">
        <v>4</v>
      </c>
      <c r="T2290" s="37"/>
      <c r="U2290" s="21" t="s">
        <v>18</v>
      </c>
      <c r="V2290" s="21" t="str">
        <f>VLOOKUP(P2290,'Customer List'!B:C,2,)</f>
        <v>Banglore</v>
      </c>
      <c r="W2290" s="38"/>
      <c r="X2290" s="30">
        <v>45901</v>
      </c>
      <c r="Y2290" s="21">
        <f t="shared" si="236"/>
        <v>2</v>
      </c>
      <c r="Z2290" s="21" t="str">
        <f t="shared" si="237"/>
        <v>Saturday</v>
      </c>
      <c r="AA2290" s="21" t="str">
        <f t="shared" si="238"/>
        <v>Monday</v>
      </c>
      <c r="AB2290" s="21" t="str">
        <f>VLOOKUP(U2290,'Currency Sheet'!A:C,3,)</f>
        <v>DOLLAR</v>
      </c>
      <c r="AC2290" s="42" t="str">
        <f>VLOOKUP(P2290,'Customer List'!B:D,3,)</f>
        <v>OutStation</v>
      </c>
    </row>
    <row r="2291" spans="1:29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217.6</v>
      </c>
      <c r="F2291" s="47">
        <f t="shared" si="233"/>
        <v>19148.8</v>
      </c>
      <c r="G2291" s="48">
        <f t="shared" si="234"/>
        <v>19148.8</v>
      </c>
      <c r="H2291" s="21">
        <v>333810</v>
      </c>
      <c r="I2291" s="21" t="s">
        <v>3138</v>
      </c>
      <c r="J2291" s="21">
        <v>1</v>
      </c>
      <c r="K2291" s="21">
        <v>1</v>
      </c>
      <c r="L2291" s="21">
        <f t="shared" si="235"/>
        <v>0</v>
      </c>
      <c r="M2291" s="21" t="s">
        <v>3298</v>
      </c>
      <c r="N2291" s="30">
        <v>45902</v>
      </c>
      <c r="O2291" s="48">
        <v>22800</v>
      </c>
      <c r="P2291" s="21" t="s">
        <v>254</v>
      </c>
      <c r="Q2291" s="21" t="s">
        <v>2070</v>
      </c>
      <c r="R2291" s="21" t="s">
        <v>847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36"/>
        <v>0</v>
      </c>
      <c r="Z2291" s="21" t="str">
        <f t="shared" si="237"/>
        <v>Tuesday</v>
      </c>
      <c r="AA2291" s="21" t="str">
        <f t="shared" si="238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142.5</v>
      </c>
      <c r="F2292" s="47">
        <f t="shared" si="233"/>
        <v>12540</v>
      </c>
      <c r="G2292" s="48">
        <f t="shared" si="234"/>
        <v>25080</v>
      </c>
      <c r="H2292" s="21">
        <v>344007</v>
      </c>
      <c r="I2292" s="21" t="s">
        <v>3080</v>
      </c>
      <c r="J2292" s="21">
        <v>2</v>
      </c>
      <c r="K2292" s="21">
        <v>2</v>
      </c>
      <c r="L2292" s="21">
        <f t="shared" si="235"/>
        <v>0</v>
      </c>
      <c r="M2292" s="21" t="s">
        <v>3299</v>
      </c>
      <c r="N2292" s="30">
        <v>45902</v>
      </c>
      <c r="O2292" s="48">
        <v>42997</v>
      </c>
      <c r="P2292" s="21" t="s">
        <v>652</v>
      </c>
      <c r="Q2292" s="21" t="s">
        <v>2070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36"/>
        <v>0</v>
      </c>
      <c r="Z2292" s="21" t="str">
        <f t="shared" si="237"/>
        <v>Tuesday</v>
      </c>
      <c r="AA2292" s="21" t="str">
        <f t="shared" si="238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144.75</v>
      </c>
      <c r="F2293" s="47">
        <f t="shared" si="233"/>
        <v>12738</v>
      </c>
      <c r="G2293" s="48">
        <f t="shared" si="234"/>
        <v>25476</v>
      </c>
      <c r="H2293" s="21">
        <v>362533</v>
      </c>
      <c r="I2293" s="21" t="s">
        <v>2838</v>
      </c>
      <c r="J2293" s="21">
        <v>2</v>
      </c>
      <c r="K2293" s="21">
        <v>2</v>
      </c>
      <c r="L2293" s="21">
        <f t="shared" si="235"/>
        <v>0</v>
      </c>
      <c r="M2293" s="21" t="s">
        <v>3299</v>
      </c>
      <c r="N2293" s="30">
        <v>45902</v>
      </c>
      <c r="O2293" s="48">
        <v>43675.9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36"/>
        <v>0</v>
      </c>
      <c r="Z2293" s="21" t="str">
        <f t="shared" si="237"/>
        <v>Tuesday</v>
      </c>
      <c r="AA2293" s="21" t="str">
        <f t="shared" si="238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62.3</v>
      </c>
      <c r="F2294" s="47">
        <f t="shared" si="233"/>
        <v>5482.4</v>
      </c>
      <c r="G2294" s="48">
        <f t="shared" si="234"/>
        <v>5482.4</v>
      </c>
      <c r="H2294" s="21">
        <v>362601</v>
      </c>
      <c r="I2294" s="21" t="s">
        <v>3257</v>
      </c>
      <c r="J2294" s="21">
        <v>1</v>
      </c>
      <c r="K2294" s="21">
        <v>1</v>
      </c>
      <c r="L2294" s="21">
        <f t="shared" si="235"/>
        <v>0</v>
      </c>
      <c r="M2294" s="21" t="s">
        <v>3269</v>
      </c>
      <c r="N2294" s="30">
        <v>45899</v>
      </c>
      <c r="O2294" s="48">
        <v>9932.4</v>
      </c>
      <c r="P2294" s="21" t="s">
        <v>211</v>
      </c>
      <c r="Q2294" s="21">
        <v>58155038421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Banglore</v>
      </c>
      <c r="W2294" s="38"/>
      <c r="X2294" s="30">
        <v>45901</v>
      </c>
      <c r="Y2294" s="21">
        <f t="shared" si="236"/>
        <v>2</v>
      </c>
      <c r="Z2294" s="21" t="str">
        <f t="shared" si="237"/>
        <v>Saturday</v>
      </c>
      <c r="AA2294" s="21" t="str">
        <f t="shared" si="238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144.19999999999999</v>
      </c>
      <c r="F2295" s="47">
        <f t="shared" si="233"/>
        <v>12689.599999999999</v>
      </c>
      <c r="G2295" s="48">
        <f t="shared" si="234"/>
        <v>12689.599999999999</v>
      </c>
      <c r="H2295" s="21">
        <v>367116</v>
      </c>
      <c r="I2295" s="21" t="s">
        <v>3208</v>
      </c>
      <c r="J2295" s="21">
        <v>1</v>
      </c>
      <c r="K2295" s="21">
        <v>1</v>
      </c>
      <c r="L2295" s="21">
        <f t="shared" si="235"/>
        <v>0</v>
      </c>
      <c r="M2295" s="21" t="s">
        <v>3275</v>
      </c>
      <c r="N2295" s="30">
        <v>45899</v>
      </c>
      <c r="O2295" s="48">
        <v>19158</v>
      </c>
      <c r="P2295" s="21" t="s">
        <v>2045</v>
      </c>
      <c r="Q2295" s="21">
        <v>58155031992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Hyderabad</v>
      </c>
      <c r="W2295" s="38"/>
      <c r="X2295" s="30">
        <v>45901</v>
      </c>
      <c r="Y2295" s="21">
        <f t="shared" si="236"/>
        <v>2</v>
      </c>
      <c r="Z2295" s="21" t="str">
        <f t="shared" si="237"/>
        <v>Saturday</v>
      </c>
      <c r="AA2295" s="21" t="str">
        <f t="shared" si="238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195.84</v>
      </c>
      <c r="F2296" s="47">
        <f t="shared" si="233"/>
        <v>17233.920000000002</v>
      </c>
      <c r="G2296" s="48">
        <f t="shared" si="234"/>
        <v>17233.920000000002</v>
      </c>
      <c r="H2296" s="21">
        <v>368514</v>
      </c>
      <c r="I2296" s="21" t="s">
        <v>1691</v>
      </c>
      <c r="J2296" s="21">
        <v>1</v>
      </c>
      <c r="K2296" s="21">
        <v>1</v>
      </c>
      <c r="L2296" s="21">
        <f t="shared" si="235"/>
        <v>0</v>
      </c>
      <c r="M2296" s="21" t="s">
        <v>3298</v>
      </c>
      <c r="N2296" s="30">
        <v>45902</v>
      </c>
      <c r="O2296" s="48">
        <v>20520</v>
      </c>
      <c r="P2296" s="21" t="s">
        <v>254</v>
      </c>
      <c r="Q2296" s="21" t="s">
        <v>2070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36"/>
        <v>0</v>
      </c>
      <c r="Z2296" s="21" t="str">
        <f t="shared" si="237"/>
        <v>Tuesday</v>
      </c>
      <c r="AA2296" s="21" t="str">
        <f t="shared" si="238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180.2</v>
      </c>
      <c r="F2297" s="47">
        <f t="shared" si="233"/>
        <v>15857.599999999999</v>
      </c>
      <c r="G2297" s="48">
        <f t="shared" si="234"/>
        <v>15857.599999999999</v>
      </c>
      <c r="H2297" s="21">
        <v>374204</v>
      </c>
      <c r="I2297" s="21" t="s">
        <v>3258</v>
      </c>
      <c r="J2297" s="21">
        <v>1</v>
      </c>
      <c r="K2297" s="21">
        <v>1</v>
      </c>
      <c r="L2297" s="21">
        <f t="shared" si="235"/>
        <v>0</v>
      </c>
      <c r="M2297" s="21" t="s">
        <v>3298</v>
      </c>
      <c r="N2297" s="30">
        <v>45902</v>
      </c>
      <c r="O2297" s="48">
        <v>18881.25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36"/>
        <v>0</v>
      </c>
      <c r="Z2297" s="21" t="str">
        <f t="shared" si="237"/>
        <v>Tuesday</v>
      </c>
      <c r="AA2297" s="21" t="str">
        <f t="shared" si="238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102.2</v>
      </c>
      <c r="F2298" s="47">
        <f t="shared" si="233"/>
        <v>8993.6</v>
      </c>
      <c r="G2298" s="48">
        <f t="shared" si="234"/>
        <v>8993.6</v>
      </c>
      <c r="H2298" s="21">
        <v>392305</v>
      </c>
      <c r="I2298" s="21" t="s">
        <v>3259</v>
      </c>
      <c r="J2298" s="21">
        <v>1</v>
      </c>
      <c r="K2298" s="21">
        <v>1</v>
      </c>
      <c r="L2298" s="21">
        <f t="shared" si="235"/>
        <v>0</v>
      </c>
      <c r="M2298" s="21" t="s">
        <v>3513</v>
      </c>
      <c r="N2298" s="30">
        <v>45913</v>
      </c>
      <c r="O2298" s="48">
        <v>14892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36"/>
        <v>2</v>
      </c>
      <c r="Z2298" s="21" t="str">
        <f t="shared" si="237"/>
        <v>Saturday</v>
      </c>
      <c r="AA2298" s="21" t="str">
        <f t="shared" si="238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227.8</v>
      </c>
      <c r="F2299" s="47">
        <f t="shared" si="233"/>
        <v>20046.400000000001</v>
      </c>
      <c r="G2299" s="48">
        <f t="shared" si="234"/>
        <v>40092.800000000003</v>
      </c>
      <c r="H2299" s="21">
        <v>396406</v>
      </c>
      <c r="I2299" s="21" t="s">
        <v>3260</v>
      </c>
      <c r="J2299" s="21">
        <v>2</v>
      </c>
      <c r="K2299" s="21">
        <v>2</v>
      </c>
      <c r="L2299" s="21">
        <f t="shared" si="235"/>
        <v>0</v>
      </c>
      <c r="M2299" s="21" t="s">
        <v>3298</v>
      </c>
      <c r="N2299" s="30">
        <v>45902</v>
      </c>
      <c r="O2299" s="48">
        <v>47737.5</v>
      </c>
      <c r="P2299" s="21" t="s">
        <v>254</v>
      </c>
      <c r="Q2299" s="21" t="s">
        <v>2070</v>
      </c>
      <c r="R2299" s="21" t="s">
        <v>847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45902</v>
      </c>
      <c r="Y2299" s="21">
        <f t="shared" si="236"/>
        <v>0</v>
      </c>
      <c r="Z2299" s="21" t="str">
        <f t="shared" si="237"/>
        <v>Tuesday</v>
      </c>
      <c r="AA2299" s="21" t="str">
        <f t="shared" si="238"/>
        <v>Tuesday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64.400000000000006</v>
      </c>
      <c r="F2300" s="47">
        <f t="shared" si="233"/>
        <v>5667.2000000000007</v>
      </c>
      <c r="G2300" s="48">
        <f t="shared" si="234"/>
        <v>5667.2000000000007</v>
      </c>
      <c r="H2300" s="21">
        <v>400212</v>
      </c>
      <c r="I2300" s="21" t="s">
        <v>3087</v>
      </c>
      <c r="J2300" s="21">
        <v>1</v>
      </c>
      <c r="K2300" s="21">
        <v>1</v>
      </c>
      <c r="L2300" s="21">
        <f t="shared" si="235"/>
        <v>0</v>
      </c>
      <c r="M2300" s="21" t="s">
        <v>3513</v>
      </c>
      <c r="N2300" s="30">
        <v>45913</v>
      </c>
      <c r="O2300" s="48">
        <v>9384</v>
      </c>
      <c r="P2300" s="21" t="s">
        <v>629</v>
      </c>
      <c r="Q2300" s="21">
        <v>58155619712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Gujrat</v>
      </c>
      <c r="W2300" s="38"/>
      <c r="X2300" s="30">
        <v>45915</v>
      </c>
      <c r="Y2300" s="21">
        <f t="shared" si="236"/>
        <v>2</v>
      </c>
      <c r="Z2300" s="21" t="str">
        <f t="shared" si="237"/>
        <v>Saturday</v>
      </c>
      <c r="AA2300" s="21" t="str">
        <f t="shared" si="238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29.4</v>
      </c>
      <c r="F2301" s="47">
        <f t="shared" si="233"/>
        <v>2587.1999999999998</v>
      </c>
      <c r="G2301" s="48">
        <f t="shared" si="234"/>
        <v>2587.1999999999998</v>
      </c>
      <c r="H2301" s="21">
        <v>405201</v>
      </c>
      <c r="I2301" s="21" t="s">
        <v>229</v>
      </c>
      <c r="J2301" s="21">
        <v>1</v>
      </c>
      <c r="K2301" s="21">
        <v>1</v>
      </c>
      <c r="L2301" s="21">
        <f t="shared" si="235"/>
        <v>0</v>
      </c>
      <c r="M2301" s="21" t="s">
        <v>2768</v>
      </c>
      <c r="N2301" s="30">
        <v>45898</v>
      </c>
      <c r="O2301" s="48">
        <v>3990</v>
      </c>
      <c r="P2301" s="21" t="s">
        <v>213</v>
      </c>
      <c r="Q2301" s="21" t="s">
        <v>1127</v>
      </c>
      <c r="R2301" s="21" t="s">
        <v>1127</v>
      </c>
      <c r="S2301" s="3">
        <v>4</v>
      </c>
      <c r="T2301" s="37"/>
      <c r="U2301" s="21" t="s">
        <v>18</v>
      </c>
      <c r="V2301" s="21" t="str">
        <f>VLOOKUP(P2301,'Customer List'!B:C,2,)</f>
        <v>Delhi</v>
      </c>
      <c r="W2301" s="38"/>
      <c r="X2301" s="30">
        <f>IF(OR(R2301 = "PRIYANKA MADAM", R2301 = "DEEPAK", R2301 = "PORTER"),N2301,"")</f>
        <v>45898</v>
      </c>
      <c r="Y2301" s="21">
        <f t="shared" si="236"/>
        <v>0</v>
      </c>
      <c r="Z2301" s="21" t="str">
        <f t="shared" si="237"/>
        <v>Friday</v>
      </c>
      <c r="AA2301" s="21" t="str">
        <f t="shared" si="238"/>
        <v>Friday</v>
      </c>
      <c r="AB2301" s="21" t="str">
        <f>VLOOKUP(U2301,'Currency Sheet'!A:C,3,)</f>
        <v>DOLLAR</v>
      </c>
      <c r="AC2301" s="42" t="str">
        <f>VLOOKUP(P2301,'Customer List'!B:D,3,)</f>
        <v>Local</v>
      </c>
    </row>
    <row r="2302" spans="1:29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69.599999999999994</v>
      </c>
      <c r="F2302" s="47">
        <f t="shared" si="233"/>
        <v>6124.7999999999993</v>
      </c>
      <c r="G2302" s="48">
        <f t="shared" si="234"/>
        <v>6124.7999999999993</v>
      </c>
      <c r="H2302" s="21">
        <v>406001</v>
      </c>
      <c r="I2302" s="21" t="s">
        <v>1832</v>
      </c>
      <c r="J2302" s="21">
        <v>1</v>
      </c>
      <c r="K2302" s="21">
        <v>1</v>
      </c>
      <c r="L2302" s="21">
        <f t="shared" si="235"/>
        <v>0</v>
      </c>
      <c r="M2302" s="21" t="s">
        <v>3272</v>
      </c>
      <c r="N2302" s="30">
        <v>45899</v>
      </c>
      <c r="O2302" s="48">
        <v>10788</v>
      </c>
      <c r="P2302" s="21" t="s">
        <v>630</v>
      </c>
      <c r="Q2302" s="21">
        <v>58155037496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Telangana</v>
      </c>
      <c r="W2302" s="38"/>
      <c r="X2302" s="30">
        <v>45901</v>
      </c>
      <c r="Y2302" s="21">
        <f t="shared" si="236"/>
        <v>2</v>
      </c>
      <c r="Z2302" s="21" t="str">
        <f t="shared" si="237"/>
        <v>Saturday</v>
      </c>
      <c r="AA2302" s="21" t="str">
        <f t="shared" si="238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21</v>
      </c>
      <c r="F2303" s="47">
        <f t="shared" si="233"/>
        <v>1848</v>
      </c>
      <c r="G2303" s="48">
        <f t="shared" si="234"/>
        <v>1848</v>
      </c>
      <c r="H2303" s="21">
        <v>420403</v>
      </c>
      <c r="I2303" s="21" t="s">
        <v>14</v>
      </c>
      <c r="J2303" s="21">
        <v>1</v>
      </c>
      <c r="K2303" s="21">
        <v>1</v>
      </c>
      <c r="L2303" s="21">
        <f t="shared" si="235"/>
        <v>0</v>
      </c>
      <c r="M2303" s="21" t="s">
        <v>3275</v>
      </c>
      <c r="N2303" s="30">
        <v>45899</v>
      </c>
      <c r="O2303" s="48">
        <v>2790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36"/>
        <v>2</v>
      </c>
      <c r="Z2303" s="21" t="str">
        <f t="shared" si="237"/>
        <v>Saturday</v>
      </c>
      <c r="AA2303" s="21" t="str">
        <f t="shared" si="238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160.30000000000001</v>
      </c>
      <c r="F2304" s="47">
        <f t="shared" si="233"/>
        <v>14106.400000000001</v>
      </c>
      <c r="G2304" s="48">
        <f t="shared" si="234"/>
        <v>14106.400000000001</v>
      </c>
      <c r="H2304" s="21">
        <v>422302</v>
      </c>
      <c r="I2304" s="21" t="s">
        <v>2793</v>
      </c>
      <c r="J2304" s="21">
        <v>1</v>
      </c>
      <c r="K2304" s="21">
        <v>1</v>
      </c>
      <c r="L2304" s="21">
        <f t="shared" si="235"/>
        <v>0</v>
      </c>
      <c r="M2304" s="21" t="s">
        <v>3275</v>
      </c>
      <c r="N2304" s="30">
        <v>45899</v>
      </c>
      <c r="O2304" s="48">
        <v>21297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36"/>
        <v>2</v>
      </c>
      <c r="Z2304" s="21" t="str">
        <f t="shared" si="237"/>
        <v>Saturday</v>
      </c>
      <c r="AA2304" s="21" t="str">
        <f t="shared" si="238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227.8</v>
      </c>
      <c r="F2305" s="47">
        <f t="shared" si="233"/>
        <v>20046.400000000001</v>
      </c>
      <c r="G2305" s="48">
        <f t="shared" si="234"/>
        <v>40092.800000000003</v>
      </c>
      <c r="H2305" s="21">
        <v>423102</v>
      </c>
      <c r="I2305" s="21" t="s">
        <v>1265</v>
      </c>
      <c r="J2305" s="21">
        <v>2</v>
      </c>
      <c r="K2305" s="21">
        <v>2</v>
      </c>
      <c r="L2305" s="21">
        <f t="shared" si="235"/>
        <v>0</v>
      </c>
      <c r="M2305" s="21" t="s">
        <v>3298</v>
      </c>
      <c r="N2305" s="30">
        <v>45902</v>
      </c>
      <c r="O2305" s="48">
        <v>47737.5</v>
      </c>
      <c r="P2305" s="21" t="s">
        <v>254</v>
      </c>
      <c r="Q2305" s="21" t="s">
        <v>2070</v>
      </c>
      <c r="R2305" s="21" t="s">
        <v>847</v>
      </c>
      <c r="S2305" s="3">
        <v>-20</v>
      </c>
      <c r="T2305" s="37"/>
      <c r="U2305" s="21" t="s">
        <v>18</v>
      </c>
      <c r="V2305" s="21" t="str">
        <f>VLOOKUP(P2305,'Customer List'!B:C,2,)</f>
        <v>Delhi</v>
      </c>
      <c r="W2305" s="38"/>
      <c r="X2305" s="30">
        <f>IF(OR(R2305 = "PRIYANKA MADAM", R2305 = "DEEPAK", R2305 = "PORTER"),N2305,"")</f>
        <v>45902</v>
      </c>
      <c r="Y2305" s="21">
        <f t="shared" si="236"/>
        <v>0</v>
      </c>
      <c r="Z2305" s="21" t="str">
        <f t="shared" si="237"/>
        <v>Tuesday</v>
      </c>
      <c r="AA2305" s="21" t="str">
        <f t="shared" si="238"/>
        <v>Tuesday</v>
      </c>
      <c r="AB2305" s="21" t="str">
        <f>VLOOKUP(U2305,'Currency Sheet'!A:C,3,)</f>
        <v>DOLLAR</v>
      </c>
      <c r="AC2305" s="42" t="str">
        <f>VLOOKUP(P2305,'Customer List'!B:D,3,)</f>
        <v>Local</v>
      </c>
    </row>
    <row r="2306" spans="1:29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234.5</v>
      </c>
      <c r="F2306" s="47">
        <f t="shared" si="233"/>
        <v>20636</v>
      </c>
      <c r="G2306" s="48">
        <f t="shared" si="234"/>
        <v>20636</v>
      </c>
      <c r="H2306" s="21">
        <v>423110</v>
      </c>
      <c r="I2306" s="21" t="s">
        <v>2884</v>
      </c>
      <c r="J2306" s="21">
        <v>1</v>
      </c>
      <c r="K2306" s="21">
        <v>1</v>
      </c>
      <c r="L2306" s="21">
        <f t="shared" si="235"/>
        <v>0</v>
      </c>
      <c r="M2306" s="21" t="s">
        <v>3278</v>
      </c>
      <c r="N2306" s="30">
        <v>45899</v>
      </c>
      <c r="O2306" s="48">
        <v>0</v>
      </c>
      <c r="P2306" s="21" t="s">
        <v>839</v>
      </c>
      <c r="Q2306" s="21">
        <v>58155032191</v>
      </c>
      <c r="R2306" s="21" t="s">
        <v>40</v>
      </c>
      <c r="S2306" s="3">
        <v>-20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si="236"/>
        <v>2</v>
      </c>
      <c r="Z2306" s="21" t="str">
        <f t="shared" si="237"/>
        <v>Saturday</v>
      </c>
      <c r="AA2306" s="21" t="str">
        <f t="shared" si="238"/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193.5</v>
      </c>
      <c r="F2307" s="47">
        <f t="shared" ref="F2307:F2370" si="240">IF(AB2307="DOLLAR",E2307*88,E2307)</f>
        <v>17028</v>
      </c>
      <c r="G2307" s="48">
        <f t="shared" ref="G2307:G2370" si="241">F2307*J2307</f>
        <v>17028</v>
      </c>
      <c r="H2307" s="21">
        <v>424902</v>
      </c>
      <c r="I2307" s="21" t="s">
        <v>3182</v>
      </c>
      <c r="J2307" s="21">
        <v>1</v>
      </c>
      <c r="K2307" s="21">
        <v>1</v>
      </c>
      <c r="L2307" s="21">
        <f t="shared" ref="L2307:L2370" si="242">J2307-K2307</f>
        <v>0</v>
      </c>
      <c r="M2307" s="21" t="s">
        <v>3275</v>
      </c>
      <c r="N2307" s="30">
        <v>45899</v>
      </c>
      <c r="O2307" s="48">
        <v>23994</v>
      </c>
      <c r="P2307" s="21" t="s">
        <v>2045</v>
      </c>
      <c r="Q2307" s="21">
        <v>58155031992</v>
      </c>
      <c r="R2307" s="21" t="s">
        <v>40</v>
      </c>
      <c r="S2307" s="3">
        <v>4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ref="Y2307:Y2370" si="243">IF(X2307="", "", X2307-N2307)</f>
        <v>2</v>
      </c>
      <c r="Z2307" s="21" t="str">
        <f t="shared" ref="Z2307:Z2370" si="244">IF(N2307="", "", TEXT(N2307, "dddd"))</f>
        <v>Saturday</v>
      </c>
      <c r="AA2307" s="21" t="str">
        <f t="shared" ref="AA2307:AA2370" si="245">IF(X2307="", "", TEXT(X2307, "dddd"))</f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188.78399999999999</v>
      </c>
      <c r="F2308" s="47">
        <f t="shared" si="240"/>
        <v>16612.991999999998</v>
      </c>
      <c r="G2308" s="48">
        <f t="shared" si="241"/>
        <v>66451.967999999993</v>
      </c>
      <c r="H2308" s="21">
        <v>426803</v>
      </c>
      <c r="I2308" s="21" t="s">
        <v>1610</v>
      </c>
      <c r="J2308" s="21">
        <v>4</v>
      </c>
      <c r="K2308" s="21">
        <v>4</v>
      </c>
      <c r="L2308" s="21">
        <f t="shared" si="242"/>
        <v>0</v>
      </c>
      <c r="M2308" s="21" t="s">
        <v>3298</v>
      </c>
      <c r="N2308" s="30">
        <v>45902</v>
      </c>
      <c r="O2308" s="48">
        <v>78660</v>
      </c>
      <c r="P2308" s="21" t="s">
        <v>254</v>
      </c>
      <c r="Q2308" s="21" t="s">
        <v>2070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43"/>
        <v>0</v>
      </c>
      <c r="Z2308" s="21" t="str">
        <f t="shared" si="244"/>
        <v>Tuesday</v>
      </c>
      <c r="AA2308" s="21" t="str">
        <f t="shared" si="245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0"/>
        <v>16612.991999999998</v>
      </c>
      <c r="G2309" s="48">
        <f t="shared" si="241"/>
        <v>16612.991999999998</v>
      </c>
      <c r="H2309" s="21">
        <v>426803</v>
      </c>
      <c r="I2309" s="21" t="s">
        <v>1610</v>
      </c>
      <c r="J2309" s="21">
        <v>1</v>
      </c>
      <c r="K2309" s="21">
        <v>1</v>
      </c>
      <c r="L2309" s="21">
        <f t="shared" si="242"/>
        <v>0</v>
      </c>
      <c r="M2309" s="21" t="s">
        <v>3297</v>
      </c>
      <c r="N2309" s="30">
        <v>45902</v>
      </c>
      <c r="O2309" s="48">
        <v>23598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43"/>
        <v>0</v>
      </c>
      <c r="Z2309" s="21" t="str">
        <f t="shared" si="244"/>
        <v>Tuesday</v>
      </c>
      <c r="AA2309" s="21" t="str">
        <f t="shared" si="245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84.75</v>
      </c>
      <c r="F2310" s="47">
        <f t="shared" si="240"/>
        <v>7458</v>
      </c>
      <c r="G2310" s="48">
        <f t="shared" si="241"/>
        <v>14916</v>
      </c>
      <c r="H2310" s="21">
        <v>480005</v>
      </c>
      <c r="I2310" s="21" t="s">
        <v>3261</v>
      </c>
      <c r="J2310" s="21">
        <v>2</v>
      </c>
      <c r="K2310" s="21">
        <v>2</v>
      </c>
      <c r="L2310" s="21">
        <f t="shared" si="242"/>
        <v>0</v>
      </c>
      <c r="M2310" s="21" t="s">
        <v>3286</v>
      </c>
      <c r="N2310" s="30">
        <v>45901</v>
      </c>
      <c r="O2310" s="48">
        <v>0</v>
      </c>
      <c r="P2310" s="21" t="s">
        <v>2511</v>
      </c>
      <c r="Q2310" s="21" t="s">
        <v>3309</v>
      </c>
      <c r="R2310" s="21" t="s">
        <v>40</v>
      </c>
      <c r="S2310" s="3">
        <v>4</v>
      </c>
      <c r="T2310" s="37"/>
      <c r="U2310" s="21" t="s">
        <v>18</v>
      </c>
      <c r="V2310" s="21" t="str">
        <f>VLOOKUP(P2310,'Customer List'!B:C,2,)</f>
        <v>MOHALI (PUNJAB)</v>
      </c>
      <c r="W2310" s="38"/>
      <c r="X2310" s="30">
        <v>45905</v>
      </c>
      <c r="Y2310" s="21">
        <f t="shared" si="243"/>
        <v>4</v>
      </c>
      <c r="Z2310" s="21" t="str">
        <f t="shared" si="244"/>
        <v>Monday</v>
      </c>
      <c r="AA2310" s="21" t="str">
        <f t="shared" si="245"/>
        <v>Friday</v>
      </c>
      <c r="AB2310" s="21" t="str">
        <f>VLOOKUP(U2310,'Currency Sheet'!A:C,3,)</f>
        <v>DOLLAR</v>
      </c>
      <c r="AC2310" s="42" t="str">
        <f>VLOOKUP(P2310,'Customer List'!B:D,3,)</f>
        <v>OutStation</v>
      </c>
    </row>
    <row r="2311" spans="1:29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643.5</v>
      </c>
      <c r="F2311" s="47">
        <f t="shared" si="240"/>
        <v>56628</v>
      </c>
      <c r="G2311" s="48">
        <f t="shared" si="241"/>
        <v>56628</v>
      </c>
      <c r="H2311" s="21">
        <v>480048</v>
      </c>
      <c r="I2311" s="21" t="s">
        <v>3262</v>
      </c>
      <c r="J2311" s="21">
        <v>1</v>
      </c>
      <c r="K2311" s="21">
        <v>1</v>
      </c>
      <c r="L2311" s="21">
        <f t="shared" si="242"/>
        <v>0</v>
      </c>
      <c r="M2311" s="21" t="s">
        <v>3298</v>
      </c>
      <c r="N2311" s="30">
        <v>45902</v>
      </c>
      <c r="O2311" s="48">
        <v>61132.5</v>
      </c>
      <c r="P2311" s="21" t="s">
        <v>254</v>
      </c>
      <c r="Q2311" s="21" t="s">
        <v>2070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ref="X2311:X2321" si="246">IF(OR(R2311 = "PRIYANKA MADAM", R2311 = "DEEPAK", R2311 = "PORTER"),N2311,"")</f>
        <v>45902</v>
      </c>
      <c r="Y2311" s="21">
        <f t="shared" si="243"/>
        <v>0</v>
      </c>
      <c r="Z2311" s="21" t="str">
        <f t="shared" si="244"/>
        <v>Tuesday</v>
      </c>
      <c r="AA2311" s="21" t="str">
        <f t="shared" si="245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193.12</v>
      </c>
      <c r="F2312" s="47">
        <f t="shared" si="240"/>
        <v>16994.560000000001</v>
      </c>
      <c r="G2312" s="48">
        <f t="shared" si="241"/>
        <v>16994.560000000001</v>
      </c>
      <c r="H2312" s="21">
        <v>502512</v>
      </c>
      <c r="I2312" s="21" t="s">
        <v>3263</v>
      </c>
      <c r="J2312" s="21">
        <v>1</v>
      </c>
      <c r="K2312" s="21">
        <v>1</v>
      </c>
      <c r="L2312" s="21">
        <f t="shared" si="242"/>
        <v>0</v>
      </c>
      <c r="M2312" s="21" t="s">
        <v>3298</v>
      </c>
      <c r="N2312" s="30">
        <v>45902</v>
      </c>
      <c r="O2312" s="48">
        <v>20235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46"/>
        <v>45902</v>
      </c>
      <c r="Y2312" s="21">
        <f t="shared" si="243"/>
        <v>0</v>
      </c>
      <c r="Z2312" s="21" t="str">
        <f t="shared" si="244"/>
        <v>Tuesday</v>
      </c>
      <c r="AA2312" s="21" t="str">
        <f t="shared" si="245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259.76</v>
      </c>
      <c r="F2313" s="47">
        <f t="shared" si="240"/>
        <v>22858.879999999997</v>
      </c>
      <c r="G2313" s="48">
        <f t="shared" si="241"/>
        <v>22858.879999999997</v>
      </c>
      <c r="H2313" s="21">
        <v>502926</v>
      </c>
      <c r="I2313" s="21" t="s">
        <v>1770</v>
      </c>
      <c r="J2313" s="21">
        <v>1</v>
      </c>
      <c r="K2313" s="21">
        <v>1</v>
      </c>
      <c r="L2313" s="21">
        <f t="shared" si="242"/>
        <v>0</v>
      </c>
      <c r="M2313" s="21" t="s">
        <v>3298</v>
      </c>
      <c r="N2313" s="30">
        <v>45902</v>
      </c>
      <c r="O2313" s="48">
        <v>27217.5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46"/>
        <v>45902</v>
      </c>
      <c r="Y2313" s="21">
        <f t="shared" si="243"/>
        <v>0</v>
      </c>
      <c r="Z2313" s="21" t="str">
        <f t="shared" si="244"/>
        <v>Tuesday</v>
      </c>
      <c r="AA2313" s="21" t="str">
        <f t="shared" si="245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165.92</v>
      </c>
      <c r="F2314" s="47">
        <f t="shared" si="240"/>
        <v>14600.96</v>
      </c>
      <c r="G2314" s="48">
        <f t="shared" si="241"/>
        <v>29201.919999999998</v>
      </c>
      <c r="H2314" s="21">
        <v>505824</v>
      </c>
      <c r="I2314" s="21" t="s">
        <v>1614</v>
      </c>
      <c r="J2314" s="21">
        <v>2</v>
      </c>
      <c r="K2314" s="21">
        <v>2</v>
      </c>
      <c r="L2314" s="21">
        <f t="shared" si="242"/>
        <v>0</v>
      </c>
      <c r="M2314" s="21" t="s">
        <v>3298</v>
      </c>
      <c r="N2314" s="30">
        <v>45902</v>
      </c>
      <c r="O2314" s="48">
        <v>34770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46"/>
        <v>45902</v>
      </c>
      <c r="Y2314" s="21">
        <f t="shared" si="243"/>
        <v>0</v>
      </c>
      <c r="Z2314" s="21" t="str">
        <f t="shared" si="244"/>
        <v>Tuesday</v>
      </c>
      <c r="AA2314" s="21" t="str">
        <f t="shared" si="245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214.5</v>
      </c>
      <c r="F2315" s="47">
        <f t="shared" si="240"/>
        <v>18876</v>
      </c>
      <c r="G2315" s="48">
        <f t="shared" si="241"/>
        <v>37752</v>
      </c>
      <c r="H2315" s="21">
        <v>506341</v>
      </c>
      <c r="I2315" s="21" t="s">
        <v>1520</v>
      </c>
      <c r="J2315" s="21">
        <v>2</v>
      </c>
      <c r="K2315" s="21">
        <v>2</v>
      </c>
      <c r="L2315" s="21">
        <f t="shared" si="242"/>
        <v>0</v>
      </c>
      <c r="M2315" s="21" t="s">
        <v>3298</v>
      </c>
      <c r="N2315" s="30">
        <v>45902</v>
      </c>
      <c r="O2315" s="48">
        <v>40755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46"/>
        <v>45902</v>
      </c>
      <c r="Y2315" s="21">
        <f t="shared" si="243"/>
        <v>0</v>
      </c>
      <c r="Z2315" s="21" t="str">
        <f t="shared" si="244"/>
        <v>Tuesday</v>
      </c>
      <c r="AA2315" s="21" t="str">
        <f t="shared" si="245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140.08000000000001</v>
      </c>
      <c r="F2316" s="47">
        <f t="shared" si="240"/>
        <v>12327.04</v>
      </c>
      <c r="G2316" s="48">
        <f t="shared" si="241"/>
        <v>12327.04</v>
      </c>
      <c r="H2316" s="21">
        <v>574804</v>
      </c>
      <c r="I2316" s="21" t="s">
        <v>2985</v>
      </c>
      <c r="J2316" s="21">
        <v>1</v>
      </c>
      <c r="K2316" s="21">
        <v>1</v>
      </c>
      <c r="L2316" s="21">
        <f t="shared" si="242"/>
        <v>0</v>
      </c>
      <c r="M2316" s="21" t="s">
        <v>3298</v>
      </c>
      <c r="N2316" s="30">
        <v>45902</v>
      </c>
      <c r="O2316" s="48">
        <v>14677.5</v>
      </c>
      <c r="P2316" s="21" t="s">
        <v>254</v>
      </c>
      <c r="Q2316" s="21" t="s">
        <v>2070</v>
      </c>
      <c r="R2316" s="21" t="s">
        <v>847</v>
      </c>
      <c r="S2316" s="3">
        <v>-20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46"/>
        <v>45902</v>
      </c>
      <c r="Y2316" s="21">
        <f t="shared" si="243"/>
        <v>0</v>
      </c>
      <c r="Z2316" s="21" t="str">
        <f t="shared" si="244"/>
        <v>Tuesday</v>
      </c>
      <c r="AA2316" s="21" t="str">
        <f t="shared" si="245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200.9</v>
      </c>
      <c r="F2317" s="47">
        <f t="shared" si="240"/>
        <v>17679.2</v>
      </c>
      <c r="G2317" s="48">
        <f t="shared" si="241"/>
        <v>17679.2</v>
      </c>
      <c r="H2317" s="21">
        <v>693504</v>
      </c>
      <c r="I2317" s="21" t="s">
        <v>3038</v>
      </c>
      <c r="J2317" s="21">
        <v>1</v>
      </c>
      <c r="K2317" s="21">
        <v>1</v>
      </c>
      <c r="L2317" s="21">
        <f t="shared" si="242"/>
        <v>0</v>
      </c>
      <c r="M2317" s="21" t="s">
        <v>3346</v>
      </c>
      <c r="N2317" s="30">
        <v>45905</v>
      </c>
      <c r="O2317" s="48">
        <v>33363.75</v>
      </c>
      <c r="P2317" s="21" t="s">
        <v>901</v>
      </c>
      <c r="Q2317" s="21" t="s">
        <v>2070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46"/>
        <v>45905</v>
      </c>
      <c r="Y2317" s="21">
        <f t="shared" si="243"/>
        <v>0</v>
      </c>
      <c r="Z2317" s="21" t="str">
        <f t="shared" si="244"/>
        <v>Friday</v>
      </c>
      <c r="AA2317" s="21" t="str">
        <f t="shared" si="245"/>
        <v>Friday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273.24</v>
      </c>
      <c r="F2318" s="47">
        <f t="shared" si="240"/>
        <v>24045.120000000003</v>
      </c>
      <c r="G2318" s="48">
        <f t="shared" si="241"/>
        <v>24045.120000000003</v>
      </c>
      <c r="H2318" s="21">
        <v>696806</v>
      </c>
      <c r="I2318" s="21" t="s">
        <v>3264</v>
      </c>
      <c r="J2318" s="21">
        <v>1</v>
      </c>
      <c r="K2318" s="21">
        <v>1</v>
      </c>
      <c r="L2318" s="21">
        <f t="shared" si="242"/>
        <v>0</v>
      </c>
      <c r="M2318" s="21" t="s">
        <v>3297</v>
      </c>
      <c r="N2318" s="30">
        <v>45902</v>
      </c>
      <c r="O2318" s="48">
        <v>33858</v>
      </c>
      <c r="P2318" s="21" t="s">
        <v>254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46"/>
        <v>45902</v>
      </c>
      <c r="Y2318" s="21">
        <f t="shared" si="243"/>
        <v>0</v>
      </c>
      <c r="Z2318" s="21" t="str">
        <f t="shared" si="244"/>
        <v>Tuesday</v>
      </c>
      <c r="AA2318" s="21" t="str">
        <f t="shared" si="245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0"/>
        <v>24045.120000000003</v>
      </c>
      <c r="G2319" s="48">
        <f t="shared" si="241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2"/>
        <v>0</v>
      </c>
      <c r="M2319" s="21" t="s">
        <v>3298</v>
      </c>
      <c r="N2319" s="30">
        <v>45902</v>
      </c>
      <c r="O2319" s="48">
        <v>28215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46"/>
        <v>45902</v>
      </c>
      <c r="Y2319" s="21">
        <f t="shared" si="243"/>
        <v>0</v>
      </c>
      <c r="Z2319" s="21" t="str">
        <f t="shared" si="244"/>
        <v>Tuesday</v>
      </c>
      <c r="AA2319" s="21" t="str">
        <f t="shared" si="245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76.16</v>
      </c>
      <c r="F2320" s="47">
        <f t="shared" si="240"/>
        <v>6702.08</v>
      </c>
      <c r="G2320" s="48">
        <f t="shared" si="241"/>
        <v>6702.08</v>
      </c>
      <c r="H2320" s="21">
        <v>791904</v>
      </c>
      <c r="I2320" s="21" t="s">
        <v>3265</v>
      </c>
      <c r="J2320" s="21">
        <v>1</v>
      </c>
      <c r="K2320" s="21">
        <v>1</v>
      </c>
      <c r="L2320" s="21">
        <f t="shared" si="242"/>
        <v>0</v>
      </c>
      <c r="M2320" s="21" t="s">
        <v>3298</v>
      </c>
      <c r="N2320" s="30">
        <v>45902</v>
      </c>
      <c r="O2320" s="48">
        <v>7980</v>
      </c>
      <c r="P2320" s="21" t="s">
        <v>254</v>
      </c>
      <c r="Q2320" s="21" t="s">
        <v>2070</v>
      </c>
      <c r="R2320" s="21" t="s">
        <v>847</v>
      </c>
      <c r="S2320" s="3">
        <v>-20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46"/>
        <v>45902</v>
      </c>
      <c r="Y2320" s="21">
        <f t="shared" si="243"/>
        <v>0</v>
      </c>
      <c r="Z2320" s="21" t="str">
        <f t="shared" si="244"/>
        <v>Tuesday</v>
      </c>
      <c r="AA2320" s="21" t="str">
        <f t="shared" si="245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x14ac:dyDescent="0.25">
      <c r="A2321" s="21">
        <v>2320</v>
      </c>
      <c r="B2321" s="21">
        <v>44720</v>
      </c>
      <c r="C2321" s="30">
        <v>45895</v>
      </c>
      <c r="D2321" s="30">
        <v>45898</v>
      </c>
      <c r="E2321" s="47">
        <v>160</v>
      </c>
      <c r="F2321" s="47">
        <f t="shared" si="240"/>
        <v>14080</v>
      </c>
      <c r="G2321" s="48">
        <f t="shared" si="241"/>
        <v>56320</v>
      </c>
      <c r="H2321" s="21" t="s">
        <v>2778</v>
      </c>
      <c r="I2321" s="21" t="s">
        <v>4132</v>
      </c>
      <c r="J2321" s="21">
        <v>4</v>
      </c>
      <c r="K2321" s="21">
        <v>4</v>
      </c>
      <c r="L2321" s="21">
        <f t="shared" si="242"/>
        <v>0</v>
      </c>
      <c r="M2321" s="21" t="s">
        <v>3300</v>
      </c>
      <c r="N2321" s="30">
        <v>45902</v>
      </c>
      <c r="O2321" s="48">
        <v>84000</v>
      </c>
      <c r="P2321" s="21" t="s">
        <v>16</v>
      </c>
      <c r="Q2321" s="21" t="s">
        <v>2070</v>
      </c>
      <c r="R2321" s="21" t="s">
        <v>637</v>
      </c>
      <c r="S2321" s="3">
        <v>-20</v>
      </c>
      <c r="T2321" s="37"/>
      <c r="U2321" s="21" t="s">
        <v>2026</v>
      </c>
      <c r="V2321" s="21" t="str">
        <f>VLOOKUP(P2321,'Customer List'!B:C,2,)</f>
        <v>Delhi</v>
      </c>
      <c r="W2321" s="38"/>
      <c r="X2321" s="30">
        <f t="shared" si="246"/>
        <v>45902</v>
      </c>
      <c r="Y2321" s="21">
        <f t="shared" si="243"/>
        <v>0</v>
      </c>
      <c r="Z2321" s="21" t="str">
        <f t="shared" si="244"/>
        <v>Tuesday</v>
      </c>
      <c r="AA2321" s="21" t="str">
        <f t="shared" si="245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255.5</v>
      </c>
      <c r="F2322" s="47">
        <f t="shared" si="240"/>
        <v>22484</v>
      </c>
      <c r="G2322" s="48">
        <f t="shared" si="241"/>
        <v>22484</v>
      </c>
      <c r="H2322" s="21" t="s">
        <v>662</v>
      </c>
      <c r="I2322" s="21" t="s">
        <v>5259</v>
      </c>
      <c r="J2322" s="21">
        <v>1</v>
      </c>
      <c r="K2322" s="21">
        <v>1</v>
      </c>
      <c r="L2322" s="21">
        <f t="shared" si="242"/>
        <v>0</v>
      </c>
      <c r="M2322" s="21" t="s">
        <v>3511</v>
      </c>
      <c r="N2322" s="30">
        <v>45913</v>
      </c>
      <c r="O2322" s="48">
        <v>34580</v>
      </c>
      <c r="P2322" s="21" t="s">
        <v>629</v>
      </c>
      <c r="Q2322" s="21">
        <v>58155619712</v>
      </c>
      <c r="R2322" s="21" t="s">
        <v>40</v>
      </c>
      <c r="S2322" s="3" t="s">
        <v>2779</v>
      </c>
      <c r="T2322" s="37"/>
      <c r="U2322" s="21" t="s">
        <v>2026</v>
      </c>
      <c r="V2322" s="21" t="str">
        <f>VLOOKUP(P2322,'Customer List'!B:C,2,)</f>
        <v>Gujrat</v>
      </c>
      <c r="W2322" s="38"/>
      <c r="X2322" s="30">
        <v>45915</v>
      </c>
      <c r="Y2322" s="21">
        <f t="shared" si="243"/>
        <v>2</v>
      </c>
      <c r="Z2322" s="21" t="str">
        <f t="shared" si="244"/>
        <v>Saturday</v>
      </c>
      <c r="AA2322" s="21" t="str">
        <f t="shared" si="245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2322</v>
      </c>
      <c r="B2323" s="21">
        <v>178148</v>
      </c>
      <c r="C2323" s="30">
        <v>45898</v>
      </c>
      <c r="D2323" s="30">
        <v>45901</v>
      </c>
      <c r="E2323" s="47">
        <v>90.6</v>
      </c>
      <c r="F2323" s="47">
        <f t="shared" si="240"/>
        <v>7972.7999999999993</v>
      </c>
      <c r="G2323" s="48">
        <f t="shared" si="241"/>
        <v>7972.7999999999993</v>
      </c>
      <c r="H2323" s="21" t="s">
        <v>3280</v>
      </c>
      <c r="I2323" s="21" t="s">
        <v>4367</v>
      </c>
      <c r="J2323" s="21">
        <v>1</v>
      </c>
      <c r="K2323" s="21">
        <v>1</v>
      </c>
      <c r="L2323" s="21">
        <f t="shared" si="242"/>
        <v>0</v>
      </c>
      <c r="M2323" s="21" t="s">
        <v>3301</v>
      </c>
      <c r="N2323" s="30">
        <v>45902</v>
      </c>
      <c r="O2323" s="48">
        <v>12642</v>
      </c>
      <c r="P2323" s="21" t="s">
        <v>2069</v>
      </c>
      <c r="Q2323" s="21">
        <v>58155186375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Kolkata</v>
      </c>
      <c r="W2323" s="38"/>
      <c r="X2323" s="30">
        <v>45908</v>
      </c>
      <c r="Y2323" s="21">
        <f t="shared" si="243"/>
        <v>6</v>
      </c>
      <c r="Z2323" s="21" t="str">
        <f t="shared" si="244"/>
        <v>Tuesday</v>
      </c>
      <c r="AA2323" s="21" t="str">
        <f t="shared" si="245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153.6</v>
      </c>
      <c r="F2324" s="47">
        <f t="shared" si="240"/>
        <v>13516.8</v>
      </c>
      <c r="G2324" s="48">
        <f t="shared" si="241"/>
        <v>13516.8</v>
      </c>
      <c r="H2324" s="21" t="s">
        <v>434</v>
      </c>
      <c r="I2324" s="21" t="s">
        <v>4368</v>
      </c>
      <c r="J2324" s="21">
        <v>1</v>
      </c>
      <c r="K2324" s="21">
        <v>1</v>
      </c>
      <c r="L2324" s="21">
        <f t="shared" si="242"/>
        <v>0</v>
      </c>
      <c r="M2324" s="21" t="s">
        <v>3302</v>
      </c>
      <c r="N2324" s="30">
        <v>45902</v>
      </c>
      <c r="O2324" s="48">
        <v>17272.5</v>
      </c>
      <c r="P2324" s="21" t="s">
        <v>3281</v>
      </c>
      <c r="Q2324" s="21">
        <v>58155186213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43"/>
        <v>6</v>
      </c>
      <c r="Z2324" s="21" t="str">
        <f t="shared" si="244"/>
        <v>Tuesday</v>
      </c>
      <c r="AA2324" s="21" t="str">
        <f t="shared" si="245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2324</v>
      </c>
      <c r="B2325" s="49" t="s">
        <v>3440</v>
      </c>
      <c r="C2325" s="30">
        <v>45895</v>
      </c>
      <c r="D2325" s="30">
        <v>45901</v>
      </c>
      <c r="E2325" s="47">
        <v>16000</v>
      </c>
      <c r="F2325" s="47">
        <f t="shared" si="240"/>
        <v>16000</v>
      </c>
      <c r="G2325" s="48">
        <f t="shared" si="241"/>
        <v>48000</v>
      </c>
      <c r="H2325" s="21" t="s">
        <v>3441</v>
      </c>
      <c r="I2325" s="21"/>
      <c r="J2325" s="21">
        <v>3</v>
      </c>
      <c r="K2325" s="21">
        <v>3</v>
      </c>
      <c r="L2325" s="21">
        <f t="shared" si="242"/>
        <v>0</v>
      </c>
      <c r="M2325" s="21" t="s">
        <v>3442</v>
      </c>
      <c r="N2325" s="30">
        <v>45911</v>
      </c>
      <c r="O2325" s="48">
        <v>126000</v>
      </c>
      <c r="P2325" s="21" t="s">
        <v>2580</v>
      </c>
      <c r="Q2325" s="21" t="s">
        <v>2070</v>
      </c>
      <c r="R2325" s="21" t="s">
        <v>637</v>
      </c>
      <c r="S2325" s="3" t="s">
        <v>299</v>
      </c>
      <c r="T2325" s="37" t="s">
        <v>3443</v>
      </c>
      <c r="U2325" s="21" t="s">
        <v>2084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45911</v>
      </c>
      <c r="Y2325" s="21">
        <f t="shared" si="243"/>
        <v>0</v>
      </c>
      <c r="Z2325" s="21" t="str">
        <f t="shared" si="244"/>
        <v>Thursday</v>
      </c>
      <c r="AA2325" s="21" t="str">
        <f t="shared" si="245"/>
        <v>Thursday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2325</v>
      </c>
      <c r="B2326" s="21">
        <v>66072</v>
      </c>
      <c r="C2326" s="30">
        <v>45894</v>
      </c>
      <c r="D2326" s="30">
        <v>45902</v>
      </c>
      <c r="E2326" s="47">
        <v>259</v>
      </c>
      <c r="F2326" s="47">
        <f t="shared" si="240"/>
        <v>22792</v>
      </c>
      <c r="G2326" s="48">
        <f t="shared" si="241"/>
        <v>113960</v>
      </c>
      <c r="H2326" s="21" t="s">
        <v>2345</v>
      </c>
      <c r="I2326" s="21" t="s">
        <v>5251</v>
      </c>
      <c r="J2326" s="21">
        <v>5</v>
      </c>
      <c r="K2326" s="21">
        <v>5</v>
      </c>
      <c r="L2326" s="21">
        <f t="shared" si="242"/>
        <v>0</v>
      </c>
      <c r="M2326" s="21" t="s">
        <v>3398</v>
      </c>
      <c r="N2326" s="30">
        <v>45906</v>
      </c>
      <c r="O2326" s="48">
        <v>200725</v>
      </c>
      <c r="P2326" s="21" t="s">
        <v>944</v>
      </c>
      <c r="Q2326" s="21">
        <v>58155319913</v>
      </c>
      <c r="R2326" s="21" t="s">
        <v>40</v>
      </c>
      <c r="S2326" s="3">
        <v>-20</v>
      </c>
      <c r="T2326" s="37"/>
      <c r="U2326" s="21" t="s">
        <v>2527</v>
      </c>
      <c r="V2326" s="21" t="str">
        <f>VLOOKUP(P2326,'Customer List'!B:C,2,)</f>
        <v>Banglore</v>
      </c>
      <c r="W2326" s="38"/>
      <c r="X2326" s="30">
        <v>45908</v>
      </c>
      <c r="Y2326" s="21">
        <f t="shared" si="243"/>
        <v>2</v>
      </c>
      <c r="Z2326" s="21" t="str">
        <f t="shared" si="244"/>
        <v>Saturday</v>
      </c>
      <c r="AA2326" s="21" t="str">
        <f t="shared" si="245"/>
        <v>Monday</v>
      </c>
      <c r="AB2326" s="21" t="str">
        <f>VLOOKUP(U2326,'Currency Sheet'!A:C,3,)</f>
        <v>DOLLAR</v>
      </c>
      <c r="AC2326" s="42" t="str">
        <f>VLOOKUP(P2326,'Customer List'!B:D,3,)</f>
        <v>OutStation</v>
      </c>
    </row>
    <row r="2327" spans="1:29" x14ac:dyDescent="0.25">
      <c r="A2327" s="21">
        <v>2326</v>
      </c>
      <c r="B2327" s="21" t="s">
        <v>3305</v>
      </c>
      <c r="C2327" s="30">
        <v>45899</v>
      </c>
      <c r="D2327" s="30">
        <v>45902</v>
      </c>
      <c r="E2327" s="47">
        <v>4666.75</v>
      </c>
      <c r="F2327" s="47">
        <f t="shared" si="240"/>
        <v>4666.75</v>
      </c>
      <c r="G2327" s="48">
        <f t="shared" si="241"/>
        <v>4666.75</v>
      </c>
      <c r="H2327" s="21" t="s">
        <v>3306</v>
      </c>
      <c r="I2327" s="21"/>
      <c r="J2327" s="21">
        <v>1</v>
      </c>
      <c r="K2327" s="21">
        <v>1</v>
      </c>
      <c r="L2327" s="21">
        <f t="shared" si="242"/>
        <v>0</v>
      </c>
      <c r="M2327" s="21" t="s">
        <v>3320</v>
      </c>
      <c r="N2327" s="30">
        <v>45903</v>
      </c>
      <c r="O2327" s="48">
        <v>0</v>
      </c>
      <c r="P2327" s="21" t="s">
        <v>30</v>
      </c>
      <c r="Q2327" s="21" t="s">
        <v>2070</v>
      </c>
      <c r="R2327" s="21" t="s">
        <v>847</v>
      </c>
      <c r="S2327" s="3"/>
      <c r="T2327" s="37"/>
      <c r="U2327" s="21" t="s">
        <v>3307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43"/>
        <v>0</v>
      </c>
      <c r="Z2327" s="21" t="str">
        <f t="shared" si="244"/>
        <v>Wednesday</v>
      </c>
      <c r="AA2327" s="21" t="str">
        <f t="shared" si="245"/>
        <v>Wednesday</v>
      </c>
      <c r="AB2327" s="21" t="str">
        <f>VLOOKUP(U2327,'Currency Sheet'!A:C,3,)</f>
        <v>INR</v>
      </c>
      <c r="AC2327" s="42" t="str">
        <f>VLOOKUP(P2327,'Customer List'!B:D,3,)</f>
        <v>Local</v>
      </c>
    </row>
    <row r="2328" spans="1:29" x14ac:dyDescent="0.25">
      <c r="A2328" s="21">
        <v>2327</v>
      </c>
      <c r="B2328" s="21" t="s">
        <v>3308</v>
      </c>
      <c r="C2328" s="30">
        <v>45891</v>
      </c>
      <c r="D2328" s="30">
        <v>45902</v>
      </c>
      <c r="E2328" s="47">
        <v>374</v>
      </c>
      <c r="F2328" s="47">
        <f t="shared" si="240"/>
        <v>32912</v>
      </c>
      <c r="G2328" s="48">
        <f t="shared" si="241"/>
        <v>32912</v>
      </c>
      <c r="H2328" s="21" t="s">
        <v>2736</v>
      </c>
      <c r="I2328" s="21" t="s">
        <v>4134</v>
      </c>
      <c r="J2328" s="21">
        <v>1</v>
      </c>
      <c r="K2328" s="21">
        <v>1</v>
      </c>
      <c r="L2328" s="21">
        <f t="shared" si="242"/>
        <v>0</v>
      </c>
      <c r="M2328" s="21" t="s">
        <v>3313</v>
      </c>
      <c r="N2328" s="30">
        <v>45903</v>
      </c>
      <c r="O2328" s="48">
        <v>43120.5</v>
      </c>
      <c r="P2328" s="21" t="s">
        <v>254</v>
      </c>
      <c r="Q2328" s="21" t="s">
        <v>2070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43"/>
        <v>0</v>
      </c>
      <c r="Z2328" s="21" t="str">
        <f t="shared" si="244"/>
        <v>Wednesday</v>
      </c>
      <c r="AA2328" s="21" t="str">
        <f t="shared" si="245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441</v>
      </c>
      <c r="F2329" s="47">
        <f t="shared" si="240"/>
        <v>38808</v>
      </c>
      <c r="G2329" s="48">
        <f t="shared" si="241"/>
        <v>38808</v>
      </c>
      <c r="H2329" s="21" t="s">
        <v>340</v>
      </c>
      <c r="I2329" s="21" t="s">
        <v>4135</v>
      </c>
      <c r="J2329" s="21">
        <v>1</v>
      </c>
      <c r="K2329" s="21">
        <v>1</v>
      </c>
      <c r="L2329" s="21">
        <f t="shared" si="242"/>
        <v>0</v>
      </c>
      <c r="M2329" s="21" t="s">
        <v>3313</v>
      </c>
      <c r="N2329" s="30">
        <v>45903</v>
      </c>
      <c r="O2329" s="48">
        <v>50872.5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43"/>
        <v>0</v>
      </c>
      <c r="Z2329" s="21" t="str">
        <f t="shared" si="244"/>
        <v>Wednesday</v>
      </c>
      <c r="AA2329" s="21" t="str">
        <f t="shared" si="245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374</v>
      </c>
      <c r="F2330" s="47">
        <f t="shared" si="240"/>
        <v>32912</v>
      </c>
      <c r="G2330" s="48">
        <f t="shared" si="241"/>
        <v>32912</v>
      </c>
      <c r="H2330" s="21" t="s">
        <v>2737</v>
      </c>
      <c r="I2330" s="21" t="s">
        <v>4136</v>
      </c>
      <c r="J2330" s="21">
        <v>1</v>
      </c>
      <c r="K2330" s="21">
        <v>1</v>
      </c>
      <c r="L2330" s="21">
        <f t="shared" si="242"/>
        <v>0</v>
      </c>
      <c r="M2330" s="21" t="s">
        <v>3314</v>
      </c>
      <c r="N2330" s="30">
        <v>45903</v>
      </c>
      <c r="O2330" s="48">
        <v>43120.5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43"/>
        <v>0</v>
      </c>
      <c r="Z2330" s="21" t="str">
        <f t="shared" si="244"/>
        <v>Wednesday</v>
      </c>
      <c r="AA2330" s="21" t="str">
        <f t="shared" si="245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191.57</v>
      </c>
      <c r="F2331" s="47">
        <f t="shared" si="240"/>
        <v>16858.16</v>
      </c>
      <c r="G2331" s="48">
        <f t="shared" si="241"/>
        <v>16858.16</v>
      </c>
      <c r="H2331" s="21" t="s">
        <v>2738</v>
      </c>
      <c r="I2331" s="21" t="s">
        <v>4137</v>
      </c>
      <c r="J2331" s="21">
        <v>1</v>
      </c>
      <c r="K2331" s="21">
        <v>1</v>
      </c>
      <c r="L2331" s="21">
        <f t="shared" si="242"/>
        <v>0</v>
      </c>
      <c r="M2331" s="21" t="s">
        <v>3354</v>
      </c>
      <c r="N2331" s="30">
        <v>45906</v>
      </c>
      <c r="O2331" s="48">
        <v>28735.35</v>
      </c>
      <c r="P2331" s="21" t="s">
        <v>295</v>
      </c>
      <c r="Q2331" s="21">
        <v>58155321394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Kerala</v>
      </c>
      <c r="W2331" s="38"/>
      <c r="X2331" s="30">
        <v>45909</v>
      </c>
      <c r="Y2331" s="21">
        <f t="shared" si="243"/>
        <v>3</v>
      </c>
      <c r="Z2331" s="21" t="str">
        <f t="shared" si="244"/>
        <v>Saturday</v>
      </c>
      <c r="AA2331" s="21" t="str">
        <f t="shared" si="245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105.46</v>
      </c>
      <c r="F2332" s="47">
        <f t="shared" si="240"/>
        <v>9280.48</v>
      </c>
      <c r="G2332" s="48">
        <f t="shared" si="241"/>
        <v>9280.48</v>
      </c>
      <c r="H2332" s="21" t="s">
        <v>2739</v>
      </c>
      <c r="I2332" s="21" t="s">
        <v>4138</v>
      </c>
      <c r="J2332" s="21">
        <v>1</v>
      </c>
      <c r="K2332" s="21">
        <v>1</v>
      </c>
      <c r="L2332" s="21">
        <f t="shared" si="242"/>
        <v>0</v>
      </c>
      <c r="M2332" s="21" t="s">
        <v>3393</v>
      </c>
      <c r="N2332" s="30">
        <v>45908</v>
      </c>
      <c r="O2332" s="48">
        <v>12164.99</v>
      </c>
      <c r="P2332" s="21" t="s">
        <v>2511</v>
      </c>
      <c r="Q2332" s="21" t="s">
        <v>3385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43"/>
        <v>1</v>
      </c>
      <c r="Z2332" s="21" t="str">
        <f t="shared" si="244"/>
        <v>Monday</v>
      </c>
      <c r="AA2332" s="21" t="str">
        <f t="shared" si="245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0"/>
        <v>9280.48</v>
      </c>
      <c r="G2333" s="48">
        <f t="shared" si="241"/>
        <v>9280.48</v>
      </c>
      <c r="H2333" s="21" t="s">
        <v>2740</v>
      </c>
      <c r="I2333" s="21" t="s">
        <v>4138</v>
      </c>
      <c r="J2333" s="21">
        <v>1</v>
      </c>
      <c r="K2333" s="21">
        <v>1</v>
      </c>
      <c r="L2333" s="21">
        <f t="shared" si="242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43"/>
        <v>1</v>
      </c>
      <c r="Z2333" s="21" t="str">
        <f t="shared" si="244"/>
        <v>Monday</v>
      </c>
      <c r="AA2333" s="21" t="str">
        <f t="shared" si="245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374</v>
      </c>
      <c r="F2334" s="47">
        <f t="shared" si="240"/>
        <v>32912</v>
      </c>
      <c r="G2334" s="48">
        <f t="shared" si="241"/>
        <v>32912</v>
      </c>
      <c r="H2334" s="21" t="s">
        <v>2741</v>
      </c>
      <c r="I2334" s="21" t="s">
        <v>4139</v>
      </c>
      <c r="J2334" s="21">
        <v>1</v>
      </c>
      <c r="K2334" s="21">
        <v>1</v>
      </c>
      <c r="L2334" s="21">
        <f t="shared" si="242"/>
        <v>0</v>
      </c>
      <c r="M2334" s="21" t="s">
        <v>3393</v>
      </c>
      <c r="N2334" s="30">
        <v>45908</v>
      </c>
      <c r="O2334" s="48">
        <v>43120.5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43"/>
        <v>1</v>
      </c>
      <c r="Z2334" s="21" t="str">
        <f t="shared" si="244"/>
        <v>Monday</v>
      </c>
      <c r="AA2334" s="21" t="str">
        <f t="shared" si="245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302.95</v>
      </c>
      <c r="F2335" s="47">
        <f t="shared" si="240"/>
        <v>26659.599999999999</v>
      </c>
      <c r="G2335" s="48">
        <f t="shared" si="241"/>
        <v>26659.599999999999</v>
      </c>
      <c r="H2335" s="21" t="s">
        <v>2742</v>
      </c>
      <c r="I2335" s="21" t="s">
        <v>4140</v>
      </c>
      <c r="J2335" s="21">
        <v>1</v>
      </c>
      <c r="K2335" s="21">
        <v>1</v>
      </c>
      <c r="L2335" s="21">
        <f t="shared" si="242"/>
        <v>0</v>
      </c>
      <c r="M2335" s="21" t="s">
        <v>3393</v>
      </c>
      <c r="N2335" s="30">
        <v>45908</v>
      </c>
      <c r="O2335" s="48">
        <v>34947.79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43"/>
        <v>1</v>
      </c>
      <c r="Z2335" s="21" t="str">
        <f t="shared" si="244"/>
        <v>Monday</v>
      </c>
      <c r="AA2335" s="21" t="str">
        <f t="shared" si="245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105.46</v>
      </c>
      <c r="F2336" s="47">
        <f t="shared" si="240"/>
        <v>9280.48</v>
      </c>
      <c r="G2336" s="48">
        <f t="shared" si="241"/>
        <v>9280.48</v>
      </c>
      <c r="H2336" s="21" t="s">
        <v>2743</v>
      </c>
      <c r="I2336" s="21" t="s">
        <v>4141</v>
      </c>
      <c r="J2336" s="21">
        <v>1</v>
      </c>
      <c r="K2336" s="21">
        <v>1</v>
      </c>
      <c r="L2336" s="21">
        <f t="shared" si="242"/>
        <v>0</v>
      </c>
      <c r="M2336" s="21" t="s">
        <v>3393</v>
      </c>
      <c r="N2336" s="30">
        <v>45908</v>
      </c>
      <c r="O2336" s="48">
        <v>12164.99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43"/>
        <v>1</v>
      </c>
      <c r="Z2336" s="21" t="str">
        <f t="shared" si="244"/>
        <v>Monday</v>
      </c>
      <c r="AA2336" s="21" t="str">
        <f t="shared" si="245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804</v>
      </c>
      <c r="F2337" s="47">
        <f t="shared" si="240"/>
        <v>70752</v>
      </c>
      <c r="G2337" s="48">
        <f t="shared" si="241"/>
        <v>70752</v>
      </c>
      <c r="H2337" s="21" t="s">
        <v>2744</v>
      </c>
      <c r="I2337" s="21" t="s">
        <v>4142</v>
      </c>
      <c r="J2337" s="21">
        <v>1</v>
      </c>
      <c r="K2337" s="21">
        <v>1</v>
      </c>
      <c r="L2337" s="21">
        <f t="shared" si="242"/>
        <v>0</v>
      </c>
      <c r="M2337" s="21" t="s">
        <v>3535</v>
      </c>
      <c r="N2337" s="30">
        <v>45915</v>
      </c>
      <c r="O2337" s="48">
        <v>111930</v>
      </c>
      <c r="P2337" s="21" t="s">
        <v>49</v>
      </c>
      <c r="Q2337" s="21" t="s">
        <v>636</v>
      </c>
      <c r="R2337" s="21" t="s">
        <v>637</v>
      </c>
      <c r="S2337" s="3">
        <v>-20</v>
      </c>
      <c r="T2337" s="37"/>
      <c r="U2337" s="21" t="s">
        <v>320</v>
      </c>
      <c r="V2337" s="21" t="str">
        <f>VLOOKUP(P2337,'Customer List'!B:C,2,)</f>
        <v>Delhi</v>
      </c>
      <c r="W2337" s="38"/>
      <c r="X2337" s="30">
        <f>IF(OR(R2337 = "PRIYANKA MADAM", R2337 = "DEEPAK", R2337 = "PORTER"),N2337,"")</f>
        <v>45915</v>
      </c>
      <c r="Y2337" s="21">
        <f t="shared" si="243"/>
        <v>0</v>
      </c>
      <c r="Z2337" s="21" t="str">
        <f t="shared" si="244"/>
        <v>Monday</v>
      </c>
      <c r="AA2337" s="21" t="str">
        <f t="shared" si="245"/>
        <v>Monday</v>
      </c>
      <c r="AB2337" s="21" t="str">
        <f>VLOOKUP(U2337,'Currency Sheet'!A:C,3,)</f>
        <v>DOLLAR</v>
      </c>
      <c r="AC2337" s="42" t="str">
        <f>VLOOKUP(P2337,'Customer List'!B:D,3,)</f>
        <v>Local</v>
      </c>
    </row>
    <row r="2338" spans="1:29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625</v>
      </c>
      <c r="F2338" s="47">
        <f t="shared" si="240"/>
        <v>55000</v>
      </c>
      <c r="G2338" s="48">
        <f t="shared" si="241"/>
        <v>110000</v>
      </c>
      <c r="H2338" s="21" t="s">
        <v>2745</v>
      </c>
      <c r="I2338" s="21" t="s">
        <v>4143</v>
      </c>
      <c r="J2338" s="21">
        <v>2</v>
      </c>
      <c r="K2338" s="21">
        <v>2</v>
      </c>
      <c r="L2338" s="21">
        <f t="shared" si="242"/>
        <v>0</v>
      </c>
      <c r="M2338" s="21" t="s">
        <v>3312</v>
      </c>
      <c r="N2338" s="30">
        <v>45903</v>
      </c>
      <c r="O2338" s="48">
        <v>200925</v>
      </c>
      <c r="P2338" s="21" t="s">
        <v>319</v>
      </c>
      <c r="Q2338" s="21">
        <v>58155187355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Gujrat</v>
      </c>
      <c r="W2338" s="38"/>
      <c r="X2338" s="30">
        <v>45908</v>
      </c>
      <c r="Y2338" s="21">
        <f t="shared" si="243"/>
        <v>5</v>
      </c>
      <c r="Z2338" s="21" t="str">
        <f t="shared" si="244"/>
        <v>Wednesday</v>
      </c>
      <c r="AA2338" s="21" t="str">
        <f t="shared" si="245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374</v>
      </c>
      <c r="F2339" s="47">
        <f t="shared" si="240"/>
        <v>32912</v>
      </c>
      <c r="G2339" s="48">
        <f t="shared" si="241"/>
        <v>32912</v>
      </c>
      <c r="H2339" s="21" t="s">
        <v>2746</v>
      </c>
      <c r="I2339" s="21" t="s">
        <v>4144</v>
      </c>
      <c r="J2339" s="21">
        <v>1</v>
      </c>
      <c r="K2339" s="21">
        <v>1</v>
      </c>
      <c r="L2339" s="21">
        <f t="shared" si="242"/>
        <v>0</v>
      </c>
      <c r="M2339" s="21" t="s">
        <v>3330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43"/>
        <v>5</v>
      </c>
      <c r="Z2339" s="21" t="str">
        <f t="shared" si="244"/>
        <v>Wednesday</v>
      </c>
      <c r="AA2339" s="21" t="str">
        <f t="shared" si="245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0"/>
        <v>32912</v>
      </c>
      <c r="G2340" s="48">
        <f t="shared" si="241"/>
        <v>32912</v>
      </c>
      <c r="H2340" s="21" t="s">
        <v>2251</v>
      </c>
      <c r="I2340" s="21" t="s">
        <v>4128</v>
      </c>
      <c r="J2340" s="21">
        <v>1</v>
      </c>
      <c r="K2340" s="21">
        <v>1</v>
      </c>
      <c r="L2340" s="21">
        <f t="shared" si="242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43"/>
        <v>5</v>
      </c>
      <c r="Z2340" s="21" t="str">
        <f t="shared" si="244"/>
        <v>Wednesday</v>
      </c>
      <c r="AA2340" s="21" t="str">
        <f t="shared" si="245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778</v>
      </c>
      <c r="F2341" s="47">
        <f t="shared" si="240"/>
        <v>68464</v>
      </c>
      <c r="G2341" s="48">
        <f t="shared" si="241"/>
        <v>136928</v>
      </c>
      <c r="H2341" s="21" t="s">
        <v>2747</v>
      </c>
      <c r="I2341" s="21" t="s">
        <v>4128</v>
      </c>
      <c r="J2341" s="21">
        <v>2</v>
      </c>
      <c r="K2341" s="21">
        <v>2</v>
      </c>
      <c r="L2341" s="21">
        <f t="shared" si="242"/>
        <v>0</v>
      </c>
      <c r="M2341" s="21" t="s">
        <v>3545</v>
      </c>
      <c r="N2341" s="30">
        <v>45915</v>
      </c>
      <c r="O2341" s="48">
        <v>287363.03999999998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3547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43"/>
        <v>1</v>
      </c>
      <c r="Z2341" s="21" t="str">
        <f t="shared" si="244"/>
        <v>Monday</v>
      </c>
      <c r="AA2341" s="21" t="str">
        <f t="shared" si="245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1142</v>
      </c>
      <c r="F2342" s="47">
        <f t="shared" si="240"/>
        <v>100496</v>
      </c>
      <c r="G2342" s="48">
        <f t="shared" si="241"/>
        <v>100496</v>
      </c>
      <c r="H2342" s="21" t="s">
        <v>2748</v>
      </c>
      <c r="I2342" s="21" t="s">
        <v>4145</v>
      </c>
      <c r="J2342" s="21">
        <v>1</v>
      </c>
      <c r="K2342" s="21">
        <v>1</v>
      </c>
      <c r="L2342" s="21">
        <f t="shared" si="242"/>
        <v>0</v>
      </c>
      <c r="M2342" s="21" t="s">
        <v>3545</v>
      </c>
      <c r="N2342" s="30">
        <v>45915</v>
      </c>
      <c r="O2342" s="48">
        <v>210870.72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43"/>
        <v>1</v>
      </c>
      <c r="Z2342" s="21" t="str">
        <f t="shared" si="244"/>
        <v>Monday</v>
      </c>
      <c r="AA2342" s="21" t="str">
        <f t="shared" si="245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201</v>
      </c>
      <c r="F2343" s="47">
        <f t="shared" si="240"/>
        <v>17688</v>
      </c>
      <c r="G2343" s="48">
        <f t="shared" si="241"/>
        <v>17688</v>
      </c>
      <c r="H2343" s="21" t="s">
        <v>2749</v>
      </c>
      <c r="I2343" s="21" t="s">
        <v>4146</v>
      </c>
      <c r="J2343" s="21">
        <v>1</v>
      </c>
      <c r="K2343" s="21">
        <v>1</v>
      </c>
      <c r="L2343" s="21">
        <f t="shared" si="242"/>
        <v>0</v>
      </c>
      <c r="M2343" s="21" t="s">
        <v>3397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43"/>
        <v>2</v>
      </c>
      <c r="Z2343" s="21" t="str">
        <f t="shared" si="244"/>
        <v>Saturday</v>
      </c>
      <c r="AA2343" s="21" t="str">
        <f t="shared" si="245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0"/>
        <v>17688</v>
      </c>
      <c r="G2344" s="48">
        <f t="shared" si="241"/>
        <v>17688</v>
      </c>
      <c r="H2344" s="21" t="s">
        <v>2750</v>
      </c>
      <c r="I2344" s="21" t="s">
        <v>4147</v>
      </c>
      <c r="J2344" s="21">
        <v>1</v>
      </c>
      <c r="K2344" s="21">
        <v>1</v>
      </c>
      <c r="L2344" s="21">
        <f t="shared" si="242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43"/>
        <v>2</v>
      </c>
      <c r="Z2344" s="21" t="str">
        <f t="shared" si="244"/>
        <v>Saturday</v>
      </c>
      <c r="AA2344" s="21" t="str">
        <f t="shared" si="245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0"/>
        <v>17688</v>
      </c>
      <c r="G2345" s="48">
        <f t="shared" si="241"/>
        <v>17688</v>
      </c>
      <c r="H2345" s="21" t="s">
        <v>754</v>
      </c>
      <c r="I2345" s="21" t="s">
        <v>4126</v>
      </c>
      <c r="J2345" s="21">
        <v>1</v>
      </c>
      <c r="K2345" s="21">
        <v>1</v>
      </c>
      <c r="L2345" s="21">
        <f t="shared" si="242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43"/>
        <v>2</v>
      </c>
      <c r="Z2345" s="21" t="str">
        <f t="shared" si="244"/>
        <v>Saturday</v>
      </c>
      <c r="AA2345" s="21" t="str">
        <f t="shared" si="245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0"/>
        <v>17688</v>
      </c>
      <c r="G2346" s="48">
        <f t="shared" si="241"/>
        <v>17688</v>
      </c>
      <c r="H2346" s="21" t="s">
        <v>751</v>
      </c>
      <c r="I2346" s="21" t="s">
        <v>4125</v>
      </c>
      <c r="J2346" s="21">
        <v>1</v>
      </c>
      <c r="K2346" s="21">
        <v>1</v>
      </c>
      <c r="L2346" s="21">
        <f t="shared" si="242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43"/>
        <v>2</v>
      </c>
      <c r="Z2346" s="21" t="str">
        <f t="shared" si="244"/>
        <v>Saturday</v>
      </c>
      <c r="AA2346" s="21" t="str">
        <f t="shared" si="245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0"/>
        <v>17688</v>
      </c>
      <c r="G2347" s="48">
        <f t="shared" si="241"/>
        <v>17688</v>
      </c>
      <c r="H2347" s="21" t="s">
        <v>2751</v>
      </c>
      <c r="I2347" s="21" t="s">
        <v>4146</v>
      </c>
      <c r="J2347" s="21">
        <v>1</v>
      </c>
      <c r="K2347" s="21">
        <v>1</v>
      </c>
      <c r="L2347" s="21">
        <f t="shared" si="242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43"/>
        <v>2</v>
      </c>
      <c r="Z2347" s="21" t="str">
        <f t="shared" si="244"/>
        <v>Saturday</v>
      </c>
      <c r="AA2347" s="21" t="str">
        <f t="shared" si="245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0"/>
        <v>17688</v>
      </c>
      <c r="G2348" s="48">
        <f t="shared" si="241"/>
        <v>17688</v>
      </c>
      <c r="H2348" s="21" t="s">
        <v>2752</v>
      </c>
      <c r="I2348" s="21" t="s">
        <v>4147</v>
      </c>
      <c r="J2348" s="21">
        <v>1</v>
      </c>
      <c r="K2348" s="21">
        <v>1</v>
      </c>
      <c r="L2348" s="21">
        <f t="shared" si="242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43"/>
        <v>2</v>
      </c>
      <c r="Z2348" s="21" t="str">
        <f t="shared" si="244"/>
        <v>Saturday</v>
      </c>
      <c r="AA2348" s="21" t="str">
        <f t="shared" si="245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291</v>
      </c>
      <c r="F2349" s="47">
        <f t="shared" si="240"/>
        <v>25608</v>
      </c>
      <c r="G2349" s="48">
        <f t="shared" si="241"/>
        <v>25608</v>
      </c>
      <c r="H2349" s="21" t="s">
        <v>2753</v>
      </c>
      <c r="I2349" s="21" t="s">
        <v>4148</v>
      </c>
      <c r="J2349" s="21">
        <v>1</v>
      </c>
      <c r="K2349" s="21">
        <v>1</v>
      </c>
      <c r="L2349" s="21">
        <f t="shared" si="242"/>
        <v>0</v>
      </c>
      <c r="M2349" s="21" t="s">
        <v>3345</v>
      </c>
      <c r="N2349" s="30">
        <v>45904</v>
      </c>
      <c r="O2349" s="48">
        <v>0</v>
      </c>
      <c r="P2349" s="21" t="s">
        <v>2733</v>
      </c>
      <c r="Q2349" s="21" t="s">
        <v>1127</v>
      </c>
      <c r="R2349" s="21" t="s">
        <v>1127</v>
      </c>
      <c r="S2349" s="3">
        <v>-20</v>
      </c>
      <c r="T2349" s="37" t="s">
        <v>3334</v>
      </c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45904</v>
      </c>
      <c r="Y2349" s="21">
        <f t="shared" si="243"/>
        <v>0</v>
      </c>
      <c r="Z2349" s="21" t="str">
        <f t="shared" si="244"/>
        <v>Thursday</v>
      </c>
      <c r="AA2349" s="21" t="str">
        <f t="shared" si="245"/>
        <v>Thursday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282</v>
      </c>
      <c r="F2350" s="47">
        <f t="shared" si="240"/>
        <v>24816</v>
      </c>
      <c r="G2350" s="48">
        <f t="shared" si="241"/>
        <v>24816</v>
      </c>
      <c r="H2350" s="21" t="s">
        <v>2754</v>
      </c>
      <c r="I2350" s="21" t="s">
        <v>4149</v>
      </c>
      <c r="J2350" s="21">
        <v>1</v>
      </c>
      <c r="K2350" s="21">
        <v>1</v>
      </c>
      <c r="L2350" s="21">
        <f t="shared" si="242"/>
        <v>0</v>
      </c>
      <c r="M2350" s="21" t="s">
        <v>3315</v>
      </c>
      <c r="N2350" s="30">
        <v>45903</v>
      </c>
      <c r="O2350" s="48">
        <v>34456.25</v>
      </c>
      <c r="P2350" s="21" t="s">
        <v>254</v>
      </c>
      <c r="Q2350" s="21" t="s">
        <v>2070</v>
      </c>
      <c r="R2350" s="21" t="s">
        <v>847</v>
      </c>
      <c r="S2350" s="3">
        <v>-20</v>
      </c>
      <c r="T2350" s="37"/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45903</v>
      </c>
      <c r="Y2350" s="21">
        <f t="shared" si="243"/>
        <v>0</v>
      </c>
      <c r="Z2350" s="21" t="str">
        <f t="shared" si="244"/>
        <v>Wednesday</v>
      </c>
      <c r="AA2350" s="21" t="str">
        <f t="shared" si="245"/>
        <v>Wednesday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55</v>
      </c>
      <c r="F2351" s="47">
        <f t="shared" si="240"/>
        <v>4840</v>
      </c>
      <c r="G2351" s="48">
        <f t="shared" si="241"/>
        <v>4840</v>
      </c>
      <c r="H2351" s="21" t="s">
        <v>2755</v>
      </c>
      <c r="I2351" s="21" t="s">
        <v>4150</v>
      </c>
      <c r="J2351" s="21">
        <v>1</v>
      </c>
      <c r="K2351" s="21">
        <v>1</v>
      </c>
      <c r="L2351" s="21">
        <f t="shared" si="242"/>
        <v>0</v>
      </c>
      <c r="M2351" s="21" t="s">
        <v>3311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43"/>
        <v>5</v>
      </c>
      <c r="Z2351" s="21" t="str">
        <f t="shared" si="244"/>
        <v>Wednesday</v>
      </c>
      <c r="AA2351" s="21" t="str">
        <f t="shared" si="245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0"/>
        <v>4840</v>
      </c>
      <c r="G2352" s="48">
        <f t="shared" si="241"/>
        <v>4840</v>
      </c>
      <c r="H2352" s="21" t="s">
        <v>2756</v>
      </c>
      <c r="I2352" s="21" t="s">
        <v>4663</v>
      </c>
      <c r="J2352" s="21">
        <v>1</v>
      </c>
      <c r="K2352" s="21">
        <v>1</v>
      </c>
      <c r="L2352" s="21">
        <f t="shared" si="242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43"/>
        <v>5</v>
      </c>
      <c r="Z2352" s="21" t="str">
        <f t="shared" si="244"/>
        <v>Wednesday</v>
      </c>
      <c r="AA2352" s="21" t="str">
        <f t="shared" si="245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393</v>
      </c>
      <c r="F2353" s="47">
        <f t="shared" si="240"/>
        <v>34584</v>
      </c>
      <c r="G2353" s="48">
        <f t="shared" si="241"/>
        <v>34584</v>
      </c>
      <c r="H2353" s="21" t="s">
        <v>2757</v>
      </c>
      <c r="I2353" s="21" t="s">
        <v>4151</v>
      </c>
      <c r="J2353" s="21">
        <v>1</v>
      </c>
      <c r="K2353" s="21">
        <v>1</v>
      </c>
      <c r="L2353" s="21">
        <f t="shared" si="242"/>
        <v>0</v>
      </c>
      <c r="M2353" s="21" t="s">
        <v>3314</v>
      </c>
      <c r="N2353" s="30">
        <v>45903</v>
      </c>
      <c r="O2353" s="48">
        <v>45381.5</v>
      </c>
      <c r="P2353" s="21" t="s">
        <v>254</v>
      </c>
      <c r="Q2353" s="21" t="s">
        <v>2070</v>
      </c>
      <c r="R2353" s="21" t="s">
        <v>847</v>
      </c>
      <c r="S2353" s="3">
        <v>4</v>
      </c>
      <c r="T2353" s="37"/>
      <c r="U2353" s="21" t="s">
        <v>320</v>
      </c>
      <c r="V2353" s="21" t="str">
        <f>VLOOKUP(P2353,'Customer List'!B:C,2,)</f>
        <v>Delhi</v>
      </c>
      <c r="W2353" s="38"/>
      <c r="X2353" s="30">
        <f>IF(OR(R2353 = "PRIYANKA MADAM", R2353 = "DEEPAK", R2353 = "PORTER"),N2353,"")</f>
        <v>45903</v>
      </c>
      <c r="Y2353" s="21">
        <f t="shared" si="243"/>
        <v>0</v>
      </c>
      <c r="Z2353" s="21" t="str">
        <f t="shared" si="244"/>
        <v>Wednesday</v>
      </c>
      <c r="AA2353" s="21" t="str">
        <f t="shared" si="245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0"/>
        <v>34584</v>
      </c>
      <c r="G2354" s="48">
        <f t="shared" si="241"/>
        <v>69168</v>
      </c>
      <c r="H2354" s="21" t="s">
        <v>364</v>
      </c>
      <c r="I2354" s="21" t="s">
        <v>4129</v>
      </c>
      <c r="J2354" s="21">
        <v>2</v>
      </c>
      <c r="K2354" s="21">
        <v>2</v>
      </c>
      <c r="L2354" s="21">
        <f t="shared" si="242"/>
        <v>0</v>
      </c>
      <c r="M2354" s="21" t="s">
        <v>3393</v>
      </c>
      <c r="N2354" s="30">
        <v>45908</v>
      </c>
      <c r="O2354" s="48">
        <v>90763</v>
      </c>
      <c r="P2354" s="21" t="s">
        <v>2511</v>
      </c>
      <c r="Q2354" s="21" t="s">
        <v>3385</v>
      </c>
      <c r="R2354" s="21" t="s">
        <v>40</v>
      </c>
      <c r="S2354" s="3">
        <v>4</v>
      </c>
      <c r="T2354" s="37"/>
      <c r="U2354" s="21" t="s">
        <v>320</v>
      </c>
      <c r="V2354" s="21" t="str">
        <f>VLOOKUP(P2354,'Customer List'!B:C,2,)</f>
        <v>MOHALI (PUNJAB)</v>
      </c>
      <c r="W2354" s="38"/>
      <c r="X2354" s="30">
        <v>45909</v>
      </c>
      <c r="Y2354" s="21">
        <f t="shared" si="243"/>
        <v>1</v>
      </c>
      <c r="Z2354" s="21" t="str">
        <f t="shared" si="244"/>
        <v>Monday</v>
      </c>
      <c r="AA2354" s="21" t="str">
        <f t="shared" si="245"/>
        <v>Tuesday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237</v>
      </c>
      <c r="F2355" s="47">
        <f t="shared" si="240"/>
        <v>20856</v>
      </c>
      <c r="G2355" s="48">
        <f t="shared" si="241"/>
        <v>20856</v>
      </c>
      <c r="H2355" s="21" t="s">
        <v>321</v>
      </c>
      <c r="I2355" s="21" t="s">
        <v>4130</v>
      </c>
      <c r="J2355" s="21">
        <v>1</v>
      </c>
      <c r="K2355" s="21">
        <v>1</v>
      </c>
      <c r="L2355" s="21">
        <f t="shared" si="242"/>
        <v>0</v>
      </c>
      <c r="M2355" s="21" t="s">
        <v>3318</v>
      </c>
      <c r="N2355" s="30">
        <v>45903</v>
      </c>
      <c r="O2355" s="48">
        <v>28899</v>
      </c>
      <c r="P2355" s="21" t="s">
        <v>42</v>
      </c>
      <c r="Q2355" s="21" t="s">
        <v>2070</v>
      </c>
      <c r="R2355" s="21" t="s">
        <v>637</v>
      </c>
      <c r="S2355" s="3">
        <v>4</v>
      </c>
      <c r="T2355" s="37"/>
      <c r="U2355" s="21" t="s">
        <v>320</v>
      </c>
      <c r="V2355" s="21" t="str">
        <f>VLOOKUP(P2355,'Customer List'!B:C,2,)</f>
        <v>Faridabad</v>
      </c>
      <c r="W2355" s="38"/>
      <c r="X2355" s="30">
        <f>IF(OR(R2355 = "PRIYANKA MADAM", R2355 = "DEEPAK", R2355 = "PORTER"),N2355,"")</f>
        <v>45903</v>
      </c>
      <c r="Y2355" s="21">
        <f t="shared" si="243"/>
        <v>0</v>
      </c>
      <c r="Z2355" s="21" t="str">
        <f t="shared" si="244"/>
        <v>Wednesday</v>
      </c>
      <c r="AA2355" s="21" t="str">
        <f t="shared" si="245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2355</v>
      </c>
      <c r="B2356" s="21" t="s">
        <v>3289</v>
      </c>
      <c r="C2356" s="30">
        <v>45895</v>
      </c>
      <c r="D2356" s="30">
        <v>45902</v>
      </c>
      <c r="E2356" s="47">
        <v>23.4</v>
      </c>
      <c r="F2356" s="47">
        <f t="shared" si="240"/>
        <v>2059.1999999999998</v>
      </c>
      <c r="G2356" s="48">
        <f t="shared" si="241"/>
        <v>2059.1999999999998</v>
      </c>
      <c r="H2356" s="21" t="s">
        <v>3290</v>
      </c>
      <c r="I2356" s="21"/>
      <c r="J2356" s="21">
        <v>1</v>
      </c>
      <c r="K2356" s="21">
        <v>1</v>
      </c>
      <c r="L2356" s="21">
        <f t="shared" si="242"/>
        <v>0</v>
      </c>
      <c r="M2356" s="21" t="s">
        <v>3310</v>
      </c>
      <c r="N2356" s="30">
        <v>45903</v>
      </c>
      <c r="O2356" s="48">
        <v>3675.75</v>
      </c>
      <c r="P2356" s="21" t="s">
        <v>460</v>
      </c>
      <c r="Q2356" s="21">
        <v>58155187661</v>
      </c>
      <c r="R2356" s="21" t="s">
        <v>40</v>
      </c>
      <c r="S2356" s="3">
        <v>-20</v>
      </c>
      <c r="T2356" s="37"/>
      <c r="U2356" s="21" t="s">
        <v>520</v>
      </c>
      <c r="V2356" s="21" t="str">
        <f>VLOOKUP(P2356,'Customer List'!B:C,2,)</f>
        <v>Hyderabad</v>
      </c>
      <c r="W2356" s="38"/>
      <c r="X2356" s="30">
        <v>45908</v>
      </c>
      <c r="Y2356" s="21">
        <f t="shared" si="243"/>
        <v>5</v>
      </c>
      <c r="Z2356" s="21" t="str">
        <f t="shared" si="244"/>
        <v>Wednesday</v>
      </c>
      <c r="AA2356" s="21" t="str">
        <f t="shared" si="245"/>
        <v>Monday</v>
      </c>
      <c r="AB2356" s="21" t="str">
        <f>VLOOKUP(U2356,'Currency Sheet'!A:C,3,)</f>
        <v>DOLLAR</v>
      </c>
      <c r="AC2356" s="42" t="str">
        <f>VLOOKUP(P2356,'Customer List'!B:D,3,)</f>
        <v>OutStation</v>
      </c>
    </row>
    <row r="2357" spans="1:29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97.8</v>
      </c>
      <c r="F2357" s="47">
        <f t="shared" si="240"/>
        <v>8606.4</v>
      </c>
      <c r="G2357" s="48">
        <f t="shared" si="241"/>
        <v>8606.4</v>
      </c>
      <c r="H2357" s="21" t="s">
        <v>3291</v>
      </c>
      <c r="I2357" s="21"/>
      <c r="J2357" s="21">
        <v>1</v>
      </c>
      <c r="K2357" s="21">
        <v>1</v>
      </c>
      <c r="L2357" s="21">
        <f t="shared" si="242"/>
        <v>0</v>
      </c>
      <c r="M2357" s="21" t="s">
        <v>3316</v>
      </c>
      <c r="N2357" s="30">
        <v>45903</v>
      </c>
      <c r="O2357" s="48">
        <v>15362.75</v>
      </c>
      <c r="P2357" s="21" t="s">
        <v>254</v>
      </c>
      <c r="Q2357" s="21" t="s">
        <v>2070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43"/>
        <v>0</v>
      </c>
      <c r="Z2357" s="21" t="str">
        <f t="shared" si="244"/>
        <v>Wednesday</v>
      </c>
      <c r="AA2357" s="21" t="str">
        <f t="shared" si="245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115.8</v>
      </c>
      <c r="F2358" s="47">
        <f t="shared" si="240"/>
        <v>10190.4</v>
      </c>
      <c r="G2358" s="48">
        <f t="shared" si="241"/>
        <v>10190.4</v>
      </c>
      <c r="H2358" s="21" t="s">
        <v>3292</v>
      </c>
      <c r="I2358" s="21"/>
      <c r="J2358" s="21">
        <v>1</v>
      </c>
      <c r="K2358" s="21">
        <v>1</v>
      </c>
      <c r="L2358" s="21">
        <f t="shared" si="242"/>
        <v>0</v>
      </c>
      <c r="M2358" s="21" t="s">
        <v>3316</v>
      </c>
      <c r="N2358" s="30">
        <v>45903</v>
      </c>
      <c r="O2358" s="48">
        <v>18190.25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43"/>
        <v>0</v>
      </c>
      <c r="Z2358" s="21" t="str">
        <f t="shared" si="244"/>
        <v>Wednesday</v>
      </c>
      <c r="AA2358" s="21" t="str">
        <f t="shared" si="245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2358</v>
      </c>
      <c r="B2359" s="21" t="s">
        <v>3293</v>
      </c>
      <c r="C2359" s="30">
        <v>45895</v>
      </c>
      <c r="D2359" s="30">
        <v>45902</v>
      </c>
      <c r="E2359" s="47">
        <v>76.8</v>
      </c>
      <c r="F2359" s="47">
        <f t="shared" si="240"/>
        <v>6758.4</v>
      </c>
      <c r="G2359" s="48">
        <f t="shared" si="241"/>
        <v>20275.199999999997</v>
      </c>
      <c r="H2359" s="21" t="s">
        <v>3294</v>
      </c>
      <c r="I2359" s="21" t="s">
        <v>4133</v>
      </c>
      <c r="J2359" s="21">
        <v>3</v>
      </c>
      <c r="K2359" s="21">
        <v>3</v>
      </c>
      <c r="L2359" s="21">
        <f t="shared" si="242"/>
        <v>0</v>
      </c>
      <c r="M2359" s="21" t="s">
        <v>3406</v>
      </c>
      <c r="N2359" s="30">
        <v>45915</v>
      </c>
      <c r="O2359" s="48">
        <v>0</v>
      </c>
      <c r="P2359" s="21" t="s">
        <v>880</v>
      </c>
      <c r="Q2359" s="21">
        <v>58155694612</v>
      </c>
      <c r="R2359" s="21" t="s">
        <v>40</v>
      </c>
      <c r="S2359" s="3">
        <v>-20</v>
      </c>
      <c r="T2359" s="37" t="s">
        <v>3546</v>
      </c>
      <c r="U2359" s="21" t="s">
        <v>520</v>
      </c>
      <c r="V2359" s="21" t="str">
        <f>VLOOKUP(P2359,'Customer List'!B:C,2,)</f>
        <v>Mumbai</v>
      </c>
      <c r="W2359" s="38"/>
      <c r="X2359" s="30">
        <v>45916</v>
      </c>
      <c r="Y2359" s="21">
        <f t="shared" si="243"/>
        <v>1</v>
      </c>
      <c r="Z2359" s="21" t="str">
        <f t="shared" si="244"/>
        <v>Monday</v>
      </c>
      <c r="AA2359" s="21" t="str">
        <f t="shared" si="245"/>
        <v>Tuesday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2359</v>
      </c>
      <c r="B2360" s="21" t="s">
        <v>3295</v>
      </c>
      <c r="C2360" s="30">
        <v>45895</v>
      </c>
      <c r="D2360" s="30">
        <v>45902</v>
      </c>
      <c r="E2360" s="47">
        <v>594.5</v>
      </c>
      <c r="F2360" s="47">
        <f t="shared" si="240"/>
        <v>52316</v>
      </c>
      <c r="G2360" s="48">
        <f t="shared" si="241"/>
        <v>52316</v>
      </c>
      <c r="H2360" s="21" t="s">
        <v>3296</v>
      </c>
      <c r="I2360" s="21"/>
      <c r="J2360" s="21">
        <v>1</v>
      </c>
      <c r="K2360" s="21">
        <v>1</v>
      </c>
      <c r="L2360" s="21">
        <f t="shared" si="242"/>
        <v>0</v>
      </c>
      <c r="M2360" s="21" t="s">
        <v>3317</v>
      </c>
      <c r="N2360" s="30">
        <v>45903</v>
      </c>
      <c r="O2360" s="48">
        <v>129303.75</v>
      </c>
      <c r="P2360" s="21" t="s">
        <v>42</v>
      </c>
      <c r="Q2360" s="21" t="s">
        <v>2070</v>
      </c>
      <c r="R2360" s="21" t="s">
        <v>637</v>
      </c>
      <c r="S2360" s="3">
        <v>-20</v>
      </c>
      <c r="T2360" s="37"/>
      <c r="U2360" s="21" t="s">
        <v>520</v>
      </c>
      <c r="V2360" s="21" t="str">
        <f>VLOOKUP(P2360,'Customer List'!B:C,2,)</f>
        <v>Faridabad</v>
      </c>
      <c r="W2360" s="38"/>
      <c r="X2360" s="30">
        <f>IF(OR(R2360 = "PRIYANKA MADAM", R2360 = "DEEPAK", R2360 = "PORTER"),N2360,"")</f>
        <v>45903</v>
      </c>
      <c r="Y2360" s="21">
        <f t="shared" si="243"/>
        <v>0</v>
      </c>
      <c r="Z2360" s="21" t="str">
        <f t="shared" si="244"/>
        <v>Wednesday</v>
      </c>
      <c r="AA2360" s="21" t="str">
        <f t="shared" si="245"/>
        <v>Wednesday</v>
      </c>
      <c r="AB2360" s="21" t="str">
        <f>VLOOKUP(U2360,'Currency Sheet'!A:C,3,)</f>
        <v>DOLLAR</v>
      </c>
      <c r="AC2360" s="42" t="str">
        <f>VLOOKUP(P2360,'Customer List'!B:D,3,)</f>
        <v>Local</v>
      </c>
    </row>
    <row r="2361" spans="1:29" x14ac:dyDescent="0.25">
      <c r="A2361" s="21">
        <v>2360</v>
      </c>
      <c r="B2361" s="21" t="s">
        <v>3323</v>
      </c>
      <c r="C2361" s="30">
        <v>45898</v>
      </c>
      <c r="D2361" s="30">
        <v>45903</v>
      </c>
      <c r="E2361" s="47">
        <v>53.9</v>
      </c>
      <c r="F2361" s="47">
        <f t="shared" si="240"/>
        <v>4743.2</v>
      </c>
      <c r="G2361" s="48">
        <f t="shared" si="241"/>
        <v>4743.2</v>
      </c>
      <c r="H2361" s="21">
        <v>100236</v>
      </c>
      <c r="I2361" s="21" t="s">
        <v>3725</v>
      </c>
      <c r="J2361" s="21">
        <v>1</v>
      </c>
      <c r="K2361" s="21">
        <v>1</v>
      </c>
      <c r="L2361" s="21">
        <f t="shared" si="242"/>
        <v>0</v>
      </c>
      <c r="M2361" s="21" t="s">
        <v>3358</v>
      </c>
      <c r="N2361" s="30">
        <v>45906</v>
      </c>
      <c r="O2361" s="48">
        <v>6872.25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43"/>
        <v>4</v>
      </c>
      <c r="Z2361" s="21" t="str">
        <f t="shared" si="244"/>
        <v>Saturday</v>
      </c>
      <c r="AA2361" s="21" t="str">
        <f t="shared" si="245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181.5</v>
      </c>
      <c r="F2362" s="47">
        <f t="shared" si="240"/>
        <v>15972</v>
      </c>
      <c r="G2362" s="48">
        <f t="shared" si="241"/>
        <v>15972</v>
      </c>
      <c r="H2362" s="21">
        <v>100443</v>
      </c>
      <c r="I2362" s="21" t="s">
        <v>3726</v>
      </c>
      <c r="J2362" s="21">
        <v>1</v>
      </c>
      <c r="K2362" s="21">
        <v>1</v>
      </c>
      <c r="L2362" s="21">
        <f t="shared" si="242"/>
        <v>0</v>
      </c>
      <c r="M2362" s="21" t="s">
        <v>3358</v>
      </c>
      <c r="N2362" s="30">
        <v>45906</v>
      </c>
      <c r="O2362" s="48">
        <v>21598.5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43"/>
        <v>4</v>
      </c>
      <c r="Z2362" s="21" t="str">
        <f t="shared" si="244"/>
        <v>Saturday</v>
      </c>
      <c r="AA2362" s="21" t="str">
        <f t="shared" si="245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25.9</v>
      </c>
      <c r="F2363" s="47">
        <f t="shared" si="240"/>
        <v>2279.1999999999998</v>
      </c>
      <c r="G2363" s="48">
        <f t="shared" si="241"/>
        <v>2279.1999999999998</v>
      </c>
      <c r="H2363" s="21">
        <v>100707</v>
      </c>
      <c r="I2363" s="21" t="s">
        <v>3727</v>
      </c>
      <c r="J2363" s="21">
        <v>1</v>
      </c>
      <c r="K2363" s="21">
        <v>1</v>
      </c>
      <c r="L2363" s="21">
        <f t="shared" si="242"/>
        <v>0</v>
      </c>
      <c r="M2363" s="21" t="s">
        <v>3358</v>
      </c>
      <c r="N2363" s="30">
        <v>45906</v>
      </c>
      <c r="O2363" s="48">
        <v>3302.25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43"/>
        <v>4</v>
      </c>
      <c r="Z2363" s="21" t="str">
        <f t="shared" si="244"/>
        <v>Saturday</v>
      </c>
      <c r="AA2363" s="21" t="str">
        <f t="shared" si="245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95.2</v>
      </c>
      <c r="F2364" s="47">
        <f t="shared" si="240"/>
        <v>8377.6</v>
      </c>
      <c r="G2364" s="48">
        <f t="shared" si="241"/>
        <v>8377.6</v>
      </c>
      <c r="H2364" s="21">
        <v>101837</v>
      </c>
      <c r="I2364" s="21" t="s">
        <v>3728</v>
      </c>
      <c r="J2364" s="21">
        <v>1</v>
      </c>
      <c r="K2364" s="21">
        <v>1</v>
      </c>
      <c r="L2364" s="21">
        <f t="shared" si="242"/>
        <v>0</v>
      </c>
      <c r="M2364" s="21" t="s">
        <v>3358</v>
      </c>
      <c r="N2364" s="30">
        <v>45906</v>
      </c>
      <c r="O2364" s="48">
        <v>12138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43"/>
        <v>4</v>
      </c>
      <c r="Z2364" s="21" t="str">
        <f t="shared" si="244"/>
        <v>Saturday</v>
      </c>
      <c r="AA2364" s="21" t="str">
        <f t="shared" si="245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71.400000000000006</v>
      </c>
      <c r="F2365" s="47">
        <f t="shared" si="240"/>
        <v>6283.2000000000007</v>
      </c>
      <c r="G2365" s="48">
        <f t="shared" si="241"/>
        <v>6283.2000000000007</v>
      </c>
      <c r="H2365" s="21">
        <v>103083</v>
      </c>
      <c r="I2365" s="21" t="s">
        <v>3729</v>
      </c>
      <c r="J2365" s="21">
        <v>1</v>
      </c>
      <c r="K2365" s="21">
        <v>1</v>
      </c>
      <c r="L2365" s="21">
        <f t="shared" si="242"/>
        <v>0</v>
      </c>
      <c r="M2365" s="21" t="s">
        <v>3358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43"/>
        <v>4</v>
      </c>
      <c r="Z2365" s="21" t="str">
        <f t="shared" si="244"/>
        <v>Saturday</v>
      </c>
      <c r="AA2365" s="21" t="str">
        <f t="shared" si="245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70.7</v>
      </c>
      <c r="F2366" s="47">
        <f t="shared" si="240"/>
        <v>6221.6</v>
      </c>
      <c r="G2366" s="48">
        <f t="shared" si="241"/>
        <v>6221.6</v>
      </c>
      <c r="H2366" s="21">
        <v>104419</v>
      </c>
      <c r="I2366" s="21" t="s">
        <v>3730</v>
      </c>
      <c r="J2366" s="21">
        <v>1</v>
      </c>
      <c r="K2366" s="21">
        <v>1</v>
      </c>
      <c r="L2366" s="21">
        <f t="shared" si="242"/>
        <v>0</v>
      </c>
      <c r="M2366" s="21" t="s">
        <v>3358</v>
      </c>
      <c r="N2366" s="30">
        <v>45906</v>
      </c>
      <c r="O2366" s="48">
        <v>9014.25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43"/>
        <v>4</v>
      </c>
      <c r="Z2366" s="21" t="str">
        <f t="shared" si="244"/>
        <v>Saturday</v>
      </c>
      <c r="AA2366" s="21" t="str">
        <f t="shared" si="245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71.400000000000006</v>
      </c>
      <c r="F2367" s="47">
        <f t="shared" si="240"/>
        <v>6283.2000000000007</v>
      </c>
      <c r="G2367" s="48">
        <f t="shared" si="241"/>
        <v>6283.2000000000007</v>
      </c>
      <c r="H2367" s="21">
        <v>107675</v>
      </c>
      <c r="I2367" s="21" t="s">
        <v>3731</v>
      </c>
      <c r="J2367" s="21">
        <v>1</v>
      </c>
      <c r="K2367" s="21">
        <v>1</v>
      </c>
      <c r="L2367" s="21">
        <f t="shared" si="242"/>
        <v>0</v>
      </c>
      <c r="M2367" s="21" t="s">
        <v>3358</v>
      </c>
      <c r="N2367" s="30">
        <v>45906</v>
      </c>
      <c r="O2367" s="48">
        <v>9103.5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43"/>
        <v>4</v>
      </c>
      <c r="Z2367" s="21" t="str">
        <f t="shared" si="244"/>
        <v>Saturday</v>
      </c>
      <c r="AA2367" s="21" t="str">
        <f t="shared" si="245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85.4</v>
      </c>
      <c r="F2368" s="47">
        <f t="shared" si="240"/>
        <v>7515.2000000000007</v>
      </c>
      <c r="G2368" s="48">
        <f t="shared" si="241"/>
        <v>7515.2000000000007</v>
      </c>
      <c r="H2368" s="21">
        <v>113603</v>
      </c>
      <c r="I2368" s="21" t="s">
        <v>3732</v>
      </c>
      <c r="J2368" s="21">
        <v>1</v>
      </c>
      <c r="K2368" s="21">
        <v>1</v>
      </c>
      <c r="L2368" s="21">
        <f t="shared" si="242"/>
        <v>0</v>
      </c>
      <c r="M2368" s="21" t="s">
        <v>3358</v>
      </c>
      <c r="N2368" s="30">
        <v>45906</v>
      </c>
      <c r="O2368" s="48">
        <v>10888.5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43"/>
        <v>4</v>
      </c>
      <c r="Z2368" s="21" t="str">
        <f t="shared" si="244"/>
        <v>Saturday</v>
      </c>
      <c r="AA2368" s="21" t="str">
        <f t="shared" si="245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259</v>
      </c>
      <c r="F2369" s="47">
        <f t="shared" si="240"/>
        <v>22792</v>
      </c>
      <c r="G2369" s="48">
        <f t="shared" si="241"/>
        <v>22792</v>
      </c>
      <c r="H2369" s="21">
        <v>126408</v>
      </c>
      <c r="I2369" s="21" t="s">
        <v>3733</v>
      </c>
      <c r="J2369" s="21">
        <v>1</v>
      </c>
      <c r="K2369" s="21">
        <v>1</v>
      </c>
      <c r="L2369" s="21">
        <f t="shared" si="242"/>
        <v>0</v>
      </c>
      <c r="M2369" s="21" t="s">
        <v>3358</v>
      </c>
      <c r="N2369" s="30">
        <v>45906</v>
      </c>
      <c r="O2369" s="48">
        <v>33022.5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43"/>
        <v>4</v>
      </c>
      <c r="Z2369" s="21" t="str">
        <f t="shared" si="244"/>
        <v>Saturday</v>
      </c>
      <c r="AA2369" s="21" t="str">
        <f t="shared" si="245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35</v>
      </c>
      <c r="F2370" s="47">
        <f t="shared" si="240"/>
        <v>3080</v>
      </c>
      <c r="G2370" s="48">
        <f t="shared" si="241"/>
        <v>3080</v>
      </c>
      <c r="H2370" s="21">
        <v>300406</v>
      </c>
      <c r="I2370" s="21" t="s">
        <v>3734</v>
      </c>
      <c r="J2370" s="21">
        <v>1</v>
      </c>
      <c r="K2370" s="21">
        <v>1</v>
      </c>
      <c r="L2370" s="21">
        <f t="shared" si="242"/>
        <v>0</v>
      </c>
      <c r="M2370" s="21" t="s">
        <v>3412</v>
      </c>
      <c r="N2370" s="30">
        <v>45909</v>
      </c>
      <c r="O2370" s="48">
        <v>4800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43"/>
        <v>0</v>
      </c>
      <c r="Z2370" s="21" t="str">
        <f t="shared" si="244"/>
        <v>Tuesday</v>
      </c>
      <c r="AA2370" s="21" t="str">
        <f t="shared" si="245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204.4</v>
      </c>
      <c r="F2371" s="47">
        <f t="shared" ref="F2371:F2434" si="247">IF(AB2371="DOLLAR",E2371*88,E2371)</f>
        <v>17987.2</v>
      </c>
      <c r="G2371" s="48">
        <f t="shared" ref="G2371:G2434" si="248">F2371*J2371</f>
        <v>17987.2</v>
      </c>
      <c r="H2371" s="21">
        <v>300518</v>
      </c>
      <c r="I2371" s="21" t="s">
        <v>3735</v>
      </c>
      <c r="J2371" s="21">
        <v>1</v>
      </c>
      <c r="K2371" s="21">
        <v>1</v>
      </c>
      <c r="L2371" s="21">
        <f t="shared" ref="L2371:L2434" si="249">J2371-K2371</f>
        <v>0</v>
      </c>
      <c r="M2371" s="21" t="s">
        <v>3412</v>
      </c>
      <c r="N2371" s="30">
        <v>45909</v>
      </c>
      <c r="O2371" s="48">
        <v>28032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ref="Y2371:Y2434" si="250">IF(X2371="", "", X2371-N2371)</f>
        <v>0</v>
      </c>
      <c r="Z2371" s="21" t="str">
        <f t="shared" ref="Z2371:Z2434" si="251">IF(N2371="", "", TEXT(N2371, "dddd"))</f>
        <v>Tuesday</v>
      </c>
      <c r="AA2371" s="21" t="str">
        <f t="shared" ref="AA2371:AA2434" si="252"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293.25</v>
      </c>
      <c r="F2372" s="47">
        <f t="shared" si="247"/>
        <v>25806</v>
      </c>
      <c r="G2372" s="48">
        <f t="shared" si="248"/>
        <v>25806</v>
      </c>
      <c r="H2372" s="21">
        <v>302242</v>
      </c>
      <c r="I2372" s="21" t="s">
        <v>3736</v>
      </c>
      <c r="J2372" s="21">
        <v>1</v>
      </c>
      <c r="K2372" s="21">
        <v>1</v>
      </c>
      <c r="L2372" s="21">
        <f t="shared" si="249"/>
        <v>0</v>
      </c>
      <c r="M2372" s="21" t="s">
        <v>3412</v>
      </c>
      <c r="N2372" s="30">
        <v>45909</v>
      </c>
      <c r="O2372" s="48">
        <v>37536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50"/>
        <v>0</v>
      </c>
      <c r="Z2372" s="21" t="str">
        <f t="shared" si="251"/>
        <v>Tuesday</v>
      </c>
      <c r="AA2372" s="21" t="str">
        <f t="shared" si="252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285.75</v>
      </c>
      <c r="F2373" s="47">
        <f t="shared" si="247"/>
        <v>25146</v>
      </c>
      <c r="G2373" s="48">
        <f t="shared" si="248"/>
        <v>25146</v>
      </c>
      <c r="H2373" s="21">
        <v>302330</v>
      </c>
      <c r="I2373" s="21" t="s">
        <v>3737</v>
      </c>
      <c r="J2373" s="21">
        <v>1</v>
      </c>
      <c r="K2373" s="21">
        <v>1</v>
      </c>
      <c r="L2373" s="21">
        <f t="shared" si="249"/>
        <v>0</v>
      </c>
      <c r="M2373" s="21" t="s">
        <v>3412</v>
      </c>
      <c r="N2373" s="30">
        <v>45909</v>
      </c>
      <c r="O2373" s="48">
        <v>36576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0"/>
        <v>0</v>
      </c>
      <c r="Z2373" s="21" t="str">
        <f t="shared" si="251"/>
        <v>Tuesday</v>
      </c>
      <c r="AA2373" s="21" t="str">
        <f t="shared" si="252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77</v>
      </c>
      <c r="F2374" s="47">
        <f t="shared" si="247"/>
        <v>6776</v>
      </c>
      <c r="G2374" s="48">
        <f t="shared" si="248"/>
        <v>6776</v>
      </c>
      <c r="H2374" s="21">
        <v>302610</v>
      </c>
      <c r="I2374" s="21" t="s">
        <v>3738</v>
      </c>
      <c r="J2374" s="21">
        <v>1</v>
      </c>
      <c r="K2374" s="21">
        <v>1</v>
      </c>
      <c r="L2374" s="21">
        <f t="shared" si="249"/>
        <v>0</v>
      </c>
      <c r="M2374" s="21" t="s">
        <v>3412</v>
      </c>
      <c r="N2374" s="30">
        <v>45909</v>
      </c>
      <c r="O2374" s="48">
        <v>10560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0"/>
        <v>0</v>
      </c>
      <c r="Z2374" s="21" t="str">
        <f t="shared" si="251"/>
        <v>Tuesday</v>
      </c>
      <c r="AA2374" s="21" t="str">
        <f t="shared" si="252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176.4</v>
      </c>
      <c r="F2375" s="47">
        <f t="shared" si="247"/>
        <v>15523.2</v>
      </c>
      <c r="G2375" s="48">
        <f t="shared" si="248"/>
        <v>15523.2</v>
      </c>
      <c r="H2375" s="21">
        <v>303706</v>
      </c>
      <c r="I2375" s="21" t="s">
        <v>3739</v>
      </c>
      <c r="J2375" s="21">
        <v>1</v>
      </c>
      <c r="K2375" s="21">
        <v>1</v>
      </c>
      <c r="L2375" s="21">
        <f t="shared" si="249"/>
        <v>0</v>
      </c>
      <c r="M2375" s="21" t="s">
        <v>3361</v>
      </c>
      <c r="N2375" s="30">
        <v>45906</v>
      </c>
      <c r="O2375" s="48">
        <v>27342</v>
      </c>
      <c r="P2375" s="21" t="s">
        <v>3321</v>
      </c>
      <c r="Q2375" s="21">
        <v>58155323424</v>
      </c>
      <c r="R2375" s="21" t="s">
        <v>40</v>
      </c>
      <c r="S2375" s="3">
        <v>4</v>
      </c>
      <c r="T2375" s="37"/>
      <c r="U2375" s="21" t="s">
        <v>18</v>
      </c>
      <c r="V2375" s="21" t="str">
        <f>VLOOKUP(P2375,'Customer List'!B:C,2,)</f>
        <v>Tamilnadu</v>
      </c>
      <c r="W2375" s="38"/>
      <c r="X2375" s="30">
        <v>45908</v>
      </c>
      <c r="Y2375" s="21">
        <f t="shared" si="250"/>
        <v>2</v>
      </c>
      <c r="Z2375" s="21" t="str">
        <f t="shared" si="251"/>
        <v>Saturday</v>
      </c>
      <c r="AA2375" s="21" t="str">
        <f t="shared" si="252"/>
        <v>Monday</v>
      </c>
      <c r="AB2375" s="21" t="str">
        <f>VLOOKUP(U2375,'Currency Sheet'!A:C,3,)</f>
        <v>DOLLAR</v>
      </c>
      <c r="AC2375" s="42" t="str">
        <f>VLOOKUP(P2375,'Customer List'!B:D,3,)</f>
        <v>OutStation</v>
      </c>
    </row>
    <row r="2376" spans="1:29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183.4</v>
      </c>
      <c r="F2376" s="47">
        <f t="shared" si="247"/>
        <v>16139.2</v>
      </c>
      <c r="G2376" s="48">
        <f t="shared" si="248"/>
        <v>16139.2</v>
      </c>
      <c r="H2376" s="21">
        <v>311106</v>
      </c>
      <c r="I2376" s="21" t="s">
        <v>3740</v>
      </c>
      <c r="J2376" s="21">
        <v>1</v>
      </c>
      <c r="K2376" s="21">
        <v>1</v>
      </c>
      <c r="L2376" s="21">
        <f t="shared" si="249"/>
        <v>0</v>
      </c>
      <c r="M2376" s="21" t="s">
        <v>3412</v>
      </c>
      <c r="N2376" s="30">
        <v>45909</v>
      </c>
      <c r="O2376" s="48">
        <v>25152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50"/>
        <v>0</v>
      </c>
      <c r="Z2376" s="21" t="str">
        <f t="shared" si="251"/>
        <v>Tuesday</v>
      </c>
      <c r="AA2376" s="21" t="str">
        <f t="shared" si="252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263.89999999999998</v>
      </c>
      <c r="F2377" s="47">
        <f t="shared" si="247"/>
        <v>23223.199999999997</v>
      </c>
      <c r="G2377" s="48">
        <f t="shared" si="248"/>
        <v>23223.199999999997</v>
      </c>
      <c r="H2377" s="21">
        <v>320208</v>
      </c>
      <c r="I2377" s="21" t="s">
        <v>3741</v>
      </c>
      <c r="J2377" s="21">
        <v>1</v>
      </c>
      <c r="K2377" s="21">
        <v>1</v>
      </c>
      <c r="L2377" s="21">
        <f t="shared" si="249"/>
        <v>0</v>
      </c>
      <c r="M2377" s="21" t="s">
        <v>3412</v>
      </c>
      <c r="N2377" s="30">
        <v>45909</v>
      </c>
      <c r="O2377" s="48">
        <v>36192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0"/>
        <v>0</v>
      </c>
      <c r="Z2377" s="21" t="str">
        <f t="shared" si="251"/>
        <v>Tuesday</v>
      </c>
      <c r="AA2377" s="21" t="str">
        <f t="shared" si="252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334.5</v>
      </c>
      <c r="F2378" s="47">
        <f t="shared" si="247"/>
        <v>29436</v>
      </c>
      <c r="G2378" s="48">
        <f t="shared" si="248"/>
        <v>29436</v>
      </c>
      <c r="H2378" s="21">
        <v>329930</v>
      </c>
      <c r="I2378" s="21" t="s">
        <v>3742</v>
      </c>
      <c r="J2378" s="21">
        <v>1</v>
      </c>
      <c r="K2378" s="21">
        <v>1</v>
      </c>
      <c r="L2378" s="21">
        <f t="shared" si="249"/>
        <v>0</v>
      </c>
      <c r="M2378" s="21" t="s">
        <v>3365</v>
      </c>
      <c r="N2378" s="30">
        <v>45906</v>
      </c>
      <c r="O2378" s="48">
        <v>51847.5</v>
      </c>
      <c r="P2378" s="21" t="s">
        <v>3322</v>
      </c>
      <c r="Q2378" s="21">
        <v>58155323144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VARANASI</v>
      </c>
      <c r="W2378" s="38"/>
      <c r="X2378" s="30">
        <v>45909</v>
      </c>
      <c r="Y2378" s="21">
        <f t="shared" si="250"/>
        <v>3</v>
      </c>
      <c r="Z2378" s="21" t="str">
        <f t="shared" si="251"/>
        <v>Saturday</v>
      </c>
      <c r="AA2378" s="21" t="str">
        <f t="shared" si="252"/>
        <v>Tuesday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142.1</v>
      </c>
      <c r="F2379" s="47">
        <f t="shared" si="247"/>
        <v>12504.8</v>
      </c>
      <c r="G2379" s="48">
        <f t="shared" si="248"/>
        <v>12504.8</v>
      </c>
      <c r="H2379" s="21">
        <v>349128</v>
      </c>
      <c r="I2379" s="21" t="s">
        <v>3743</v>
      </c>
      <c r="J2379" s="21">
        <v>1</v>
      </c>
      <c r="K2379" s="21">
        <v>1</v>
      </c>
      <c r="L2379" s="21">
        <f t="shared" si="249"/>
        <v>0</v>
      </c>
      <c r="M2379" s="21" t="s">
        <v>3465</v>
      </c>
      <c r="N2379" s="30">
        <v>45912</v>
      </c>
      <c r="O2379" s="48">
        <v>28318.5</v>
      </c>
      <c r="P2379" s="21" t="s">
        <v>625</v>
      </c>
      <c r="Q2379" s="21" t="s">
        <v>2070</v>
      </c>
      <c r="R2379" s="21" t="s">
        <v>637</v>
      </c>
      <c r="S2379" s="3">
        <v>4</v>
      </c>
      <c r="T2379" s="37" t="s">
        <v>3466</v>
      </c>
      <c r="U2379" s="21" t="s">
        <v>18</v>
      </c>
      <c r="V2379" s="21" t="str">
        <f>VLOOKUP(P2379,'Customer List'!B:C,2,)</f>
        <v>Delhi</v>
      </c>
      <c r="W2379" s="38"/>
      <c r="X2379" s="30">
        <f>IF(OR(R2379 = "PRIYANKA MADAM", R2379 = "DEEPAK", R2379 = "PORTER"),N2379,"")</f>
        <v>45912</v>
      </c>
      <c r="Y2379" s="21">
        <f t="shared" si="250"/>
        <v>0</v>
      </c>
      <c r="Z2379" s="21" t="str">
        <f t="shared" si="251"/>
        <v>Friday</v>
      </c>
      <c r="AA2379" s="21" t="str">
        <f t="shared" si="252"/>
        <v>Friday</v>
      </c>
      <c r="AB2379" s="21" t="str">
        <f>VLOOKUP(U2379,'Currency Sheet'!A:C,3,)</f>
        <v>DOLLAR</v>
      </c>
      <c r="AC2379" s="42" t="str">
        <f>VLOOKUP(P2379,'Customer List'!B:D,3,)</f>
        <v>Local</v>
      </c>
    </row>
    <row r="2380" spans="1:29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135.1</v>
      </c>
      <c r="F2380" s="47">
        <f t="shared" si="247"/>
        <v>11888.8</v>
      </c>
      <c r="G2380" s="48">
        <f t="shared" si="248"/>
        <v>11888.8</v>
      </c>
      <c r="H2380" s="21">
        <v>399711</v>
      </c>
      <c r="I2380" s="21" t="s">
        <v>3744</v>
      </c>
      <c r="J2380" s="21">
        <v>1</v>
      </c>
      <c r="K2380" s="21">
        <v>1</v>
      </c>
      <c r="L2380" s="21">
        <f t="shared" si="249"/>
        <v>0</v>
      </c>
      <c r="M2380" s="21" t="s">
        <v>3364</v>
      </c>
      <c r="N2380" s="30">
        <v>45906</v>
      </c>
      <c r="O2380" s="48">
        <v>20342.2</v>
      </c>
      <c r="P2380" s="21" t="s">
        <v>228</v>
      </c>
      <c r="Q2380" s="21">
        <v>58155323925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Kolkata</v>
      </c>
      <c r="W2380" s="38"/>
      <c r="X2380" s="30">
        <v>45908</v>
      </c>
      <c r="Y2380" s="21">
        <f t="shared" si="250"/>
        <v>2</v>
      </c>
      <c r="Z2380" s="21" t="str">
        <f t="shared" si="251"/>
        <v>Saturday</v>
      </c>
      <c r="AA2380" s="21" t="str">
        <f t="shared" si="252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62.3</v>
      </c>
      <c r="F2381" s="47">
        <f t="shared" si="247"/>
        <v>5482.4</v>
      </c>
      <c r="G2381" s="48">
        <f t="shared" si="248"/>
        <v>21929.599999999999</v>
      </c>
      <c r="H2381" s="21">
        <v>420201</v>
      </c>
      <c r="I2381" s="21" t="s">
        <v>3745</v>
      </c>
      <c r="J2381" s="21">
        <v>4</v>
      </c>
      <c r="K2381" s="21">
        <v>4</v>
      </c>
      <c r="L2381" s="21">
        <f t="shared" si="249"/>
        <v>0</v>
      </c>
      <c r="M2381" s="21" t="s">
        <v>3372</v>
      </c>
      <c r="N2381" s="30">
        <v>45906</v>
      </c>
      <c r="O2381" s="48">
        <v>35867</v>
      </c>
      <c r="P2381" s="21" t="s">
        <v>2046</v>
      </c>
      <c r="Q2381" s="21">
        <v>58155325373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50"/>
        <v>2</v>
      </c>
      <c r="Z2381" s="21" t="str">
        <f t="shared" si="251"/>
        <v>Saturday</v>
      </c>
      <c r="AA2381" s="21" t="str">
        <f t="shared" si="252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41.3</v>
      </c>
      <c r="F2382" s="47">
        <f t="shared" si="247"/>
        <v>3634.3999999999996</v>
      </c>
      <c r="G2382" s="48">
        <f t="shared" si="248"/>
        <v>14537.599999999999</v>
      </c>
      <c r="H2382" s="21">
        <v>420404</v>
      </c>
      <c r="I2382" s="21" t="s">
        <v>3746</v>
      </c>
      <c r="J2382" s="21">
        <v>4</v>
      </c>
      <c r="K2382" s="21">
        <v>4</v>
      </c>
      <c r="L2382" s="21">
        <f t="shared" si="249"/>
        <v>0</v>
      </c>
      <c r="M2382" s="21" t="s">
        <v>3355</v>
      </c>
      <c r="N2382" s="30">
        <v>45906</v>
      </c>
      <c r="O2382" s="48">
        <v>25606</v>
      </c>
      <c r="P2382" s="21" t="s">
        <v>891</v>
      </c>
      <c r="Q2382" s="21">
        <v>58155322444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0"/>
        <v>2</v>
      </c>
      <c r="Z2382" s="21" t="str">
        <f t="shared" si="251"/>
        <v>Saturday</v>
      </c>
      <c r="AA2382" s="21" t="str">
        <f t="shared" si="252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74.900000000000006</v>
      </c>
      <c r="F2383" s="47">
        <f t="shared" si="247"/>
        <v>6591.2000000000007</v>
      </c>
      <c r="G2383" s="48">
        <f t="shared" si="248"/>
        <v>6591.2000000000007</v>
      </c>
      <c r="H2383" s="21">
        <v>503851</v>
      </c>
      <c r="I2383" s="21" t="s">
        <v>3747</v>
      </c>
      <c r="J2383" s="21">
        <v>1</v>
      </c>
      <c r="K2383" s="21">
        <v>1</v>
      </c>
      <c r="L2383" s="21">
        <f t="shared" si="249"/>
        <v>0</v>
      </c>
      <c r="M2383" s="21" t="s">
        <v>3358</v>
      </c>
      <c r="N2383" s="30">
        <v>45906</v>
      </c>
      <c r="O2383" s="48">
        <v>9549.75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0"/>
        <v>4</v>
      </c>
      <c r="Z2383" s="21" t="str">
        <f t="shared" si="251"/>
        <v>Saturday</v>
      </c>
      <c r="AA2383" s="21" t="str">
        <f t="shared" si="252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90.3</v>
      </c>
      <c r="F2384" s="47">
        <f t="shared" si="247"/>
        <v>7946.4</v>
      </c>
      <c r="G2384" s="48">
        <f t="shared" si="248"/>
        <v>7946.4</v>
      </c>
      <c r="H2384" s="21">
        <v>504131</v>
      </c>
      <c r="I2384" s="21" t="s">
        <v>3748</v>
      </c>
      <c r="J2384" s="21">
        <v>1</v>
      </c>
      <c r="K2384" s="21">
        <v>1</v>
      </c>
      <c r="L2384" s="21">
        <f t="shared" si="249"/>
        <v>0</v>
      </c>
      <c r="M2384" s="21" t="s">
        <v>3358</v>
      </c>
      <c r="N2384" s="30">
        <v>45906</v>
      </c>
      <c r="O2384" s="48">
        <v>11513.25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0"/>
        <v>4</v>
      </c>
      <c r="Z2384" s="21" t="str">
        <f t="shared" si="251"/>
        <v>Saturday</v>
      </c>
      <c r="AA2384" s="21" t="str">
        <f t="shared" si="252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123.2</v>
      </c>
      <c r="F2385" s="47">
        <f t="shared" si="247"/>
        <v>10841.6</v>
      </c>
      <c r="G2385" s="48">
        <f t="shared" si="248"/>
        <v>10841.6</v>
      </c>
      <c r="H2385" s="21">
        <v>517005</v>
      </c>
      <c r="I2385" s="21" t="s">
        <v>3749</v>
      </c>
      <c r="J2385" s="21">
        <v>1</v>
      </c>
      <c r="K2385" s="21">
        <v>1</v>
      </c>
      <c r="L2385" s="21">
        <f t="shared" si="249"/>
        <v>0</v>
      </c>
      <c r="M2385" s="21" t="s">
        <v>3358</v>
      </c>
      <c r="N2385" s="30">
        <v>45906</v>
      </c>
      <c r="O2385" s="48">
        <v>15708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0"/>
        <v>4</v>
      </c>
      <c r="Z2385" s="21" t="str">
        <f t="shared" si="251"/>
        <v>Saturday</v>
      </c>
      <c r="AA2385" s="21" t="str">
        <f t="shared" si="252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259</v>
      </c>
      <c r="F2386" s="47">
        <f t="shared" si="247"/>
        <v>22792</v>
      </c>
      <c r="G2386" s="48">
        <f t="shared" si="248"/>
        <v>68376</v>
      </c>
      <c r="H2386" s="21">
        <v>626812</v>
      </c>
      <c r="I2386" s="21" t="s">
        <v>3750</v>
      </c>
      <c r="J2386" s="21">
        <v>3</v>
      </c>
      <c r="K2386" s="21">
        <v>3</v>
      </c>
      <c r="L2386" s="21">
        <f t="shared" si="249"/>
        <v>0</v>
      </c>
      <c r="M2386" s="21" t="s">
        <v>5876</v>
      </c>
      <c r="N2386" s="30">
        <v>45969</v>
      </c>
      <c r="O2386" s="48">
        <v>111832.5</v>
      </c>
      <c r="P2386" s="21" t="s">
        <v>2046</v>
      </c>
      <c r="Q2386" s="21">
        <v>58157938554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 t="s">
        <v>5701</v>
      </c>
      <c r="X2386" s="30">
        <v>45970</v>
      </c>
      <c r="Y2386" s="21">
        <f t="shared" si="250"/>
        <v>1</v>
      </c>
      <c r="Z2386" s="21" t="str">
        <f t="shared" si="251"/>
        <v>Saturday</v>
      </c>
      <c r="AA2386" s="21" t="str">
        <f t="shared" si="252"/>
        <v>Sunday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47"/>
        <v>22792</v>
      </c>
      <c r="G2387" s="48">
        <f t="shared" si="248"/>
        <v>45584</v>
      </c>
      <c r="H2387" s="21">
        <v>626812</v>
      </c>
      <c r="I2387" s="21" t="s">
        <v>3750</v>
      </c>
      <c r="J2387" s="21">
        <v>2</v>
      </c>
      <c r="K2387" s="21">
        <v>2</v>
      </c>
      <c r="L2387" s="21">
        <f t="shared" si="249"/>
        <v>0</v>
      </c>
      <c r="M2387" s="21" t="s">
        <v>5306</v>
      </c>
      <c r="N2387" s="30">
        <v>45955</v>
      </c>
      <c r="O2387" s="48">
        <f>37277.5*2</f>
        <v>74555</v>
      </c>
      <c r="P2387" s="21" t="s">
        <v>2046</v>
      </c>
      <c r="Q2387" s="54">
        <v>58157407696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/>
      <c r="X2387" s="30">
        <v>45957</v>
      </c>
      <c r="Y2387" s="21">
        <f t="shared" si="250"/>
        <v>2</v>
      </c>
      <c r="Z2387" s="21" t="str">
        <f t="shared" si="251"/>
        <v>Saturday</v>
      </c>
      <c r="AA2387" s="21" t="str">
        <f t="shared" si="252"/>
        <v>Monday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4.9000000000000004</v>
      </c>
      <c r="F2388" s="47">
        <f t="shared" si="247"/>
        <v>431.20000000000005</v>
      </c>
      <c r="G2388" s="48">
        <f t="shared" si="248"/>
        <v>431.20000000000005</v>
      </c>
      <c r="H2388" s="21">
        <v>740379</v>
      </c>
      <c r="I2388" s="21" t="s">
        <v>3751</v>
      </c>
      <c r="J2388" s="21">
        <v>1</v>
      </c>
      <c r="K2388" s="21">
        <v>1</v>
      </c>
      <c r="L2388" s="21">
        <f t="shared" si="249"/>
        <v>0</v>
      </c>
      <c r="M2388" s="21" t="s">
        <v>3626</v>
      </c>
      <c r="N2388" s="30">
        <v>45919</v>
      </c>
      <c r="O2388" s="48">
        <v>868</v>
      </c>
      <c r="P2388" s="21" t="s">
        <v>130</v>
      </c>
      <c r="Q2388" s="21" t="s">
        <v>2070</v>
      </c>
      <c r="R2388" s="21" t="s">
        <v>637</v>
      </c>
      <c r="S2388" s="3">
        <v>4</v>
      </c>
      <c r="T2388" s="37" t="s">
        <v>3665</v>
      </c>
      <c r="U2388" s="21" t="s">
        <v>18</v>
      </c>
      <c r="V2388" s="21" t="str">
        <f>VLOOKUP(P2388,'Customer List'!B:C,2,)</f>
        <v>Delhi</v>
      </c>
      <c r="W2388" s="38"/>
      <c r="X2388" s="30">
        <f t="shared" ref="X2388:X2400" si="253">IF(OR(R2388 = "PRIYANKA MADAM", R2388 = "DEEPAK", R2388 = "PORTER"),N2388,"")</f>
        <v>45919</v>
      </c>
      <c r="Y2388" s="21">
        <f t="shared" si="250"/>
        <v>0</v>
      </c>
      <c r="Z2388" s="21" t="str">
        <f t="shared" si="251"/>
        <v>Friday</v>
      </c>
      <c r="AA2388" s="21" t="str">
        <f t="shared" si="252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205.8</v>
      </c>
      <c r="F2389" s="47">
        <f t="shared" si="247"/>
        <v>18110.400000000001</v>
      </c>
      <c r="G2389" s="48">
        <f t="shared" si="248"/>
        <v>18110.400000000001</v>
      </c>
      <c r="H2389" s="21">
        <v>740830</v>
      </c>
      <c r="I2389" s="21" t="s">
        <v>3752</v>
      </c>
      <c r="J2389" s="21">
        <v>1</v>
      </c>
      <c r="K2389" s="21">
        <v>1</v>
      </c>
      <c r="L2389" s="21">
        <f t="shared" si="249"/>
        <v>0</v>
      </c>
      <c r="M2389" s="21" t="s">
        <v>3626</v>
      </c>
      <c r="N2389" s="30">
        <v>45919</v>
      </c>
      <c r="O2389" s="48">
        <v>36456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53"/>
        <v>45919</v>
      </c>
      <c r="Y2389" s="21">
        <f t="shared" si="250"/>
        <v>0</v>
      </c>
      <c r="Z2389" s="21" t="str">
        <f t="shared" si="251"/>
        <v>Friday</v>
      </c>
      <c r="AA2389" s="21" t="str">
        <f t="shared" si="252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41.3</v>
      </c>
      <c r="F2390" s="47">
        <f t="shared" si="247"/>
        <v>3634.3999999999996</v>
      </c>
      <c r="G2390" s="48">
        <f t="shared" si="248"/>
        <v>3634.3999999999996</v>
      </c>
      <c r="H2390" s="21">
        <v>740831</v>
      </c>
      <c r="I2390" s="21" t="s">
        <v>3753</v>
      </c>
      <c r="J2390" s="21">
        <v>1</v>
      </c>
      <c r="K2390" s="21">
        <v>1</v>
      </c>
      <c r="L2390" s="21">
        <f t="shared" si="249"/>
        <v>0</v>
      </c>
      <c r="M2390" s="21" t="s">
        <v>3626</v>
      </c>
      <c r="N2390" s="30">
        <v>45919</v>
      </c>
      <c r="O2390" s="48">
        <v>7316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53"/>
        <v>45919</v>
      </c>
      <c r="Y2390" s="21">
        <f t="shared" si="250"/>
        <v>0</v>
      </c>
      <c r="Z2390" s="21" t="str">
        <f t="shared" si="251"/>
        <v>Friday</v>
      </c>
      <c r="AA2390" s="21" t="str">
        <f t="shared" si="252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82.6</v>
      </c>
      <c r="F2391" s="47">
        <f t="shared" si="247"/>
        <v>7268.7999999999993</v>
      </c>
      <c r="G2391" s="48">
        <f t="shared" si="248"/>
        <v>7268.7999999999993</v>
      </c>
      <c r="H2391" s="21">
        <v>740832</v>
      </c>
      <c r="I2391" s="21" t="s">
        <v>3754</v>
      </c>
      <c r="J2391" s="21">
        <v>1</v>
      </c>
      <c r="K2391" s="21">
        <v>1</v>
      </c>
      <c r="L2391" s="21">
        <f t="shared" si="249"/>
        <v>0</v>
      </c>
      <c r="M2391" s="21" t="s">
        <v>3626</v>
      </c>
      <c r="N2391" s="30">
        <v>45919</v>
      </c>
      <c r="O2391" s="48">
        <v>14632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53"/>
        <v>45919</v>
      </c>
      <c r="Y2391" s="21">
        <f t="shared" si="250"/>
        <v>0</v>
      </c>
      <c r="Z2391" s="21" t="str">
        <f t="shared" si="251"/>
        <v>Friday</v>
      </c>
      <c r="AA2391" s="21" t="str">
        <f t="shared" si="252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47"/>
        <v>7268.7999999999993</v>
      </c>
      <c r="G2392" s="48">
        <f t="shared" si="248"/>
        <v>7268.7999999999993</v>
      </c>
      <c r="H2392" s="21">
        <v>740833</v>
      </c>
      <c r="I2392" s="21" t="s">
        <v>3755</v>
      </c>
      <c r="J2392" s="21">
        <v>1</v>
      </c>
      <c r="K2392" s="21">
        <v>1</v>
      </c>
      <c r="L2392" s="21">
        <f t="shared" si="249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53"/>
        <v>45919</v>
      </c>
      <c r="Y2392" s="21">
        <f t="shared" si="250"/>
        <v>0</v>
      </c>
      <c r="Z2392" s="21" t="str">
        <f t="shared" si="251"/>
        <v>Friday</v>
      </c>
      <c r="AA2392" s="21" t="str">
        <f t="shared" si="252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47"/>
        <v>7268.7999999999993</v>
      </c>
      <c r="G2393" s="48">
        <f t="shared" si="248"/>
        <v>7268.7999999999993</v>
      </c>
      <c r="H2393" s="21">
        <v>740834</v>
      </c>
      <c r="I2393" s="21" t="s">
        <v>3756</v>
      </c>
      <c r="J2393" s="21">
        <v>1</v>
      </c>
      <c r="K2393" s="21">
        <v>1</v>
      </c>
      <c r="L2393" s="21">
        <f t="shared" si="249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53"/>
        <v>45919</v>
      </c>
      <c r="Y2393" s="21">
        <f t="shared" si="250"/>
        <v>0</v>
      </c>
      <c r="Z2393" s="21" t="str">
        <f t="shared" si="251"/>
        <v>Friday</v>
      </c>
      <c r="AA2393" s="21" t="str">
        <f t="shared" si="252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47"/>
        <v>7268.7999999999993</v>
      </c>
      <c r="G2394" s="48">
        <f t="shared" si="248"/>
        <v>7268.7999999999993</v>
      </c>
      <c r="H2394" s="21">
        <v>740835</v>
      </c>
      <c r="I2394" s="21" t="s">
        <v>3757</v>
      </c>
      <c r="J2394" s="21">
        <v>1</v>
      </c>
      <c r="K2394" s="21">
        <v>1</v>
      </c>
      <c r="L2394" s="21">
        <f t="shared" si="249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53"/>
        <v>45919</v>
      </c>
      <c r="Y2394" s="21">
        <f t="shared" si="250"/>
        <v>0</v>
      </c>
      <c r="Z2394" s="21" t="str">
        <f t="shared" si="251"/>
        <v>Friday</v>
      </c>
      <c r="AA2394" s="21" t="str">
        <f t="shared" si="252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47"/>
        <v>7268.7999999999993</v>
      </c>
      <c r="G2395" s="48">
        <f t="shared" si="248"/>
        <v>7268.7999999999993</v>
      </c>
      <c r="H2395" s="21">
        <v>740836</v>
      </c>
      <c r="I2395" s="21" t="s">
        <v>3758</v>
      </c>
      <c r="J2395" s="21">
        <v>1</v>
      </c>
      <c r="K2395" s="21">
        <v>1</v>
      </c>
      <c r="L2395" s="21">
        <f t="shared" si="249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53"/>
        <v>45919</v>
      </c>
      <c r="Y2395" s="21">
        <f t="shared" si="250"/>
        <v>0</v>
      </c>
      <c r="Z2395" s="21" t="str">
        <f t="shared" si="251"/>
        <v>Friday</v>
      </c>
      <c r="AA2395" s="21" t="str">
        <f t="shared" si="252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47"/>
        <v>7268.7999999999993</v>
      </c>
      <c r="G2396" s="48">
        <f t="shared" si="248"/>
        <v>7268.7999999999993</v>
      </c>
      <c r="H2396" s="21">
        <v>740837</v>
      </c>
      <c r="I2396" s="21" t="s">
        <v>3759</v>
      </c>
      <c r="J2396" s="21">
        <v>1</v>
      </c>
      <c r="K2396" s="21">
        <v>1</v>
      </c>
      <c r="L2396" s="21">
        <f t="shared" si="249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53"/>
        <v>45919</v>
      </c>
      <c r="Y2396" s="21">
        <f t="shared" si="250"/>
        <v>0</v>
      </c>
      <c r="Z2396" s="21" t="str">
        <f t="shared" si="251"/>
        <v>Friday</v>
      </c>
      <c r="AA2396" s="21" t="str">
        <f t="shared" si="252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47"/>
        <v>7268.7999999999993</v>
      </c>
      <c r="G2397" s="48">
        <f t="shared" si="248"/>
        <v>7268.7999999999993</v>
      </c>
      <c r="H2397" s="21">
        <v>740838</v>
      </c>
      <c r="I2397" s="21" t="s">
        <v>3760</v>
      </c>
      <c r="J2397" s="21">
        <v>1</v>
      </c>
      <c r="K2397" s="21">
        <v>1</v>
      </c>
      <c r="L2397" s="21">
        <f t="shared" si="249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53"/>
        <v>45919</v>
      </c>
      <c r="Y2397" s="21">
        <f t="shared" si="250"/>
        <v>0</v>
      </c>
      <c r="Z2397" s="21" t="str">
        <f t="shared" si="251"/>
        <v>Friday</v>
      </c>
      <c r="AA2397" s="21" t="str">
        <f t="shared" si="252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47"/>
        <v>7268.7999999999993</v>
      </c>
      <c r="G2398" s="48">
        <f t="shared" si="248"/>
        <v>7268.7999999999993</v>
      </c>
      <c r="H2398" s="21">
        <v>740840</v>
      </c>
      <c r="I2398" s="21" t="s">
        <v>3761</v>
      </c>
      <c r="J2398" s="21">
        <v>1</v>
      </c>
      <c r="K2398" s="21">
        <v>1</v>
      </c>
      <c r="L2398" s="21">
        <f t="shared" si="249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53"/>
        <v>45919</v>
      </c>
      <c r="Y2398" s="21">
        <f t="shared" si="250"/>
        <v>0</v>
      </c>
      <c r="Z2398" s="21" t="str">
        <f t="shared" si="251"/>
        <v>Friday</v>
      </c>
      <c r="AA2398" s="21" t="str">
        <f t="shared" si="252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47"/>
        <v>7268.7999999999993</v>
      </c>
      <c r="G2399" s="48">
        <f t="shared" si="248"/>
        <v>7268.7999999999993</v>
      </c>
      <c r="H2399" s="21">
        <v>740843</v>
      </c>
      <c r="I2399" s="21" t="s">
        <v>3762</v>
      </c>
      <c r="J2399" s="21">
        <v>1</v>
      </c>
      <c r="K2399" s="21">
        <v>1</v>
      </c>
      <c r="L2399" s="21">
        <f t="shared" si="249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53"/>
        <v>45919</v>
      </c>
      <c r="Y2399" s="21">
        <f t="shared" si="250"/>
        <v>0</v>
      </c>
      <c r="Z2399" s="21" t="str">
        <f t="shared" si="251"/>
        <v>Friday</v>
      </c>
      <c r="AA2399" s="21" t="str">
        <f t="shared" si="252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47"/>
        <v>7268.7999999999993</v>
      </c>
      <c r="G2400" s="48">
        <f t="shared" si="248"/>
        <v>7268.7999999999993</v>
      </c>
      <c r="H2400" s="21">
        <v>740844</v>
      </c>
      <c r="I2400" s="21" t="s">
        <v>3763</v>
      </c>
      <c r="J2400" s="21">
        <v>1</v>
      </c>
      <c r="K2400" s="21">
        <v>1</v>
      </c>
      <c r="L2400" s="21">
        <f t="shared" si="249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53"/>
        <v>45919</v>
      </c>
      <c r="Y2400" s="21">
        <f t="shared" si="250"/>
        <v>0</v>
      </c>
      <c r="Z2400" s="21" t="str">
        <f t="shared" si="251"/>
        <v>Friday</v>
      </c>
      <c r="AA2400" s="21" t="str">
        <f t="shared" si="252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739.9</v>
      </c>
      <c r="F2401" s="47">
        <f t="shared" si="247"/>
        <v>65111.199999999997</v>
      </c>
      <c r="G2401" s="48">
        <f t="shared" si="248"/>
        <v>130222.39999999999</v>
      </c>
      <c r="H2401" s="21">
        <v>741032</v>
      </c>
      <c r="I2401" s="21" t="s">
        <v>3764</v>
      </c>
      <c r="J2401" s="21">
        <v>2</v>
      </c>
      <c r="K2401" s="21">
        <v>2</v>
      </c>
      <c r="L2401" s="21">
        <f t="shared" si="249"/>
        <v>0</v>
      </c>
      <c r="M2401" s="21" t="s">
        <v>3374</v>
      </c>
      <c r="N2401" s="30">
        <v>45906</v>
      </c>
      <c r="O2401" s="48">
        <v>212985.5</v>
      </c>
      <c r="P2401" s="21" t="s">
        <v>2046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0"/>
        <v>2</v>
      </c>
      <c r="Z2401" s="21" t="str">
        <f t="shared" si="251"/>
        <v>Saturday</v>
      </c>
      <c r="AA2401" s="21" t="str">
        <f t="shared" si="252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82.6</v>
      </c>
      <c r="F2402" s="47">
        <f t="shared" si="247"/>
        <v>7268.7999999999993</v>
      </c>
      <c r="G2402" s="48">
        <f t="shared" si="248"/>
        <v>7268.7999999999993</v>
      </c>
      <c r="H2402" s="21">
        <v>741446</v>
      </c>
      <c r="I2402" s="21" t="s">
        <v>3765</v>
      </c>
      <c r="J2402" s="21">
        <v>1</v>
      </c>
      <c r="K2402" s="21">
        <v>1</v>
      </c>
      <c r="L2402" s="21">
        <f t="shared" si="249"/>
        <v>0</v>
      </c>
      <c r="M2402" s="21" t="s">
        <v>3626</v>
      </c>
      <c r="N2402" s="30">
        <v>45919</v>
      </c>
      <c r="O2402" s="48">
        <v>14632</v>
      </c>
      <c r="P2402" s="21" t="s">
        <v>130</v>
      </c>
      <c r="Q2402" s="21" t="s">
        <v>2070</v>
      </c>
      <c r="R2402" s="21" t="s">
        <v>637</v>
      </c>
      <c r="S2402" s="3">
        <v>4</v>
      </c>
      <c r="T2402" s="37" t="s">
        <v>3665</v>
      </c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45919</v>
      </c>
      <c r="Y2402" s="21">
        <f t="shared" si="250"/>
        <v>0</v>
      </c>
      <c r="Z2402" s="21" t="str">
        <f t="shared" si="251"/>
        <v>Friday</v>
      </c>
      <c r="AA2402" s="21" t="str">
        <f t="shared" si="252"/>
        <v>Friday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2402</v>
      </c>
      <c r="B2403" s="21" t="s">
        <v>3324</v>
      </c>
      <c r="C2403" s="30">
        <v>45894</v>
      </c>
      <c r="D2403" s="30">
        <v>45903</v>
      </c>
      <c r="E2403" s="47">
        <v>181.5</v>
      </c>
      <c r="F2403" s="47">
        <f t="shared" si="247"/>
        <v>15972</v>
      </c>
      <c r="G2403" s="48">
        <f t="shared" si="248"/>
        <v>15972</v>
      </c>
      <c r="H2403" s="21">
        <v>103134</v>
      </c>
      <c r="I2403" s="21" t="s">
        <v>3766</v>
      </c>
      <c r="J2403" s="21">
        <v>1</v>
      </c>
      <c r="K2403" s="21">
        <v>1</v>
      </c>
      <c r="L2403" s="21">
        <f t="shared" si="249"/>
        <v>0</v>
      </c>
      <c r="M2403" s="21" t="s">
        <v>3373</v>
      </c>
      <c r="N2403" s="30">
        <v>45906</v>
      </c>
      <c r="O2403" s="48">
        <v>24381.5</v>
      </c>
      <c r="P2403" s="21" t="s">
        <v>1894</v>
      </c>
      <c r="Q2403" s="21">
        <v>58155325373</v>
      </c>
      <c r="R2403" s="21" t="s">
        <v>40</v>
      </c>
      <c r="S2403" s="3">
        <v>4</v>
      </c>
      <c r="T2403" s="37"/>
      <c r="U2403" s="21" t="s">
        <v>18</v>
      </c>
      <c r="V2403" s="21" t="str">
        <f>VLOOKUP(P2403,'Customer List'!B:C,2,)</f>
        <v>Banglore</v>
      </c>
      <c r="W2403" s="38"/>
      <c r="X2403" s="30">
        <v>45908</v>
      </c>
      <c r="Y2403" s="21">
        <f t="shared" si="250"/>
        <v>2</v>
      </c>
      <c r="Z2403" s="21" t="str">
        <f t="shared" si="251"/>
        <v>Saturday</v>
      </c>
      <c r="AA2403" s="21" t="str">
        <f t="shared" si="252"/>
        <v>Monday</v>
      </c>
      <c r="AB2403" s="21" t="str">
        <f>VLOOKUP(U2403,'Currency Sheet'!A:C,3,)</f>
        <v>DOLLAR</v>
      </c>
      <c r="AC2403" s="42" t="str">
        <f>VLOOKUP(P2403,'Customer List'!B:D,3,)</f>
        <v>OutStation</v>
      </c>
    </row>
    <row r="2404" spans="1:29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226.1</v>
      </c>
      <c r="F2404" s="47">
        <f t="shared" si="247"/>
        <v>19896.8</v>
      </c>
      <c r="G2404" s="48">
        <f t="shared" si="248"/>
        <v>39793.599999999999</v>
      </c>
      <c r="H2404" s="21">
        <v>121220</v>
      </c>
      <c r="I2404" s="21" t="s">
        <v>3767</v>
      </c>
      <c r="J2404" s="21">
        <v>2</v>
      </c>
      <c r="K2404" s="21">
        <v>2</v>
      </c>
      <c r="L2404" s="21">
        <f t="shared" si="249"/>
        <v>0</v>
      </c>
      <c r="M2404" s="21" t="s">
        <v>3328</v>
      </c>
      <c r="N2404" s="30">
        <v>45904</v>
      </c>
      <c r="O2404" s="48">
        <v>60078</v>
      </c>
      <c r="P2404" s="21" t="s">
        <v>1011</v>
      </c>
      <c r="Q2404" s="21" t="s">
        <v>2070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50"/>
        <v>0</v>
      </c>
      <c r="Z2404" s="21" t="str">
        <f t="shared" si="251"/>
        <v>Thursday</v>
      </c>
      <c r="AA2404" s="21" t="str">
        <f t="shared" si="252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166.6</v>
      </c>
      <c r="F2405" s="47">
        <f t="shared" si="247"/>
        <v>14660.8</v>
      </c>
      <c r="G2405" s="48">
        <f t="shared" si="248"/>
        <v>14660.8</v>
      </c>
      <c r="H2405" s="21">
        <v>300106</v>
      </c>
      <c r="I2405" s="21" t="s">
        <v>3768</v>
      </c>
      <c r="J2405" s="21">
        <v>1</v>
      </c>
      <c r="K2405" s="21">
        <v>1</v>
      </c>
      <c r="L2405" s="21">
        <f t="shared" si="249"/>
        <v>0</v>
      </c>
      <c r="M2405" s="21" t="s">
        <v>3328</v>
      </c>
      <c r="N2405" s="30">
        <v>45904</v>
      </c>
      <c r="O2405" s="48">
        <v>22134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0"/>
        <v>0</v>
      </c>
      <c r="Z2405" s="21" t="str">
        <f t="shared" si="251"/>
        <v>Thursday</v>
      </c>
      <c r="AA2405" s="21" t="str">
        <f t="shared" si="252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38.5</v>
      </c>
      <c r="F2406" s="47">
        <f t="shared" si="247"/>
        <v>3388</v>
      </c>
      <c r="G2406" s="48">
        <f t="shared" si="248"/>
        <v>6776</v>
      </c>
      <c r="H2406" s="21">
        <v>300306</v>
      </c>
      <c r="I2406" s="21" t="s">
        <v>3734</v>
      </c>
      <c r="J2406" s="21">
        <v>2</v>
      </c>
      <c r="K2406" s="21">
        <v>2</v>
      </c>
      <c r="L2406" s="21">
        <f t="shared" si="249"/>
        <v>0</v>
      </c>
      <c r="M2406" s="21" t="s">
        <v>3373</v>
      </c>
      <c r="N2406" s="30">
        <v>45906</v>
      </c>
      <c r="O2406" s="48">
        <v>11082.5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50"/>
        <v>2</v>
      </c>
      <c r="Z2406" s="21" t="str">
        <f t="shared" si="251"/>
        <v>Saturday</v>
      </c>
      <c r="AA2406" s="21" t="str">
        <f t="shared" si="252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304.5</v>
      </c>
      <c r="F2407" s="47">
        <f t="shared" si="247"/>
        <v>26796</v>
      </c>
      <c r="G2407" s="48">
        <f t="shared" si="248"/>
        <v>53592</v>
      </c>
      <c r="H2407" s="21">
        <v>302632</v>
      </c>
      <c r="I2407" s="21" t="s">
        <v>3769</v>
      </c>
      <c r="J2407" s="21">
        <v>2</v>
      </c>
      <c r="K2407" s="21">
        <v>2</v>
      </c>
      <c r="L2407" s="21">
        <f t="shared" si="249"/>
        <v>0</v>
      </c>
      <c r="M2407" s="21" t="s">
        <v>3372</v>
      </c>
      <c r="N2407" s="30">
        <v>45906</v>
      </c>
      <c r="O2407" s="48">
        <v>81809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0"/>
        <v>2</v>
      </c>
      <c r="Z2407" s="21" t="str">
        <f t="shared" si="251"/>
        <v>Saturday</v>
      </c>
      <c r="AA2407" s="21" t="str">
        <f t="shared" si="252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47"/>
        <v>26796</v>
      </c>
      <c r="G2408" s="48">
        <f t="shared" si="248"/>
        <v>26796</v>
      </c>
      <c r="H2408" s="21">
        <v>302632</v>
      </c>
      <c r="I2408" s="21" t="s">
        <v>3769</v>
      </c>
      <c r="J2408" s="21">
        <v>1</v>
      </c>
      <c r="K2408" s="21">
        <v>1</v>
      </c>
      <c r="L2408" s="21">
        <f t="shared" si="249"/>
        <v>0</v>
      </c>
      <c r="M2408" s="21" t="s">
        <v>3328</v>
      </c>
      <c r="N2408" s="30">
        <v>45904</v>
      </c>
      <c r="O2408" s="48">
        <v>44051</v>
      </c>
      <c r="P2408" s="21" t="s">
        <v>1011</v>
      </c>
      <c r="Q2408" s="21" t="s">
        <v>2070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50"/>
        <v>0</v>
      </c>
      <c r="Z2408" s="21" t="str">
        <f t="shared" si="251"/>
        <v>Thursday</v>
      </c>
      <c r="AA2408" s="21" t="str">
        <f t="shared" si="252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326.25</v>
      </c>
      <c r="F2409" s="47">
        <f t="shared" si="247"/>
        <v>28710</v>
      </c>
      <c r="G2409" s="48">
        <f t="shared" si="248"/>
        <v>57420</v>
      </c>
      <c r="H2409" s="21">
        <v>302830</v>
      </c>
      <c r="I2409" s="21" t="s">
        <v>3770</v>
      </c>
      <c r="J2409" s="21">
        <v>2</v>
      </c>
      <c r="K2409" s="21">
        <v>2</v>
      </c>
      <c r="L2409" s="21">
        <f t="shared" si="249"/>
        <v>0</v>
      </c>
      <c r="M2409" s="21" t="s">
        <v>3328</v>
      </c>
      <c r="N2409" s="30">
        <v>45904</v>
      </c>
      <c r="O2409" s="48">
        <v>94395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0"/>
        <v>0</v>
      </c>
      <c r="Z2409" s="21" t="str">
        <f t="shared" si="251"/>
        <v>Thursday</v>
      </c>
      <c r="AA2409" s="21" t="str">
        <f t="shared" si="252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204.4</v>
      </c>
      <c r="F2410" s="47">
        <f t="shared" si="247"/>
        <v>17987.2</v>
      </c>
      <c r="G2410" s="48">
        <f t="shared" si="248"/>
        <v>17987.2</v>
      </c>
      <c r="H2410" s="21">
        <v>304014</v>
      </c>
      <c r="I2410" s="21" t="s">
        <v>3771</v>
      </c>
      <c r="J2410" s="21">
        <v>1</v>
      </c>
      <c r="K2410" s="21">
        <v>1</v>
      </c>
      <c r="L2410" s="21">
        <f t="shared" si="249"/>
        <v>0</v>
      </c>
      <c r="M2410" s="21" t="s">
        <v>3373</v>
      </c>
      <c r="N2410" s="30">
        <v>45906</v>
      </c>
      <c r="O2410" s="48">
        <v>29419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0"/>
        <v>2</v>
      </c>
      <c r="Z2410" s="21" t="str">
        <f t="shared" si="251"/>
        <v>Saturday</v>
      </c>
      <c r="AA2410" s="21" t="str">
        <f t="shared" si="252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238</v>
      </c>
      <c r="F2411" s="47">
        <f t="shared" si="247"/>
        <v>20944</v>
      </c>
      <c r="G2411" s="48">
        <f t="shared" si="248"/>
        <v>83776</v>
      </c>
      <c r="H2411" s="21">
        <v>304028</v>
      </c>
      <c r="I2411" s="21" t="s">
        <v>3772</v>
      </c>
      <c r="J2411" s="21">
        <v>4</v>
      </c>
      <c r="K2411" s="21">
        <v>4</v>
      </c>
      <c r="L2411" s="21">
        <f t="shared" si="249"/>
        <v>0</v>
      </c>
      <c r="M2411" s="21" t="s">
        <v>3328</v>
      </c>
      <c r="N2411" s="30">
        <v>45904</v>
      </c>
      <c r="O2411" s="48">
        <v>126480</v>
      </c>
      <c r="P2411" s="21" t="s">
        <v>1011</v>
      </c>
      <c r="Q2411" s="21" t="s">
        <v>2070</v>
      </c>
      <c r="R2411" s="21" t="s">
        <v>637</v>
      </c>
      <c r="S2411" s="3">
        <v>4</v>
      </c>
      <c r="T2411" s="37"/>
      <c r="U2411" s="21" t="s">
        <v>18</v>
      </c>
      <c r="V2411" s="21" t="str">
        <f>VLOOKUP(P2411,'Customer List'!B:C,2,)</f>
        <v>Delhi</v>
      </c>
      <c r="W2411" s="38"/>
      <c r="X2411" s="30">
        <f>IF(OR(R2411 = "PRIYANKA MADAM", R2411 = "DEEPAK", R2411 = "PORTER"),N2411,"")</f>
        <v>45904</v>
      </c>
      <c r="Y2411" s="21">
        <f t="shared" si="250"/>
        <v>0</v>
      </c>
      <c r="Z2411" s="21" t="str">
        <f t="shared" si="251"/>
        <v>Thursday</v>
      </c>
      <c r="AA2411" s="21" t="str">
        <f t="shared" si="252"/>
        <v>Thursday</v>
      </c>
      <c r="AB2411" s="21" t="str">
        <f>VLOOKUP(U2411,'Currency Sheet'!A:C,3,)</f>
        <v>DOLLAR</v>
      </c>
      <c r="AC2411" s="42" t="str">
        <f>VLOOKUP(P2411,'Customer List'!B:D,3,)</f>
        <v>Local</v>
      </c>
    </row>
    <row r="2412" spans="1:29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326.25</v>
      </c>
      <c r="F2412" s="47">
        <f t="shared" si="247"/>
        <v>28710</v>
      </c>
      <c r="G2412" s="48">
        <f t="shared" si="248"/>
        <v>57420</v>
      </c>
      <c r="H2412" s="21">
        <v>304134</v>
      </c>
      <c r="I2412" s="21" t="s">
        <v>3773</v>
      </c>
      <c r="J2412" s="21">
        <v>2</v>
      </c>
      <c r="K2412" s="21">
        <v>2</v>
      </c>
      <c r="L2412" s="21">
        <f t="shared" si="249"/>
        <v>0</v>
      </c>
      <c r="M2412" s="21" t="s">
        <v>3372</v>
      </c>
      <c r="N2412" s="30">
        <v>45906</v>
      </c>
      <c r="O2412" s="48">
        <v>87652.5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0"/>
        <v>2</v>
      </c>
      <c r="Z2412" s="21" t="str">
        <f t="shared" si="251"/>
        <v>Saturday</v>
      </c>
      <c r="AA2412" s="21" t="str">
        <f t="shared" si="252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100.1</v>
      </c>
      <c r="F2413" s="47">
        <f t="shared" si="247"/>
        <v>8808.7999999999993</v>
      </c>
      <c r="G2413" s="48">
        <f t="shared" si="248"/>
        <v>8808.7999999999993</v>
      </c>
      <c r="H2413" s="21">
        <v>304145</v>
      </c>
      <c r="I2413" s="21" t="s">
        <v>3774</v>
      </c>
      <c r="J2413" s="21">
        <v>1</v>
      </c>
      <c r="K2413" s="21">
        <v>1</v>
      </c>
      <c r="L2413" s="21">
        <f t="shared" si="249"/>
        <v>0</v>
      </c>
      <c r="M2413" s="21" t="s">
        <v>3533</v>
      </c>
      <c r="N2413" s="30">
        <v>45915</v>
      </c>
      <c r="O2413" s="48">
        <v>14850.55</v>
      </c>
      <c r="P2413" s="21" t="s">
        <v>194</v>
      </c>
      <c r="Q2413" s="21">
        <v>58155693046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Kanpur</v>
      </c>
      <c r="W2413" s="38"/>
      <c r="X2413" s="30">
        <v>45917</v>
      </c>
      <c r="Y2413" s="21">
        <f t="shared" si="250"/>
        <v>2</v>
      </c>
      <c r="Z2413" s="21" t="str">
        <f t="shared" si="251"/>
        <v>Monday</v>
      </c>
      <c r="AA2413" s="21" t="str">
        <f t="shared" si="252"/>
        <v>Wednesday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221.2</v>
      </c>
      <c r="F2414" s="47">
        <f t="shared" si="247"/>
        <v>19465.599999999999</v>
      </c>
      <c r="G2414" s="48">
        <f t="shared" si="248"/>
        <v>38931.199999999997</v>
      </c>
      <c r="H2414" s="21">
        <v>304810</v>
      </c>
      <c r="I2414" s="21" t="s">
        <v>3775</v>
      </c>
      <c r="J2414" s="21">
        <v>2</v>
      </c>
      <c r="K2414" s="21">
        <v>2</v>
      </c>
      <c r="L2414" s="21">
        <f t="shared" si="249"/>
        <v>0</v>
      </c>
      <c r="M2414" s="21" t="s">
        <v>3372</v>
      </c>
      <c r="N2414" s="30">
        <v>45906</v>
      </c>
      <c r="O2414" s="48">
        <v>63674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50"/>
        <v>2</v>
      </c>
      <c r="Z2414" s="21" t="str">
        <f t="shared" si="251"/>
        <v>Saturday</v>
      </c>
      <c r="AA2414" s="21" t="str">
        <f t="shared" si="252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205.1</v>
      </c>
      <c r="F2415" s="47">
        <f t="shared" si="247"/>
        <v>18048.8</v>
      </c>
      <c r="G2415" s="48">
        <f t="shared" si="248"/>
        <v>18048.8</v>
      </c>
      <c r="H2415" s="21">
        <v>307608</v>
      </c>
      <c r="I2415" s="21" t="s">
        <v>3776</v>
      </c>
      <c r="J2415" s="21">
        <v>1</v>
      </c>
      <c r="K2415" s="21">
        <v>1</v>
      </c>
      <c r="L2415" s="21">
        <f t="shared" si="249"/>
        <v>0</v>
      </c>
      <c r="M2415" s="21" t="s">
        <v>3372</v>
      </c>
      <c r="N2415" s="30">
        <v>45906</v>
      </c>
      <c r="O2415" s="48">
        <v>29519.75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0"/>
        <v>2</v>
      </c>
      <c r="Z2415" s="21" t="str">
        <f t="shared" si="251"/>
        <v>Saturday</v>
      </c>
      <c r="AA2415" s="21" t="str">
        <f t="shared" si="252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293.25</v>
      </c>
      <c r="F2416" s="47">
        <f t="shared" si="247"/>
        <v>25806</v>
      </c>
      <c r="G2416" s="48">
        <f t="shared" si="248"/>
        <v>25806</v>
      </c>
      <c r="H2416" s="21">
        <v>309218</v>
      </c>
      <c r="I2416" s="21" t="s">
        <v>3777</v>
      </c>
      <c r="J2416" s="21">
        <v>1</v>
      </c>
      <c r="K2416" s="21">
        <v>1</v>
      </c>
      <c r="L2416" s="21">
        <f t="shared" si="249"/>
        <v>0</v>
      </c>
      <c r="M2416" s="21" t="s">
        <v>3328</v>
      </c>
      <c r="N2416" s="30">
        <v>45904</v>
      </c>
      <c r="O2416" s="48">
        <v>42424</v>
      </c>
      <c r="P2416" s="21" t="s">
        <v>1011</v>
      </c>
      <c r="Q2416" s="21" t="s">
        <v>2070</v>
      </c>
      <c r="R2416" s="21" t="s">
        <v>637</v>
      </c>
      <c r="S2416" s="3">
        <v>4</v>
      </c>
      <c r="T2416" s="37"/>
      <c r="U2416" s="21" t="s">
        <v>18</v>
      </c>
      <c r="V2416" s="21" t="str">
        <f>VLOOKUP(P2416,'Customer List'!B:C,2,)</f>
        <v>Delhi</v>
      </c>
      <c r="W2416" s="38"/>
      <c r="X2416" s="30">
        <f>IF(OR(R2416 = "PRIYANKA MADAM", R2416 = "DEEPAK", R2416 = "PORTER"),N2416,"")</f>
        <v>45904</v>
      </c>
      <c r="Y2416" s="21">
        <f t="shared" si="250"/>
        <v>0</v>
      </c>
      <c r="Z2416" s="21" t="str">
        <f t="shared" si="251"/>
        <v>Thursday</v>
      </c>
      <c r="AA2416" s="21" t="str">
        <f t="shared" si="252"/>
        <v>Thursday</v>
      </c>
      <c r="AB2416" s="21" t="str">
        <f>VLOOKUP(U2416,'Currency Sheet'!A:C,3,)</f>
        <v>DOLLAR</v>
      </c>
      <c r="AC2416" s="42" t="str">
        <f>VLOOKUP(P2416,'Customer List'!B:D,3,)</f>
        <v>Local</v>
      </c>
    </row>
    <row r="2417" spans="1:29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285.75</v>
      </c>
      <c r="F2417" s="47">
        <f t="shared" si="247"/>
        <v>25146</v>
      </c>
      <c r="G2417" s="48">
        <f t="shared" si="248"/>
        <v>25146</v>
      </c>
      <c r="H2417" s="21">
        <v>310930</v>
      </c>
      <c r="I2417" s="21" t="s">
        <v>3778</v>
      </c>
      <c r="J2417" s="21">
        <v>1</v>
      </c>
      <c r="K2417" s="21">
        <v>1</v>
      </c>
      <c r="L2417" s="21">
        <f t="shared" si="249"/>
        <v>0</v>
      </c>
      <c r="M2417" s="21" t="s">
        <v>3372</v>
      </c>
      <c r="N2417" s="30">
        <v>45906</v>
      </c>
      <c r="O2417" s="48">
        <v>38385.75</v>
      </c>
      <c r="P2417" s="21" t="s">
        <v>1894</v>
      </c>
      <c r="Q2417" s="21">
        <v>58155325373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Banglore</v>
      </c>
      <c r="W2417" s="38"/>
      <c r="X2417" s="30">
        <v>45908</v>
      </c>
      <c r="Y2417" s="21">
        <f t="shared" si="250"/>
        <v>2</v>
      </c>
      <c r="Z2417" s="21" t="str">
        <f t="shared" si="251"/>
        <v>Saturday</v>
      </c>
      <c r="AA2417" s="21" t="str">
        <f t="shared" si="252"/>
        <v>Monday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19.600000000000001</v>
      </c>
      <c r="F2418" s="47">
        <f t="shared" si="247"/>
        <v>1724.8000000000002</v>
      </c>
      <c r="G2418" s="48">
        <f t="shared" si="248"/>
        <v>1724.8000000000002</v>
      </c>
      <c r="H2418" s="21">
        <v>317307</v>
      </c>
      <c r="I2418" s="21" t="s">
        <v>3779</v>
      </c>
      <c r="J2418" s="21">
        <v>1</v>
      </c>
      <c r="K2418" s="21">
        <v>1</v>
      </c>
      <c r="L2418" s="21">
        <f t="shared" si="249"/>
        <v>0</v>
      </c>
      <c r="M2418" s="21" t="s">
        <v>3533</v>
      </c>
      <c r="N2418" s="30">
        <v>45915</v>
      </c>
      <c r="O2418" s="48">
        <v>2907.8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50"/>
        <v>2</v>
      </c>
      <c r="Z2418" s="21" t="str">
        <f t="shared" si="251"/>
        <v>Monday</v>
      </c>
      <c r="AA2418" s="21" t="str">
        <f t="shared" si="252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23.1</v>
      </c>
      <c r="F2419" s="47">
        <f t="shared" si="247"/>
        <v>2032.8000000000002</v>
      </c>
      <c r="G2419" s="48">
        <f t="shared" si="248"/>
        <v>2032.8000000000002</v>
      </c>
      <c r="H2419" s="21">
        <v>317415</v>
      </c>
      <c r="I2419" s="21" t="s">
        <v>3780</v>
      </c>
      <c r="J2419" s="21">
        <v>1</v>
      </c>
      <c r="K2419" s="21">
        <v>1</v>
      </c>
      <c r="L2419" s="21">
        <f t="shared" si="249"/>
        <v>0</v>
      </c>
      <c r="M2419" s="21" t="s">
        <v>3533</v>
      </c>
      <c r="N2419" s="30">
        <v>45915</v>
      </c>
      <c r="O2419" s="48">
        <v>3427.05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0"/>
        <v>2</v>
      </c>
      <c r="Z2419" s="21" t="str">
        <f t="shared" si="251"/>
        <v>Monday</v>
      </c>
      <c r="AA2419" s="21" t="str">
        <f t="shared" si="252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185.5</v>
      </c>
      <c r="F2420" s="47">
        <f t="shared" si="247"/>
        <v>16324</v>
      </c>
      <c r="G2420" s="48">
        <f t="shared" si="248"/>
        <v>32648</v>
      </c>
      <c r="H2420" s="21">
        <v>317426</v>
      </c>
      <c r="I2420" s="21" t="s">
        <v>3781</v>
      </c>
      <c r="J2420" s="21">
        <v>2</v>
      </c>
      <c r="K2420" s="21">
        <v>2</v>
      </c>
      <c r="L2420" s="21">
        <f t="shared" si="249"/>
        <v>0</v>
      </c>
      <c r="M2420" s="21" t="s">
        <v>3372</v>
      </c>
      <c r="N2420" s="30">
        <v>45906</v>
      </c>
      <c r="O2420" s="48">
        <v>53397.5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0"/>
        <v>2</v>
      </c>
      <c r="Z2420" s="21" t="str">
        <f t="shared" si="251"/>
        <v>Saturday</v>
      </c>
      <c r="AA2420" s="21" t="str">
        <f t="shared" si="252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305.25</v>
      </c>
      <c r="F2421" s="47">
        <f t="shared" si="247"/>
        <v>26862</v>
      </c>
      <c r="G2421" s="48">
        <f t="shared" si="248"/>
        <v>53724</v>
      </c>
      <c r="H2421" s="21">
        <v>318340</v>
      </c>
      <c r="I2421" s="21" t="s">
        <v>3782</v>
      </c>
      <c r="J2421" s="21">
        <v>2</v>
      </c>
      <c r="K2421" s="21">
        <v>2</v>
      </c>
      <c r="L2421" s="21">
        <f t="shared" si="249"/>
        <v>0</v>
      </c>
      <c r="M2421" s="21" t="s">
        <v>3372</v>
      </c>
      <c r="N2421" s="30">
        <v>45906</v>
      </c>
      <c r="O2421" s="48">
        <v>82010.5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0"/>
        <v>2</v>
      </c>
      <c r="Z2421" s="21" t="str">
        <f t="shared" si="251"/>
        <v>Saturday</v>
      </c>
      <c r="AA2421" s="21" t="str">
        <f t="shared" si="252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301.5</v>
      </c>
      <c r="F2422" s="47">
        <f t="shared" si="247"/>
        <v>26532</v>
      </c>
      <c r="G2422" s="48">
        <f t="shared" si="248"/>
        <v>106128</v>
      </c>
      <c r="H2422" s="21">
        <v>329932</v>
      </c>
      <c r="I2422" s="21" t="s">
        <v>3783</v>
      </c>
      <c r="J2422" s="21">
        <v>4</v>
      </c>
      <c r="K2422" s="21">
        <v>4</v>
      </c>
      <c r="L2422" s="21">
        <f t="shared" si="249"/>
        <v>0</v>
      </c>
      <c r="M2422" s="21" t="s">
        <v>3372</v>
      </c>
      <c r="N2422" s="30">
        <v>45906</v>
      </c>
      <c r="O2422" s="48">
        <v>162006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0"/>
        <v>2</v>
      </c>
      <c r="Z2422" s="21" t="str">
        <f t="shared" si="251"/>
        <v>Saturday</v>
      </c>
      <c r="AA2422" s="21" t="str">
        <f t="shared" si="252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204.4</v>
      </c>
      <c r="F2423" s="47">
        <f t="shared" si="247"/>
        <v>17987.2</v>
      </c>
      <c r="G2423" s="48">
        <f t="shared" si="248"/>
        <v>17987.2</v>
      </c>
      <c r="H2423" s="21">
        <v>331806</v>
      </c>
      <c r="I2423" s="21" t="s">
        <v>3784</v>
      </c>
      <c r="J2423" s="21">
        <v>1</v>
      </c>
      <c r="K2423" s="21">
        <v>1</v>
      </c>
      <c r="L2423" s="21">
        <f t="shared" si="249"/>
        <v>0</v>
      </c>
      <c r="M2423" s="21" t="s">
        <v>3328</v>
      </c>
      <c r="N2423" s="30">
        <v>45904</v>
      </c>
      <c r="O2423" s="48">
        <v>27156</v>
      </c>
      <c r="P2423" s="21" t="s">
        <v>1011</v>
      </c>
      <c r="Q2423" s="21" t="s">
        <v>2070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50"/>
        <v>0</v>
      </c>
      <c r="Z2423" s="21" t="str">
        <f t="shared" si="251"/>
        <v>Thursday</v>
      </c>
      <c r="AA2423" s="21" t="str">
        <f t="shared" si="252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169.4</v>
      </c>
      <c r="F2424" s="47">
        <f t="shared" si="247"/>
        <v>14907.2</v>
      </c>
      <c r="G2424" s="48">
        <f t="shared" si="248"/>
        <v>29814.400000000001</v>
      </c>
      <c r="H2424" s="21">
        <v>344704</v>
      </c>
      <c r="I2424" s="21" t="s">
        <v>3785</v>
      </c>
      <c r="J2424" s="21">
        <v>2</v>
      </c>
      <c r="K2424" s="21">
        <v>2</v>
      </c>
      <c r="L2424" s="21">
        <f t="shared" si="249"/>
        <v>0</v>
      </c>
      <c r="M2424" s="21" t="s">
        <v>3328</v>
      </c>
      <c r="N2424" s="30">
        <v>45904</v>
      </c>
      <c r="O2424" s="48">
        <v>45012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0"/>
        <v>0</v>
      </c>
      <c r="Z2424" s="21" t="str">
        <f t="shared" si="251"/>
        <v>Thursday</v>
      </c>
      <c r="AA2424" s="21" t="str">
        <f t="shared" si="252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123.2</v>
      </c>
      <c r="F2425" s="47">
        <f t="shared" si="247"/>
        <v>10841.6</v>
      </c>
      <c r="G2425" s="48">
        <f t="shared" si="248"/>
        <v>10841.6</v>
      </c>
      <c r="H2425" s="21">
        <v>344709</v>
      </c>
      <c r="I2425" s="21" t="s">
        <v>3786</v>
      </c>
      <c r="J2425" s="21">
        <v>1</v>
      </c>
      <c r="K2425" s="21">
        <v>1</v>
      </c>
      <c r="L2425" s="21">
        <f t="shared" si="249"/>
        <v>0</v>
      </c>
      <c r="M2425" s="21" t="s">
        <v>3533</v>
      </c>
      <c r="N2425" s="30">
        <v>45915</v>
      </c>
      <c r="O2425" s="48">
        <v>18277.599999999999</v>
      </c>
      <c r="P2425" s="21" t="s">
        <v>194</v>
      </c>
      <c r="Q2425" s="21">
        <v>58155693046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Kanpur</v>
      </c>
      <c r="W2425" s="38"/>
      <c r="X2425" s="30">
        <v>45917</v>
      </c>
      <c r="Y2425" s="21">
        <f t="shared" si="250"/>
        <v>2</v>
      </c>
      <c r="Z2425" s="21" t="str">
        <f t="shared" si="251"/>
        <v>Monday</v>
      </c>
      <c r="AA2425" s="21" t="str">
        <f t="shared" si="252"/>
        <v>Wednesday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279.3</v>
      </c>
      <c r="F2426" s="47">
        <f t="shared" si="247"/>
        <v>24578.400000000001</v>
      </c>
      <c r="G2426" s="48">
        <f t="shared" si="248"/>
        <v>24578.400000000001</v>
      </c>
      <c r="H2426" s="21">
        <v>345052</v>
      </c>
      <c r="I2426" s="21" t="s">
        <v>3787</v>
      </c>
      <c r="J2426" s="21">
        <v>1</v>
      </c>
      <c r="K2426" s="21">
        <v>1</v>
      </c>
      <c r="L2426" s="21">
        <f t="shared" si="249"/>
        <v>0</v>
      </c>
      <c r="M2426" s="21" t="s">
        <v>3372</v>
      </c>
      <c r="N2426" s="30">
        <v>45906</v>
      </c>
      <c r="O2426" s="48">
        <v>40199.25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0"/>
        <v>2</v>
      </c>
      <c r="Z2426" s="21" t="str">
        <f t="shared" si="251"/>
        <v>Saturday</v>
      </c>
      <c r="AA2426" s="21" t="str">
        <f t="shared" si="252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203.7</v>
      </c>
      <c r="F2427" s="47">
        <f t="shared" si="247"/>
        <v>17925.599999999999</v>
      </c>
      <c r="G2427" s="48">
        <f t="shared" si="248"/>
        <v>17925.599999999999</v>
      </c>
      <c r="H2427" s="21">
        <v>352308</v>
      </c>
      <c r="I2427" s="21" t="s">
        <v>3788</v>
      </c>
      <c r="J2427" s="21">
        <v>1</v>
      </c>
      <c r="K2427" s="21">
        <v>1</v>
      </c>
      <c r="L2427" s="21">
        <f t="shared" si="249"/>
        <v>0</v>
      </c>
      <c r="M2427" s="21" t="s">
        <v>3392</v>
      </c>
      <c r="N2427" s="30">
        <v>45908</v>
      </c>
      <c r="O2427" s="48">
        <v>31573.5</v>
      </c>
      <c r="P2427" s="21" t="s">
        <v>897</v>
      </c>
      <c r="Q2427" s="21" t="s">
        <v>3383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Chandigarh</v>
      </c>
      <c r="W2427" s="38"/>
      <c r="X2427" s="30">
        <v>45909</v>
      </c>
      <c r="Y2427" s="21">
        <f t="shared" si="250"/>
        <v>1</v>
      </c>
      <c r="Z2427" s="21" t="str">
        <f t="shared" si="251"/>
        <v>Monday</v>
      </c>
      <c r="AA2427" s="21" t="str">
        <f t="shared" si="252"/>
        <v>Tuesday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326.25</v>
      </c>
      <c r="F2428" s="47">
        <f t="shared" si="247"/>
        <v>28710</v>
      </c>
      <c r="G2428" s="48">
        <f t="shared" si="248"/>
        <v>57420</v>
      </c>
      <c r="H2428" s="21">
        <v>353232</v>
      </c>
      <c r="I2428" s="21" t="s">
        <v>3789</v>
      </c>
      <c r="J2428" s="21">
        <v>2</v>
      </c>
      <c r="K2428" s="21">
        <v>2</v>
      </c>
      <c r="L2428" s="21">
        <f t="shared" si="249"/>
        <v>0</v>
      </c>
      <c r="M2428" s="21" t="s">
        <v>3372</v>
      </c>
      <c r="N2428" s="30">
        <v>45906</v>
      </c>
      <c r="O2428" s="48">
        <v>87652.5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0"/>
        <v>2</v>
      </c>
      <c r="Z2428" s="21" t="str">
        <f t="shared" si="251"/>
        <v>Saturday</v>
      </c>
      <c r="AA2428" s="21" t="str">
        <f t="shared" si="252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128.1</v>
      </c>
      <c r="F2429" s="47">
        <f t="shared" si="247"/>
        <v>11272.8</v>
      </c>
      <c r="G2429" s="48">
        <f t="shared" si="248"/>
        <v>11272.8</v>
      </c>
      <c r="H2429" s="21">
        <v>353271</v>
      </c>
      <c r="I2429" s="21" t="s">
        <v>3790</v>
      </c>
      <c r="J2429" s="21">
        <v>1</v>
      </c>
      <c r="K2429" s="21">
        <v>1</v>
      </c>
      <c r="L2429" s="21">
        <f t="shared" si="249"/>
        <v>0</v>
      </c>
      <c r="M2429" s="21" t="s">
        <v>3533</v>
      </c>
      <c r="N2429" s="30">
        <v>45915</v>
      </c>
      <c r="O2429" s="48">
        <v>19004.55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0"/>
        <v>2</v>
      </c>
      <c r="Z2429" s="21" t="str">
        <f t="shared" si="251"/>
        <v>Monday</v>
      </c>
      <c r="AA2429" s="21" t="str">
        <f t="shared" si="252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285.75</v>
      </c>
      <c r="F2430" s="47">
        <f t="shared" si="247"/>
        <v>25146</v>
      </c>
      <c r="G2430" s="48">
        <f t="shared" si="248"/>
        <v>75438</v>
      </c>
      <c r="H2430" s="21">
        <v>356418</v>
      </c>
      <c r="I2430" s="21" t="s">
        <v>3791</v>
      </c>
      <c r="J2430" s="21">
        <v>3</v>
      </c>
      <c r="K2430" s="21">
        <v>3</v>
      </c>
      <c r="L2430" s="21">
        <f t="shared" si="249"/>
        <v>0</v>
      </c>
      <c r="M2430" s="21" t="s">
        <v>3372</v>
      </c>
      <c r="N2430" s="30">
        <v>45906</v>
      </c>
      <c r="O2430" s="48">
        <v>115157.25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0"/>
        <v>2</v>
      </c>
      <c r="Z2430" s="21" t="str">
        <f t="shared" si="251"/>
        <v>Saturday</v>
      </c>
      <c r="AA2430" s="21" t="str">
        <f t="shared" si="252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236.6</v>
      </c>
      <c r="F2431" s="47">
        <f t="shared" si="247"/>
        <v>20820.8</v>
      </c>
      <c r="G2431" s="48">
        <f t="shared" si="248"/>
        <v>20820.8</v>
      </c>
      <c r="H2431" s="21">
        <v>362605</v>
      </c>
      <c r="I2431" s="21" t="s">
        <v>3792</v>
      </c>
      <c r="J2431" s="21">
        <v>1</v>
      </c>
      <c r="K2431" s="21">
        <v>1</v>
      </c>
      <c r="L2431" s="21">
        <f t="shared" si="249"/>
        <v>0</v>
      </c>
      <c r="M2431" s="21" t="s">
        <v>3533</v>
      </c>
      <c r="N2431" s="30">
        <v>45915</v>
      </c>
      <c r="O2431" s="48">
        <v>35101.300000000003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0"/>
        <v>2</v>
      </c>
      <c r="Z2431" s="21" t="str">
        <f t="shared" si="251"/>
        <v>Monday</v>
      </c>
      <c r="AA2431" s="21" t="str">
        <f t="shared" si="252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287.7</v>
      </c>
      <c r="F2432" s="47">
        <f t="shared" si="247"/>
        <v>25317.599999999999</v>
      </c>
      <c r="G2432" s="48">
        <f t="shared" si="248"/>
        <v>25317.599999999999</v>
      </c>
      <c r="H2432" s="21">
        <v>369332</v>
      </c>
      <c r="I2432" s="21" t="s">
        <v>3793</v>
      </c>
      <c r="J2432" s="21">
        <v>1</v>
      </c>
      <c r="K2432" s="21">
        <v>1</v>
      </c>
      <c r="L2432" s="21">
        <f t="shared" si="249"/>
        <v>0</v>
      </c>
      <c r="M2432" s="21" t="s">
        <v>3372</v>
      </c>
      <c r="N2432" s="30">
        <v>45906</v>
      </c>
      <c r="O2432" s="48">
        <v>41408.25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0"/>
        <v>2</v>
      </c>
      <c r="Z2432" s="21" t="str">
        <f t="shared" si="251"/>
        <v>Saturday</v>
      </c>
      <c r="AA2432" s="21" t="str">
        <f t="shared" si="252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131.6</v>
      </c>
      <c r="F2433" s="47">
        <f t="shared" si="247"/>
        <v>11580.8</v>
      </c>
      <c r="G2433" s="48">
        <f t="shared" si="248"/>
        <v>11580.8</v>
      </c>
      <c r="H2433" s="21">
        <v>369347</v>
      </c>
      <c r="I2433" s="21" t="s">
        <v>3794</v>
      </c>
      <c r="J2433" s="21">
        <v>1</v>
      </c>
      <c r="K2433" s="21">
        <v>1</v>
      </c>
      <c r="L2433" s="21">
        <f t="shared" si="249"/>
        <v>0</v>
      </c>
      <c r="M2433" s="21" t="s">
        <v>3533</v>
      </c>
      <c r="N2433" s="30">
        <v>45915</v>
      </c>
      <c r="O2433" s="48">
        <v>19523.8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Kanpur</v>
      </c>
      <c r="W2433" s="38"/>
      <c r="X2433" s="30">
        <v>45917</v>
      </c>
      <c r="Y2433" s="21">
        <f t="shared" si="250"/>
        <v>2</v>
      </c>
      <c r="Z2433" s="21" t="str">
        <f t="shared" si="251"/>
        <v>Monday</v>
      </c>
      <c r="AA2433" s="21" t="str">
        <f t="shared" si="252"/>
        <v>Wednesday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286.3</v>
      </c>
      <c r="F2434" s="47">
        <f t="shared" si="247"/>
        <v>25194.400000000001</v>
      </c>
      <c r="G2434" s="48">
        <f t="shared" si="248"/>
        <v>25194.400000000001</v>
      </c>
      <c r="H2434" s="21">
        <v>372706</v>
      </c>
      <c r="I2434" s="21" t="s">
        <v>3795</v>
      </c>
      <c r="J2434" s="21">
        <v>1</v>
      </c>
      <c r="K2434" s="21">
        <v>1</v>
      </c>
      <c r="L2434" s="21">
        <f t="shared" si="249"/>
        <v>0</v>
      </c>
      <c r="M2434" s="21" t="s">
        <v>3372</v>
      </c>
      <c r="N2434" s="30">
        <v>45906</v>
      </c>
      <c r="O2434" s="48">
        <v>41206.75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0"/>
        <v>2</v>
      </c>
      <c r="Z2434" s="21" t="str">
        <f t="shared" si="251"/>
        <v>Saturday</v>
      </c>
      <c r="AA2434" s="21" t="str">
        <f t="shared" si="252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74.2</v>
      </c>
      <c r="F2435" s="47">
        <f t="shared" ref="F2435:F2498" si="254">IF(AB2435="DOLLAR",E2435*88,E2435)</f>
        <v>6529.6</v>
      </c>
      <c r="G2435" s="48">
        <f t="shared" ref="G2435:G2498" si="255">F2435*J2435</f>
        <v>6529.6</v>
      </c>
      <c r="H2435" s="21">
        <v>400108</v>
      </c>
      <c r="I2435" s="21" t="s">
        <v>3796</v>
      </c>
      <c r="J2435" s="21">
        <v>1</v>
      </c>
      <c r="K2435" s="21">
        <v>1</v>
      </c>
      <c r="L2435" s="21">
        <f t="shared" ref="L2435:L2498" si="256">J2435-K2435</f>
        <v>0</v>
      </c>
      <c r="M2435" s="21" t="s">
        <v>3372</v>
      </c>
      <c r="N2435" s="30">
        <v>45906</v>
      </c>
      <c r="O2435" s="48">
        <v>10679.5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ref="Y2435:Y2498" si="257">IF(X2435="", "", X2435-N2435)</f>
        <v>2</v>
      </c>
      <c r="Z2435" s="21" t="str">
        <f t="shared" ref="Z2435:Z2498" si="258">IF(N2435="", "", TEXT(N2435, "dddd"))</f>
        <v>Saturday</v>
      </c>
      <c r="AA2435" s="21" t="str">
        <f t="shared" ref="AA2435:AA2498" si="259"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42.7</v>
      </c>
      <c r="F2436" s="47">
        <f t="shared" si="254"/>
        <v>3757.6000000000004</v>
      </c>
      <c r="G2436" s="48">
        <f t="shared" si="255"/>
        <v>3757.6000000000004</v>
      </c>
      <c r="H2436" s="21">
        <v>400113</v>
      </c>
      <c r="I2436" s="21" t="s">
        <v>3797</v>
      </c>
      <c r="J2436" s="21">
        <v>1</v>
      </c>
      <c r="K2436" s="21">
        <v>1</v>
      </c>
      <c r="L2436" s="21">
        <f t="shared" si="256"/>
        <v>0</v>
      </c>
      <c r="M2436" s="21" t="s">
        <v>3373</v>
      </c>
      <c r="N2436" s="30">
        <v>45906</v>
      </c>
      <c r="O2436" s="48">
        <v>6145.75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7"/>
        <v>2</v>
      </c>
      <c r="Z2436" s="21" t="str">
        <f t="shared" si="258"/>
        <v>Saturday</v>
      </c>
      <c r="AA2436" s="21" t="str">
        <f t="shared" si="259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61.6</v>
      </c>
      <c r="F2437" s="47">
        <f t="shared" si="254"/>
        <v>5420.8</v>
      </c>
      <c r="G2437" s="48">
        <f t="shared" si="255"/>
        <v>10841.6</v>
      </c>
      <c r="H2437" s="21">
        <v>400120</v>
      </c>
      <c r="I2437" s="21" t="s">
        <v>3798</v>
      </c>
      <c r="J2437" s="21">
        <v>2</v>
      </c>
      <c r="K2437" s="21">
        <v>2</v>
      </c>
      <c r="L2437" s="21">
        <f t="shared" si="256"/>
        <v>0</v>
      </c>
      <c r="M2437" s="21" t="s">
        <v>3372</v>
      </c>
      <c r="N2437" s="30">
        <v>45906</v>
      </c>
      <c r="O2437" s="48">
        <v>17732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7"/>
        <v>2</v>
      </c>
      <c r="Z2437" s="21" t="str">
        <f t="shared" si="258"/>
        <v>Saturday</v>
      </c>
      <c r="AA2437" s="21" t="str">
        <f t="shared" si="259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74.2</v>
      </c>
      <c r="F2438" s="47">
        <f t="shared" si="254"/>
        <v>6529.6</v>
      </c>
      <c r="G2438" s="48">
        <f t="shared" si="255"/>
        <v>6529.6</v>
      </c>
      <c r="H2438" s="21">
        <v>400125</v>
      </c>
      <c r="I2438" s="21" t="s">
        <v>3799</v>
      </c>
      <c r="J2438" s="21">
        <v>1</v>
      </c>
      <c r="K2438" s="21">
        <v>1</v>
      </c>
      <c r="L2438" s="21">
        <f t="shared" si="256"/>
        <v>0</v>
      </c>
      <c r="M2438" s="21" t="s">
        <v>3373</v>
      </c>
      <c r="N2438" s="30">
        <v>45906</v>
      </c>
      <c r="O2438" s="48">
        <v>10679.5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7"/>
        <v>2</v>
      </c>
      <c r="Z2438" s="21" t="str">
        <f t="shared" si="258"/>
        <v>Saturday</v>
      </c>
      <c r="AA2438" s="21" t="str">
        <f t="shared" si="259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125.3</v>
      </c>
      <c r="F2439" s="47">
        <f t="shared" si="254"/>
        <v>11026.4</v>
      </c>
      <c r="G2439" s="48">
        <f t="shared" si="255"/>
        <v>11026.4</v>
      </c>
      <c r="H2439" s="21">
        <v>400128</v>
      </c>
      <c r="I2439" s="21" t="s">
        <v>3800</v>
      </c>
      <c r="J2439" s="21">
        <v>1</v>
      </c>
      <c r="K2439" s="21">
        <v>1</v>
      </c>
      <c r="L2439" s="21">
        <f t="shared" si="256"/>
        <v>0</v>
      </c>
      <c r="M2439" s="21" t="s">
        <v>3373</v>
      </c>
      <c r="N2439" s="30">
        <v>45906</v>
      </c>
      <c r="O2439" s="48">
        <v>18034.25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7"/>
        <v>2</v>
      </c>
      <c r="Z2439" s="21" t="str">
        <f t="shared" si="258"/>
        <v>Saturday</v>
      </c>
      <c r="AA2439" s="21" t="str">
        <f t="shared" si="259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58.1</v>
      </c>
      <c r="F2440" s="47">
        <f t="shared" si="254"/>
        <v>5112.8</v>
      </c>
      <c r="G2440" s="48">
        <f t="shared" si="255"/>
        <v>5112.8</v>
      </c>
      <c r="H2440" s="21">
        <v>400143</v>
      </c>
      <c r="I2440" s="21" t="s">
        <v>3801</v>
      </c>
      <c r="J2440" s="21">
        <v>1</v>
      </c>
      <c r="K2440" s="21">
        <v>1</v>
      </c>
      <c r="L2440" s="21">
        <f t="shared" si="256"/>
        <v>0</v>
      </c>
      <c r="M2440" s="21" t="s">
        <v>3373</v>
      </c>
      <c r="N2440" s="30">
        <v>45906</v>
      </c>
      <c r="O2440" s="48">
        <v>8362.25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7"/>
        <v>2</v>
      </c>
      <c r="Z2440" s="21" t="str">
        <f t="shared" si="258"/>
        <v>Saturday</v>
      </c>
      <c r="AA2440" s="21" t="str">
        <f t="shared" si="259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268.5</v>
      </c>
      <c r="F2441" s="47">
        <f t="shared" si="254"/>
        <v>23628</v>
      </c>
      <c r="G2441" s="48">
        <f t="shared" si="255"/>
        <v>23628</v>
      </c>
      <c r="H2441" s="21">
        <v>400158</v>
      </c>
      <c r="I2441" s="21" t="s">
        <v>3802</v>
      </c>
      <c r="J2441" s="21">
        <v>1</v>
      </c>
      <c r="K2441" s="21">
        <v>1</v>
      </c>
      <c r="L2441" s="21">
        <f t="shared" si="256"/>
        <v>0</v>
      </c>
      <c r="M2441" s="21" t="s">
        <v>3372</v>
      </c>
      <c r="N2441" s="30">
        <v>45906</v>
      </c>
      <c r="O2441" s="48">
        <v>36068.5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7"/>
        <v>2</v>
      </c>
      <c r="Z2441" s="21" t="str">
        <f t="shared" si="258"/>
        <v>Saturday</v>
      </c>
      <c r="AA2441" s="21" t="str">
        <f t="shared" si="259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309.75</v>
      </c>
      <c r="F2442" s="47">
        <f t="shared" si="254"/>
        <v>27258</v>
      </c>
      <c r="G2442" s="48">
        <f t="shared" si="255"/>
        <v>27258</v>
      </c>
      <c r="H2442" s="21">
        <v>400162</v>
      </c>
      <c r="I2442" s="21" t="s">
        <v>3803</v>
      </c>
      <c r="J2442" s="21">
        <v>1</v>
      </c>
      <c r="K2442" s="21">
        <v>1</v>
      </c>
      <c r="L2442" s="21">
        <f t="shared" si="256"/>
        <v>0</v>
      </c>
      <c r="M2442" s="21" t="s">
        <v>3372</v>
      </c>
      <c r="N2442" s="30">
        <v>45906</v>
      </c>
      <c r="O2442" s="48">
        <v>41609.75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7"/>
        <v>2</v>
      </c>
      <c r="Z2442" s="21" t="str">
        <f t="shared" si="258"/>
        <v>Saturday</v>
      </c>
      <c r="AA2442" s="21" t="str">
        <f t="shared" si="259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288.75</v>
      </c>
      <c r="F2443" s="47">
        <f t="shared" si="254"/>
        <v>25410</v>
      </c>
      <c r="G2443" s="48">
        <f t="shared" si="255"/>
        <v>50820</v>
      </c>
      <c r="H2443" s="21">
        <v>400172</v>
      </c>
      <c r="I2443" s="21" t="s">
        <v>3804</v>
      </c>
      <c r="J2443" s="21">
        <v>2</v>
      </c>
      <c r="K2443" s="21">
        <v>2</v>
      </c>
      <c r="L2443" s="21">
        <f t="shared" si="256"/>
        <v>0</v>
      </c>
      <c r="M2443" s="21" t="s">
        <v>3372</v>
      </c>
      <c r="N2443" s="30">
        <v>45906</v>
      </c>
      <c r="O2443" s="48">
        <v>77577.5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7"/>
        <v>2</v>
      </c>
      <c r="Z2443" s="21" t="str">
        <f t="shared" si="258"/>
        <v>Saturday</v>
      </c>
      <c r="AA2443" s="21" t="str">
        <f t="shared" si="259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32.9</v>
      </c>
      <c r="F2444" s="47">
        <f t="shared" si="254"/>
        <v>2895.2</v>
      </c>
      <c r="G2444" s="48">
        <f t="shared" si="255"/>
        <v>2895.2</v>
      </c>
      <c r="H2444" s="21">
        <v>400209</v>
      </c>
      <c r="I2444" s="21" t="s">
        <v>3805</v>
      </c>
      <c r="J2444" s="21">
        <v>1</v>
      </c>
      <c r="K2444" s="21">
        <v>1</v>
      </c>
      <c r="L2444" s="21">
        <f t="shared" si="256"/>
        <v>0</v>
      </c>
      <c r="M2444" s="21" t="s">
        <v>3373</v>
      </c>
      <c r="N2444" s="30">
        <v>45906</v>
      </c>
      <c r="O2444" s="48">
        <v>4735.25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7"/>
        <v>2</v>
      </c>
      <c r="Z2444" s="21" t="str">
        <f t="shared" si="258"/>
        <v>Saturday</v>
      </c>
      <c r="AA2444" s="21" t="str">
        <f t="shared" si="259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25.2</v>
      </c>
      <c r="F2445" s="47">
        <f t="shared" si="254"/>
        <v>2217.6</v>
      </c>
      <c r="G2445" s="48">
        <f t="shared" si="255"/>
        <v>2217.6</v>
      </c>
      <c r="H2445" s="21">
        <v>400219</v>
      </c>
      <c r="I2445" s="21" t="s">
        <v>3806</v>
      </c>
      <c r="J2445" s="21">
        <v>1</v>
      </c>
      <c r="K2445" s="21">
        <v>1</v>
      </c>
      <c r="L2445" s="21">
        <f t="shared" si="256"/>
        <v>0</v>
      </c>
      <c r="M2445" s="21" t="s">
        <v>3373</v>
      </c>
      <c r="N2445" s="30">
        <v>45906</v>
      </c>
      <c r="O2445" s="48">
        <v>3627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7"/>
        <v>2</v>
      </c>
      <c r="Z2445" s="21" t="str">
        <f t="shared" si="258"/>
        <v>Saturday</v>
      </c>
      <c r="AA2445" s="21" t="str">
        <f t="shared" si="259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66.5</v>
      </c>
      <c r="F2446" s="47">
        <f t="shared" si="254"/>
        <v>5852</v>
      </c>
      <c r="G2446" s="48">
        <f t="shared" si="255"/>
        <v>11704</v>
      </c>
      <c r="H2446" s="21">
        <v>400220</v>
      </c>
      <c r="I2446" s="21" t="s">
        <v>3807</v>
      </c>
      <c r="J2446" s="21">
        <v>2</v>
      </c>
      <c r="K2446" s="21">
        <v>2</v>
      </c>
      <c r="L2446" s="21">
        <f t="shared" si="256"/>
        <v>0</v>
      </c>
      <c r="M2446" s="21" t="s">
        <v>3372</v>
      </c>
      <c r="N2446" s="30">
        <v>45906</v>
      </c>
      <c r="O2446" s="48">
        <v>19142.5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7"/>
        <v>2</v>
      </c>
      <c r="Z2446" s="21" t="str">
        <f t="shared" si="258"/>
        <v>Saturday</v>
      </c>
      <c r="AA2446" s="21" t="str">
        <f t="shared" si="259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123.75</v>
      </c>
      <c r="F2447" s="47">
        <f t="shared" si="254"/>
        <v>10890</v>
      </c>
      <c r="G2447" s="48">
        <f t="shared" si="255"/>
        <v>10890</v>
      </c>
      <c r="H2447" s="21">
        <v>400259</v>
      </c>
      <c r="I2447" s="21" t="s">
        <v>3808</v>
      </c>
      <c r="J2447" s="21">
        <v>1</v>
      </c>
      <c r="K2447" s="21">
        <v>1</v>
      </c>
      <c r="L2447" s="21">
        <f t="shared" si="256"/>
        <v>0</v>
      </c>
      <c r="M2447" s="21" t="s">
        <v>3373</v>
      </c>
      <c r="N2447" s="30">
        <v>45906</v>
      </c>
      <c r="O2447" s="48">
        <v>16623.75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7"/>
        <v>2</v>
      </c>
      <c r="Z2447" s="21" t="str">
        <f t="shared" si="258"/>
        <v>Saturday</v>
      </c>
      <c r="AA2447" s="21" t="str">
        <f t="shared" si="259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135.1</v>
      </c>
      <c r="F2448" s="47">
        <f t="shared" si="254"/>
        <v>11888.8</v>
      </c>
      <c r="G2448" s="48">
        <f t="shared" si="255"/>
        <v>11888.8</v>
      </c>
      <c r="H2448" s="21">
        <v>400334</v>
      </c>
      <c r="I2448" s="21" t="s">
        <v>3809</v>
      </c>
      <c r="J2448" s="21">
        <v>1</v>
      </c>
      <c r="K2448" s="21">
        <v>1</v>
      </c>
      <c r="L2448" s="21">
        <f t="shared" si="256"/>
        <v>0</v>
      </c>
      <c r="M2448" s="21" t="s">
        <v>3372</v>
      </c>
      <c r="N2448" s="30">
        <v>45906</v>
      </c>
      <c r="O2448" s="48">
        <v>19444.75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7"/>
        <v>2</v>
      </c>
      <c r="Z2448" s="21" t="str">
        <f t="shared" si="258"/>
        <v>Saturday</v>
      </c>
      <c r="AA2448" s="21" t="str">
        <f t="shared" si="259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160.30000000000001</v>
      </c>
      <c r="F2449" s="47">
        <f t="shared" si="254"/>
        <v>14106.400000000001</v>
      </c>
      <c r="G2449" s="48">
        <f t="shared" si="255"/>
        <v>28212.800000000003</v>
      </c>
      <c r="H2449" s="21">
        <v>422302</v>
      </c>
      <c r="I2449" s="21" t="s">
        <v>3810</v>
      </c>
      <c r="J2449" s="21">
        <v>2</v>
      </c>
      <c r="K2449" s="21">
        <v>2</v>
      </c>
      <c r="L2449" s="21">
        <f t="shared" si="256"/>
        <v>0</v>
      </c>
      <c r="M2449" s="21" t="s">
        <v>3373</v>
      </c>
      <c r="N2449" s="30">
        <v>45906</v>
      </c>
      <c r="O2449" s="48">
        <v>46143.5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57"/>
        <v>2</v>
      </c>
      <c r="Z2449" s="21" t="str">
        <f t="shared" si="258"/>
        <v>Saturday</v>
      </c>
      <c r="AA2449" s="21" t="str">
        <f t="shared" si="259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78.400000000000006</v>
      </c>
      <c r="F2450" s="47">
        <f t="shared" si="254"/>
        <v>6899.2000000000007</v>
      </c>
      <c r="G2450" s="48">
        <f t="shared" si="255"/>
        <v>6899.2000000000007</v>
      </c>
      <c r="H2450" s="21">
        <v>423303</v>
      </c>
      <c r="I2450" s="21" t="s">
        <v>3811</v>
      </c>
      <c r="J2450" s="21">
        <v>1</v>
      </c>
      <c r="K2450" s="21">
        <v>1</v>
      </c>
      <c r="L2450" s="21">
        <f t="shared" si="256"/>
        <v>0</v>
      </c>
      <c r="M2450" s="21" t="s">
        <v>3353</v>
      </c>
      <c r="N2450" s="30">
        <v>45906</v>
      </c>
      <c r="O2450" s="48">
        <v>13020</v>
      </c>
      <c r="P2450" s="21" t="s">
        <v>2281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7"/>
        <v>2</v>
      </c>
      <c r="Z2450" s="21" t="str">
        <f t="shared" si="258"/>
        <v>Saturday</v>
      </c>
      <c r="AA2450" s="21" t="str">
        <f t="shared" si="259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75.75</v>
      </c>
      <c r="F2451" s="47">
        <f t="shared" si="254"/>
        <v>6666</v>
      </c>
      <c r="G2451" s="48">
        <f t="shared" si="255"/>
        <v>6666</v>
      </c>
      <c r="H2451" s="21">
        <v>423801</v>
      </c>
      <c r="I2451" s="21" t="s">
        <v>3812</v>
      </c>
      <c r="J2451" s="21">
        <v>1</v>
      </c>
      <c r="K2451" s="21">
        <v>1</v>
      </c>
      <c r="L2451" s="21">
        <f t="shared" si="256"/>
        <v>0</v>
      </c>
      <c r="M2451" s="21" t="s">
        <v>3353</v>
      </c>
      <c r="N2451" s="30">
        <v>45906</v>
      </c>
      <c r="O2451" s="48">
        <v>11741.25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7"/>
        <v>2</v>
      </c>
      <c r="Z2451" s="21" t="str">
        <f t="shared" si="258"/>
        <v>Saturday</v>
      </c>
      <c r="AA2451" s="21" t="str">
        <f t="shared" si="259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115.5</v>
      </c>
      <c r="F2452" s="47">
        <f t="shared" si="254"/>
        <v>10164</v>
      </c>
      <c r="G2452" s="48">
        <f t="shared" si="255"/>
        <v>10164</v>
      </c>
      <c r="H2452" s="21">
        <v>424401</v>
      </c>
      <c r="I2452" s="21" t="s">
        <v>1342</v>
      </c>
      <c r="J2452" s="21">
        <v>1</v>
      </c>
      <c r="K2452" s="21">
        <v>1</v>
      </c>
      <c r="L2452" s="21">
        <f t="shared" si="256"/>
        <v>0</v>
      </c>
      <c r="M2452" s="21" t="s">
        <v>3353</v>
      </c>
      <c r="N2452" s="30">
        <v>45906</v>
      </c>
      <c r="O2452" s="48">
        <v>19181.25</v>
      </c>
      <c r="P2452" s="21" t="s">
        <v>2281</v>
      </c>
      <c r="Q2452" s="21">
        <v>58155321965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57"/>
        <v>2</v>
      </c>
      <c r="Z2452" s="21" t="str">
        <f t="shared" si="258"/>
        <v>Saturday</v>
      </c>
      <c r="AA2452" s="21" t="str">
        <f t="shared" si="259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71.400000000000006</v>
      </c>
      <c r="F2453" s="47">
        <f t="shared" si="254"/>
        <v>6283.2000000000007</v>
      </c>
      <c r="G2453" s="48">
        <f t="shared" si="255"/>
        <v>6283.2000000000007</v>
      </c>
      <c r="H2453" s="21">
        <v>424601</v>
      </c>
      <c r="I2453" s="21" t="s">
        <v>3813</v>
      </c>
      <c r="J2453" s="21">
        <v>1</v>
      </c>
      <c r="K2453" s="21">
        <v>1</v>
      </c>
      <c r="L2453" s="21">
        <f t="shared" si="256"/>
        <v>0</v>
      </c>
      <c r="M2453" s="21" t="s">
        <v>3533</v>
      </c>
      <c r="N2453" s="30">
        <v>45915</v>
      </c>
      <c r="O2453" s="48">
        <v>10592.7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57"/>
        <v>2</v>
      </c>
      <c r="Z2453" s="21" t="str">
        <f t="shared" si="258"/>
        <v>Monday</v>
      </c>
      <c r="AA2453" s="21" t="str">
        <f t="shared" si="259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451.5</v>
      </c>
      <c r="F2454" s="47">
        <f t="shared" si="254"/>
        <v>39732</v>
      </c>
      <c r="G2454" s="48">
        <f t="shared" si="255"/>
        <v>39732</v>
      </c>
      <c r="H2454" s="21">
        <v>574806</v>
      </c>
      <c r="I2454" s="21" t="s">
        <v>3814</v>
      </c>
      <c r="J2454" s="21">
        <v>1</v>
      </c>
      <c r="K2454" s="21">
        <v>1</v>
      </c>
      <c r="L2454" s="21">
        <f t="shared" si="256"/>
        <v>0</v>
      </c>
      <c r="M2454" s="21" t="s">
        <v>3363</v>
      </c>
      <c r="N2454" s="30">
        <v>45906</v>
      </c>
      <c r="O2454" s="48">
        <v>74981.25</v>
      </c>
      <c r="P2454" s="21" t="s">
        <v>3362</v>
      </c>
      <c r="Q2454" s="21">
        <v>58155323656</v>
      </c>
      <c r="R2454" s="21" t="s">
        <v>40</v>
      </c>
      <c r="S2454" s="3">
        <v>-20</v>
      </c>
      <c r="T2454" s="37"/>
      <c r="U2454" s="21" t="s">
        <v>18</v>
      </c>
      <c r="V2454" s="21" t="str">
        <f>VLOOKUP(P2454,'Customer List'!B:C,2,)</f>
        <v>Pune</v>
      </c>
      <c r="W2454" s="38"/>
      <c r="X2454" s="30">
        <v>45908</v>
      </c>
      <c r="Y2454" s="21">
        <f t="shared" si="257"/>
        <v>2</v>
      </c>
      <c r="Z2454" s="21" t="str">
        <f t="shared" si="258"/>
        <v>Saturday</v>
      </c>
      <c r="AA2454" s="21" t="str">
        <f t="shared" si="259"/>
        <v>Monday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143.5</v>
      </c>
      <c r="F2455" s="47">
        <f t="shared" si="254"/>
        <v>12628</v>
      </c>
      <c r="G2455" s="48">
        <f t="shared" si="255"/>
        <v>12628</v>
      </c>
      <c r="H2455" s="21">
        <v>606555</v>
      </c>
      <c r="I2455" s="21" t="s">
        <v>3815</v>
      </c>
      <c r="J2455" s="21">
        <v>1</v>
      </c>
      <c r="K2455" s="21">
        <v>1</v>
      </c>
      <c r="L2455" s="21">
        <f t="shared" si="256"/>
        <v>0</v>
      </c>
      <c r="M2455" s="21" t="s">
        <v>3533</v>
      </c>
      <c r="N2455" s="30">
        <v>45915</v>
      </c>
      <c r="O2455" s="48">
        <v>21289.25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57"/>
        <v>2</v>
      </c>
      <c r="Z2455" s="21" t="str">
        <f t="shared" si="258"/>
        <v>Monday</v>
      </c>
      <c r="AA2455" s="21" t="str">
        <f t="shared" si="259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102.2</v>
      </c>
      <c r="F2456" s="47">
        <f t="shared" si="254"/>
        <v>8993.6</v>
      </c>
      <c r="G2456" s="48">
        <f t="shared" si="255"/>
        <v>8993.6</v>
      </c>
      <c r="H2456" s="21">
        <v>633507</v>
      </c>
      <c r="I2456" s="21" t="s">
        <v>3816</v>
      </c>
      <c r="J2456" s="21">
        <v>1</v>
      </c>
      <c r="K2456" s="21">
        <v>1</v>
      </c>
      <c r="L2456" s="21">
        <f t="shared" si="256"/>
        <v>0</v>
      </c>
      <c r="M2456" s="21" t="s">
        <v>3401</v>
      </c>
      <c r="N2456" s="30">
        <v>45908</v>
      </c>
      <c r="O2456" s="48">
        <v>9783</v>
      </c>
      <c r="P2456" s="21" t="s">
        <v>3325</v>
      </c>
      <c r="Q2456" s="21" t="s">
        <v>2070</v>
      </c>
      <c r="R2456" s="21" t="s">
        <v>637</v>
      </c>
      <c r="S2456" s="3">
        <v>4</v>
      </c>
      <c r="T2456" s="37"/>
      <c r="U2456" s="21" t="s">
        <v>18</v>
      </c>
      <c r="V2456" s="21" t="str">
        <f>VLOOKUP(P2456,'Customer List'!B:C,2,)</f>
        <v>Delhi</v>
      </c>
      <c r="W2456" s="38"/>
      <c r="X2456" s="30">
        <f>IF(OR(R2456 = "PRIYANKA MADAM", R2456 = "DEEPAK", R2456 = "PORTER"),N2456,"")</f>
        <v>45908</v>
      </c>
      <c r="Y2456" s="21">
        <f t="shared" si="257"/>
        <v>0</v>
      </c>
      <c r="Z2456" s="21" t="str">
        <f t="shared" si="258"/>
        <v>Monday</v>
      </c>
      <c r="AA2456" s="21" t="str">
        <f t="shared" si="259"/>
        <v>Monday</v>
      </c>
      <c r="AB2456" s="21" t="str">
        <f>VLOOKUP(U2456,'Currency Sheet'!A:C,3,)</f>
        <v>DOLLAR</v>
      </c>
      <c r="AC2456" s="42" t="str">
        <f>VLOOKUP(P2456,'Customer List'!B:D,3,)</f>
        <v>Local</v>
      </c>
    </row>
    <row r="2457" spans="1:29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102.9</v>
      </c>
      <c r="F2457" s="47">
        <f t="shared" si="254"/>
        <v>9055.2000000000007</v>
      </c>
      <c r="G2457" s="48">
        <f t="shared" si="255"/>
        <v>9055.2000000000007</v>
      </c>
      <c r="H2457" s="21">
        <v>675503</v>
      </c>
      <c r="I2457" s="21" t="s">
        <v>3817</v>
      </c>
      <c r="J2457" s="21">
        <v>1</v>
      </c>
      <c r="K2457" s="21">
        <v>1</v>
      </c>
      <c r="L2457" s="21">
        <f t="shared" si="256"/>
        <v>0</v>
      </c>
      <c r="M2457" s="21" t="s">
        <v>3533</v>
      </c>
      <c r="N2457" s="30">
        <v>45915</v>
      </c>
      <c r="O2457" s="48">
        <v>15265.95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57"/>
        <v>2</v>
      </c>
      <c r="Z2457" s="21" t="str">
        <f t="shared" si="258"/>
        <v>Monday</v>
      </c>
      <c r="AA2457" s="21" t="str">
        <f t="shared" si="259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74.2</v>
      </c>
      <c r="F2458" s="47">
        <f t="shared" si="254"/>
        <v>6529.6</v>
      </c>
      <c r="G2458" s="48">
        <f t="shared" si="255"/>
        <v>6529.6</v>
      </c>
      <c r="H2458" s="21">
        <v>834602</v>
      </c>
      <c r="I2458" s="21" t="s">
        <v>3818</v>
      </c>
      <c r="J2458" s="21">
        <v>1</v>
      </c>
      <c r="K2458" s="21">
        <v>1</v>
      </c>
      <c r="L2458" s="21">
        <f t="shared" si="256"/>
        <v>0</v>
      </c>
      <c r="M2458" s="21" t="s">
        <v>3351</v>
      </c>
      <c r="N2458" s="30">
        <v>45906</v>
      </c>
      <c r="O2458" s="48">
        <v>11829.6</v>
      </c>
      <c r="P2458" s="21" t="s">
        <v>211</v>
      </c>
      <c r="Q2458" s="21">
        <v>58155324614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Banglore</v>
      </c>
      <c r="W2458" s="38"/>
      <c r="X2458" s="30">
        <v>45908</v>
      </c>
      <c r="Y2458" s="21">
        <f t="shared" si="257"/>
        <v>2</v>
      </c>
      <c r="Z2458" s="21" t="str">
        <f t="shared" si="258"/>
        <v>Saturday</v>
      </c>
      <c r="AA2458" s="21" t="str">
        <f t="shared" si="259"/>
        <v>Monday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107.8</v>
      </c>
      <c r="F2459" s="47">
        <f t="shared" si="254"/>
        <v>9486.4</v>
      </c>
      <c r="G2459" s="48">
        <f t="shared" si="255"/>
        <v>9486.4</v>
      </c>
      <c r="H2459" s="21">
        <v>936905</v>
      </c>
      <c r="I2459" s="21" t="s">
        <v>3819</v>
      </c>
      <c r="J2459" s="21">
        <v>1</v>
      </c>
      <c r="K2459" s="21">
        <v>1</v>
      </c>
      <c r="L2459" s="21">
        <f t="shared" si="256"/>
        <v>0</v>
      </c>
      <c r="M2459" s="21" t="s">
        <v>3533</v>
      </c>
      <c r="N2459" s="30">
        <v>45915</v>
      </c>
      <c r="O2459" s="48">
        <v>15992.9</v>
      </c>
      <c r="P2459" s="21" t="s">
        <v>194</v>
      </c>
      <c r="Q2459" s="21">
        <v>58155693046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Kanpur</v>
      </c>
      <c r="W2459" s="38"/>
      <c r="X2459" s="30">
        <v>45917</v>
      </c>
      <c r="Y2459" s="21">
        <f t="shared" si="257"/>
        <v>2</v>
      </c>
      <c r="Z2459" s="21" t="str">
        <f t="shared" si="258"/>
        <v>Monday</v>
      </c>
      <c r="AA2459" s="21" t="str">
        <f t="shared" si="259"/>
        <v>Wednesday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x14ac:dyDescent="0.25">
      <c r="A2460" s="21">
        <v>2459</v>
      </c>
      <c r="B2460" s="21" t="s">
        <v>3680</v>
      </c>
      <c r="C2460" s="30">
        <v>45903</v>
      </c>
      <c r="D2460" s="30">
        <v>45903</v>
      </c>
      <c r="E2460" s="47">
        <v>1854.75</v>
      </c>
      <c r="F2460" s="47">
        <f t="shared" si="254"/>
        <v>1854.75</v>
      </c>
      <c r="G2460" s="48">
        <f t="shared" si="255"/>
        <v>1854.75</v>
      </c>
      <c r="H2460" s="21" t="s">
        <v>3681</v>
      </c>
      <c r="I2460" s="21"/>
      <c r="J2460" s="21">
        <v>1</v>
      </c>
      <c r="K2460" s="21">
        <v>1</v>
      </c>
      <c r="L2460" s="21">
        <f t="shared" si="256"/>
        <v>0</v>
      </c>
      <c r="M2460" s="21" t="s">
        <v>3682</v>
      </c>
      <c r="N2460" s="30">
        <v>45920</v>
      </c>
      <c r="O2460" s="48">
        <v>2349.35</v>
      </c>
      <c r="P2460" s="21" t="s">
        <v>3684</v>
      </c>
      <c r="Q2460" s="21" t="s">
        <v>2070</v>
      </c>
      <c r="R2460" s="21" t="s">
        <v>847</v>
      </c>
      <c r="S2460" s="3">
        <v>4</v>
      </c>
      <c r="T2460" s="37"/>
      <c r="U2460" s="21" t="s">
        <v>3683</v>
      </c>
      <c r="V2460" s="21" t="str">
        <f>VLOOKUP(P2460,'Customer List'!B:C,2,)</f>
        <v>DELHI</v>
      </c>
      <c r="W2460" s="38"/>
      <c r="X2460" s="30">
        <f t="shared" ref="X2460:X2500" si="260">IF(OR(R2460 = "PRIYANKA MADAM", R2460 = "DEEPAK", R2460 = "PORTER"),N2460,"")</f>
        <v>45920</v>
      </c>
      <c r="Y2460" s="21">
        <f t="shared" si="257"/>
        <v>0</v>
      </c>
      <c r="Z2460" s="21" t="str">
        <f t="shared" si="258"/>
        <v>Saturday</v>
      </c>
      <c r="AA2460" s="21" t="str">
        <f t="shared" si="259"/>
        <v>Saturday</v>
      </c>
      <c r="AB2460" s="21" t="str">
        <f>VLOOKUP(U2460,'Currency Sheet'!A:C,3,)</f>
        <v>INR</v>
      </c>
      <c r="AC2460" s="42" t="str">
        <f>VLOOKUP(P2460,'Customer List'!B:D,3,)</f>
        <v>Local</v>
      </c>
    </row>
    <row r="2461" spans="1:29" x14ac:dyDescent="0.25">
      <c r="A2461" s="21">
        <v>2460</v>
      </c>
      <c r="B2461" s="21" t="s">
        <v>3331</v>
      </c>
      <c r="C2461" s="30">
        <v>45898</v>
      </c>
      <c r="D2461" s="30">
        <v>45904</v>
      </c>
      <c r="E2461" s="47">
        <v>25.2</v>
      </c>
      <c r="F2461" s="47">
        <f t="shared" si="254"/>
        <v>2217.6</v>
      </c>
      <c r="G2461" s="48">
        <f t="shared" si="255"/>
        <v>2217.6</v>
      </c>
      <c r="H2461" s="21">
        <v>100203</v>
      </c>
      <c r="I2461" s="21" t="s">
        <v>3820</v>
      </c>
      <c r="J2461" s="21">
        <v>1</v>
      </c>
      <c r="K2461" s="21">
        <v>1</v>
      </c>
      <c r="L2461" s="21">
        <f t="shared" si="256"/>
        <v>0</v>
      </c>
      <c r="M2461" s="21" t="s">
        <v>3409</v>
      </c>
      <c r="N2461" s="30">
        <v>45909</v>
      </c>
      <c r="O2461" s="48">
        <v>3078</v>
      </c>
      <c r="P2461" s="21" t="s">
        <v>254</v>
      </c>
      <c r="Q2461" s="21" t="s">
        <v>2070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0"/>
        <v>45909</v>
      </c>
      <c r="Y2461" s="21">
        <f t="shared" si="257"/>
        <v>0</v>
      </c>
      <c r="Z2461" s="21" t="str">
        <f t="shared" si="258"/>
        <v>Tuesday</v>
      </c>
      <c r="AA2461" s="21" t="str">
        <f t="shared" si="259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73.5</v>
      </c>
      <c r="F2462" s="47">
        <f t="shared" si="254"/>
        <v>6468</v>
      </c>
      <c r="G2462" s="48">
        <f t="shared" si="255"/>
        <v>6468</v>
      </c>
      <c r="H2462" s="21">
        <v>100221</v>
      </c>
      <c r="I2462" s="21" t="s">
        <v>3821</v>
      </c>
      <c r="J2462" s="21">
        <v>1</v>
      </c>
      <c r="K2462" s="21">
        <v>1</v>
      </c>
      <c r="L2462" s="21">
        <f t="shared" si="256"/>
        <v>0</v>
      </c>
      <c r="M2462" s="21" t="s">
        <v>3410</v>
      </c>
      <c r="N2462" s="30">
        <v>45909</v>
      </c>
      <c r="O2462" s="48">
        <v>8977.5</v>
      </c>
      <c r="P2462" s="21" t="s">
        <v>42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Faridabad</v>
      </c>
      <c r="W2462" s="38"/>
      <c r="X2462" s="30">
        <f t="shared" si="260"/>
        <v>45909</v>
      </c>
      <c r="Y2462" s="21">
        <f t="shared" si="257"/>
        <v>0</v>
      </c>
      <c r="Z2462" s="21" t="str">
        <f t="shared" si="258"/>
        <v>Tuesday</v>
      </c>
      <c r="AA2462" s="21" t="str">
        <f t="shared" si="259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222.75</v>
      </c>
      <c r="F2463" s="47">
        <f t="shared" si="254"/>
        <v>19602</v>
      </c>
      <c r="G2463" s="48">
        <f t="shared" si="255"/>
        <v>19602</v>
      </c>
      <c r="H2463" s="21">
        <v>100241</v>
      </c>
      <c r="I2463" s="21" t="s">
        <v>3822</v>
      </c>
      <c r="J2463" s="21">
        <v>1</v>
      </c>
      <c r="K2463" s="21">
        <v>1</v>
      </c>
      <c r="L2463" s="21">
        <f t="shared" si="256"/>
        <v>0</v>
      </c>
      <c r="M2463" s="21" t="s">
        <v>3400</v>
      </c>
      <c r="N2463" s="30">
        <v>45908</v>
      </c>
      <c r="O2463" s="53">
        <v>25393.5</v>
      </c>
      <c r="P2463" s="21" t="s">
        <v>3325</v>
      </c>
      <c r="Q2463" s="21" t="s">
        <v>2070</v>
      </c>
      <c r="R2463" s="21" t="s">
        <v>637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60"/>
        <v>45908</v>
      </c>
      <c r="Y2463" s="21">
        <f t="shared" si="257"/>
        <v>0</v>
      </c>
      <c r="Z2463" s="21" t="str">
        <f t="shared" si="258"/>
        <v>Monday</v>
      </c>
      <c r="AA2463" s="21" t="str">
        <f t="shared" si="259"/>
        <v>Monday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82.6</v>
      </c>
      <c r="F2464" s="47">
        <f t="shared" si="254"/>
        <v>7268.7999999999993</v>
      </c>
      <c r="G2464" s="48">
        <f t="shared" si="255"/>
        <v>7268.7999999999993</v>
      </c>
      <c r="H2464" s="21">
        <v>100433</v>
      </c>
      <c r="I2464" s="21" t="s">
        <v>3823</v>
      </c>
      <c r="J2464" s="21">
        <v>1</v>
      </c>
      <c r="K2464" s="21">
        <v>1</v>
      </c>
      <c r="L2464" s="21">
        <f t="shared" si="256"/>
        <v>0</v>
      </c>
      <c r="M2464" s="21" t="s">
        <v>3409</v>
      </c>
      <c r="N2464" s="30">
        <v>45909</v>
      </c>
      <c r="O2464" s="48">
        <v>10089</v>
      </c>
      <c r="P2464" s="21" t="s">
        <v>254</v>
      </c>
      <c r="Q2464" s="21" t="s">
        <v>2070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0"/>
        <v>45909</v>
      </c>
      <c r="Y2464" s="21">
        <f t="shared" si="257"/>
        <v>0</v>
      </c>
      <c r="Z2464" s="21" t="str">
        <f t="shared" si="258"/>
        <v>Tuesday</v>
      </c>
      <c r="AA2464" s="21" t="str">
        <f t="shared" si="259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231.75</v>
      </c>
      <c r="F2465" s="47">
        <f t="shared" si="254"/>
        <v>20394</v>
      </c>
      <c r="G2465" s="48">
        <f t="shared" si="255"/>
        <v>20394</v>
      </c>
      <c r="H2465" s="21">
        <v>100451</v>
      </c>
      <c r="I2465" s="21" t="s">
        <v>3824</v>
      </c>
      <c r="J2465" s="21">
        <v>1</v>
      </c>
      <c r="K2465" s="21">
        <v>1</v>
      </c>
      <c r="L2465" s="21">
        <f t="shared" si="256"/>
        <v>0</v>
      </c>
      <c r="M2465" s="21" t="s">
        <v>3410</v>
      </c>
      <c r="N2465" s="30">
        <v>45909</v>
      </c>
      <c r="O2465" s="48">
        <v>26419.5</v>
      </c>
      <c r="P2465" s="21" t="s">
        <v>42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Faridabad</v>
      </c>
      <c r="W2465" s="38"/>
      <c r="X2465" s="30">
        <f t="shared" si="260"/>
        <v>45909</v>
      </c>
      <c r="Y2465" s="21">
        <f t="shared" si="257"/>
        <v>0</v>
      </c>
      <c r="Z2465" s="21" t="str">
        <f t="shared" si="258"/>
        <v>Tuesday</v>
      </c>
      <c r="AA2465" s="21" t="str">
        <f t="shared" si="259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204.75</v>
      </c>
      <c r="F2466" s="47">
        <f t="shared" si="254"/>
        <v>18018</v>
      </c>
      <c r="G2466" s="48">
        <f t="shared" si="255"/>
        <v>18018</v>
      </c>
      <c r="H2466" s="21">
        <v>100548</v>
      </c>
      <c r="I2466" s="21" t="s">
        <v>3824</v>
      </c>
      <c r="J2466" s="21">
        <v>1</v>
      </c>
      <c r="K2466" s="21">
        <v>1</v>
      </c>
      <c r="L2466" s="21">
        <f t="shared" si="256"/>
        <v>0</v>
      </c>
      <c r="M2466" s="21" t="s">
        <v>3400</v>
      </c>
      <c r="N2466" s="30">
        <v>45908</v>
      </c>
      <c r="O2466" s="53">
        <v>23341.5</v>
      </c>
      <c r="P2466" s="21" t="s">
        <v>3325</v>
      </c>
      <c r="Q2466" s="21" t="s">
        <v>2070</v>
      </c>
      <c r="R2466" s="21" t="s">
        <v>637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60"/>
        <v>45908</v>
      </c>
      <c r="Y2466" s="21">
        <f t="shared" si="257"/>
        <v>0</v>
      </c>
      <c r="Z2466" s="21" t="str">
        <f t="shared" si="258"/>
        <v>Monday</v>
      </c>
      <c r="AA2466" s="21" t="str">
        <f t="shared" si="259"/>
        <v>Monday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123.75</v>
      </c>
      <c r="F2467" s="47">
        <f t="shared" si="254"/>
        <v>10890</v>
      </c>
      <c r="G2467" s="48">
        <f t="shared" si="255"/>
        <v>10890</v>
      </c>
      <c r="H2467" s="21">
        <v>100737</v>
      </c>
      <c r="I2467" s="21" t="s">
        <v>3825</v>
      </c>
      <c r="J2467" s="21">
        <v>1</v>
      </c>
      <c r="K2467" s="21">
        <v>1</v>
      </c>
      <c r="L2467" s="21">
        <f t="shared" si="256"/>
        <v>0</v>
      </c>
      <c r="M2467" s="21" t="s">
        <v>3409</v>
      </c>
      <c r="N2467" s="30">
        <v>45909</v>
      </c>
      <c r="O2467" s="48">
        <v>14107.5</v>
      </c>
      <c r="P2467" s="21" t="s">
        <v>254</v>
      </c>
      <c r="Q2467" s="21" t="s">
        <v>2070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0"/>
        <v>45909</v>
      </c>
      <c r="Y2467" s="21">
        <f t="shared" si="257"/>
        <v>0</v>
      </c>
      <c r="Z2467" s="21" t="str">
        <f t="shared" si="258"/>
        <v>Tuesday</v>
      </c>
      <c r="AA2467" s="21" t="str">
        <f t="shared" si="259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156.75</v>
      </c>
      <c r="F2468" s="47">
        <f t="shared" si="254"/>
        <v>13794</v>
      </c>
      <c r="G2468" s="48">
        <f t="shared" si="255"/>
        <v>13794</v>
      </c>
      <c r="H2468" s="21">
        <v>100741</v>
      </c>
      <c r="I2468" s="21" t="s">
        <v>3826</v>
      </c>
      <c r="J2468" s="21">
        <v>1</v>
      </c>
      <c r="K2468" s="21">
        <v>1</v>
      </c>
      <c r="L2468" s="21">
        <f t="shared" si="256"/>
        <v>0</v>
      </c>
      <c r="M2468" s="21" t="s">
        <v>3410</v>
      </c>
      <c r="N2468" s="30">
        <v>45909</v>
      </c>
      <c r="O2468" s="48">
        <v>17869.5</v>
      </c>
      <c r="P2468" s="21" t="s">
        <v>42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Faridabad</v>
      </c>
      <c r="W2468" s="38"/>
      <c r="X2468" s="30">
        <f t="shared" si="260"/>
        <v>45909</v>
      </c>
      <c r="Y2468" s="21">
        <f t="shared" si="257"/>
        <v>0</v>
      </c>
      <c r="Z2468" s="21" t="str">
        <f t="shared" si="258"/>
        <v>Tuesday</v>
      </c>
      <c r="AA2468" s="21" t="str">
        <f t="shared" si="259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174</v>
      </c>
      <c r="F2469" s="47">
        <f t="shared" si="254"/>
        <v>15312</v>
      </c>
      <c r="G2469" s="48">
        <f t="shared" si="255"/>
        <v>15312</v>
      </c>
      <c r="H2469" s="21">
        <v>100752</v>
      </c>
      <c r="I2469" s="21" t="s">
        <v>3827</v>
      </c>
      <c r="J2469" s="21">
        <v>1</v>
      </c>
      <c r="K2469" s="21">
        <v>1</v>
      </c>
      <c r="L2469" s="21">
        <f t="shared" si="256"/>
        <v>0</v>
      </c>
      <c r="M2469" s="21" t="s">
        <v>3400</v>
      </c>
      <c r="N2469" s="30">
        <v>45908</v>
      </c>
      <c r="O2469" s="53">
        <v>19836</v>
      </c>
      <c r="P2469" s="21" t="s">
        <v>3325</v>
      </c>
      <c r="Q2469" s="21" t="s">
        <v>2070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0"/>
        <v>45908</v>
      </c>
      <c r="Y2469" s="21">
        <f t="shared" si="257"/>
        <v>0</v>
      </c>
      <c r="Z2469" s="21" t="str">
        <f t="shared" si="258"/>
        <v>Monday</v>
      </c>
      <c r="AA2469" s="21" t="str">
        <f t="shared" si="259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32.9</v>
      </c>
      <c r="F2470" s="47">
        <f t="shared" si="254"/>
        <v>2895.2</v>
      </c>
      <c r="G2470" s="48">
        <f t="shared" si="255"/>
        <v>2895.2</v>
      </c>
      <c r="H2470" s="21">
        <v>101205</v>
      </c>
      <c r="I2470" s="21" t="s">
        <v>3828</v>
      </c>
      <c r="J2470" s="21">
        <v>1</v>
      </c>
      <c r="K2470" s="21">
        <v>1</v>
      </c>
      <c r="L2470" s="21">
        <f t="shared" si="256"/>
        <v>0</v>
      </c>
      <c r="M2470" s="21" t="s">
        <v>3400</v>
      </c>
      <c r="N2470" s="30">
        <v>45908</v>
      </c>
      <c r="O2470" s="53">
        <v>4018.5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0"/>
        <v>45908</v>
      </c>
      <c r="Y2470" s="21">
        <f t="shared" si="257"/>
        <v>0</v>
      </c>
      <c r="Z2470" s="21" t="str">
        <f t="shared" si="258"/>
        <v>Monday</v>
      </c>
      <c r="AA2470" s="21" t="str">
        <f t="shared" si="259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223.3</v>
      </c>
      <c r="F2471" s="47">
        <f t="shared" si="254"/>
        <v>19650.400000000001</v>
      </c>
      <c r="G2471" s="48">
        <f t="shared" si="255"/>
        <v>19650.400000000001</v>
      </c>
      <c r="H2471" s="21">
        <v>102030</v>
      </c>
      <c r="I2471" s="21" t="s">
        <v>3829</v>
      </c>
      <c r="J2471" s="21">
        <v>1</v>
      </c>
      <c r="K2471" s="21">
        <v>1</v>
      </c>
      <c r="L2471" s="21">
        <f t="shared" si="256"/>
        <v>0</v>
      </c>
      <c r="M2471" s="21" t="s">
        <v>3400</v>
      </c>
      <c r="N2471" s="30">
        <v>45908</v>
      </c>
      <c r="O2471" s="53">
        <v>27274.5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0"/>
        <v>45908</v>
      </c>
      <c r="Y2471" s="21">
        <f t="shared" si="257"/>
        <v>0</v>
      </c>
      <c r="Z2471" s="21" t="str">
        <f t="shared" si="258"/>
        <v>Monday</v>
      </c>
      <c r="AA2471" s="21" t="str">
        <f t="shared" si="259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150.5</v>
      </c>
      <c r="F2472" s="47">
        <f t="shared" si="254"/>
        <v>13244</v>
      </c>
      <c r="G2472" s="48">
        <f t="shared" si="255"/>
        <v>13244</v>
      </c>
      <c r="H2472" s="21">
        <v>103030</v>
      </c>
      <c r="I2472" s="21" t="s">
        <v>3830</v>
      </c>
      <c r="J2472" s="21">
        <v>1</v>
      </c>
      <c r="K2472" s="21">
        <v>1</v>
      </c>
      <c r="L2472" s="21">
        <f t="shared" si="256"/>
        <v>0</v>
      </c>
      <c r="M2472" s="21" t="s">
        <v>3400</v>
      </c>
      <c r="N2472" s="30">
        <v>45908</v>
      </c>
      <c r="O2472" s="53">
        <v>18382.5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0"/>
        <v>45908</v>
      </c>
      <c r="Y2472" s="21">
        <f t="shared" si="257"/>
        <v>0</v>
      </c>
      <c r="Z2472" s="21" t="str">
        <f t="shared" si="258"/>
        <v>Monday</v>
      </c>
      <c r="AA2472" s="21" t="str">
        <f t="shared" si="259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181.5</v>
      </c>
      <c r="F2473" s="47">
        <f t="shared" si="254"/>
        <v>15972</v>
      </c>
      <c r="G2473" s="48">
        <f t="shared" si="255"/>
        <v>15972</v>
      </c>
      <c r="H2473" s="21">
        <v>103134</v>
      </c>
      <c r="I2473" s="21" t="s">
        <v>3766</v>
      </c>
      <c r="J2473" s="21">
        <v>1</v>
      </c>
      <c r="K2473" s="21">
        <v>1</v>
      </c>
      <c r="L2473" s="21">
        <f t="shared" si="256"/>
        <v>0</v>
      </c>
      <c r="M2473" s="21" t="s">
        <v>3401</v>
      </c>
      <c r="N2473" s="30">
        <v>45908</v>
      </c>
      <c r="O2473" s="48">
        <v>20691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0"/>
        <v>45908</v>
      </c>
      <c r="Y2473" s="21">
        <f t="shared" si="257"/>
        <v>0</v>
      </c>
      <c r="Z2473" s="21" t="str">
        <f t="shared" si="258"/>
        <v>Monday</v>
      </c>
      <c r="AA2473" s="21" t="str">
        <f t="shared" si="259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112</v>
      </c>
      <c r="F2474" s="47">
        <f t="shared" si="254"/>
        <v>9856</v>
      </c>
      <c r="G2474" s="48">
        <f t="shared" si="255"/>
        <v>9856</v>
      </c>
      <c r="H2474" s="21">
        <v>103191</v>
      </c>
      <c r="I2474" s="21" t="s">
        <v>3831</v>
      </c>
      <c r="J2474" s="21">
        <v>1</v>
      </c>
      <c r="K2474" s="21">
        <v>1</v>
      </c>
      <c r="L2474" s="21">
        <f t="shared" si="256"/>
        <v>0</v>
      </c>
      <c r="M2474" s="21" t="s">
        <v>3410</v>
      </c>
      <c r="N2474" s="30">
        <v>45909</v>
      </c>
      <c r="O2474" s="48">
        <v>13680</v>
      </c>
      <c r="P2474" s="21" t="s">
        <v>42</v>
      </c>
      <c r="Q2474" s="21" t="s">
        <v>2070</v>
      </c>
      <c r="R2474" s="21" t="s">
        <v>847</v>
      </c>
      <c r="S2474" s="3">
        <v>4</v>
      </c>
      <c r="T2474" s="37"/>
      <c r="U2474" s="21" t="s">
        <v>18</v>
      </c>
      <c r="V2474" s="21" t="str">
        <f>VLOOKUP(P2474,'Customer List'!B:C,2,)</f>
        <v>Faridabad</v>
      </c>
      <c r="W2474" s="38"/>
      <c r="X2474" s="30">
        <f t="shared" si="260"/>
        <v>45909</v>
      </c>
      <c r="Y2474" s="21">
        <f t="shared" si="257"/>
        <v>0</v>
      </c>
      <c r="Z2474" s="21" t="str">
        <f t="shared" si="258"/>
        <v>Tuesday</v>
      </c>
      <c r="AA2474" s="21" t="str">
        <f t="shared" si="259"/>
        <v>Tuesday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181.5</v>
      </c>
      <c r="F2475" s="47">
        <f t="shared" si="254"/>
        <v>15972</v>
      </c>
      <c r="G2475" s="48">
        <f t="shared" si="255"/>
        <v>15972</v>
      </c>
      <c r="H2475" s="21">
        <v>103248</v>
      </c>
      <c r="I2475" s="21" t="s">
        <v>3832</v>
      </c>
      <c r="J2475" s="21">
        <v>1</v>
      </c>
      <c r="K2475" s="21">
        <v>1</v>
      </c>
      <c r="L2475" s="21">
        <f t="shared" si="256"/>
        <v>0</v>
      </c>
      <c r="M2475" s="21" t="s">
        <v>3400</v>
      </c>
      <c r="N2475" s="30">
        <v>45908</v>
      </c>
      <c r="O2475" s="53">
        <v>20691</v>
      </c>
      <c r="P2475" s="21" t="s">
        <v>3325</v>
      </c>
      <c r="Q2475" s="21" t="s">
        <v>2070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0"/>
        <v>45908</v>
      </c>
      <c r="Y2475" s="21">
        <f t="shared" si="257"/>
        <v>0</v>
      </c>
      <c r="Z2475" s="21" t="str">
        <f t="shared" si="258"/>
        <v>Monday</v>
      </c>
      <c r="AA2475" s="21" t="str">
        <f t="shared" si="259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150.5</v>
      </c>
      <c r="F2476" s="47">
        <f t="shared" si="254"/>
        <v>13244</v>
      </c>
      <c r="G2476" s="48">
        <f t="shared" si="255"/>
        <v>13244</v>
      </c>
      <c r="H2476" s="21">
        <v>104426</v>
      </c>
      <c r="I2476" s="21" t="s">
        <v>3833</v>
      </c>
      <c r="J2476" s="21">
        <v>1</v>
      </c>
      <c r="K2476" s="21">
        <v>1</v>
      </c>
      <c r="L2476" s="21">
        <f t="shared" si="256"/>
        <v>0</v>
      </c>
      <c r="M2476" s="21" t="s">
        <v>3400</v>
      </c>
      <c r="N2476" s="30">
        <v>45908</v>
      </c>
      <c r="O2476" s="53">
        <v>18382.5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0"/>
        <v>45908</v>
      </c>
      <c r="Y2476" s="21">
        <f t="shared" si="257"/>
        <v>0</v>
      </c>
      <c r="Z2476" s="21" t="str">
        <f t="shared" si="258"/>
        <v>Monday</v>
      </c>
      <c r="AA2476" s="21" t="str">
        <f t="shared" si="259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65.8</v>
      </c>
      <c r="F2477" s="47">
        <f t="shared" si="254"/>
        <v>5790.4</v>
      </c>
      <c r="G2477" s="48">
        <f t="shared" si="255"/>
        <v>5790.4</v>
      </c>
      <c r="H2477" s="21">
        <v>105013</v>
      </c>
      <c r="I2477" s="21" t="s">
        <v>3834</v>
      </c>
      <c r="J2477" s="21">
        <v>1</v>
      </c>
      <c r="K2477" s="21">
        <v>1</v>
      </c>
      <c r="L2477" s="21">
        <f t="shared" si="256"/>
        <v>0</v>
      </c>
      <c r="M2477" s="21" t="s">
        <v>3401</v>
      </c>
      <c r="N2477" s="30">
        <v>45908</v>
      </c>
      <c r="O2477" s="48">
        <v>8037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0"/>
        <v>45908</v>
      </c>
      <c r="Y2477" s="21">
        <f t="shared" si="257"/>
        <v>0</v>
      </c>
      <c r="Z2477" s="21" t="str">
        <f t="shared" si="258"/>
        <v>Monday</v>
      </c>
      <c r="AA2477" s="21" t="str">
        <f t="shared" si="259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197.4</v>
      </c>
      <c r="F2478" s="47">
        <f t="shared" si="254"/>
        <v>17371.2</v>
      </c>
      <c r="G2478" s="48">
        <f t="shared" si="255"/>
        <v>17371.2</v>
      </c>
      <c r="H2478" s="21">
        <v>105116</v>
      </c>
      <c r="I2478" s="21" t="s">
        <v>3835</v>
      </c>
      <c r="J2478" s="21">
        <v>1</v>
      </c>
      <c r="K2478" s="21">
        <v>1</v>
      </c>
      <c r="L2478" s="21">
        <f t="shared" si="256"/>
        <v>0</v>
      </c>
      <c r="M2478" s="21" t="s">
        <v>3401</v>
      </c>
      <c r="N2478" s="30">
        <v>45908</v>
      </c>
      <c r="O2478" s="48">
        <v>19611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0"/>
        <v>45908</v>
      </c>
      <c r="Y2478" s="21">
        <f t="shared" si="257"/>
        <v>0</v>
      </c>
      <c r="Z2478" s="21" t="str">
        <f t="shared" si="258"/>
        <v>Monday</v>
      </c>
      <c r="AA2478" s="21" t="str">
        <f t="shared" si="259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150.5</v>
      </c>
      <c r="F2479" s="47">
        <f t="shared" si="254"/>
        <v>13244</v>
      </c>
      <c r="G2479" s="48">
        <f t="shared" si="255"/>
        <v>26488</v>
      </c>
      <c r="H2479" s="21">
        <v>107622</v>
      </c>
      <c r="I2479" s="21" t="s">
        <v>3836</v>
      </c>
      <c r="J2479" s="21">
        <v>2</v>
      </c>
      <c r="K2479" s="21">
        <v>2</v>
      </c>
      <c r="L2479" s="21">
        <f t="shared" si="256"/>
        <v>0</v>
      </c>
      <c r="M2479" s="21" t="s">
        <v>3401</v>
      </c>
      <c r="N2479" s="30">
        <v>45908</v>
      </c>
      <c r="O2479" s="48">
        <f>18382.5+13882.5</f>
        <v>32265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0"/>
        <v>45908</v>
      </c>
      <c r="Y2479" s="21">
        <f t="shared" si="257"/>
        <v>0</v>
      </c>
      <c r="Z2479" s="21" t="str">
        <f t="shared" si="258"/>
        <v>Monday</v>
      </c>
      <c r="AA2479" s="21" t="str">
        <f t="shared" si="259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263.89999999999998</v>
      </c>
      <c r="F2480" s="47">
        <f t="shared" si="254"/>
        <v>23223.199999999997</v>
      </c>
      <c r="G2480" s="48">
        <f t="shared" si="255"/>
        <v>23223.199999999997</v>
      </c>
      <c r="H2480" s="21">
        <v>114118</v>
      </c>
      <c r="I2480" s="21" t="s">
        <v>3837</v>
      </c>
      <c r="J2480" s="21">
        <v>1</v>
      </c>
      <c r="K2480" s="21">
        <v>1</v>
      </c>
      <c r="L2480" s="21">
        <f t="shared" si="256"/>
        <v>0</v>
      </c>
      <c r="M2480" s="21" t="s">
        <v>3401</v>
      </c>
      <c r="N2480" s="30">
        <v>45908</v>
      </c>
      <c r="O2480" s="48">
        <v>32233.5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0"/>
        <v>45908</v>
      </c>
      <c r="Y2480" s="21">
        <f t="shared" si="257"/>
        <v>0</v>
      </c>
      <c r="Z2480" s="21" t="str">
        <f t="shared" si="258"/>
        <v>Monday</v>
      </c>
      <c r="AA2480" s="21" t="str">
        <f t="shared" si="259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67.2</v>
      </c>
      <c r="F2481" s="47">
        <f t="shared" si="254"/>
        <v>5913.6</v>
      </c>
      <c r="G2481" s="48">
        <f t="shared" si="255"/>
        <v>5913.6</v>
      </c>
      <c r="H2481" s="21">
        <v>116605</v>
      </c>
      <c r="I2481" s="21" t="s">
        <v>3838</v>
      </c>
      <c r="J2481" s="21">
        <v>1</v>
      </c>
      <c r="K2481" s="21">
        <v>1</v>
      </c>
      <c r="L2481" s="21">
        <f t="shared" si="256"/>
        <v>0</v>
      </c>
      <c r="M2481" s="21" t="s">
        <v>3401</v>
      </c>
      <c r="N2481" s="30">
        <v>45908</v>
      </c>
      <c r="O2481" s="48">
        <v>8208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0"/>
        <v>45908</v>
      </c>
      <c r="Y2481" s="21">
        <f t="shared" si="257"/>
        <v>0</v>
      </c>
      <c r="Z2481" s="21" t="str">
        <f t="shared" si="258"/>
        <v>Monday</v>
      </c>
      <c r="AA2481" s="21" t="str">
        <f t="shared" si="259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204.4</v>
      </c>
      <c r="F2482" s="47">
        <f t="shared" si="254"/>
        <v>17987.2</v>
      </c>
      <c r="G2482" s="48">
        <f t="shared" si="255"/>
        <v>17987.2</v>
      </c>
      <c r="H2482" s="21">
        <v>117324</v>
      </c>
      <c r="I2482" s="21" t="s">
        <v>3839</v>
      </c>
      <c r="J2482" s="21">
        <v>1</v>
      </c>
      <c r="K2482" s="21">
        <v>1</v>
      </c>
      <c r="L2482" s="21">
        <f t="shared" si="256"/>
        <v>0</v>
      </c>
      <c r="M2482" s="21" t="s">
        <v>3408</v>
      </c>
      <c r="N2482" s="30">
        <v>45909</v>
      </c>
      <c r="O2482" s="48">
        <v>24966</v>
      </c>
      <c r="P2482" s="21" t="s">
        <v>254</v>
      </c>
      <c r="Q2482" s="21" t="s">
        <v>2070</v>
      </c>
      <c r="R2482" s="21" t="s">
        <v>847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0"/>
        <v>45909</v>
      </c>
      <c r="Y2482" s="21">
        <f t="shared" si="257"/>
        <v>0</v>
      </c>
      <c r="Z2482" s="21" t="str">
        <f t="shared" si="258"/>
        <v>Tuesday</v>
      </c>
      <c r="AA2482" s="21" t="str">
        <f t="shared" si="259"/>
        <v>Tuesday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214.5</v>
      </c>
      <c r="F2483" s="47">
        <f t="shared" si="254"/>
        <v>18876</v>
      </c>
      <c r="G2483" s="48">
        <f t="shared" si="255"/>
        <v>37752</v>
      </c>
      <c r="H2483" s="21">
        <v>117336</v>
      </c>
      <c r="I2483" s="21" t="s">
        <v>3840</v>
      </c>
      <c r="J2483" s="21">
        <v>2</v>
      </c>
      <c r="K2483" s="21">
        <v>2</v>
      </c>
      <c r="L2483" s="21">
        <f t="shared" si="256"/>
        <v>0</v>
      </c>
      <c r="M2483" s="21" t="s">
        <v>3401</v>
      </c>
      <c r="N2483" s="30">
        <v>45908</v>
      </c>
      <c r="O2483" s="48">
        <f>24453+22653</f>
        <v>47106</v>
      </c>
      <c r="P2483" s="21" t="s">
        <v>3325</v>
      </c>
      <c r="Q2483" s="21" t="s">
        <v>2070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0"/>
        <v>45908</v>
      </c>
      <c r="Y2483" s="21">
        <f t="shared" si="257"/>
        <v>0</v>
      </c>
      <c r="Z2483" s="21" t="str">
        <f t="shared" si="258"/>
        <v>Monday</v>
      </c>
      <c r="AA2483" s="21" t="str">
        <f t="shared" si="259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202.5</v>
      </c>
      <c r="F2484" s="47">
        <f t="shared" si="254"/>
        <v>17820</v>
      </c>
      <c r="G2484" s="48">
        <f t="shared" si="255"/>
        <v>17820</v>
      </c>
      <c r="H2484" s="21">
        <v>121527</v>
      </c>
      <c r="I2484" s="21" t="s">
        <v>3841</v>
      </c>
      <c r="J2484" s="21">
        <v>1</v>
      </c>
      <c r="K2484" s="21">
        <v>1</v>
      </c>
      <c r="L2484" s="21">
        <f t="shared" si="256"/>
        <v>0</v>
      </c>
      <c r="M2484" s="21" t="s">
        <v>3401</v>
      </c>
      <c r="N2484" s="30">
        <v>45908</v>
      </c>
      <c r="O2484" s="48">
        <v>23085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0"/>
        <v>45908</v>
      </c>
      <c r="Y2484" s="21">
        <f t="shared" si="257"/>
        <v>0</v>
      </c>
      <c r="Z2484" s="21" t="str">
        <f t="shared" si="258"/>
        <v>Monday</v>
      </c>
      <c r="AA2484" s="21" t="str">
        <f t="shared" si="259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206.25</v>
      </c>
      <c r="F2485" s="47">
        <f t="shared" si="254"/>
        <v>18150</v>
      </c>
      <c r="G2485" s="48">
        <f t="shared" si="255"/>
        <v>18150</v>
      </c>
      <c r="H2485" s="21">
        <v>123147</v>
      </c>
      <c r="I2485" s="21" t="s">
        <v>3842</v>
      </c>
      <c r="J2485" s="21">
        <v>1</v>
      </c>
      <c r="K2485" s="21">
        <v>1</v>
      </c>
      <c r="L2485" s="21">
        <f t="shared" si="256"/>
        <v>0</v>
      </c>
      <c r="M2485" s="21" t="s">
        <v>3400</v>
      </c>
      <c r="N2485" s="30">
        <v>45908</v>
      </c>
      <c r="O2485" s="53">
        <v>23512.5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0"/>
        <v>45908</v>
      </c>
      <c r="Y2485" s="21">
        <f t="shared" si="257"/>
        <v>0</v>
      </c>
      <c r="Z2485" s="21" t="str">
        <f t="shared" si="258"/>
        <v>Monday</v>
      </c>
      <c r="AA2485" s="21" t="str">
        <f t="shared" si="259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54"/>
        <v>18150</v>
      </c>
      <c r="G2486" s="48">
        <f t="shared" si="255"/>
        <v>18150</v>
      </c>
      <c r="H2486" s="21">
        <v>123147</v>
      </c>
      <c r="I2486" s="21" t="s">
        <v>3842</v>
      </c>
      <c r="J2486" s="21">
        <v>1</v>
      </c>
      <c r="K2486" s="21">
        <v>1</v>
      </c>
      <c r="L2486" s="21">
        <f t="shared" si="256"/>
        <v>0</v>
      </c>
      <c r="M2486" s="21" t="s">
        <v>3410</v>
      </c>
      <c r="N2486" s="30">
        <v>45909</v>
      </c>
      <c r="O2486" s="48">
        <v>23512.5</v>
      </c>
      <c r="P2486" s="21" t="s">
        <v>42</v>
      </c>
      <c r="Q2486" s="21" t="s">
        <v>2070</v>
      </c>
      <c r="R2486" s="21" t="s">
        <v>847</v>
      </c>
      <c r="S2486" s="3">
        <v>4</v>
      </c>
      <c r="T2486" s="37"/>
      <c r="U2486" s="21" t="s">
        <v>18</v>
      </c>
      <c r="V2486" s="21" t="str">
        <f>VLOOKUP(P2486,'Customer List'!B:C,2,)</f>
        <v>Faridabad</v>
      </c>
      <c r="W2486" s="38"/>
      <c r="X2486" s="30">
        <f t="shared" si="260"/>
        <v>45909</v>
      </c>
      <c r="Y2486" s="21">
        <f t="shared" si="257"/>
        <v>0</v>
      </c>
      <c r="Z2486" s="21" t="str">
        <f t="shared" si="258"/>
        <v>Tuesday</v>
      </c>
      <c r="AA2486" s="21" t="str">
        <f t="shared" si="259"/>
        <v>Tuesday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214.5</v>
      </c>
      <c r="F2487" s="47">
        <f t="shared" si="254"/>
        <v>18876</v>
      </c>
      <c r="G2487" s="48">
        <f t="shared" si="255"/>
        <v>37752</v>
      </c>
      <c r="H2487" s="21">
        <v>124321</v>
      </c>
      <c r="I2487" s="21" t="s">
        <v>3843</v>
      </c>
      <c r="J2487" s="21">
        <v>2</v>
      </c>
      <c r="K2487" s="21">
        <v>2</v>
      </c>
      <c r="L2487" s="21">
        <f t="shared" si="256"/>
        <v>0</v>
      </c>
      <c r="M2487" s="21" t="s">
        <v>3401</v>
      </c>
      <c r="N2487" s="30">
        <v>45908</v>
      </c>
      <c r="O2487" s="48">
        <f>24453+24453</f>
        <v>48906</v>
      </c>
      <c r="P2487" s="21" t="s">
        <v>3325</v>
      </c>
      <c r="Q2487" s="21" t="s">
        <v>2070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0"/>
        <v>45908</v>
      </c>
      <c r="Y2487" s="21">
        <f t="shared" si="257"/>
        <v>0</v>
      </c>
      <c r="Z2487" s="21" t="str">
        <f t="shared" si="258"/>
        <v>Monday</v>
      </c>
      <c r="AA2487" s="21" t="str">
        <f t="shared" si="259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98.7</v>
      </c>
      <c r="F2488" s="47">
        <f t="shared" si="254"/>
        <v>8685.6</v>
      </c>
      <c r="G2488" s="48">
        <f t="shared" si="255"/>
        <v>8685.6</v>
      </c>
      <c r="H2488" s="21">
        <v>124629</v>
      </c>
      <c r="I2488" s="21" t="s">
        <v>3844</v>
      </c>
      <c r="J2488" s="21">
        <v>1</v>
      </c>
      <c r="K2488" s="21">
        <v>1</v>
      </c>
      <c r="L2488" s="21">
        <f t="shared" si="256"/>
        <v>0</v>
      </c>
      <c r="M2488" s="21" t="s">
        <v>3401</v>
      </c>
      <c r="N2488" s="30">
        <v>45908</v>
      </c>
      <c r="O2488" s="48">
        <v>12055.5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0"/>
        <v>45908</v>
      </c>
      <c r="Y2488" s="21">
        <f t="shared" si="257"/>
        <v>0</v>
      </c>
      <c r="Z2488" s="21" t="str">
        <f t="shared" si="258"/>
        <v>Monday</v>
      </c>
      <c r="AA2488" s="21" t="str">
        <f t="shared" si="259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259</v>
      </c>
      <c r="F2489" s="47">
        <f t="shared" si="254"/>
        <v>22792</v>
      </c>
      <c r="G2489" s="48">
        <f t="shared" si="255"/>
        <v>22792</v>
      </c>
      <c r="H2489" s="21">
        <v>126408</v>
      </c>
      <c r="I2489" s="21" t="s">
        <v>3733</v>
      </c>
      <c r="J2489" s="21">
        <v>1</v>
      </c>
      <c r="K2489" s="21">
        <v>1</v>
      </c>
      <c r="L2489" s="21">
        <f t="shared" si="256"/>
        <v>0</v>
      </c>
      <c r="M2489" s="21" t="s">
        <v>3401</v>
      </c>
      <c r="N2489" s="30">
        <v>45908</v>
      </c>
      <c r="O2489" s="48">
        <v>31635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0"/>
        <v>45908</v>
      </c>
      <c r="Y2489" s="21">
        <f t="shared" si="257"/>
        <v>0</v>
      </c>
      <c r="Z2489" s="21" t="str">
        <f t="shared" si="258"/>
        <v>Monday</v>
      </c>
      <c r="AA2489" s="21" t="str">
        <f t="shared" si="259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270.89999999999998</v>
      </c>
      <c r="F2490" s="47">
        <f t="shared" si="254"/>
        <v>23839.199999999997</v>
      </c>
      <c r="G2490" s="48">
        <f t="shared" si="255"/>
        <v>23839.199999999997</v>
      </c>
      <c r="H2490" s="21">
        <v>127234</v>
      </c>
      <c r="I2490" s="21" t="s">
        <v>3845</v>
      </c>
      <c r="J2490" s="21">
        <v>1</v>
      </c>
      <c r="K2490" s="21">
        <v>1</v>
      </c>
      <c r="L2490" s="21">
        <f t="shared" si="256"/>
        <v>0</v>
      </c>
      <c r="M2490" s="21" t="s">
        <v>3400</v>
      </c>
      <c r="N2490" s="30">
        <v>45908</v>
      </c>
      <c r="O2490" s="53">
        <v>33088.5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0"/>
        <v>45908</v>
      </c>
      <c r="Y2490" s="21">
        <f t="shared" si="257"/>
        <v>0</v>
      </c>
      <c r="Z2490" s="21" t="str">
        <f t="shared" si="258"/>
        <v>Monday</v>
      </c>
      <c r="AA2490" s="21" t="str">
        <f t="shared" si="259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183.4</v>
      </c>
      <c r="F2491" s="47">
        <f t="shared" si="254"/>
        <v>16139.2</v>
      </c>
      <c r="G2491" s="48">
        <f t="shared" si="255"/>
        <v>16139.2</v>
      </c>
      <c r="H2491" s="21">
        <v>127606</v>
      </c>
      <c r="I2491" s="21" t="s">
        <v>3846</v>
      </c>
      <c r="J2491" s="21">
        <v>1</v>
      </c>
      <c r="K2491" s="21">
        <v>1</v>
      </c>
      <c r="L2491" s="21">
        <f t="shared" si="256"/>
        <v>0</v>
      </c>
      <c r="M2491" s="21" t="s">
        <v>3408</v>
      </c>
      <c r="N2491" s="30">
        <v>45909</v>
      </c>
      <c r="O2491" s="48">
        <v>22401</v>
      </c>
      <c r="P2491" s="21" t="s">
        <v>254</v>
      </c>
      <c r="Q2491" s="21" t="s">
        <v>2070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0"/>
        <v>45909</v>
      </c>
      <c r="Y2491" s="21">
        <f t="shared" si="257"/>
        <v>0</v>
      </c>
      <c r="Z2491" s="21" t="str">
        <f t="shared" si="258"/>
        <v>Tuesday</v>
      </c>
      <c r="AA2491" s="21" t="str">
        <f t="shared" si="259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234.5</v>
      </c>
      <c r="F2492" s="47">
        <f t="shared" si="254"/>
        <v>20636</v>
      </c>
      <c r="G2492" s="48">
        <f t="shared" si="255"/>
        <v>20636</v>
      </c>
      <c r="H2492" s="21">
        <v>129614</v>
      </c>
      <c r="I2492" s="21" t="s">
        <v>3847</v>
      </c>
      <c r="J2492" s="21">
        <v>1</v>
      </c>
      <c r="K2492" s="21">
        <v>1</v>
      </c>
      <c r="L2492" s="21">
        <f t="shared" si="256"/>
        <v>0</v>
      </c>
      <c r="M2492" s="21" t="s">
        <v>3400</v>
      </c>
      <c r="N2492" s="30">
        <v>45908</v>
      </c>
      <c r="O2492" s="53">
        <v>28642.5</v>
      </c>
      <c r="P2492" s="21" t="s">
        <v>3325</v>
      </c>
      <c r="Q2492" s="21" t="s">
        <v>2070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0"/>
        <v>45908</v>
      </c>
      <c r="Y2492" s="21">
        <f t="shared" si="257"/>
        <v>0</v>
      </c>
      <c r="Z2492" s="21" t="str">
        <f t="shared" si="258"/>
        <v>Monday</v>
      </c>
      <c r="AA2492" s="21" t="str">
        <f t="shared" si="259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219</v>
      </c>
      <c r="F2493" s="47">
        <f t="shared" si="254"/>
        <v>19272</v>
      </c>
      <c r="G2493" s="48">
        <f t="shared" si="255"/>
        <v>19272</v>
      </c>
      <c r="H2493" s="21">
        <v>135225</v>
      </c>
      <c r="I2493" s="21" t="s">
        <v>3848</v>
      </c>
      <c r="J2493" s="21">
        <v>1</v>
      </c>
      <c r="K2493" s="21">
        <v>1</v>
      </c>
      <c r="L2493" s="21">
        <f t="shared" si="256"/>
        <v>0</v>
      </c>
      <c r="M2493" s="21" t="s">
        <v>3410</v>
      </c>
      <c r="N2493" s="30">
        <v>45909</v>
      </c>
      <c r="O2493" s="48">
        <v>24966</v>
      </c>
      <c r="P2493" s="21" t="s">
        <v>42</v>
      </c>
      <c r="Q2493" s="21" t="s">
        <v>2070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Faridabad</v>
      </c>
      <c r="W2493" s="38"/>
      <c r="X2493" s="30">
        <f t="shared" si="260"/>
        <v>45909</v>
      </c>
      <c r="Y2493" s="21">
        <f t="shared" si="257"/>
        <v>0</v>
      </c>
      <c r="Z2493" s="21" t="str">
        <f t="shared" si="258"/>
        <v>Tuesday</v>
      </c>
      <c r="AA2493" s="21" t="str">
        <f t="shared" si="259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231.75</v>
      </c>
      <c r="F2494" s="47">
        <f t="shared" si="254"/>
        <v>20394</v>
      </c>
      <c r="G2494" s="48">
        <f t="shared" si="255"/>
        <v>20394</v>
      </c>
      <c r="H2494" s="21">
        <v>137637</v>
      </c>
      <c r="I2494" s="21" t="s">
        <v>3849</v>
      </c>
      <c r="J2494" s="21">
        <v>1</v>
      </c>
      <c r="K2494" s="21">
        <v>1</v>
      </c>
      <c r="L2494" s="21">
        <f t="shared" si="256"/>
        <v>0</v>
      </c>
      <c r="M2494" s="21" t="s">
        <v>3401</v>
      </c>
      <c r="N2494" s="30">
        <v>45908</v>
      </c>
      <c r="O2494" s="48">
        <v>26419.5</v>
      </c>
      <c r="P2494" s="21" t="s">
        <v>3325</v>
      </c>
      <c r="Q2494" s="21" t="s">
        <v>2070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0"/>
        <v>45908</v>
      </c>
      <c r="Y2494" s="21">
        <f t="shared" si="257"/>
        <v>0</v>
      </c>
      <c r="Z2494" s="21" t="str">
        <f t="shared" si="258"/>
        <v>Monday</v>
      </c>
      <c r="AA2494" s="21" t="str">
        <f t="shared" si="259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254.8</v>
      </c>
      <c r="F2495" s="47">
        <f t="shared" si="254"/>
        <v>22422.400000000001</v>
      </c>
      <c r="G2495" s="48">
        <f t="shared" si="255"/>
        <v>22422.400000000001</v>
      </c>
      <c r="H2495" s="21">
        <v>141740</v>
      </c>
      <c r="I2495" s="21" t="s">
        <v>3850</v>
      </c>
      <c r="J2495" s="21">
        <v>1</v>
      </c>
      <c r="K2495" s="21">
        <v>1</v>
      </c>
      <c r="L2495" s="21">
        <f t="shared" si="256"/>
        <v>0</v>
      </c>
      <c r="M2495" s="21" t="s">
        <v>3408</v>
      </c>
      <c r="N2495" s="30">
        <v>45909</v>
      </c>
      <c r="O2495" s="48">
        <v>31122</v>
      </c>
      <c r="P2495" s="21" t="s">
        <v>254</v>
      </c>
      <c r="Q2495" s="21" t="s">
        <v>2070</v>
      </c>
      <c r="R2495" s="21" t="s">
        <v>847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0"/>
        <v>45909</v>
      </c>
      <c r="Y2495" s="21">
        <f t="shared" si="257"/>
        <v>0</v>
      </c>
      <c r="Z2495" s="21" t="str">
        <f t="shared" si="258"/>
        <v>Tuesday</v>
      </c>
      <c r="AA2495" s="21" t="str">
        <f t="shared" si="259"/>
        <v>Tuesday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231.75</v>
      </c>
      <c r="F2496" s="47">
        <f t="shared" si="254"/>
        <v>20394</v>
      </c>
      <c r="G2496" s="48">
        <f t="shared" si="255"/>
        <v>20394</v>
      </c>
      <c r="H2496" s="21">
        <v>142534</v>
      </c>
      <c r="I2496" s="21" t="s">
        <v>3851</v>
      </c>
      <c r="J2496" s="21">
        <v>1</v>
      </c>
      <c r="K2496" s="21">
        <v>1</v>
      </c>
      <c r="L2496" s="21">
        <f t="shared" si="256"/>
        <v>0</v>
      </c>
      <c r="M2496" s="21" t="s">
        <v>3400</v>
      </c>
      <c r="N2496" s="30">
        <v>45908</v>
      </c>
      <c r="O2496" s="53">
        <v>26419.5</v>
      </c>
      <c r="P2496" s="21" t="s">
        <v>3325</v>
      </c>
      <c r="Q2496" s="21" t="s">
        <v>2070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0"/>
        <v>45908</v>
      </c>
      <c r="Y2496" s="21">
        <f t="shared" si="257"/>
        <v>0</v>
      </c>
      <c r="Z2496" s="21" t="str">
        <f t="shared" si="258"/>
        <v>Monday</v>
      </c>
      <c r="AA2496" s="21" t="str">
        <f t="shared" si="259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267.39999999999998</v>
      </c>
      <c r="F2497" s="47">
        <f t="shared" si="254"/>
        <v>23531.199999999997</v>
      </c>
      <c r="G2497" s="48">
        <f t="shared" si="255"/>
        <v>23531.199999999997</v>
      </c>
      <c r="H2497" s="21">
        <v>143806</v>
      </c>
      <c r="I2497" s="21" t="s">
        <v>3852</v>
      </c>
      <c r="J2497" s="21">
        <v>1</v>
      </c>
      <c r="K2497" s="21">
        <v>1</v>
      </c>
      <c r="L2497" s="21">
        <f t="shared" si="256"/>
        <v>0</v>
      </c>
      <c r="M2497" s="21" t="s">
        <v>3401</v>
      </c>
      <c r="N2497" s="30">
        <v>45908</v>
      </c>
      <c r="O2497" s="48">
        <v>32661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0"/>
        <v>45908</v>
      </c>
      <c r="Y2497" s="21">
        <f t="shared" si="257"/>
        <v>0</v>
      </c>
      <c r="Z2497" s="21" t="str">
        <f t="shared" si="258"/>
        <v>Monday</v>
      </c>
      <c r="AA2497" s="21" t="str">
        <f t="shared" si="259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54"/>
        <v>23531.199999999997</v>
      </c>
      <c r="G2498" s="48">
        <f t="shared" si="255"/>
        <v>23531.199999999997</v>
      </c>
      <c r="H2498" s="21">
        <v>144610</v>
      </c>
      <c r="I2498" s="21" t="s">
        <v>3853</v>
      </c>
      <c r="J2498" s="21">
        <v>1</v>
      </c>
      <c r="K2498" s="21">
        <v>1</v>
      </c>
      <c r="L2498" s="21">
        <f t="shared" si="256"/>
        <v>0</v>
      </c>
      <c r="M2498" s="21" t="s">
        <v>3400</v>
      </c>
      <c r="N2498" s="30">
        <v>45908</v>
      </c>
      <c r="O2498" s="53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0"/>
        <v>45908</v>
      </c>
      <c r="Y2498" s="21">
        <f t="shared" si="257"/>
        <v>0</v>
      </c>
      <c r="Z2498" s="21" t="str">
        <f t="shared" si="258"/>
        <v>Monday</v>
      </c>
      <c r="AA2498" s="21" t="str">
        <f t="shared" si="259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90.3</v>
      </c>
      <c r="F2499" s="47">
        <f t="shared" ref="F2499:F2562" si="261">IF(AB2499="DOLLAR",E2499*88,E2499)</f>
        <v>7946.4</v>
      </c>
      <c r="G2499" s="48">
        <f t="shared" ref="G2499:G2562" si="262">F2499*J2499</f>
        <v>7946.4</v>
      </c>
      <c r="H2499" s="21">
        <v>144903</v>
      </c>
      <c r="I2499" s="21" t="s">
        <v>3854</v>
      </c>
      <c r="J2499" s="21">
        <v>1</v>
      </c>
      <c r="K2499" s="21">
        <v>1</v>
      </c>
      <c r="L2499" s="21">
        <f t="shared" ref="L2499:L2562" si="263">J2499-K2499</f>
        <v>0</v>
      </c>
      <c r="M2499" s="21" t="s">
        <v>3401</v>
      </c>
      <c r="N2499" s="30">
        <v>45908</v>
      </c>
      <c r="O2499" s="48">
        <v>11029.5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0"/>
        <v>45908</v>
      </c>
      <c r="Y2499" s="21">
        <f t="shared" ref="Y2499:Y2562" si="264">IF(X2499="", "", X2499-N2499)</f>
        <v>0</v>
      </c>
      <c r="Z2499" s="21" t="str">
        <f t="shared" ref="Z2499:Z2562" si="265">IF(N2499="", "", TEXT(N2499, "dddd"))</f>
        <v>Monday</v>
      </c>
      <c r="AA2499" s="21" t="str">
        <f t="shared" ref="AA2499:AA2562" si="266"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250.6</v>
      </c>
      <c r="F2500" s="47">
        <f t="shared" si="261"/>
        <v>22052.799999999999</v>
      </c>
      <c r="G2500" s="48">
        <f t="shared" si="262"/>
        <v>22052.799999999999</v>
      </c>
      <c r="H2500" s="21">
        <v>145522</v>
      </c>
      <c r="I2500" s="21" t="s">
        <v>3855</v>
      </c>
      <c r="J2500" s="21">
        <v>1</v>
      </c>
      <c r="K2500" s="21">
        <v>1</v>
      </c>
      <c r="L2500" s="21">
        <f t="shared" si="263"/>
        <v>0</v>
      </c>
      <c r="M2500" s="21" t="s">
        <v>3401</v>
      </c>
      <c r="N2500" s="30">
        <v>45908</v>
      </c>
      <c r="O2500" s="48">
        <v>30609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0"/>
        <v>45908</v>
      </c>
      <c r="Y2500" s="21">
        <f t="shared" si="264"/>
        <v>0</v>
      </c>
      <c r="Z2500" s="21" t="str">
        <f t="shared" si="265"/>
        <v>Monday</v>
      </c>
      <c r="AA2500" s="21" t="str">
        <f t="shared" si="266"/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98.7</v>
      </c>
      <c r="F2501" s="47">
        <f t="shared" si="261"/>
        <v>8685.6</v>
      </c>
      <c r="G2501" s="48">
        <f t="shared" si="262"/>
        <v>8685.6</v>
      </c>
      <c r="H2501" s="21">
        <v>149303</v>
      </c>
      <c r="I2501" s="21" t="s">
        <v>3856</v>
      </c>
      <c r="J2501" s="21">
        <v>1</v>
      </c>
      <c r="K2501" s="21">
        <v>1</v>
      </c>
      <c r="L2501" s="21">
        <f t="shared" si="263"/>
        <v>0</v>
      </c>
      <c r="M2501" s="21" t="s">
        <v>3530</v>
      </c>
      <c r="N2501" s="30">
        <v>45915</v>
      </c>
      <c r="O2501" s="48">
        <v>16391.25</v>
      </c>
      <c r="P2501" s="21" t="s">
        <v>26</v>
      </c>
      <c r="Q2501" s="21" t="s">
        <v>3542</v>
      </c>
      <c r="R2501" s="21" t="s">
        <v>40</v>
      </c>
      <c r="S2501" s="3">
        <v>4</v>
      </c>
      <c r="T2501" s="37"/>
      <c r="U2501" s="21" t="s">
        <v>18</v>
      </c>
      <c r="V2501" s="21" t="str">
        <f>VLOOKUP(P2501,'Customer List'!B:C,2,)</f>
        <v>Chandigarh</v>
      </c>
      <c r="W2501" s="38"/>
      <c r="X2501" s="30">
        <v>45916</v>
      </c>
      <c r="Y2501" s="21">
        <f t="shared" si="264"/>
        <v>1</v>
      </c>
      <c r="Z2501" s="21" t="str">
        <f t="shared" si="265"/>
        <v>Monday</v>
      </c>
      <c r="AA2501" s="21" t="str">
        <f t="shared" si="266"/>
        <v>Tuesday</v>
      </c>
      <c r="AB2501" s="21" t="str">
        <f>VLOOKUP(U2501,'Currency Sheet'!A:C,3,)</f>
        <v>DOLLAR</v>
      </c>
      <c r="AC2501" s="42" t="str">
        <f>VLOOKUP(P2501,'Customer List'!B:D,3,)</f>
        <v>OutStation</v>
      </c>
    </row>
    <row r="2502" spans="1:29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262.5</v>
      </c>
      <c r="F2502" s="47">
        <f t="shared" si="261"/>
        <v>23100</v>
      </c>
      <c r="G2502" s="48">
        <f t="shared" si="262"/>
        <v>23100</v>
      </c>
      <c r="H2502" s="21">
        <v>150004</v>
      </c>
      <c r="I2502" s="21" t="s">
        <v>3857</v>
      </c>
      <c r="J2502" s="21">
        <v>1</v>
      </c>
      <c r="K2502" s="21">
        <v>1</v>
      </c>
      <c r="L2502" s="21">
        <f t="shared" si="263"/>
        <v>0</v>
      </c>
      <c r="M2502" s="21" t="s">
        <v>3400</v>
      </c>
      <c r="N2502" s="30">
        <v>45908</v>
      </c>
      <c r="O2502" s="53">
        <v>32062.5</v>
      </c>
      <c r="P2502" s="21" t="s">
        <v>3325</v>
      </c>
      <c r="Q2502" s="21" t="s">
        <v>2070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64"/>
        <v>0</v>
      </c>
      <c r="Z2502" s="21" t="str">
        <f t="shared" si="265"/>
        <v>Monday</v>
      </c>
      <c r="AA2502" s="21" t="str">
        <f t="shared" si="266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219</v>
      </c>
      <c r="F2503" s="47">
        <f t="shared" si="261"/>
        <v>19272</v>
      </c>
      <c r="G2503" s="48">
        <f t="shared" si="262"/>
        <v>19272</v>
      </c>
      <c r="H2503" s="21">
        <v>152612</v>
      </c>
      <c r="I2503" s="21" t="s">
        <v>3858</v>
      </c>
      <c r="J2503" s="21">
        <v>1</v>
      </c>
      <c r="K2503" s="21">
        <v>1</v>
      </c>
      <c r="L2503" s="21">
        <f t="shared" si="263"/>
        <v>0</v>
      </c>
      <c r="M2503" s="21" t="s">
        <v>3400</v>
      </c>
      <c r="N2503" s="30">
        <v>45908</v>
      </c>
      <c r="O2503" s="53">
        <v>24966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64"/>
        <v>0</v>
      </c>
      <c r="Z2503" s="21" t="str">
        <f t="shared" si="265"/>
        <v>Monday</v>
      </c>
      <c r="AA2503" s="21" t="str">
        <f t="shared" si="266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45.5</v>
      </c>
      <c r="F2504" s="47">
        <f t="shared" si="261"/>
        <v>4004</v>
      </c>
      <c r="G2504" s="48">
        <f t="shared" si="262"/>
        <v>4004</v>
      </c>
      <c r="H2504" s="21">
        <v>156603</v>
      </c>
      <c r="I2504" s="21" t="s">
        <v>3859</v>
      </c>
      <c r="J2504" s="21">
        <v>1</v>
      </c>
      <c r="K2504" s="21">
        <v>1</v>
      </c>
      <c r="L2504" s="21">
        <f t="shared" si="263"/>
        <v>0</v>
      </c>
      <c r="M2504" s="21" t="s">
        <v>3406</v>
      </c>
      <c r="N2504" s="30">
        <v>45908</v>
      </c>
      <c r="O2504" s="48">
        <v>0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 t="s">
        <v>3402</v>
      </c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64"/>
        <v>0</v>
      </c>
      <c r="Z2504" s="21" t="str">
        <f t="shared" si="265"/>
        <v>Monday</v>
      </c>
      <c r="AA2504" s="21" t="str">
        <f t="shared" si="266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68.599999999999994</v>
      </c>
      <c r="F2505" s="47">
        <f t="shared" si="261"/>
        <v>6036.7999999999993</v>
      </c>
      <c r="G2505" s="48">
        <f t="shared" si="262"/>
        <v>6036.7999999999993</v>
      </c>
      <c r="H2505" s="21">
        <v>158003</v>
      </c>
      <c r="I2505" s="21" t="s">
        <v>3860</v>
      </c>
      <c r="J2505" s="21">
        <v>1</v>
      </c>
      <c r="K2505" s="21">
        <v>1</v>
      </c>
      <c r="L2505" s="21">
        <f t="shared" si="263"/>
        <v>0</v>
      </c>
      <c r="M2505" s="21" t="s">
        <v>3410</v>
      </c>
      <c r="N2505" s="30">
        <v>45909</v>
      </c>
      <c r="O2505" s="48">
        <v>8379</v>
      </c>
      <c r="P2505" s="21" t="s">
        <v>42</v>
      </c>
      <c r="Q2505" s="21" t="s">
        <v>2070</v>
      </c>
      <c r="R2505" s="21" t="s">
        <v>847</v>
      </c>
      <c r="S2505" s="3">
        <v>4</v>
      </c>
      <c r="T2505" s="37"/>
      <c r="U2505" s="21" t="s">
        <v>18</v>
      </c>
      <c r="V2505" s="21" t="str">
        <f>VLOOKUP(P2505,'Customer List'!B:C,2,)</f>
        <v>Faridabad</v>
      </c>
      <c r="W2505" s="38"/>
      <c r="X2505" s="30">
        <f>IF(OR(R2505 = "PRIYANKA MADAM", R2505 = "DEEPAK", R2505 = "PORTER"),N2505,"")</f>
        <v>45909</v>
      </c>
      <c r="Y2505" s="21">
        <f t="shared" si="264"/>
        <v>0</v>
      </c>
      <c r="Z2505" s="21" t="str">
        <f t="shared" si="265"/>
        <v>Tuesday</v>
      </c>
      <c r="AA2505" s="21" t="str">
        <f t="shared" si="266"/>
        <v>Tuesday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206.5</v>
      </c>
      <c r="F2506" s="47">
        <f t="shared" si="261"/>
        <v>18172</v>
      </c>
      <c r="G2506" s="48">
        <f t="shared" si="262"/>
        <v>18172</v>
      </c>
      <c r="H2506" s="21">
        <v>165804</v>
      </c>
      <c r="I2506" s="21" t="s">
        <v>3861</v>
      </c>
      <c r="J2506" s="21">
        <v>1</v>
      </c>
      <c r="K2506" s="21">
        <v>1</v>
      </c>
      <c r="L2506" s="21">
        <f t="shared" si="263"/>
        <v>0</v>
      </c>
      <c r="M2506" s="21" t="s">
        <v>3400</v>
      </c>
      <c r="N2506" s="30">
        <v>45908</v>
      </c>
      <c r="O2506" s="53">
        <v>25222.5</v>
      </c>
      <c r="P2506" s="21" t="s">
        <v>3325</v>
      </c>
      <c r="Q2506" s="21" t="s">
        <v>2070</v>
      </c>
      <c r="R2506" s="21" t="s">
        <v>637</v>
      </c>
      <c r="S2506" s="3">
        <v>4</v>
      </c>
      <c r="T2506" s="37"/>
      <c r="U2506" s="21" t="s">
        <v>18</v>
      </c>
      <c r="V2506" s="21" t="str">
        <f>VLOOKUP(P2506,'Customer List'!B:C,2,)</f>
        <v>Delhi</v>
      </c>
      <c r="W2506" s="38"/>
      <c r="X2506" s="30">
        <f>IF(OR(R2506 = "PRIYANKA MADAM", R2506 = "DEEPAK", R2506 = "PORTER"),N2506,"")</f>
        <v>45908</v>
      </c>
      <c r="Y2506" s="21">
        <f t="shared" si="264"/>
        <v>0</v>
      </c>
      <c r="Z2506" s="21" t="str">
        <f t="shared" si="265"/>
        <v>Monday</v>
      </c>
      <c r="AA2506" s="21" t="str">
        <f t="shared" si="266"/>
        <v>Monday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161.25</v>
      </c>
      <c r="F2507" s="47">
        <f t="shared" si="261"/>
        <v>14190</v>
      </c>
      <c r="G2507" s="48">
        <f t="shared" si="262"/>
        <v>14190</v>
      </c>
      <c r="H2507" s="21">
        <v>300137</v>
      </c>
      <c r="I2507" s="21" t="s">
        <v>3862</v>
      </c>
      <c r="J2507" s="21">
        <v>1</v>
      </c>
      <c r="K2507" s="21">
        <v>1</v>
      </c>
      <c r="L2507" s="21">
        <f t="shared" si="263"/>
        <v>0</v>
      </c>
      <c r="M2507" s="21" t="s">
        <v>3391</v>
      </c>
      <c r="N2507" s="30">
        <v>45908</v>
      </c>
      <c r="O2507" s="48">
        <v>24993.75</v>
      </c>
      <c r="P2507" s="21" t="s">
        <v>1018</v>
      </c>
      <c r="Q2507" s="21">
        <v>58155354773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Guwahati</v>
      </c>
      <c r="W2507" s="38"/>
      <c r="X2507" s="30">
        <v>45909</v>
      </c>
      <c r="Y2507" s="21">
        <f t="shared" si="264"/>
        <v>1</v>
      </c>
      <c r="Z2507" s="21" t="str">
        <f t="shared" si="265"/>
        <v>Monday</v>
      </c>
      <c r="AA2507" s="21" t="str">
        <f t="shared" si="266"/>
        <v>Tuesday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326.25</v>
      </c>
      <c r="F2508" s="47">
        <f t="shared" si="261"/>
        <v>28710</v>
      </c>
      <c r="G2508" s="48">
        <f t="shared" si="262"/>
        <v>28710</v>
      </c>
      <c r="H2508" s="21">
        <v>300436</v>
      </c>
      <c r="I2508" s="21" t="s">
        <v>3863</v>
      </c>
      <c r="J2508" s="21">
        <v>1</v>
      </c>
      <c r="K2508" s="21">
        <v>1</v>
      </c>
      <c r="L2508" s="21">
        <f t="shared" si="263"/>
        <v>0</v>
      </c>
      <c r="M2508" s="21" t="s">
        <v>3347</v>
      </c>
      <c r="N2508" s="30">
        <v>45906</v>
      </c>
      <c r="O2508" s="48">
        <v>45433.58</v>
      </c>
      <c r="P2508" s="21" t="s">
        <v>242</v>
      </c>
      <c r="Q2508" s="21">
        <v>58155321674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Mumbai</v>
      </c>
      <c r="W2508" s="38"/>
      <c r="X2508" s="30">
        <v>45908</v>
      </c>
      <c r="Y2508" s="21">
        <f t="shared" si="264"/>
        <v>2</v>
      </c>
      <c r="Z2508" s="21" t="str">
        <f t="shared" si="265"/>
        <v>Saturday</v>
      </c>
      <c r="AA2508" s="21" t="str">
        <f t="shared" si="266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212.1</v>
      </c>
      <c r="F2509" s="47">
        <f t="shared" si="261"/>
        <v>18664.8</v>
      </c>
      <c r="G2509" s="48">
        <f t="shared" si="262"/>
        <v>18664.8</v>
      </c>
      <c r="H2509" s="21">
        <v>300441</v>
      </c>
      <c r="I2509" s="21" t="s">
        <v>3864</v>
      </c>
      <c r="J2509" s="21">
        <v>1</v>
      </c>
      <c r="K2509" s="21">
        <v>1</v>
      </c>
      <c r="L2509" s="21">
        <f t="shared" si="263"/>
        <v>0</v>
      </c>
      <c r="M2509" s="21" t="s">
        <v>3350</v>
      </c>
      <c r="N2509" s="30">
        <v>45906</v>
      </c>
      <c r="O2509" s="48">
        <v>34284.449999999997</v>
      </c>
      <c r="P2509" s="21" t="s">
        <v>3333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64"/>
        <v>2</v>
      </c>
      <c r="Z2509" s="21" t="str">
        <f t="shared" si="265"/>
        <v>Saturday</v>
      </c>
      <c r="AA2509" s="21" t="str">
        <f t="shared" si="266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200.2</v>
      </c>
      <c r="F2510" s="47">
        <f t="shared" si="261"/>
        <v>17617.599999999999</v>
      </c>
      <c r="G2510" s="48">
        <f t="shared" si="262"/>
        <v>17617.599999999999</v>
      </c>
      <c r="H2510" s="21">
        <v>300537</v>
      </c>
      <c r="I2510" s="21" t="s">
        <v>3865</v>
      </c>
      <c r="J2510" s="21">
        <v>1</v>
      </c>
      <c r="K2510" s="21">
        <v>1</v>
      </c>
      <c r="L2510" s="21">
        <f t="shared" si="263"/>
        <v>0</v>
      </c>
      <c r="M2510" s="21" t="s">
        <v>3350</v>
      </c>
      <c r="N2510" s="30">
        <v>45906</v>
      </c>
      <c r="O2510" s="48">
        <v>32360.9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64"/>
        <v>2</v>
      </c>
      <c r="Z2510" s="21" t="str">
        <f t="shared" si="265"/>
        <v>Saturday</v>
      </c>
      <c r="AA2510" s="21" t="str">
        <f t="shared" si="266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185.5</v>
      </c>
      <c r="F2511" s="47">
        <f t="shared" si="261"/>
        <v>16324</v>
      </c>
      <c r="G2511" s="48">
        <f t="shared" si="262"/>
        <v>48972</v>
      </c>
      <c r="H2511" s="21">
        <v>300920</v>
      </c>
      <c r="I2511" s="21" t="s">
        <v>3866</v>
      </c>
      <c r="J2511" s="21">
        <v>3</v>
      </c>
      <c r="K2511" s="21">
        <v>3</v>
      </c>
      <c r="L2511" s="21">
        <f t="shared" si="263"/>
        <v>0</v>
      </c>
      <c r="M2511" s="21" t="s">
        <v>3356</v>
      </c>
      <c r="N2511" s="30">
        <v>45906</v>
      </c>
      <c r="O2511" s="48">
        <v>86257.5</v>
      </c>
      <c r="P2511" s="21" t="s">
        <v>891</v>
      </c>
      <c r="Q2511" s="21">
        <v>58155322444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64"/>
        <v>2</v>
      </c>
      <c r="Z2511" s="21" t="str">
        <f t="shared" si="265"/>
        <v>Saturday</v>
      </c>
      <c r="AA2511" s="21" t="str">
        <f t="shared" si="266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241.5</v>
      </c>
      <c r="F2512" s="47">
        <f t="shared" si="261"/>
        <v>21252</v>
      </c>
      <c r="G2512" s="48">
        <f t="shared" si="262"/>
        <v>21252</v>
      </c>
      <c r="H2512" s="21">
        <v>301928</v>
      </c>
      <c r="I2512" s="21" t="s">
        <v>3867</v>
      </c>
      <c r="J2512" s="21">
        <v>1</v>
      </c>
      <c r="K2512" s="21">
        <v>1</v>
      </c>
      <c r="L2512" s="21">
        <f t="shared" si="263"/>
        <v>0</v>
      </c>
      <c r="M2512" s="21" t="s">
        <v>3347</v>
      </c>
      <c r="N2512" s="30">
        <v>45906</v>
      </c>
      <c r="O2512" s="48">
        <v>29481.98</v>
      </c>
      <c r="P2512" s="21" t="s">
        <v>242</v>
      </c>
      <c r="Q2512" s="21">
        <v>58155321674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Mumbai</v>
      </c>
      <c r="W2512" s="38"/>
      <c r="X2512" s="30">
        <v>45908</v>
      </c>
      <c r="Y2512" s="21">
        <f t="shared" si="264"/>
        <v>2</v>
      </c>
      <c r="Z2512" s="21" t="str">
        <f t="shared" si="265"/>
        <v>Saturday</v>
      </c>
      <c r="AA2512" s="21" t="str">
        <f t="shared" si="266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72.099999999999994</v>
      </c>
      <c r="F2513" s="47">
        <f t="shared" si="261"/>
        <v>6344.7999999999993</v>
      </c>
      <c r="G2513" s="48">
        <f t="shared" si="262"/>
        <v>6344.7999999999993</v>
      </c>
      <c r="H2513" s="21">
        <v>302206</v>
      </c>
      <c r="I2513" s="21" t="s">
        <v>3868</v>
      </c>
      <c r="J2513" s="21">
        <v>1</v>
      </c>
      <c r="K2513" s="21">
        <v>1</v>
      </c>
      <c r="L2513" s="21">
        <f t="shared" si="263"/>
        <v>0</v>
      </c>
      <c r="M2513" s="21" t="s">
        <v>3357</v>
      </c>
      <c r="N2513" s="30">
        <v>45906</v>
      </c>
      <c r="O2513" s="48">
        <v>11654.45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64"/>
        <v>2</v>
      </c>
      <c r="Z2513" s="21" t="str">
        <f t="shared" si="265"/>
        <v>Saturday</v>
      </c>
      <c r="AA2513" s="21" t="str">
        <f t="shared" si="266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204.4</v>
      </c>
      <c r="F2514" s="47">
        <f t="shared" si="261"/>
        <v>17987.2</v>
      </c>
      <c r="G2514" s="48">
        <f t="shared" si="262"/>
        <v>89936</v>
      </c>
      <c r="H2514" s="21">
        <v>302216</v>
      </c>
      <c r="I2514" s="21" t="s">
        <v>3869</v>
      </c>
      <c r="J2514" s="21">
        <v>5</v>
      </c>
      <c r="K2514" s="21">
        <v>5</v>
      </c>
      <c r="L2514" s="21">
        <f t="shared" si="263"/>
        <v>0</v>
      </c>
      <c r="M2514" s="21" t="s">
        <v>3356</v>
      </c>
      <c r="N2514" s="30">
        <v>45906</v>
      </c>
      <c r="O2514" s="48">
        <v>158410</v>
      </c>
      <c r="P2514" s="21" t="s">
        <v>891</v>
      </c>
      <c r="Q2514" s="21">
        <v>58155322444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64"/>
        <v>2</v>
      </c>
      <c r="Z2514" s="21" t="str">
        <f t="shared" si="265"/>
        <v>Saturday</v>
      </c>
      <c r="AA2514" s="21" t="str">
        <f t="shared" si="266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304.5</v>
      </c>
      <c r="F2515" s="47">
        <f t="shared" si="261"/>
        <v>26796</v>
      </c>
      <c r="G2515" s="48">
        <f t="shared" si="262"/>
        <v>26796</v>
      </c>
      <c r="H2515" s="21">
        <v>302632</v>
      </c>
      <c r="I2515" s="21" t="s">
        <v>3769</v>
      </c>
      <c r="J2515" s="21">
        <v>1</v>
      </c>
      <c r="K2515" s="21">
        <v>1</v>
      </c>
      <c r="L2515" s="21">
        <f t="shared" si="263"/>
        <v>0</v>
      </c>
      <c r="M2515" s="21" t="s">
        <v>3357</v>
      </c>
      <c r="N2515" s="30">
        <v>45906</v>
      </c>
      <c r="O2515" s="48">
        <v>45938.9</v>
      </c>
      <c r="P2515" s="21" t="s">
        <v>1135</v>
      </c>
      <c r="Q2515" s="21">
        <v>58155324172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64"/>
        <v>2</v>
      </c>
      <c r="Z2515" s="21" t="str">
        <f t="shared" si="265"/>
        <v>Saturday</v>
      </c>
      <c r="AA2515" s="21" t="str">
        <f t="shared" si="266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98.7</v>
      </c>
      <c r="F2516" s="47">
        <f t="shared" si="261"/>
        <v>8685.6</v>
      </c>
      <c r="G2516" s="48">
        <f t="shared" si="262"/>
        <v>17371.2</v>
      </c>
      <c r="H2516" s="21">
        <v>304242</v>
      </c>
      <c r="I2516" s="21" t="s">
        <v>3870</v>
      </c>
      <c r="J2516" s="21">
        <v>2</v>
      </c>
      <c r="K2516" s="21">
        <v>2</v>
      </c>
      <c r="L2516" s="21">
        <f t="shared" si="263"/>
        <v>0</v>
      </c>
      <c r="M2516" s="21" t="s">
        <v>3368</v>
      </c>
      <c r="N2516" s="30">
        <v>45906</v>
      </c>
      <c r="O2516" s="48">
        <v>32782.5</v>
      </c>
      <c r="P2516" s="21" t="s">
        <v>2048</v>
      </c>
      <c r="Q2516" s="21">
        <v>58155323306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Hyderabad</v>
      </c>
      <c r="W2516" s="38"/>
      <c r="X2516" s="30">
        <v>45908</v>
      </c>
      <c r="Y2516" s="21">
        <f t="shared" si="264"/>
        <v>2</v>
      </c>
      <c r="Z2516" s="21" t="str">
        <f t="shared" si="265"/>
        <v>Saturday</v>
      </c>
      <c r="AA2516" s="21" t="str">
        <f t="shared" si="266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330</v>
      </c>
      <c r="F2517" s="47">
        <f t="shared" si="261"/>
        <v>29040</v>
      </c>
      <c r="G2517" s="48">
        <f t="shared" si="262"/>
        <v>29040</v>
      </c>
      <c r="H2517" s="21">
        <v>307638</v>
      </c>
      <c r="I2517" s="21" t="s">
        <v>3871</v>
      </c>
      <c r="J2517" s="21">
        <v>1</v>
      </c>
      <c r="K2517" s="21">
        <v>1</v>
      </c>
      <c r="L2517" s="21">
        <f t="shared" si="263"/>
        <v>0</v>
      </c>
      <c r="M2517" s="21" t="s">
        <v>3347</v>
      </c>
      <c r="N2517" s="30">
        <v>45906</v>
      </c>
      <c r="O2517" s="48">
        <v>37600.199999999997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64"/>
        <v>2</v>
      </c>
      <c r="Z2517" s="21" t="str">
        <f t="shared" si="265"/>
        <v>Saturday</v>
      </c>
      <c r="AA2517" s="21" t="str">
        <f t="shared" si="266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326.25</v>
      </c>
      <c r="F2518" s="47">
        <f t="shared" si="261"/>
        <v>28710</v>
      </c>
      <c r="G2518" s="48">
        <f t="shared" si="262"/>
        <v>28710</v>
      </c>
      <c r="H2518" s="21">
        <v>313238</v>
      </c>
      <c r="I2518" s="21" t="s">
        <v>3872</v>
      </c>
      <c r="J2518" s="21">
        <v>1</v>
      </c>
      <c r="K2518" s="21">
        <v>1</v>
      </c>
      <c r="L2518" s="21">
        <f t="shared" si="263"/>
        <v>0</v>
      </c>
      <c r="M2518" s="21" t="s">
        <v>3347</v>
      </c>
      <c r="N2518" s="30">
        <v>45906</v>
      </c>
      <c r="O2518" s="48">
        <v>37192.5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64"/>
        <v>2</v>
      </c>
      <c r="Z2518" s="21" t="str">
        <f t="shared" si="265"/>
        <v>Saturday</v>
      </c>
      <c r="AA2518" s="21" t="str">
        <f t="shared" si="266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263.89999999999998</v>
      </c>
      <c r="F2519" s="47">
        <f t="shared" si="261"/>
        <v>23223.199999999997</v>
      </c>
      <c r="G2519" s="48">
        <f t="shared" si="262"/>
        <v>23223.199999999997</v>
      </c>
      <c r="H2519" s="21">
        <v>320108</v>
      </c>
      <c r="I2519" s="21" t="s">
        <v>3873</v>
      </c>
      <c r="J2519" s="21">
        <v>1</v>
      </c>
      <c r="K2519" s="21">
        <v>1</v>
      </c>
      <c r="L2519" s="21">
        <f t="shared" si="263"/>
        <v>0</v>
      </c>
      <c r="M2519" s="21" t="s">
        <v>3357</v>
      </c>
      <c r="N2519" s="30">
        <v>45906</v>
      </c>
      <c r="O2519" s="48">
        <v>42657.55</v>
      </c>
      <c r="P2519" s="21" t="s">
        <v>1135</v>
      </c>
      <c r="Q2519" s="21">
        <v>58155324172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Banglore</v>
      </c>
      <c r="W2519" s="38"/>
      <c r="X2519" s="30">
        <v>45908</v>
      </c>
      <c r="Y2519" s="21">
        <f t="shared" si="264"/>
        <v>2</v>
      </c>
      <c r="Z2519" s="21" t="str">
        <f t="shared" si="265"/>
        <v>Saturday</v>
      </c>
      <c r="AA2519" s="21" t="str">
        <f t="shared" si="266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179.2</v>
      </c>
      <c r="F2520" s="47">
        <f t="shared" si="261"/>
        <v>15769.599999999999</v>
      </c>
      <c r="G2520" s="48">
        <f t="shared" si="262"/>
        <v>15769.599999999999</v>
      </c>
      <c r="H2520" s="21">
        <v>325606</v>
      </c>
      <c r="I2520" s="21" t="s">
        <v>3874</v>
      </c>
      <c r="J2520" s="21">
        <v>1</v>
      </c>
      <c r="K2520" s="21">
        <v>1</v>
      </c>
      <c r="L2520" s="21">
        <f t="shared" si="263"/>
        <v>0</v>
      </c>
      <c r="M2520" s="21" t="s">
        <v>3407</v>
      </c>
      <c r="N2520" s="30">
        <v>45909</v>
      </c>
      <c r="O2520" s="48">
        <v>21888</v>
      </c>
      <c r="P2520" s="21" t="s">
        <v>254</v>
      </c>
      <c r="Q2520" s="21" t="s">
        <v>2070</v>
      </c>
      <c r="R2520" s="21" t="s">
        <v>847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45909</v>
      </c>
      <c r="Y2520" s="21">
        <f t="shared" si="264"/>
        <v>0</v>
      </c>
      <c r="Z2520" s="21" t="str">
        <f t="shared" si="265"/>
        <v>Tuesday</v>
      </c>
      <c r="AA2520" s="21" t="str">
        <f t="shared" si="266"/>
        <v>Tuesday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185.5</v>
      </c>
      <c r="F2521" s="47">
        <f t="shared" si="261"/>
        <v>16324</v>
      </c>
      <c r="G2521" s="48">
        <f t="shared" si="262"/>
        <v>16324</v>
      </c>
      <c r="H2521" s="21">
        <v>325616</v>
      </c>
      <c r="I2521" s="21" t="s">
        <v>3875</v>
      </c>
      <c r="J2521" s="21">
        <v>1</v>
      </c>
      <c r="K2521" s="21">
        <v>1</v>
      </c>
      <c r="L2521" s="21">
        <f t="shared" si="263"/>
        <v>0</v>
      </c>
      <c r="M2521" s="21" t="s">
        <v>3350</v>
      </c>
      <c r="N2521" s="30">
        <v>45906</v>
      </c>
      <c r="O2521" s="48">
        <v>29984.75</v>
      </c>
      <c r="P2521" s="21" t="s">
        <v>3333</v>
      </c>
      <c r="Q2521" s="21">
        <v>58155321195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Hyderabad</v>
      </c>
      <c r="W2521" s="38"/>
      <c r="X2521" s="30">
        <v>45908</v>
      </c>
      <c r="Y2521" s="21">
        <f t="shared" si="264"/>
        <v>2</v>
      </c>
      <c r="Z2521" s="21" t="str">
        <f t="shared" si="265"/>
        <v>Saturday</v>
      </c>
      <c r="AA2521" s="21" t="str">
        <f t="shared" si="266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107.1</v>
      </c>
      <c r="F2522" s="47">
        <f t="shared" si="261"/>
        <v>9424.7999999999993</v>
      </c>
      <c r="G2522" s="48">
        <f t="shared" si="262"/>
        <v>9424.7999999999993</v>
      </c>
      <c r="H2522" s="21">
        <v>335917</v>
      </c>
      <c r="I2522" s="21" t="s">
        <v>3876</v>
      </c>
      <c r="J2522" s="21">
        <v>1</v>
      </c>
      <c r="K2522" s="21">
        <v>1</v>
      </c>
      <c r="L2522" s="21">
        <f t="shared" si="263"/>
        <v>0</v>
      </c>
      <c r="M2522" s="21" t="s">
        <v>3627</v>
      </c>
      <c r="N2522" s="30">
        <v>45919</v>
      </c>
      <c r="O2522" s="48">
        <v>17786.25</v>
      </c>
      <c r="P2522" s="21" t="s">
        <v>146</v>
      </c>
      <c r="Q2522" s="21" t="s">
        <v>1127</v>
      </c>
      <c r="R2522" s="21" t="s">
        <v>1127</v>
      </c>
      <c r="S2522" s="3">
        <v>4</v>
      </c>
      <c r="T2522" s="37"/>
      <c r="U2522" s="21" t="s">
        <v>18</v>
      </c>
      <c r="V2522" s="21" t="str">
        <f>VLOOKUP(P2522,'Customer List'!B:C,2,)</f>
        <v>Delhi</v>
      </c>
      <c r="W2522" s="38"/>
      <c r="X2522" s="30">
        <f>IF(OR(R2522 = "PRIYANKA MADAM", R2522 = "DEEPAK", R2522 = "PORTER"),N2522,"")</f>
        <v>45919</v>
      </c>
      <c r="Y2522" s="21">
        <f t="shared" si="264"/>
        <v>0</v>
      </c>
      <c r="Z2522" s="21" t="str">
        <f t="shared" si="265"/>
        <v>Friday</v>
      </c>
      <c r="AA2522" s="21" t="str">
        <f t="shared" si="266"/>
        <v>Friday</v>
      </c>
      <c r="AB2522" s="21" t="str">
        <f>VLOOKUP(U2522,'Currency Sheet'!A:C,3,)</f>
        <v>DOLLAR</v>
      </c>
      <c r="AC2522" s="42" t="str">
        <f>VLOOKUP(P2522,'Customer List'!B:D,3,)</f>
        <v>Local</v>
      </c>
    </row>
    <row r="2523" spans="1:29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321.75</v>
      </c>
      <c r="F2523" s="47">
        <f t="shared" si="261"/>
        <v>28314</v>
      </c>
      <c r="G2523" s="48">
        <f t="shared" si="262"/>
        <v>28314</v>
      </c>
      <c r="H2523" s="21">
        <v>337238</v>
      </c>
      <c r="I2523" s="21" t="s">
        <v>3877</v>
      </c>
      <c r="J2523" s="21">
        <v>1</v>
      </c>
      <c r="K2523" s="21">
        <v>1</v>
      </c>
      <c r="L2523" s="21">
        <f t="shared" si="263"/>
        <v>0</v>
      </c>
      <c r="M2523" s="21" t="s">
        <v>3347</v>
      </c>
      <c r="N2523" s="30">
        <v>45906</v>
      </c>
      <c r="O2523" s="48">
        <v>36679.5</v>
      </c>
      <c r="P2523" s="21" t="s">
        <v>242</v>
      </c>
      <c r="Q2523" s="21">
        <v>58155321674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Mumbai</v>
      </c>
      <c r="W2523" s="38"/>
      <c r="X2523" s="30">
        <v>45908</v>
      </c>
      <c r="Y2523" s="21">
        <f t="shared" si="264"/>
        <v>2</v>
      </c>
      <c r="Z2523" s="21" t="str">
        <f t="shared" si="265"/>
        <v>Saturday</v>
      </c>
      <c r="AA2523" s="21" t="str">
        <f t="shared" si="266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112</v>
      </c>
      <c r="F2524" s="47">
        <f t="shared" si="261"/>
        <v>9856</v>
      </c>
      <c r="G2524" s="48">
        <f t="shared" si="262"/>
        <v>9856</v>
      </c>
      <c r="H2524" s="21">
        <v>344613</v>
      </c>
      <c r="I2524" s="21" t="s">
        <v>3878</v>
      </c>
      <c r="J2524" s="21">
        <v>1</v>
      </c>
      <c r="K2524" s="21">
        <v>1</v>
      </c>
      <c r="L2524" s="21">
        <f t="shared" si="263"/>
        <v>0</v>
      </c>
      <c r="M2524" s="21" t="s">
        <v>4953</v>
      </c>
      <c r="N2524" s="30">
        <v>45933</v>
      </c>
      <c r="O2524" s="48">
        <v>0</v>
      </c>
      <c r="P2524" s="21" t="s">
        <v>4669</v>
      </c>
      <c r="Q2524" s="21" t="s">
        <v>4695</v>
      </c>
      <c r="R2524" s="21" t="s">
        <v>40</v>
      </c>
      <c r="S2524" s="3">
        <v>4</v>
      </c>
      <c r="T2524" s="37" t="s">
        <v>4670</v>
      </c>
      <c r="U2524" s="21" t="s">
        <v>18</v>
      </c>
      <c r="V2524" s="21" t="str">
        <f>VLOOKUP(P2524,'Customer List'!B:C,2,)</f>
        <v>Bhatinda</v>
      </c>
      <c r="W2524" s="38"/>
      <c r="X2524" s="30">
        <v>45936</v>
      </c>
      <c r="Y2524" s="21">
        <f t="shared" si="264"/>
        <v>3</v>
      </c>
      <c r="Z2524" s="21" t="str">
        <f t="shared" si="265"/>
        <v>Friday</v>
      </c>
      <c r="AA2524" s="21" t="str">
        <f t="shared" si="266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165.9</v>
      </c>
      <c r="F2525" s="47">
        <f t="shared" si="261"/>
        <v>14599.2</v>
      </c>
      <c r="G2525" s="48">
        <f t="shared" si="262"/>
        <v>14599.2</v>
      </c>
      <c r="H2525" s="21">
        <v>344622</v>
      </c>
      <c r="I2525" s="21" t="s">
        <v>3879</v>
      </c>
      <c r="J2525" s="21">
        <v>1</v>
      </c>
      <c r="K2525" s="21">
        <v>1</v>
      </c>
      <c r="L2525" s="21">
        <f t="shared" si="263"/>
        <v>0</v>
      </c>
      <c r="M2525" s="21" t="s">
        <v>3357</v>
      </c>
      <c r="N2525" s="30">
        <v>45906</v>
      </c>
      <c r="O2525" s="48">
        <v>26816.55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64"/>
        <v>2</v>
      </c>
      <c r="Z2525" s="21" t="str">
        <f t="shared" si="265"/>
        <v>Saturday</v>
      </c>
      <c r="AA2525" s="21" t="str">
        <f t="shared" si="266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169.4</v>
      </c>
      <c r="F2526" s="47">
        <f t="shared" si="261"/>
        <v>14907.2</v>
      </c>
      <c r="G2526" s="48">
        <f t="shared" si="262"/>
        <v>14907.2</v>
      </c>
      <c r="H2526" s="21">
        <v>344704</v>
      </c>
      <c r="I2526" s="21" t="s">
        <v>3785</v>
      </c>
      <c r="J2526" s="21">
        <v>1</v>
      </c>
      <c r="K2526" s="21">
        <v>1</v>
      </c>
      <c r="L2526" s="21">
        <f t="shared" si="263"/>
        <v>0</v>
      </c>
      <c r="M2526" s="21" t="s">
        <v>3357</v>
      </c>
      <c r="N2526" s="30">
        <v>45906</v>
      </c>
      <c r="O2526" s="48">
        <v>27382.3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64"/>
        <v>2</v>
      </c>
      <c r="Z2526" s="21" t="str">
        <f t="shared" si="265"/>
        <v>Saturday</v>
      </c>
      <c r="AA2526" s="21" t="str">
        <f t="shared" si="266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259</v>
      </c>
      <c r="F2527" s="47">
        <f t="shared" si="261"/>
        <v>22792</v>
      </c>
      <c r="G2527" s="48">
        <f t="shared" si="262"/>
        <v>22792</v>
      </c>
      <c r="H2527" s="21">
        <v>344786</v>
      </c>
      <c r="I2527" s="21" t="s">
        <v>3880</v>
      </c>
      <c r="J2527" s="21">
        <v>1</v>
      </c>
      <c r="K2527" s="21">
        <v>1</v>
      </c>
      <c r="L2527" s="21">
        <f t="shared" si="263"/>
        <v>0</v>
      </c>
      <c r="M2527" s="21" t="s">
        <v>3347</v>
      </c>
      <c r="N2527" s="30">
        <v>45906</v>
      </c>
      <c r="O2527" s="48">
        <v>38644.65</v>
      </c>
      <c r="P2527" s="21" t="s">
        <v>242</v>
      </c>
      <c r="Q2527" s="21">
        <v>58155321674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Mumbai</v>
      </c>
      <c r="W2527" s="38"/>
      <c r="X2527" s="30">
        <v>45908</v>
      </c>
      <c r="Y2527" s="21">
        <f t="shared" si="264"/>
        <v>2</v>
      </c>
      <c r="Z2527" s="21" t="str">
        <f t="shared" si="265"/>
        <v>Saturday</v>
      </c>
      <c r="AA2527" s="21" t="str">
        <f t="shared" si="266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173.6</v>
      </c>
      <c r="F2528" s="47">
        <f t="shared" si="261"/>
        <v>15276.8</v>
      </c>
      <c r="G2528" s="48">
        <f t="shared" si="262"/>
        <v>15276.8</v>
      </c>
      <c r="H2528" s="21">
        <v>344824</v>
      </c>
      <c r="I2528" s="21" t="s">
        <v>3881</v>
      </c>
      <c r="J2528" s="21">
        <v>1</v>
      </c>
      <c r="K2528" s="21">
        <v>1</v>
      </c>
      <c r="L2528" s="21">
        <f t="shared" si="263"/>
        <v>0</v>
      </c>
      <c r="M2528" s="21" t="s">
        <v>3357</v>
      </c>
      <c r="N2528" s="30">
        <v>45906</v>
      </c>
      <c r="O2528" s="48">
        <v>28061.200000000001</v>
      </c>
      <c r="P2528" s="21" t="s">
        <v>1135</v>
      </c>
      <c r="Q2528" s="21">
        <v>58155324172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Banglore</v>
      </c>
      <c r="W2528" s="38"/>
      <c r="X2528" s="30">
        <v>45908</v>
      </c>
      <c r="Y2528" s="21">
        <f t="shared" si="264"/>
        <v>2</v>
      </c>
      <c r="Z2528" s="21" t="str">
        <f t="shared" si="265"/>
        <v>Saturday</v>
      </c>
      <c r="AA2528" s="21" t="str">
        <f t="shared" si="266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250.6</v>
      </c>
      <c r="F2529" s="47">
        <f t="shared" si="261"/>
        <v>22052.799999999999</v>
      </c>
      <c r="G2529" s="48">
        <f t="shared" si="262"/>
        <v>22052.799999999999</v>
      </c>
      <c r="H2529" s="21">
        <v>345042</v>
      </c>
      <c r="I2529" s="21" t="s">
        <v>3882</v>
      </c>
      <c r="J2529" s="21">
        <v>1</v>
      </c>
      <c r="K2529" s="21">
        <v>1</v>
      </c>
      <c r="L2529" s="21">
        <f t="shared" si="263"/>
        <v>0</v>
      </c>
      <c r="M2529" s="21" t="s">
        <v>3395</v>
      </c>
      <c r="N2529" s="30">
        <v>45908</v>
      </c>
      <c r="O2529" s="48">
        <v>38843</v>
      </c>
      <c r="P2529" s="21" t="s">
        <v>224</v>
      </c>
      <c r="Q2529" s="21" t="s">
        <v>3382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Punjab</v>
      </c>
      <c r="W2529" s="38"/>
      <c r="X2529" s="30">
        <v>45911</v>
      </c>
      <c r="Y2529" s="21">
        <f t="shared" si="264"/>
        <v>3</v>
      </c>
      <c r="Z2529" s="21" t="str">
        <f t="shared" si="265"/>
        <v>Monday</v>
      </c>
      <c r="AA2529" s="21" t="str">
        <f t="shared" si="266"/>
        <v>Thursday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192.5</v>
      </c>
      <c r="F2530" s="47">
        <f t="shared" si="261"/>
        <v>16940</v>
      </c>
      <c r="G2530" s="48">
        <f t="shared" si="262"/>
        <v>16940</v>
      </c>
      <c r="H2530" s="21">
        <v>349106</v>
      </c>
      <c r="I2530" s="21" t="s">
        <v>3883</v>
      </c>
      <c r="J2530" s="21">
        <v>1</v>
      </c>
      <c r="K2530" s="21">
        <v>1</v>
      </c>
      <c r="L2530" s="21">
        <f t="shared" si="263"/>
        <v>0</v>
      </c>
      <c r="M2530" s="21" t="s">
        <v>3387</v>
      </c>
      <c r="N2530" s="30">
        <v>45908</v>
      </c>
      <c r="O2530" s="48">
        <v>29837.5</v>
      </c>
      <c r="P2530" s="21" t="s">
        <v>2279</v>
      </c>
      <c r="Q2530" s="21">
        <v>58155354633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Ahemedabad</v>
      </c>
      <c r="W2530" s="38"/>
      <c r="X2530" s="30">
        <v>45909</v>
      </c>
      <c r="Y2530" s="21">
        <f t="shared" si="264"/>
        <v>1</v>
      </c>
      <c r="Z2530" s="21" t="str">
        <f t="shared" si="265"/>
        <v>Monday</v>
      </c>
      <c r="AA2530" s="21" t="str">
        <f t="shared" si="266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226.1</v>
      </c>
      <c r="F2531" s="47">
        <f t="shared" si="261"/>
        <v>19896.8</v>
      </c>
      <c r="G2531" s="48">
        <f t="shared" si="262"/>
        <v>19896.8</v>
      </c>
      <c r="H2531" s="21">
        <v>350510</v>
      </c>
      <c r="I2531" s="21" t="s">
        <v>3884</v>
      </c>
      <c r="J2531" s="21">
        <v>1</v>
      </c>
      <c r="K2531" s="21">
        <v>1</v>
      </c>
      <c r="L2531" s="21">
        <f t="shared" si="263"/>
        <v>0</v>
      </c>
      <c r="M2531" s="21" t="s">
        <v>3357</v>
      </c>
      <c r="N2531" s="30">
        <v>45906</v>
      </c>
      <c r="O2531" s="48">
        <v>36547.449999999997</v>
      </c>
      <c r="P2531" s="21" t="s">
        <v>1135</v>
      </c>
      <c r="Q2531" s="21">
        <v>58155324172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Banglore</v>
      </c>
      <c r="W2531" s="38"/>
      <c r="X2531" s="30">
        <v>45908</v>
      </c>
      <c r="Y2531" s="21">
        <f t="shared" si="264"/>
        <v>2</v>
      </c>
      <c r="Z2531" s="21" t="str">
        <f t="shared" si="265"/>
        <v>Saturday</v>
      </c>
      <c r="AA2531" s="21" t="str">
        <f t="shared" si="266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153</v>
      </c>
      <c r="F2532" s="47">
        <f t="shared" si="261"/>
        <v>13464</v>
      </c>
      <c r="G2532" s="48">
        <f t="shared" si="262"/>
        <v>13464</v>
      </c>
      <c r="H2532" s="21">
        <v>354515</v>
      </c>
      <c r="I2532" s="21" t="s">
        <v>3885</v>
      </c>
      <c r="J2532" s="21">
        <v>1</v>
      </c>
      <c r="K2532" s="21">
        <v>1</v>
      </c>
      <c r="L2532" s="21">
        <f t="shared" si="263"/>
        <v>0</v>
      </c>
      <c r="M2532" s="21" t="s">
        <v>3391</v>
      </c>
      <c r="N2532" s="30">
        <v>45908</v>
      </c>
      <c r="O2532" s="48">
        <v>23715</v>
      </c>
      <c r="P2532" s="21" t="s">
        <v>1018</v>
      </c>
      <c r="Q2532" s="21">
        <v>58155354773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Guwahati</v>
      </c>
      <c r="W2532" s="38"/>
      <c r="X2532" s="30">
        <v>45909</v>
      </c>
      <c r="Y2532" s="21">
        <f t="shared" si="264"/>
        <v>1</v>
      </c>
      <c r="Z2532" s="21" t="str">
        <f t="shared" si="265"/>
        <v>Monday</v>
      </c>
      <c r="AA2532" s="21" t="str">
        <f t="shared" si="266"/>
        <v>Tuesday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203.7</v>
      </c>
      <c r="F2533" s="47">
        <f t="shared" si="261"/>
        <v>17925.599999999999</v>
      </c>
      <c r="G2533" s="48">
        <f t="shared" si="262"/>
        <v>71702.399999999994</v>
      </c>
      <c r="H2533" s="21">
        <v>362504</v>
      </c>
      <c r="I2533" s="21" t="s">
        <v>3886</v>
      </c>
      <c r="J2533" s="21">
        <v>4</v>
      </c>
      <c r="K2533" s="21">
        <v>4</v>
      </c>
      <c r="L2533" s="21">
        <f t="shared" si="263"/>
        <v>0</v>
      </c>
      <c r="M2533" s="21" t="s">
        <v>3360</v>
      </c>
      <c r="N2533" s="30">
        <v>45906</v>
      </c>
      <c r="O2533" s="48">
        <v>108252</v>
      </c>
      <c r="P2533" s="21" t="s">
        <v>2045</v>
      </c>
      <c r="Q2533" s="21">
        <v>58155321011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Hyderabad</v>
      </c>
      <c r="W2533" s="38"/>
      <c r="X2533" s="30">
        <v>45908</v>
      </c>
      <c r="Y2533" s="21">
        <f t="shared" si="264"/>
        <v>2</v>
      </c>
      <c r="Z2533" s="21" t="str">
        <f t="shared" si="265"/>
        <v>Saturday</v>
      </c>
      <c r="AA2533" s="21" t="str">
        <f t="shared" si="266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217.7</v>
      </c>
      <c r="F2534" s="47">
        <f t="shared" si="261"/>
        <v>19157.599999999999</v>
      </c>
      <c r="G2534" s="48">
        <f t="shared" si="262"/>
        <v>19157.599999999999</v>
      </c>
      <c r="H2534" s="21">
        <v>362564</v>
      </c>
      <c r="I2534" s="21" t="s">
        <v>3887</v>
      </c>
      <c r="J2534" s="21">
        <v>1</v>
      </c>
      <c r="K2534" s="21">
        <v>1</v>
      </c>
      <c r="L2534" s="21">
        <f t="shared" si="263"/>
        <v>0</v>
      </c>
      <c r="M2534" s="21" t="s">
        <v>3347</v>
      </c>
      <c r="N2534" s="30">
        <v>45906</v>
      </c>
      <c r="O2534" s="48">
        <v>26576.51</v>
      </c>
      <c r="P2534" s="21" t="s">
        <v>242</v>
      </c>
      <c r="Q2534" s="21">
        <v>58155321674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Mumbai</v>
      </c>
      <c r="W2534" s="38"/>
      <c r="X2534" s="30">
        <v>45908</v>
      </c>
      <c r="Y2534" s="21">
        <f t="shared" si="264"/>
        <v>2</v>
      </c>
      <c r="Z2534" s="21" t="str">
        <f t="shared" si="265"/>
        <v>Saturday</v>
      </c>
      <c r="AA2534" s="21" t="str">
        <f t="shared" si="266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313.5</v>
      </c>
      <c r="F2535" s="47">
        <f t="shared" si="261"/>
        <v>27588</v>
      </c>
      <c r="G2535" s="48">
        <f t="shared" si="262"/>
        <v>27588</v>
      </c>
      <c r="H2535" s="21">
        <v>368524</v>
      </c>
      <c r="I2535" s="21" t="s">
        <v>3888</v>
      </c>
      <c r="J2535" s="21">
        <v>1</v>
      </c>
      <c r="K2535" s="21">
        <v>1</v>
      </c>
      <c r="L2535" s="21">
        <f t="shared" si="263"/>
        <v>0</v>
      </c>
      <c r="M2535" s="21" t="s">
        <v>3407</v>
      </c>
      <c r="N2535" s="30">
        <v>45909</v>
      </c>
      <c r="O2535" s="48">
        <v>35739</v>
      </c>
      <c r="P2535" s="21" t="s">
        <v>254</v>
      </c>
      <c r="Q2535" s="21" t="s">
        <v>2070</v>
      </c>
      <c r="R2535" s="21" t="s">
        <v>847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45909</v>
      </c>
      <c r="Y2535" s="21">
        <f t="shared" si="264"/>
        <v>0</v>
      </c>
      <c r="Z2535" s="21" t="str">
        <f t="shared" si="265"/>
        <v>Tuesday</v>
      </c>
      <c r="AA2535" s="21" t="str">
        <f t="shared" si="266"/>
        <v>Tuesday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128.1</v>
      </c>
      <c r="F2536" s="47">
        <f t="shared" si="261"/>
        <v>11272.8</v>
      </c>
      <c r="G2536" s="48">
        <f t="shared" si="262"/>
        <v>11272.8</v>
      </c>
      <c r="H2536" s="21">
        <v>386905</v>
      </c>
      <c r="I2536" s="21" t="s">
        <v>3889</v>
      </c>
      <c r="J2536" s="21">
        <v>1</v>
      </c>
      <c r="K2536" s="21">
        <v>1</v>
      </c>
      <c r="L2536" s="21">
        <f t="shared" si="263"/>
        <v>0</v>
      </c>
      <c r="M2536" s="21" t="s">
        <v>3367</v>
      </c>
      <c r="N2536" s="30">
        <v>45905</v>
      </c>
      <c r="O2536" s="48">
        <v>17385</v>
      </c>
      <c r="P2536" s="21" t="s">
        <v>213</v>
      </c>
      <c r="Q2536" s="21" t="s">
        <v>1127</v>
      </c>
      <c r="R2536" s="21" t="s">
        <v>1127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45905</v>
      </c>
      <c r="Y2536" s="21">
        <f t="shared" si="264"/>
        <v>0</v>
      </c>
      <c r="Z2536" s="21" t="str">
        <f t="shared" si="265"/>
        <v>Friday</v>
      </c>
      <c r="AA2536" s="21" t="str">
        <f t="shared" si="266"/>
        <v>Friday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61.6</v>
      </c>
      <c r="F2537" s="47">
        <f t="shared" si="261"/>
        <v>5420.8</v>
      </c>
      <c r="G2537" s="48">
        <f t="shared" si="262"/>
        <v>5420.8</v>
      </c>
      <c r="H2537" s="21">
        <v>400120</v>
      </c>
      <c r="I2537" s="21" t="s">
        <v>3798</v>
      </c>
      <c r="J2537" s="21">
        <v>1</v>
      </c>
      <c r="K2537" s="21">
        <v>1</v>
      </c>
      <c r="L2537" s="21">
        <f t="shared" si="263"/>
        <v>0</v>
      </c>
      <c r="M2537" s="21" t="s">
        <v>3348</v>
      </c>
      <c r="N2537" s="30">
        <v>45906</v>
      </c>
      <c r="O2537" s="48">
        <v>9240</v>
      </c>
      <c r="P2537" s="21" t="s">
        <v>1895</v>
      </c>
      <c r="Q2537" s="21">
        <v>58155324894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Mumbai</v>
      </c>
      <c r="W2537" s="38"/>
      <c r="X2537" s="30">
        <v>45908</v>
      </c>
      <c r="Y2537" s="21">
        <f t="shared" si="264"/>
        <v>2</v>
      </c>
      <c r="Z2537" s="21" t="str">
        <f t="shared" si="265"/>
        <v>Saturday</v>
      </c>
      <c r="AA2537" s="21" t="str">
        <f t="shared" si="266"/>
        <v>Monday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98.7</v>
      </c>
      <c r="F2538" s="47">
        <f t="shared" si="261"/>
        <v>8685.6</v>
      </c>
      <c r="G2538" s="48">
        <f t="shared" si="262"/>
        <v>8685.6</v>
      </c>
      <c r="H2538" s="21">
        <v>405306</v>
      </c>
      <c r="I2538" s="21" t="s">
        <v>3890</v>
      </c>
      <c r="J2538" s="21">
        <v>1</v>
      </c>
      <c r="K2538" s="21">
        <v>1</v>
      </c>
      <c r="L2538" s="21">
        <f t="shared" si="263"/>
        <v>0</v>
      </c>
      <c r="M2538" s="21" t="s">
        <v>3413</v>
      </c>
      <c r="N2538" s="30">
        <v>45909</v>
      </c>
      <c r="O2538" s="48">
        <v>15298.5</v>
      </c>
      <c r="P2538" s="21" t="s">
        <v>208</v>
      </c>
      <c r="Q2538" s="21" t="s">
        <v>1127</v>
      </c>
      <c r="R2538" s="21" t="s">
        <v>1127</v>
      </c>
      <c r="S2538" s="3">
        <v>4</v>
      </c>
      <c r="T2538" s="37" t="s">
        <v>3349</v>
      </c>
      <c r="U2538" s="21" t="s">
        <v>18</v>
      </c>
      <c r="V2538" s="21" t="str">
        <f>VLOOKUP(P2538,'Customer List'!B:C,2,)</f>
        <v>Delhi</v>
      </c>
      <c r="W2538" s="38"/>
      <c r="X2538" s="30">
        <f>IF(OR(R2538 = "PRIYANKA MADAM", R2538 = "DEEPAK", R2538 = "PORTER"),N2538,"")</f>
        <v>45909</v>
      </c>
      <c r="Y2538" s="21">
        <f t="shared" si="264"/>
        <v>0</v>
      </c>
      <c r="Z2538" s="21" t="str">
        <f t="shared" si="265"/>
        <v>Tuesday</v>
      </c>
      <c r="AA2538" s="21" t="str">
        <f t="shared" si="266"/>
        <v>Tuesday</v>
      </c>
      <c r="AB2538" s="21" t="str">
        <f>VLOOKUP(U2538,'Currency Sheet'!A:C,3,)</f>
        <v>DOLLAR</v>
      </c>
      <c r="AC2538" s="42" t="str">
        <f>VLOOKUP(P2538,'Customer List'!B:D,3,)</f>
        <v>Local</v>
      </c>
    </row>
    <row r="2539" spans="1:29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102.9</v>
      </c>
      <c r="F2539" s="47">
        <f t="shared" si="261"/>
        <v>9055.2000000000007</v>
      </c>
      <c r="G2539" s="48">
        <f t="shared" si="262"/>
        <v>9055.2000000000007</v>
      </c>
      <c r="H2539" s="21">
        <v>406511</v>
      </c>
      <c r="I2539" s="21" t="s">
        <v>3891</v>
      </c>
      <c r="J2539" s="21">
        <v>1</v>
      </c>
      <c r="K2539" s="21">
        <v>1</v>
      </c>
      <c r="L2539" s="21">
        <f t="shared" si="263"/>
        <v>0</v>
      </c>
      <c r="M2539" s="21" t="s">
        <v>3394</v>
      </c>
      <c r="N2539" s="30">
        <v>45908</v>
      </c>
      <c r="O2539" s="48">
        <v>15949.5</v>
      </c>
      <c r="P2539" s="21" t="s">
        <v>3332</v>
      </c>
      <c r="Q2539" s="21" t="s">
        <v>3384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Chandigarh</v>
      </c>
      <c r="W2539" s="38"/>
      <c r="X2539" s="30">
        <v>45909</v>
      </c>
      <c r="Y2539" s="21">
        <f t="shared" si="264"/>
        <v>1</v>
      </c>
      <c r="Z2539" s="21" t="str">
        <f t="shared" si="265"/>
        <v>Monday</v>
      </c>
      <c r="AA2539" s="21" t="str">
        <f t="shared" si="266"/>
        <v>Tuesday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41.3</v>
      </c>
      <c r="F2540" s="47">
        <f t="shared" si="261"/>
        <v>3634.3999999999996</v>
      </c>
      <c r="G2540" s="48">
        <f t="shared" si="262"/>
        <v>3634.3999999999996</v>
      </c>
      <c r="H2540" s="21">
        <v>420404</v>
      </c>
      <c r="I2540" s="21" t="s">
        <v>3746</v>
      </c>
      <c r="J2540" s="21">
        <v>1</v>
      </c>
      <c r="K2540" s="21">
        <v>1</v>
      </c>
      <c r="L2540" s="21">
        <f t="shared" si="263"/>
        <v>0</v>
      </c>
      <c r="M2540" s="21" t="s">
        <v>3356</v>
      </c>
      <c r="N2540" s="30">
        <v>45906</v>
      </c>
      <c r="O2540" s="48">
        <v>6401.5</v>
      </c>
      <c r="P2540" s="21" t="s">
        <v>891</v>
      </c>
      <c r="Q2540" s="21">
        <v>58155322444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Banglore</v>
      </c>
      <c r="W2540" s="38"/>
      <c r="X2540" s="30">
        <v>45908</v>
      </c>
      <c r="Y2540" s="21">
        <f t="shared" si="264"/>
        <v>2</v>
      </c>
      <c r="Z2540" s="21" t="str">
        <f t="shared" si="265"/>
        <v>Saturday</v>
      </c>
      <c r="AA2540" s="21" t="str">
        <f t="shared" si="266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62.300000000000004</v>
      </c>
      <c r="F2541" s="47">
        <f t="shared" si="261"/>
        <v>5482.4000000000005</v>
      </c>
      <c r="G2541" s="48">
        <f t="shared" si="262"/>
        <v>16447.2</v>
      </c>
      <c r="H2541" s="21">
        <v>423105</v>
      </c>
      <c r="I2541" s="21" t="s">
        <v>3892</v>
      </c>
      <c r="J2541" s="21">
        <v>3</v>
      </c>
      <c r="K2541" s="21">
        <v>3</v>
      </c>
      <c r="L2541" s="21">
        <f t="shared" si="263"/>
        <v>0</v>
      </c>
      <c r="M2541" s="21" t="s">
        <v>3401</v>
      </c>
      <c r="N2541" s="30">
        <v>45908</v>
      </c>
      <c r="O2541" s="48">
        <f>7609.5+7609.5</f>
        <v>15219</v>
      </c>
      <c r="P2541" s="21" t="s">
        <v>3325</v>
      </c>
      <c r="Q2541" s="21" t="s">
        <v>2070</v>
      </c>
      <c r="R2541" s="21" t="s">
        <v>637</v>
      </c>
      <c r="S2541" s="3">
        <v>-20</v>
      </c>
      <c r="T2541" s="37" t="s">
        <v>3403</v>
      </c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45908</v>
      </c>
      <c r="Y2541" s="21">
        <f t="shared" si="264"/>
        <v>0</v>
      </c>
      <c r="Z2541" s="21" t="str">
        <f t="shared" si="265"/>
        <v>Monday</v>
      </c>
      <c r="AA2541" s="21" t="str">
        <f t="shared" si="266"/>
        <v>Monday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185.5</v>
      </c>
      <c r="F2542" s="47">
        <f t="shared" si="261"/>
        <v>16324</v>
      </c>
      <c r="G2542" s="48">
        <f t="shared" si="262"/>
        <v>16324</v>
      </c>
      <c r="H2542" s="21">
        <v>423302</v>
      </c>
      <c r="I2542" s="21" t="s">
        <v>3893</v>
      </c>
      <c r="J2542" s="21">
        <v>1</v>
      </c>
      <c r="K2542" s="21">
        <v>1</v>
      </c>
      <c r="L2542" s="21">
        <f t="shared" si="263"/>
        <v>0</v>
      </c>
      <c r="M2542" s="21" t="s">
        <v>3359</v>
      </c>
      <c r="N2542" s="30">
        <v>45906</v>
      </c>
      <c r="O2542" s="48">
        <v>24645</v>
      </c>
      <c r="P2542" s="21" t="s">
        <v>2045</v>
      </c>
      <c r="Q2542" s="21">
        <v>58155321011</v>
      </c>
      <c r="R2542" s="21" t="s">
        <v>40</v>
      </c>
      <c r="S2542" s="3">
        <v>-20</v>
      </c>
      <c r="T2542" s="37"/>
      <c r="U2542" s="21" t="s">
        <v>18</v>
      </c>
      <c r="V2542" s="21" t="str">
        <f>VLOOKUP(P2542,'Customer List'!B:C,2,)</f>
        <v>Hyderabad</v>
      </c>
      <c r="W2542" s="38"/>
      <c r="X2542" s="30">
        <v>45908</v>
      </c>
      <c r="Y2542" s="21">
        <f t="shared" si="264"/>
        <v>2</v>
      </c>
      <c r="Z2542" s="21" t="str">
        <f t="shared" si="265"/>
        <v>Saturday</v>
      </c>
      <c r="AA2542" s="21" t="str">
        <f t="shared" si="266"/>
        <v>Monday</v>
      </c>
      <c r="AB2542" s="21" t="str">
        <f>VLOOKUP(U2542,'Currency Sheet'!A:C,3,)</f>
        <v>DOLLAR</v>
      </c>
      <c r="AC2542" s="42" t="str">
        <f>VLOOKUP(P2542,'Customer List'!B:D,3,)</f>
        <v>OutStation</v>
      </c>
    </row>
    <row r="2543" spans="1:29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546</v>
      </c>
      <c r="F2543" s="47">
        <f t="shared" si="261"/>
        <v>48048</v>
      </c>
      <c r="G2543" s="48">
        <f t="shared" si="262"/>
        <v>48048</v>
      </c>
      <c r="H2543" s="21">
        <v>423702</v>
      </c>
      <c r="I2543" s="21" t="s">
        <v>3894</v>
      </c>
      <c r="J2543" s="21">
        <v>1</v>
      </c>
      <c r="K2543" s="21">
        <v>1</v>
      </c>
      <c r="L2543" s="21">
        <f t="shared" si="263"/>
        <v>0</v>
      </c>
      <c r="M2543" s="21" t="s">
        <v>3411</v>
      </c>
      <c r="N2543" s="30">
        <v>45909</v>
      </c>
      <c r="O2543" s="48">
        <v>84630</v>
      </c>
      <c r="P2543" s="21" t="s">
        <v>748</v>
      </c>
      <c r="Q2543" s="21" t="s">
        <v>2070</v>
      </c>
      <c r="R2543" s="21" t="s">
        <v>847</v>
      </c>
      <c r="S2543" s="3" t="s">
        <v>3337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45909</v>
      </c>
      <c r="Y2543" s="21">
        <f t="shared" si="264"/>
        <v>0</v>
      </c>
      <c r="Z2543" s="21" t="str">
        <f t="shared" si="265"/>
        <v>Tuesday</v>
      </c>
      <c r="AA2543" s="21" t="str">
        <f t="shared" si="266"/>
        <v>Tuesday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115.5</v>
      </c>
      <c r="F2544" s="47">
        <f t="shared" si="261"/>
        <v>10164</v>
      </c>
      <c r="G2544" s="48">
        <f t="shared" si="262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63"/>
        <v>0</v>
      </c>
      <c r="M2544" s="21" t="s">
        <v>3406</v>
      </c>
      <c r="N2544" s="30">
        <v>45908</v>
      </c>
      <c r="O2544" s="48">
        <v>0</v>
      </c>
      <c r="P2544" s="21" t="s">
        <v>3325</v>
      </c>
      <c r="Q2544" s="21" t="s">
        <v>2070</v>
      </c>
      <c r="R2544" s="21" t="s">
        <v>637</v>
      </c>
      <c r="S2544" s="3">
        <v>4</v>
      </c>
      <c r="T2544" s="37" t="s">
        <v>3402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64"/>
        <v>0</v>
      </c>
      <c r="Z2544" s="21" t="str">
        <f t="shared" si="265"/>
        <v>Monday</v>
      </c>
      <c r="AA2544" s="21" t="str">
        <f t="shared" si="266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1"/>
        <v>10164</v>
      </c>
      <c r="G2545" s="48">
        <f t="shared" si="262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63"/>
        <v>0</v>
      </c>
      <c r="M2545" s="21" t="s">
        <v>3703</v>
      </c>
      <c r="N2545" s="30">
        <v>45924</v>
      </c>
      <c r="O2545" s="48">
        <v>0</v>
      </c>
      <c r="P2545" s="21" t="s">
        <v>130</v>
      </c>
      <c r="Q2545" s="21" t="s">
        <v>2070</v>
      </c>
      <c r="R2545" s="21" t="s">
        <v>637</v>
      </c>
      <c r="S2545" s="3">
        <v>4</v>
      </c>
      <c r="T2545" s="37"/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45924</v>
      </c>
      <c r="Y2545" s="21">
        <f t="shared" si="264"/>
        <v>0</v>
      </c>
      <c r="Z2545" s="21" t="str">
        <f t="shared" si="265"/>
        <v>Wednesday</v>
      </c>
      <c r="AA2545" s="21" t="str">
        <f t="shared" si="266"/>
        <v>Wednesday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164.5</v>
      </c>
      <c r="F2546" s="47">
        <f t="shared" si="261"/>
        <v>14476</v>
      </c>
      <c r="G2546" s="48">
        <f t="shared" si="262"/>
        <v>14476</v>
      </c>
      <c r="H2546" s="21">
        <v>424602</v>
      </c>
      <c r="I2546" s="21" t="s">
        <v>3895</v>
      </c>
      <c r="J2546" s="21">
        <v>1</v>
      </c>
      <c r="K2546" s="21">
        <v>1</v>
      </c>
      <c r="L2546" s="21">
        <f t="shared" si="263"/>
        <v>0</v>
      </c>
      <c r="M2546" s="21" t="s">
        <v>3406</v>
      </c>
      <c r="N2546" s="30">
        <v>45908</v>
      </c>
      <c r="O2546" s="48">
        <v>0</v>
      </c>
      <c r="P2546" s="21" t="s">
        <v>3325</v>
      </c>
      <c r="Q2546" s="21" t="s">
        <v>2070</v>
      </c>
      <c r="R2546" s="21" t="s">
        <v>637</v>
      </c>
      <c r="S2546" s="3">
        <v>4</v>
      </c>
      <c r="T2546" s="37" t="s">
        <v>3402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64"/>
        <v>0</v>
      </c>
      <c r="Z2546" s="21" t="str">
        <f t="shared" si="265"/>
        <v>Monday</v>
      </c>
      <c r="AA2546" s="21" t="str">
        <f t="shared" si="266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111.3</v>
      </c>
      <c r="F2547" s="47">
        <f t="shared" si="261"/>
        <v>9794.4</v>
      </c>
      <c r="G2547" s="48">
        <f t="shared" si="262"/>
        <v>9794.4</v>
      </c>
      <c r="H2547" s="21">
        <v>425401</v>
      </c>
      <c r="I2547" s="21" t="s">
        <v>3896</v>
      </c>
      <c r="J2547" s="21">
        <v>1</v>
      </c>
      <c r="K2547" s="21">
        <v>1</v>
      </c>
      <c r="L2547" s="21">
        <f t="shared" si="263"/>
        <v>0</v>
      </c>
      <c r="M2547" s="21" t="s">
        <v>3405</v>
      </c>
      <c r="N2547" s="30">
        <v>45906</v>
      </c>
      <c r="O2547" s="48">
        <v>0</v>
      </c>
      <c r="P2547" s="21" t="s">
        <v>460</v>
      </c>
      <c r="Q2547" s="21">
        <v>58155320355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Hyderabad</v>
      </c>
      <c r="W2547" s="38"/>
      <c r="X2547" s="30">
        <v>45908</v>
      </c>
      <c r="Y2547" s="21">
        <f t="shared" si="264"/>
        <v>2</v>
      </c>
      <c r="Z2547" s="21" t="str">
        <f t="shared" si="265"/>
        <v>Saturday</v>
      </c>
      <c r="AA2547" s="21" t="str">
        <f t="shared" si="266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87.5</v>
      </c>
      <c r="F2548" s="47">
        <f t="shared" si="261"/>
        <v>7700</v>
      </c>
      <c r="G2548" s="48">
        <f t="shared" si="262"/>
        <v>7700</v>
      </c>
      <c r="H2548" s="21">
        <v>426105</v>
      </c>
      <c r="I2548" s="21" t="s">
        <v>3897</v>
      </c>
      <c r="J2548" s="21">
        <v>1</v>
      </c>
      <c r="K2548" s="21">
        <v>1</v>
      </c>
      <c r="L2548" s="21">
        <f t="shared" si="263"/>
        <v>0</v>
      </c>
      <c r="M2548" s="21" t="s">
        <v>3406</v>
      </c>
      <c r="N2548" s="30">
        <v>45908</v>
      </c>
      <c r="O2548" s="48">
        <v>0</v>
      </c>
      <c r="P2548" s="21" t="s">
        <v>3325</v>
      </c>
      <c r="Q2548" s="21" t="s">
        <v>2070</v>
      </c>
      <c r="R2548" s="21" t="s">
        <v>637</v>
      </c>
      <c r="S2548" s="3">
        <v>4</v>
      </c>
      <c r="T2548" s="37" t="s">
        <v>3402</v>
      </c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64"/>
        <v>0</v>
      </c>
      <c r="Z2548" s="21" t="str">
        <f t="shared" si="265"/>
        <v>Monday</v>
      </c>
      <c r="AA2548" s="21" t="str">
        <f t="shared" si="266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458.5</v>
      </c>
      <c r="F2549" s="47">
        <f t="shared" si="261"/>
        <v>40348</v>
      </c>
      <c r="G2549" s="48">
        <f t="shared" si="262"/>
        <v>40348</v>
      </c>
      <c r="H2549" s="21">
        <v>449507</v>
      </c>
      <c r="I2549" s="21" t="s">
        <v>3898</v>
      </c>
      <c r="J2549" s="21">
        <v>1</v>
      </c>
      <c r="K2549" s="21">
        <v>1</v>
      </c>
      <c r="L2549" s="21">
        <f t="shared" si="263"/>
        <v>0</v>
      </c>
      <c r="M2549" s="21" t="s">
        <v>3404</v>
      </c>
      <c r="N2549" s="30">
        <v>45906</v>
      </c>
      <c r="O2549" s="48">
        <v>0</v>
      </c>
      <c r="P2549" s="21" t="s">
        <v>242</v>
      </c>
      <c r="Q2549" s="21">
        <v>58155321674</v>
      </c>
      <c r="R2549" s="21" t="s">
        <v>40</v>
      </c>
      <c r="S2549" s="3">
        <v>4</v>
      </c>
      <c r="T2549" s="37"/>
      <c r="U2549" s="21" t="s">
        <v>18</v>
      </c>
      <c r="V2549" s="21" t="str">
        <f>VLOOKUP(P2549,'Customer List'!B:C,2,)</f>
        <v>Mumbai</v>
      </c>
      <c r="W2549" s="38"/>
      <c r="X2549" s="30">
        <v>45908</v>
      </c>
      <c r="Y2549" s="21">
        <f t="shared" si="264"/>
        <v>2</v>
      </c>
      <c r="Z2549" s="21" t="str">
        <f t="shared" si="265"/>
        <v>Saturday</v>
      </c>
      <c r="AA2549" s="21" t="str">
        <f t="shared" si="266"/>
        <v>Monday</v>
      </c>
      <c r="AB2549" s="21" t="str">
        <f>VLOOKUP(U2549,'Currency Sheet'!A:C,3,)</f>
        <v>DOLLAR</v>
      </c>
      <c r="AC2549" s="42" t="str">
        <f>VLOOKUP(P2549,'Customer List'!B:D,3,)</f>
        <v>OutStation</v>
      </c>
    </row>
    <row r="2550" spans="1:29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176.4</v>
      </c>
      <c r="F2550" s="47">
        <f t="shared" si="261"/>
        <v>15523.2</v>
      </c>
      <c r="G2550" s="48">
        <f t="shared" si="262"/>
        <v>15523.2</v>
      </c>
      <c r="H2550" s="21">
        <v>505813</v>
      </c>
      <c r="I2550" s="21" t="s">
        <v>3899</v>
      </c>
      <c r="J2550" s="21">
        <v>1</v>
      </c>
      <c r="K2550" s="21">
        <v>1</v>
      </c>
      <c r="L2550" s="21">
        <f t="shared" si="263"/>
        <v>0</v>
      </c>
      <c r="M2550" s="21" t="s">
        <v>3401</v>
      </c>
      <c r="N2550" s="30">
        <v>45908</v>
      </c>
      <c r="O2550" s="48">
        <v>21546</v>
      </c>
      <c r="P2550" s="21" t="s">
        <v>3325</v>
      </c>
      <c r="Q2550" s="21" t="s">
        <v>2070</v>
      </c>
      <c r="R2550" s="21" t="s">
        <v>637</v>
      </c>
      <c r="S2550" s="3">
        <v>4</v>
      </c>
      <c r="T2550" s="37"/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45908</v>
      </c>
      <c r="Y2550" s="21">
        <f t="shared" si="264"/>
        <v>0</v>
      </c>
      <c r="Z2550" s="21" t="str">
        <f t="shared" si="265"/>
        <v>Monday</v>
      </c>
      <c r="AA2550" s="21" t="str">
        <f t="shared" si="266"/>
        <v>Monday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77</v>
      </c>
      <c r="F2551" s="47">
        <f t="shared" si="261"/>
        <v>6776</v>
      </c>
      <c r="G2551" s="48">
        <f t="shared" si="262"/>
        <v>6776</v>
      </c>
      <c r="H2551" s="21">
        <v>506903</v>
      </c>
      <c r="I2551" s="21" t="s">
        <v>3900</v>
      </c>
      <c r="J2551" s="21">
        <v>1</v>
      </c>
      <c r="K2551" s="21">
        <v>1</v>
      </c>
      <c r="L2551" s="21">
        <f t="shared" si="263"/>
        <v>0</v>
      </c>
      <c r="M2551" s="21" t="s">
        <v>3413</v>
      </c>
      <c r="N2551" s="30">
        <v>45909</v>
      </c>
      <c r="O2551" s="48">
        <v>11550</v>
      </c>
      <c r="P2551" s="21" t="s">
        <v>208</v>
      </c>
      <c r="Q2551" s="21" t="s">
        <v>1127</v>
      </c>
      <c r="R2551" s="21" t="s">
        <v>1127</v>
      </c>
      <c r="S2551" s="3">
        <v>4</v>
      </c>
      <c r="T2551" s="37" t="s">
        <v>3349</v>
      </c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45909</v>
      </c>
      <c r="Y2551" s="21">
        <f t="shared" si="264"/>
        <v>0</v>
      </c>
      <c r="Z2551" s="21" t="str">
        <f t="shared" si="265"/>
        <v>Tuesday</v>
      </c>
      <c r="AA2551" s="21" t="str">
        <f t="shared" si="266"/>
        <v>Tuesday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177.1</v>
      </c>
      <c r="F2552" s="47">
        <f t="shared" si="261"/>
        <v>15584.8</v>
      </c>
      <c r="G2552" s="48">
        <f t="shared" si="262"/>
        <v>15584.8</v>
      </c>
      <c r="H2552" s="21">
        <v>570804</v>
      </c>
      <c r="I2552" s="21" t="s">
        <v>3901</v>
      </c>
      <c r="J2552" s="21">
        <v>1</v>
      </c>
      <c r="K2552" s="21">
        <v>1</v>
      </c>
      <c r="L2552" s="21">
        <f t="shared" si="263"/>
        <v>0</v>
      </c>
      <c r="M2552" s="21" t="s">
        <v>3359</v>
      </c>
      <c r="N2552" s="30">
        <v>45906</v>
      </c>
      <c r="O2552" s="48">
        <v>23529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64"/>
        <v>2</v>
      </c>
      <c r="Z2552" s="21" t="str">
        <f t="shared" si="265"/>
        <v>Saturday</v>
      </c>
      <c r="AA2552" s="21" t="str">
        <f t="shared" si="266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324.8</v>
      </c>
      <c r="F2553" s="47">
        <f t="shared" si="261"/>
        <v>28582.400000000001</v>
      </c>
      <c r="G2553" s="48">
        <f t="shared" si="262"/>
        <v>28582.400000000001</v>
      </c>
      <c r="H2553" s="21">
        <v>573004</v>
      </c>
      <c r="I2553" s="21" t="s">
        <v>3902</v>
      </c>
      <c r="J2553" s="21">
        <v>1</v>
      </c>
      <c r="K2553" s="21">
        <v>1</v>
      </c>
      <c r="L2553" s="21">
        <f t="shared" si="263"/>
        <v>0</v>
      </c>
      <c r="M2553" s="21" t="s">
        <v>3360</v>
      </c>
      <c r="N2553" s="30">
        <v>45906</v>
      </c>
      <c r="O2553" s="48">
        <v>43152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64"/>
        <v>2</v>
      </c>
      <c r="Z2553" s="21" t="str">
        <f t="shared" si="265"/>
        <v>Saturday</v>
      </c>
      <c r="AA2553" s="21" t="str">
        <f t="shared" si="266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62.3</v>
      </c>
      <c r="F2554" s="47">
        <f t="shared" si="261"/>
        <v>5482.4</v>
      </c>
      <c r="G2554" s="48">
        <f t="shared" si="262"/>
        <v>5482.4</v>
      </c>
      <c r="H2554" s="21">
        <v>585506</v>
      </c>
      <c r="I2554" s="21" t="s">
        <v>3903</v>
      </c>
      <c r="J2554" s="21">
        <v>1</v>
      </c>
      <c r="K2554" s="21">
        <v>1</v>
      </c>
      <c r="L2554" s="21">
        <f t="shared" si="263"/>
        <v>0</v>
      </c>
      <c r="M2554" s="21" t="s">
        <v>3352</v>
      </c>
      <c r="N2554" s="30">
        <v>45906</v>
      </c>
      <c r="O2554" s="48">
        <v>10070</v>
      </c>
      <c r="P2554" s="21" t="s">
        <v>288</v>
      </c>
      <c r="Q2554" s="21">
        <v>58155323855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Banglore</v>
      </c>
      <c r="W2554" s="38"/>
      <c r="X2554" s="30">
        <v>45908</v>
      </c>
      <c r="Y2554" s="21">
        <f t="shared" si="264"/>
        <v>2</v>
      </c>
      <c r="Z2554" s="21" t="str">
        <f t="shared" si="265"/>
        <v>Saturday</v>
      </c>
      <c r="AA2554" s="21" t="str">
        <f t="shared" si="266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111.3</v>
      </c>
      <c r="F2555" s="47">
        <f t="shared" si="261"/>
        <v>9794.4</v>
      </c>
      <c r="G2555" s="48">
        <f t="shared" si="262"/>
        <v>9794.4</v>
      </c>
      <c r="H2555" s="21">
        <v>654003</v>
      </c>
      <c r="I2555" s="21" t="s">
        <v>3904</v>
      </c>
      <c r="J2555" s="21">
        <v>1</v>
      </c>
      <c r="K2555" s="21">
        <v>1</v>
      </c>
      <c r="L2555" s="21">
        <f t="shared" si="263"/>
        <v>0</v>
      </c>
      <c r="M2555" s="21" t="s">
        <v>3401</v>
      </c>
      <c r="N2555" s="30">
        <v>45908</v>
      </c>
      <c r="O2555" s="48">
        <v>13594.5</v>
      </c>
      <c r="P2555" s="21" t="s">
        <v>3325</v>
      </c>
      <c r="Q2555" s="21" t="s">
        <v>2070</v>
      </c>
      <c r="R2555" s="21" t="s">
        <v>637</v>
      </c>
      <c r="S2555" s="3">
        <v>4</v>
      </c>
      <c r="T2555" s="37"/>
      <c r="U2555" s="21" t="s">
        <v>18</v>
      </c>
      <c r="V2555" s="21" t="str">
        <f>VLOOKUP(P2555,'Customer List'!B:C,2,)</f>
        <v>Delhi</v>
      </c>
      <c r="W2555" s="38"/>
      <c r="X2555" s="30">
        <f>IF(OR(R2555 = "PRIYANKA MADAM", R2555 = "DEEPAK", R2555 = "PORTER"),N2555,"")</f>
        <v>45908</v>
      </c>
      <c r="Y2555" s="21">
        <f t="shared" si="264"/>
        <v>0</v>
      </c>
      <c r="Z2555" s="21" t="str">
        <f t="shared" si="265"/>
        <v>Monday</v>
      </c>
      <c r="AA2555" s="21" t="str">
        <f t="shared" si="266"/>
        <v>Monday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78.400000000000006</v>
      </c>
      <c r="F2556" s="47">
        <f t="shared" si="261"/>
        <v>6899.2000000000007</v>
      </c>
      <c r="G2556" s="48">
        <f t="shared" si="262"/>
        <v>6899.2000000000007</v>
      </c>
      <c r="H2556" s="21">
        <v>801702</v>
      </c>
      <c r="I2556" s="21" t="s">
        <v>3905</v>
      </c>
      <c r="J2556" s="21">
        <v>1</v>
      </c>
      <c r="K2556" s="21">
        <v>1</v>
      </c>
      <c r="L2556" s="21">
        <f t="shared" si="263"/>
        <v>0</v>
      </c>
      <c r="M2556" s="21" t="s">
        <v>3366</v>
      </c>
      <c r="N2556" s="30">
        <v>45905</v>
      </c>
      <c r="O2556" s="48">
        <v>10640</v>
      </c>
      <c r="P2556" s="21" t="s">
        <v>2278</v>
      </c>
      <c r="Q2556" s="21" t="s">
        <v>1127</v>
      </c>
      <c r="R2556" s="21" t="s">
        <v>1127</v>
      </c>
      <c r="S2556" s="3">
        <v>4</v>
      </c>
      <c r="T2556" s="37"/>
      <c r="U2556" s="21" t="s">
        <v>18</v>
      </c>
      <c r="V2556" s="21" t="str">
        <f>VLOOKUP(P2556,'Customer List'!B:C,2,)</f>
        <v>GURUGRAM</v>
      </c>
      <c r="W2556" s="38"/>
      <c r="X2556" s="30">
        <f>IF(OR(R2556 = "PRIYANKA MADAM", R2556 = "DEEPAK", R2556 = "PORTER"),N2556,"")</f>
        <v>45905</v>
      </c>
      <c r="Y2556" s="21">
        <f t="shared" si="264"/>
        <v>0</v>
      </c>
      <c r="Z2556" s="21" t="str">
        <f t="shared" si="265"/>
        <v>Friday</v>
      </c>
      <c r="AA2556" s="21" t="str">
        <f t="shared" si="266"/>
        <v>Friday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120.4</v>
      </c>
      <c r="F2557" s="47">
        <f t="shared" si="261"/>
        <v>10595.2</v>
      </c>
      <c r="G2557" s="48">
        <f t="shared" si="262"/>
        <v>10595.2</v>
      </c>
      <c r="H2557" s="21">
        <v>901523</v>
      </c>
      <c r="I2557" s="21" t="s">
        <v>3906</v>
      </c>
      <c r="J2557" s="21">
        <v>1</v>
      </c>
      <c r="K2557" s="21">
        <v>1</v>
      </c>
      <c r="L2557" s="21">
        <f t="shared" si="263"/>
        <v>0</v>
      </c>
      <c r="M2557" s="21" t="s">
        <v>3348</v>
      </c>
      <c r="N2557" s="30">
        <v>45906</v>
      </c>
      <c r="O2557" s="48">
        <v>18060</v>
      </c>
      <c r="P2557" s="21" t="s">
        <v>1895</v>
      </c>
      <c r="Q2557" s="21">
        <v>58155324894</v>
      </c>
      <c r="R2557" s="21" t="s">
        <v>40</v>
      </c>
      <c r="S2557" s="3">
        <v>4</v>
      </c>
      <c r="T2557" s="37"/>
      <c r="U2557" s="21" t="s">
        <v>18</v>
      </c>
      <c r="V2557" s="21" t="str">
        <f>VLOOKUP(P2557,'Customer List'!B:C,2,)</f>
        <v>Mumbai</v>
      </c>
      <c r="W2557" s="38"/>
      <c r="X2557" s="30">
        <v>45908</v>
      </c>
      <c r="Y2557" s="21">
        <f t="shared" si="264"/>
        <v>2</v>
      </c>
      <c r="Z2557" s="21" t="str">
        <f t="shared" si="265"/>
        <v>Saturday</v>
      </c>
      <c r="AA2557" s="21" t="str">
        <f t="shared" si="266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2557</v>
      </c>
      <c r="B2558" s="21">
        <v>178223</v>
      </c>
      <c r="C2558" s="30">
        <v>45902</v>
      </c>
      <c r="D2558" s="30">
        <v>45905</v>
      </c>
      <c r="E2558" s="47">
        <v>2558.8000000000002</v>
      </c>
      <c r="F2558" s="47">
        <f t="shared" si="261"/>
        <v>225174.40000000002</v>
      </c>
      <c r="G2558" s="48">
        <f t="shared" si="262"/>
        <v>225174.40000000002</v>
      </c>
      <c r="H2558" s="21" t="s">
        <v>3338</v>
      </c>
      <c r="I2558" s="21" t="s">
        <v>4152</v>
      </c>
      <c r="J2558" s="21">
        <v>1</v>
      </c>
      <c r="K2558" s="21">
        <v>1</v>
      </c>
      <c r="L2558" s="21">
        <f t="shared" si="263"/>
        <v>0</v>
      </c>
      <c r="M2558" s="21" t="s">
        <v>3370</v>
      </c>
      <c r="N2558" s="30">
        <v>45906</v>
      </c>
      <c r="O2558" s="48">
        <v>320871.59999999998</v>
      </c>
      <c r="P2558" s="21" t="s">
        <v>460</v>
      </c>
      <c r="Q2558" s="21">
        <v>58155320355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Hyderabad</v>
      </c>
      <c r="W2558" s="38"/>
      <c r="X2558" s="30">
        <v>45908</v>
      </c>
      <c r="Y2558" s="21">
        <f t="shared" si="264"/>
        <v>2</v>
      </c>
      <c r="Z2558" s="21" t="str">
        <f t="shared" si="265"/>
        <v>Saturday</v>
      </c>
      <c r="AA2558" s="21" t="str">
        <f t="shared" si="266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61"/>
        <v>15136</v>
      </c>
      <c r="G2559" s="48">
        <f t="shared" si="262"/>
        <v>15136</v>
      </c>
      <c r="H2559" s="21" t="s">
        <v>3339</v>
      </c>
      <c r="I2559" s="21" t="s">
        <v>4153</v>
      </c>
      <c r="J2559" s="21">
        <v>1</v>
      </c>
      <c r="K2559" s="21">
        <v>1</v>
      </c>
      <c r="L2559" s="21">
        <f t="shared" si="263"/>
        <v>0</v>
      </c>
      <c r="M2559" s="21" t="s">
        <v>3371</v>
      </c>
      <c r="N2559" s="30">
        <v>45906</v>
      </c>
      <c r="O2559" s="48">
        <v>12642</v>
      </c>
      <c r="P2559" s="21" t="s">
        <v>2069</v>
      </c>
      <c r="Q2559" s="21">
        <v>58155324010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Kolkata</v>
      </c>
      <c r="W2559" s="38"/>
      <c r="X2559" s="30">
        <v>45908</v>
      </c>
      <c r="Y2559" s="21">
        <f t="shared" si="264"/>
        <v>2</v>
      </c>
      <c r="Z2559" s="21" t="str">
        <f t="shared" si="265"/>
        <v>Saturday</v>
      </c>
      <c r="AA2559" s="21" t="str">
        <f t="shared" si="266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1"/>
        <v>15136</v>
      </c>
      <c r="G2560" s="48">
        <f t="shared" si="262"/>
        <v>15136</v>
      </c>
      <c r="H2560" s="21" t="s">
        <v>3340</v>
      </c>
      <c r="I2560" s="21" t="s">
        <v>4154</v>
      </c>
      <c r="J2560" s="21">
        <v>1</v>
      </c>
      <c r="K2560" s="21">
        <v>1</v>
      </c>
      <c r="L2560" s="21">
        <f t="shared" si="263"/>
        <v>0</v>
      </c>
      <c r="M2560" s="21" t="s">
        <v>3389</v>
      </c>
      <c r="N2560" s="30">
        <v>45908</v>
      </c>
      <c r="O2560" s="48">
        <v>12642</v>
      </c>
      <c r="P2560" s="21" t="s">
        <v>617</v>
      </c>
      <c r="Q2560" s="21">
        <v>58155355554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Bhuvneshwar</v>
      </c>
      <c r="W2560" s="38"/>
      <c r="X2560" s="30">
        <v>45910</v>
      </c>
      <c r="Y2560" s="21">
        <f t="shared" si="264"/>
        <v>2</v>
      </c>
      <c r="Z2560" s="21" t="str">
        <f t="shared" si="265"/>
        <v>Monday</v>
      </c>
      <c r="AA2560" s="21" t="str">
        <f t="shared" si="266"/>
        <v>Wednesday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2560</v>
      </c>
      <c r="B2561" s="21">
        <v>20821</v>
      </c>
      <c r="C2561" s="30">
        <v>45902</v>
      </c>
      <c r="D2561" s="30">
        <v>45905</v>
      </c>
      <c r="E2561" s="47">
        <v>519.79999999999995</v>
      </c>
      <c r="F2561" s="47">
        <f t="shared" si="261"/>
        <v>45742.399999999994</v>
      </c>
      <c r="G2561" s="48">
        <f t="shared" si="262"/>
        <v>45742.399999999994</v>
      </c>
      <c r="H2561" s="21" t="s">
        <v>590</v>
      </c>
      <c r="I2561" s="21" t="s">
        <v>591</v>
      </c>
      <c r="J2561" s="21">
        <v>1</v>
      </c>
      <c r="K2561" s="21">
        <v>1</v>
      </c>
      <c r="L2561" s="21">
        <f t="shared" si="263"/>
        <v>0</v>
      </c>
      <c r="M2561" s="21" t="s">
        <v>3369</v>
      </c>
      <c r="N2561" s="30">
        <v>45906</v>
      </c>
      <c r="O2561" s="48">
        <v>64355.199999999997</v>
      </c>
      <c r="P2561" s="21" t="s">
        <v>460</v>
      </c>
      <c r="Q2561" s="21">
        <v>58155320355</v>
      </c>
      <c r="R2561" s="21" t="s">
        <v>40</v>
      </c>
      <c r="S2561" s="3">
        <v>-20</v>
      </c>
      <c r="T2561" s="37"/>
      <c r="U2561" s="21" t="s">
        <v>611</v>
      </c>
      <c r="V2561" s="21" t="str">
        <f>VLOOKUP(P2561,'Customer List'!B:C,2,)</f>
        <v>Hyderabad</v>
      </c>
      <c r="W2561" s="38"/>
      <c r="X2561" s="30">
        <v>45908</v>
      </c>
      <c r="Y2561" s="21">
        <f t="shared" si="264"/>
        <v>2</v>
      </c>
      <c r="Z2561" s="21" t="str">
        <f t="shared" si="265"/>
        <v>Saturday</v>
      </c>
      <c r="AA2561" s="21" t="str">
        <f t="shared" si="266"/>
        <v>Monday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2561</v>
      </c>
      <c r="B2562" s="21" t="s">
        <v>3341</v>
      </c>
      <c r="C2562" s="30">
        <v>45902</v>
      </c>
      <c r="D2562" s="30">
        <v>45905</v>
      </c>
      <c r="E2562" s="47">
        <v>514.5</v>
      </c>
      <c r="F2562" s="47">
        <f t="shared" si="261"/>
        <v>45276</v>
      </c>
      <c r="G2562" s="48">
        <f t="shared" si="262"/>
        <v>45276</v>
      </c>
      <c r="H2562" s="21" t="s">
        <v>3342</v>
      </c>
      <c r="I2562" s="21" t="s">
        <v>4155</v>
      </c>
      <c r="J2562" s="21">
        <v>1</v>
      </c>
      <c r="K2562" s="21">
        <v>1</v>
      </c>
      <c r="L2562" s="21">
        <f t="shared" si="263"/>
        <v>0</v>
      </c>
      <c r="M2562" s="21" t="s">
        <v>3399</v>
      </c>
      <c r="N2562" s="30">
        <v>45908</v>
      </c>
      <c r="O2562" s="48">
        <v>72030</v>
      </c>
      <c r="P2562" s="21" t="s">
        <v>944</v>
      </c>
      <c r="Q2562" s="21">
        <v>58155356346</v>
      </c>
      <c r="R2562" s="21" t="s">
        <v>40</v>
      </c>
      <c r="S2562" s="3">
        <v>4</v>
      </c>
      <c r="T2562" s="37"/>
      <c r="U2562" s="21" t="s">
        <v>3344</v>
      </c>
      <c r="V2562" s="21" t="str">
        <f>VLOOKUP(P2562,'Customer List'!B:C,2,)</f>
        <v>Banglore</v>
      </c>
      <c r="W2562" s="38"/>
      <c r="X2562" s="30">
        <v>45909</v>
      </c>
      <c r="Y2562" s="21">
        <f t="shared" si="264"/>
        <v>1</v>
      </c>
      <c r="Z2562" s="21" t="str">
        <f t="shared" si="265"/>
        <v>Monday</v>
      </c>
      <c r="AA2562" s="21" t="str">
        <f t="shared" si="266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2562</v>
      </c>
      <c r="B2563" s="21" t="s">
        <v>3379</v>
      </c>
      <c r="C2563" s="30">
        <v>45902</v>
      </c>
      <c r="D2563" s="30">
        <v>45908</v>
      </c>
      <c r="E2563" s="47">
        <v>50</v>
      </c>
      <c r="F2563" s="47">
        <f t="shared" ref="F2563:F2626" si="267">IF(AB2563="DOLLAR",E2563*88,E2563)</f>
        <v>4400</v>
      </c>
      <c r="G2563" s="48">
        <f t="shared" ref="G2563:G2626" si="268">F2563*J2563</f>
        <v>4400</v>
      </c>
      <c r="H2563" s="21" t="s">
        <v>3380</v>
      </c>
      <c r="I2563" s="21"/>
      <c r="J2563" s="21">
        <v>1</v>
      </c>
      <c r="K2563" s="21">
        <v>1</v>
      </c>
      <c r="L2563" s="21">
        <f t="shared" ref="L2563:L2626" si="269">J2563-K2563</f>
        <v>0</v>
      </c>
      <c r="M2563" s="21" t="s">
        <v>3396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ref="Y2563:Y2626" si="270">IF(X2563="", "", X2563-N2563)</f>
        <v>1</v>
      </c>
      <c r="Z2563" s="21" t="str">
        <f t="shared" ref="Z2563:Z2626" si="271">IF(N2563="", "", TEXT(N2563, "dddd"))</f>
        <v>Monday</v>
      </c>
      <c r="AA2563" s="21" t="str">
        <f t="shared" ref="AA2563:AA2626" si="272"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si="267"/>
        <v>4400</v>
      </c>
      <c r="G2564" s="48">
        <f t="shared" si="268"/>
        <v>4400</v>
      </c>
      <c r="H2564" s="21" t="s">
        <v>3381</v>
      </c>
      <c r="I2564" s="21"/>
      <c r="J2564" s="21">
        <v>1</v>
      </c>
      <c r="K2564" s="21">
        <v>1</v>
      </c>
      <c r="L2564" s="21">
        <f t="shared" si="269"/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si="270"/>
        <v>1</v>
      </c>
      <c r="Z2564" s="21" t="str">
        <f t="shared" si="271"/>
        <v>Monday</v>
      </c>
      <c r="AA2564" s="21" t="str">
        <f t="shared" si="272"/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2564</v>
      </c>
      <c r="B2565" s="21" t="s">
        <v>3375</v>
      </c>
      <c r="C2565" s="30">
        <v>45903</v>
      </c>
      <c r="D2565" s="30">
        <v>45908</v>
      </c>
      <c r="E2565" s="47">
        <v>40.799999999999997</v>
      </c>
      <c r="F2565" s="47">
        <f t="shared" si="267"/>
        <v>3590.3999999999996</v>
      </c>
      <c r="G2565" s="48">
        <f t="shared" si="268"/>
        <v>3590.3999999999996</v>
      </c>
      <c r="H2565" s="21" t="s">
        <v>3376</v>
      </c>
      <c r="I2565" s="21" t="s">
        <v>4157</v>
      </c>
      <c r="J2565" s="21">
        <v>1</v>
      </c>
      <c r="K2565" s="21">
        <v>1</v>
      </c>
      <c r="L2565" s="21">
        <f t="shared" si="269"/>
        <v>0</v>
      </c>
      <c r="M2565" s="21" t="s">
        <v>3386</v>
      </c>
      <c r="N2565" s="30">
        <v>45908</v>
      </c>
      <c r="O2565" s="48">
        <v>6165.9</v>
      </c>
      <c r="P2565" s="21" t="s">
        <v>3377</v>
      </c>
      <c r="Q2565" s="21">
        <v>58155354983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45910</v>
      </c>
      <c r="Y2565" s="21">
        <f t="shared" si="270"/>
        <v>2</v>
      </c>
      <c r="Z2565" s="21" t="str">
        <f t="shared" si="271"/>
        <v>Monday</v>
      </c>
      <c r="AA2565" s="21" t="str">
        <f t="shared" si="272"/>
        <v>Wednesday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44.8</v>
      </c>
      <c r="F2566" s="47">
        <f t="shared" si="267"/>
        <v>3942.3999999999996</v>
      </c>
      <c r="G2566" s="48">
        <f t="shared" si="268"/>
        <v>7884.7999999999993</v>
      </c>
      <c r="H2566" s="21" t="s">
        <v>679</v>
      </c>
      <c r="I2566" s="21" t="s">
        <v>4117</v>
      </c>
      <c r="J2566" s="21">
        <v>2</v>
      </c>
      <c r="K2566" s="21">
        <v>2</v>
      </c>
      <c r="L2566" s="21">
        <f t="shared" si="269"/>
        <v>0</v>
      </c>
      <c r="M2566" s="21" t="s">
        <v>3388</v>
      </c>
      <c r="N2566" s="30">
        <v>45908</v>
      </c>
      <c r="O2566" s="48">
        <v>12555</v>
      </c>
      <c r="P2566" s="21" t="s">
        <v>2488</v>
      </c>
      <c r="Q2566" s="21">
        <v>58155354832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45909</v>
      </c>
      <c r="Y2566" s="21">
        <f t="shared" si="270"/>
        <v>1</v>
      </c>
      <c r="Z2566" s="21" t="str">
        <f t="shared" si="271"/>
        <v>Monday</v>
      </c>
      <c r="AA2566" s="21" t="str">
        <f t="shared" si="272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2566</v>
      </c>
      <c r="B2567" s="21" t="s">
        <v>3341</v>
      </c>
      <c r="C2567" s="30">
        <v>45902</v>
      </c>
      <c r="D2567" s="30">
        <v>45908</v>
      </c>
      <c r="E2567" s="47">
        <v>1883</v>
      </c>
      <c r="F2567" s="47">
        <f t="shared" si="267"/>
        <v>165704</v>
      </c>
      <c r="G2567" s="48">
        <f t="shared" si="268"/>
        <v>165704</v>
      </c>
      <c r="H2567" s="21" t="s">
        <v>3343</v>
      </c>
      <c r="I2567" s="21" t="s">
        <v>4156</v>
      </c>
      <c r="J2567" s="21">
        <v>1</v>
      </c>
      <c r="K2567" s="21">
        <v>1</v>
      </c>
      <c r="L2567" s="21">
        <f t="shared" si="269"/>
        <v>0</v>
      </c>
      <c r="M2567" s="21" t="s">
        <v>3390</v>
      </c>
      <c r="N2567" s="30">
        <v>45908</v>
      </c>
      <c r="O2567" s="48">
        <v>282450</v>
      </c>
      <c r="P2567" s="21" t="s">
        <v>898</v>
      </c>
      <c r="Q2567" s="21">
        <v>58155355355</v>
      </c>
      <c r="R2567" s="21" t="s">
        <v>40</v>
      </c>
      <c r="S2567" s="3">
        <v>4</v>
      </c>
      <c r="T2567" s="37"/>
      <c r="U2567" s="21" t="s">
        <v>3344</v>
      </c>
      <c r="V2567" s="21" t="str">
        <f>VLOOKUP(P2567,'Customer List'!B:C,2,)</f>
        <v>Mumbai</v>
      </c>
      <c r="W2567" s="38"/>
      <c r="X2567" s="30">
        <v>45909</v>
      </c>
      <c r="Y2567" s="21">
        <f t="shared" si="270"/>
        <v>1</v>
      </c>
      <c r="Z2567" s="21" t="str">
        <f t="shared" si="271"/>
        <v>Monday</v>
      </c>
      <c r="AA2567" s="21" t="str">
        <f t="shared" si="272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x14ac:dyDescent="0.25">
      <c r="A2568" s="21">
        <v>2567</v>
      </c>
      <c r="B2568" s="21" t="s">
        <v>3418</v>
      </c>
      <c r="C2568" s="30">
        <v>45905</v>
      </c>
      <c r="D2568" s="30">
        <v>45910</v>
      </c>
      <c r="E2568" s="47">
        <v>65.8</v>
      </c>
      <c r="F2568" s="47">
        <f t="shared" si="267"/>
        <v>5790.4</v>
      </c>
      <c r="G2568" s="48">
        <f t="shared" si="268"/>
        <v>5790.4</v>
      </c>
      <c r="H2568" s="21">
        <v>100429</v>
      </c>
      <c r="I2568" s="21" t="s">
        <v>3907</v>
      </c>
      <c r="J2568" s="21">
        <v>1</v>
      </c>
      <c r="K2568" s="21">
        <v>1</v>
      </c>
      <c r="L2568" s="21">
        <f t="shared" si="269"/>
        <v>0</v>
      </c>
      <c r="M2568" s="21" t="s">
        <v>3517</v>
      </c>
      <c r="N2568" s="30">
        <v>45913</v>
      </c>
      <c r="O2568" s="48">
        <v>8037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0"/>
        <v>2</v>
      </c>
      <c r="Z2568" s="21" t="str">
        <f t="shared" si="271"/>
        <v>Saturday</v>
      </c>
      <c r="AA2568" s="21" t="str">
        <f t="shared" si="272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61.6</v>
      </c>
      <c r="F2569" s="47">
        <f t="shared" si="267"/>
        <v>5420.8</v>
      </c>
      <c r="G2569" s="48">
        <f t="shared" si="268"/>
        <v>5420.8</v>
      </c>
      <c r="H2569" s="21">
        <v>100527</v>
      </c>
      <c r="I2569" s="21" t="s">
        <v>3908</v>
      </c>
      <c r="J2569" s="21">
        <v>1</v>
      </c>
      <c r="K2569" s="21">
        <v>1</v>
      </c>
      <c r="L2569" s="21">
        <f t="shared" si="269"/>
        <v>0</v>
      </c>
      <c r="M2569" s="21" t="s">
        <v>3613</v>
      </c>
      <c r="N2569" s="30">
        <v>45917</v>
      </c>
      <c r="O2569" s="48">
        <v>7106</v>
      </c>
      <c r="P2569" s="21" t="s">
        <v>42</v>
      </c>
      <c r="Q2569" s="21" t="s">
        <v>636</v>
      </c>
      <c r="R2569" s="21" t="s">
        <v>723</v>
      </c>
      <c r="S2569" s="3">
        <v>4</v>
      </c>
      <c r="T2569" s="37"/>
      <c r="U2569" s="21" t="s">
        <v>18</v>
      </c>
      <c r="V2569" s="21" t="str">
        <f>VLOOKUP(P2569,'Customer List'!B:C,2,)</f>
        <v>Faridabad</v>
      </c>
      <c r="W2569" s="38"/>
      <c r="X2569" s="30">
        <f>IF(OR(R2569 = "PRIYANKA MADAM", R2569 = "DEEPAK", R2569 = "PORTER"),N2569,"")</f>
        <v>45917</v>
      </c>
      <c r="Y2569" s="21">
        <f t="shared" si="270"/>
        <v>0</v>
      </c>
      <c r="Z2569" s="21" t="str">
        <f t="shared" si="271"/>
        <v>Wednesday</v>
      </c>
      <c r="AA2569" s="21" t="str">
        <f t="shared" si="272"/>
        <v>Wednesday</v>
      </c>
      <c r="AB2569" s="21" t="str">
        <f>VLOOKUP(U2569,'Currency Sheet'!A:C,3,)</f>
        <v>DOLLAR</v>
      </c>
      <c r="AC2569" s="42" t="str">
        <f>VLOOKUP(P2569,'Customer List'!B:D,3,)</f>
        <v>Local</v>
      </c>
    </row>
    <row r="2570" spans="1:29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156.75</v>
      </c>
      <c r="F2570" s="47">
        <f t="shared" si="267"/>
        <v>13794</v>
      </c>
      <c r="G2570" s="48">
        <f t="shared" si="268"/>
        <v>13794</v>
      </c>
      <c r="H2570" s="21">
        <v>100747</v>
      </c>
      <c r="I2570" s="21" t="s">
        <v>3909</v>
      </c>
      <c r="J2570" s="21">
        <v>1</v>
      </c>
      <c r="K2570" s="21">
        <v>1</v>
      </c>
      <c r="L2570" s="21">
        <f t="shared" si="269"/>
        <v>0</v>
      </c>
      <c r="M2570" s="21" t="s">
        <v>3517</v>
      </c>
      <c r="N2570" s="30">
        <v>45913</v>
      </c>
      <c r="O2570" s="48">
        <v>17869.5</v>
      </c>
      <c r="P2570" s="21" t="s">
        <v>617</v>
      </c>
      <c r="Q2570" s="21">
        <v>58155620725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Bhuvneshwar</v>
      </c>
      <c r="W2570" s="38"/>
      <c r="X2570" s="30">
        <v>45915</v>
      </c>
      <c r="Y2570" s="21">
        <f t="shared" si="270"/>
        <v>2</v>
      </c>
      <c r="Z2570" s="21" t="str">
        <f t="shared" si="271"/>
        <v>Saturday</v>
      </c>
      <c r="AA2570" s="21" t="str">
        <f t="shared" si="272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73.5</v>
      </c>
      <c r="F2571" s="47">
        <f t="shared" si="267"/>
        <v>6468</v>
      </c>
      <c r="G2571" s="48">
        <f t="shared" si="268"/>
        <v>6468</v>
      </c>
      <c r="H2571" s="21">
        <v>101212</v>
      </c>
      <c r="I2571" s="21" t="s">
        <v>3910</v>
      </c>
      <c r="J2571" s="21">
        <v>1</v>
      </c>
      <c r="K2571" s="21">
        <v>1</v>
      </c>
      <c r="L2571" s="21">
        <f t="shared" si="269"/>
        <v>0</v>
      </c>
      <c r="M2571" s="21" t="s">
        <v>3510</v>
      </c>
      <c r="N2571" s="30">
        <v>45913</v>
      </c>
      <c r="O2571" s="48">
        <v>11718</v>
      </c>
      <c r="P2571" s="21" t="s">
        <v>3419</v>
      </c>
      <c r="Q2571" s="21">
        <v>58155615291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BANGALORE</v>
      </c>
      <c r="W2571" s="38"/>
      <c r="X2571" s="30">
        <v>45915</v>
      </c>
      <c r="Y2571" s="21">
        <f t="shared" si="270"/>
        <v>2</v>
      </c>
      <c r="Z2571" s="21" t="str">
        <f t="shared" si="271"/>
        <v>Saturday</v>
      </c>
      <c r="AA2571" s="21" t="str">
        <f t="shared" si="272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25.2</v>
      </c>
      <c r="F2572" s="47">
        <f t="shared" si="267"/>
        <v>2217.6</v>
      </c>
      <c r="G2572" s="48">
        <f t="shared" si="268"/>
        <v>2217.6</v>
      </c>
      <c r="H2572" s="21">
        <v>101301</v>
      </c>
      <c r="I2572" s="21" t="s">
        <v>3911</v>
      </c>
      <c r="J2572" s="21">
        <v>1</v>
      </c>
      <c r="K2572" s="21">
        <v>1</v>
      </c>
      <c r="L2572" s="21">
        <f t="shared" si="269"/>
        <v>0</v>
      </c>
      <c r="M2572" s="21" t="s">
        <v>3536</v>
      </c>
      <c r="N2572" s="30">
        <v>45915</v>
      </c>
      <c r="O2572" s="48">
        <v>4464</v>
      </c>
      <c r="P2572" s="21" t="s">
        <v>3420</v>
      </c>
      <c r="Q2572" s="21" t="s">
        <v>636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45915</v>
      </c>
      <c r="Y2572" s="21">
        <f t="shared" si="270"/>
        <v>0</v>
      </c>
      <c r="Z2572" s="21" t="str">
        <f t="shared" si="271"/>
        <v>Monday</v>
      </c>
      <c r="AA2572" s="21" t="str">
        <f t="shared" si="272"/>
        <v>Monday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86.8</v>
      </c>
      <c r="F2573" s="47">
        <f t="shared" si="267"/>
        <v>7638.4</v>
      </c>
      <c r="G2573" s="48">
        <f t="shared" si="268"/>
        <v>7638.4</v>
      </c>
      <c r="H2573" s="21">
        <v>101911</v>
      </c>
      <c r="I2573" s="21" t="s">
        <v>3912</v>
      </c>
      <c r="J2573" s="21">
        <v>1</v>
      </c>
      <c r="K2573" s="21">
        <v>1</v>
      </c>
      <c r="L2573" s="21">
        <f t="shared" si="269"/>
        <v>0</v>
      </c>
      <c r="M2573" s="21" t="s">
        <v>3585</v>
      </c>
      <c r="N2573" s="30">
        <v>45917</v>
      </c>
      <c r="O2573" s="48">
        <v>18259</v>
      </c>
      <c r="P2573" s="21" t="s">
        <v>30</v>
      </c>
      <c r="Q2573" s="21" t="s">
        <v>5959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45917</v>
      </c>
      <c r="Y2573" s="21">
        <f t="shared" si="270"/>
        <v>0</v>
      </c>
      <c r="Z2573" s="21" t="str">
        <f t="shared" si="271"/>
        <v>Wednesday</v>
      </c>
      <c r="AA2573" s="21" t="str">
        <f t="shared" si="272"/>
        <v>Wednesday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109.2</v>
      </c>
      <c r="F2574" s="47">
        <f t="shared" si="267"/>
        <v>9609.6</v>
      </c>
      <c r="G2574" s="48">
        <f t="shared" si="268"/>
        <v>9609.6</v>
      </c>
      <c r="H2574" s="21">
        <v>102012</v>
      </c>
      <c r="I2574" s="21" t="s">
        <v>3913</v>
      </c>
      <c r="J2574" s="21">
        <v>1</v>
      </c>
      <c r="K2574" s="21">
        <v>1</v>
      </c>
      <c r="L2574" s="21">
        <f t="shared" si="269"/>
        <v>0</v>
      </c>
      <c r="M2574" s="21" t="s">
        <v>3515</v>
      </c>
      <c r="N2574" s="30">
        <v>45913</v>
      </c>
      <c r="O2574" s="48">
        <v>11849.76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70"/>
        <v>2</v>
      </c>
      <c r="Z2574" s="21" t="str">
        <f t="shared" si="271"/>
        <v>Saturday</v>
      </c>
      <c r="AA2574" s="21" t="str">
        <f t="shared" si="272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160.30000000000001</v>
      </c>
      <c r="F2575" s="47">
        <f t="shared" si="267"/>
        <v>14106.400000000001</v>
      </c>
      <c r="G2575" s="48">
        <f t="shared" si="268"/>
        <v>14106.400000000001</v>
      </c>
      <c r="H2575" s="21">
        <v>102020</v>
      </c>
      <c r="I2575" s="21" t="s">
        <v>3914</v>
      </c>
      <c r="J2575" s="21">
        <v>1</v>
      </c>
      <c r="K2575" s="21">
        <v>1</v>
      </c>
      <c r="L2575" s="21">
        <f t="shared" si="269"/>
        <v>0</v>
      </c>
      <c r="M2575" s="21" t="s">
        <v>3515</v>
      </c>
      <c r="N2575" s="30">
        <v>45913</v>
      </c>
      <c r="O2575" s="48">
        <v>17394.84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0"/>
        <v>2</v>
      </c>
      <c r="Z2575" s="21" t="str">
        <f t="shared" si="271"/>
        <v>Saturday</v>
      </c>
      <c r="AA2575" s="21" t="str">
        <f t="shared" si="272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85.4</v>
      </c>
      <c r="F2576" s="47">
        <f t="shared" si="267"/>
        <v>7515.2000000000007</v>
      </c>
      <c r="G2576" s="48">
        <f t="shared" si="268"/>
        <v>7515.2000000000007</v>
      </c>
      <c r="H2576" s="21">
        <v>102507</v>
      </c>
      <c r="I2576" s="21" t="s">
        <v>3915</v>
      </c>
      <c r="J2576" s="21">
        <v>1</v>
      </c>
      <c r="K2576" s="21">
        <v>1</v>
      </c>
      <c r="L2576" s="21">
        <f t="shared" si="269"/>
        <v>0</v>
      </c>
      <c r="M2576" s="21" t="s">
        <v>3510</v>
      </c>
      <c r="N2576" s="30">
        <v>45913</v>
      </c>
      <c r="O2576" s="48">
        <v>13615.2</v>
      </c>
      <c r="P2576" s="21" t="s">
        <v>3419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70"/>
        <v>2</v>
      </c>
      <c r="Z2576" s="21" t="str">
        <f t="shared" si="271"/>
        <v>Saturday</v>
      </c>
      <c r="AA2576" s="21" t="str">
        <f t="shared" si="272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123.2</v>
      </c>
      <c r="F2577" s="47">
        <f t="shared" si="267"/>
        <v>10841.6</v>
      </c>
      <c r="G2577" s="48">
        <f t="shared" si="268"/>
        <v>10841.6</v>
      </c>
      <c r="H2577" s="21">
        <v>102913</v>
      </c>
      <c r="I2577" s="21" t="s">
        <v>3916</v>
      </c>
      <c r="J2577" s="21">
        <v>1</v>
      </c>
      <c r="K2577" s="21">
        <v>1</v>
      </c>
      <c r="L2577" s="21">
        <f t="shared" si="269"/>
        <v>0</v>
      </c>
      <c r="M2577" s="21" t="s">
        <v>3510</v>
      </c>
      <c r="N2577" s="30">
        <v>45913</v>
      </c>
      <c r="O2577" s="48">
        <v>19641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0"/>
        <v>2</v>
      </c>
      <c r="Z2577" s="21" t="str">
        <f t="shared" si="271"/>
        <v>Saturday</v>
      </c>
      <c r="AA2577" s="21" t="str">
        <f t="shared" si="272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32.9</v>
      </c>
      <c r="F2578" s="47">
        <f t="shared" si="267"/>
        <v>2895.2</v>
      </c>
      <c r="G2578" s="48">
        <f t="shared" si="268"/>
        <v>2895.2</v>
      </c>
      <c r="H2578" s="21">
        <v>103005</v>
      </c>
      <c r="I2578" s="21" t="s">
        <v>3917</v>
      </c>
      <c r="J2578" s="21">
        <v>1</v>
      </c>
      <c r="K2578" s="21">
        <v>1</v>
      </c>
      <c r="L2578" s="21">
        <f t="shared" si="269"/>
        <v>0</v>
      </c>
      <c r="M2578" s="21" t="s">
        <v>3613</v>
      </c>
      <c r="N2578" s="30">
        <v>45917</v>
      </c>
      <c r="O2578" s="48">
        <v>3795.25</v>
      </c>
      <c r="P2578" s="21" t="s">
        <v>42</v>
      </c>
      <c r="Q2578" s="21" t="s">
        <v>636</v>
      </c>
      <c r="R2578" s="21" t="s">
        <v>723</v>
      </c>
      <c r="S2578" s="3">
        <v>4</v>
      </c>
      <c r="T2578" s="37"/>
      <c r="U2578" s="21" t="s">
        <v>18</v>
      </c>
      <c r="V2578" s="21" t="str">
        <f>VLOOKUP(P2578,'Customer List'!B:C,2,)</f>
        <v>Faridabad</v>
      </c>
      <c r="W2578" s="38"/>
      <c r="X2578" s="30">
        <f>IF(OR(R2578 = "PRIYANKA MADAM", R2578 = "DEEPAK", R2578 = "PORTER"),N2578,"")</f>
        <v>45917</v>
      </c>
      <c r="Y2578" s="21">
        <f t="shared" si="270"/>
        <v>0</v>
      </c>
      <c r="Z2578" s="21" t="str">
        <f t="shared" si="271"/>
        <v>Wednesday</v>
      </c>
      <c r="AA2578" s="21" t="str">
        <f t="shared" si="272"/>
        <v>Wednesday</v>
      </c>
      <c r="AB2578" s="21" t="str">
        <f>VLOOKUP(U2578,'Currency Sheet'!A:C,3,)</f>
        <v>DOLLAR</v>
      </c>
      <c r="AC2578" s="42" t="str">
        <f>VLOOKUP(P2578,'Customer List'!B:D,3,)</f>
        <v>Local</v>
      </c>
    </row>
    <row r="2579" spans="1:29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173.6</v>
      </c>
      <c r="F2579" s="47">
        <f t="shared" si="267"/>
        <v>15276.8</v>
      </c>
      <c r="G2579" s="48">
        <f t="shared" si="268"/>
        <v>15276.8</v>
      </c>
      <c r="H2579" s="21">
        <v>103028</v>
      </c>
      <c r="I2579" s="21" t="s">
        <v>3918</v>
      </c>
      <c r="J2579" s="21">
        <v>1</v>
      </c>
      <c r="K2579" s="21">
        <v>1</v>
      </c>
      <c r="L2579" s="21">
        <f t="shared" si="269"/>
        <v>0</v>
      </c>
      <c r="M2579" s="21" t="s">
        <v>3515</v>
      </c>
      <c r="N2579" s="30">
        <v>45913</v>
      </c>
      <c r="O2579" s="48">
        <v>18838.080000000002</v>
      </c>
      <c r="P2579" s="21" t="s">
        <v>276</v>
      </c>
      <c r="Q2579" s="21">
        <v>58155615501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Pune</v>
      </c>
      <c r="W2579" s="38"/>
      <c r="X2579" s="30">
        <v>45915</v>
      </c>
      <c r="Y2579" s="21">
        <f t="shared" si="270"/>
        <v>2</v>
      </c>
      <c r="Z2579" s="21" t="str">
        <f t="shared" si="271"/>
        <v>Saturday</v>
      </c>
      <c r="AA2579" s="21" t="str">
        <f t="shared" si="272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78.400000000000006</v>
      </c>
      <c r="F2580" s="47">
        <f t="shared" si="267"/>
        <v>6899.2000000000007</v>
      </c>
      <c r="G2580" s="48">
        <f t="shared" si="268"/>
        <v>6899.2000000000007</v>
      </c>
      <c r="H2580" s="21">
        <v>103031</v>
      </c>
      <c r="I2580" s="21" t="s">
        <v>3919</v>
      </c>
      <c r="J2580" s="21">
        <v>1</v>
      </c>
      <c r="K2580" s="21">
        <v>1</v>
      </c>
      <c r="L2580" s="21">
        <f t="shared" si="269"/>
        <v>0</v>
      </c>
      <c r="M2580" s="21" t="s">
        <v>3517</v>
      </c>
      <c r="N2580" s="30">
        <v>45913</v>
      </c>
      <c r="O2580" s="48">
        <v>9576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0"/>
        <v>2</v>
      </c>
      <c r="Z2580" s="21" t="str">
        <f t="shared" si="271"/>
        <v>Saturday</v>
      </c>
      <c r="AA2580" s="21" t="str">
        <f t="shared" si="272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65.8</v>
      </c>
      <c r="F2581" s="47">
        <f t="shared" si="267"/>
        <v>5790.4</v>
      </c>
      <c r="G2581" s="48">
        <f t="shared" si="268"/>
        <v>11580.8</v>
      </c>
      <c r="H2581" s="21">
        <v>103112</v>
      </c>
      <c r="I2581" s="21" t="s">
        <v>3920</v>
      </c>
      <c r="J2581" s="21">
        <v>2</v>
      </c>
      <c r="K2581" s="21">
        <v>2</v>
      </c>
      <c r="L2581" s="21">
        <f t="shared" si="269"/>
        <v>0</v>
      </c>
      <c r="M2581" s="21" t="s">
        <v>3510</v>
      </c>
      <c r="N2581" s="30">
        <v>45913</v>
      </c>
      <c r="O2581" s="48">
        <v>20980.799999999999</v>
      </c>
      <c r="P2581" s="21" t="s">
        <v>3419</v>
      </c>
      <c r="Q2581" s="21">
        <v>58155615291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BANGALORE</v>
      </c>
      <c r="W2581" s="38"/>
      <c r="X2581" s="30">
        <v>45915</v>
      </c>
      <c r="Y2581" s="21">
        <f t="shared" si="270"/>
        <v>2</v>
      </c>
      <c r="Z2581" s="21" t="str">
        <f t="shared" si="271"/>
        <v>Saturday</v>
      </c>
      <c r="AA2581" s="21" t="str">
        <f t="shared" si="272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137.19999999999999</v>
      </c>
      <c r="F2582" s="47">
        <f t="shared" si="267"/>
        <v>12073.599999999999</v>
      </c>
      <c r="G2582" s="48">
        <f t="shared" si="268"/>
        <v>12073.599999999999</v>
      </c>
      <c r="H2582" s="21">
        <v>103116</v>
      </c>
      <c r="I2582" s="21" t="s">
        <v>3921</v>
      </c>
      <c r="J2582" s="21">
        <v>1</v>
      </c>
      <c r="K2582" s="21">
        <v>1</v>
      </c>
      <c r="L2582" s="21">
        <f t="shared" si="269"/>
        <v>0</v>
      </c>
      <c r="M2582" s="21" t="s">
        <v>3517</v>
      </c>
      <c r="N2582" s="30">
        <v>45913</v>
      </c>
      <c r="O2582" s="48">
        <v>16758</v>
      </c>
      <c r="P2582" s="21" t="s">
        <v>617</v>
      </c>
      <c r="Q2582" s="21">
        <v>58155620725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Bhuvneshwar</v>
      </c>
      <c r="W2582" s="38"/>
      <c r="X2582" s="30">
        <v>45915</v>
      </c>
      <c r="Y2582" s="21">
        <f t="shared" si="270"/>
        <v>2</v>
      </c>
      <c r="Z2582" s="21" t="str">
        <f t="shared" si="271"/>
        <v>Saturday</v>
      </c>
      <c r="AA2582" s="21" t="str">
        <f t="shared" si="272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162.4</v>
      </c>
      <c r="F2583" s="47">
        <f t="shared" si="267"/>
        <v>14291.2</v>
      </c>
      <c r="G2583" s="48">
        <f t="shared" si="268"/>
        <v>14291.2</v>
      </c>
      <c r="H2583" s="21">
        <v>103226</v>
      </c>
      <c r="I2583" s="21" t="s">
        <v>3922</v>
      </c>
      <c r="J2583" s="21">
        <v>1</v>
      </c>
      <c r="K2583" s="21">
        <v>1</v>
      </c>
      <c r="L2583" s="21">
        <f t="shared" si="269"/>
        <v>0</v>
      </c>
      <c r="M2583" s="21" t="s">
        <v>3515</v>
      </c>
      <c r="N2583" s="30">
        <v>45913</v>
      </c>
      <c r="O2583" s="48">
        <v>17622.72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70"/>
        <v>2</v>
      </c>
      <c r="Z2583" s="21" t="str">
        <f t="shared" si="271"/>
        <v>Saturday</v>
      </c>
      <c r="AA2583" s="21" t="str">
        <f t="shared" si="272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196.5</v>
      </c>
      <c r="F2584" s="47">
        <f t="shared" si="267"/>
        <v>17292</v>
      </c>
      <c r="G2584" s="48">
        <f t="shared" si="268"/>
        <v>17292</v>
      </c>
      <c r="H2584" s="21">
        <v>104543</v>
      </c>
      <c r="I2584" s="21" t="s">
        <v>3923</v>
      </c>
      <c r="J2584" s="21">
        <v>1</v>
      </c>
      <c r="K2584" s="21">
        <v>1</v>
      </c>
      <c r="L2584" s="21">
        <f t="shared" si="269"/>
        <v>0</v>
      </c>
      <c r="M2584" s="21" t="s">
        <v>3515</v>
      </c>
      <c r="N2584" s="30">
        <v>45913</v>
      </c>
      <c r="O2584" s="48">
        <v>19901.52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0"/>
        <v>2</v>
      </c>
      <c r="Z2584" s="21" t="str">
        <f t="shared" si="271"/>
        <v>Saturday</v>
      </c>
      <c r="AA2584" s="21" t="str">
        <f t="shared" si="272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65.8</v>
      </c>
      <c r="F2585" s="47">
        <f t="shared" si="267"/>
        <v>5790.4</v>
      </c>
      <c r="G2585" s="48">
        <f t="shared" si="268"/>
        <v>5790.4</v>
      </c>
      <c r="H2585" s="21">
        <v>105015</v>
      </c>
      <c r="I2585" s="21" t="s">
        <v>3924</v>
      </c>
      <c r="J2585" s="21">
        <v>1</v>
      </c>
      <c r="K2585" s="21">
        <v>1</v>
      </c>
      <c r="L2585" s="21">
        <f t="shared" si="269"/>
        <v>0</v>
      </c>
      <c r="M2585" s="21" t="s">
        <v>3517</v>
      </c>
      <c r="N2585" s="30">
        <v>45913</v>
      </c>
      <c r="O2585" s="48">
        <v>8037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70"/>
        <v>2</v>
      </c>
      <c r="Z2585" s="21" t="str">
        <f t="shared" si="271"/>
        <v>Saturday</v>
      </c>
      <c r="AA2585" s="21" t="str">
        <f t="shared" si="272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30.8</v>
      </c>
      <c r="F2586" s="47">
        <f t="shared" si="267"/>
        <v>2710.4</v>
      </c>
      <c r="G2586" s="48">
        <f t="shared" si="268"/>
        <v>2710.4</v>
      </c>
      <c r="H2586" s="21">
        <v>115507</v>
      </c>
      <c r="I2586" s="21" t="s">
        <v>3925</v>
      </c>
      <c r="J2586" s="21">
        <v>1</v>
      </c>
      <c r="K2586" s="21">
        <v>1</v>
      </c>
      <c r="L2586" s="21">
        <f t="shared" si="269"/>
        <v>0</v>
      </c>
      <c r="M2586" s="21" t="s">
        <v>3517</v>
      </c>
      <c r="N2586" s="30">
        <v>45913</v>
      </c>
      <c r="O2586" s="48">
        <v>3762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0"/>
        <v>2</v>
      </c>
      <c r="Z2586" s="21" t="str">
        <f t="shared" si="271"/>
        <v>Saturday</v>
      </c>
      <c r="AA2586" s="21" t="str">
        <f t="shared" si="272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207.2</v>
      </c>
      <c r="F2587" s="47">
        <f t="shared" si="267"/>
        <v>18233.599999999999</v>
      </c>
      <c r="G2587" s="48">
        <f t="shared" si="268"/>
        <v>18233.599999999999</v>
      </c>
      <c r="H2587" s="21">
        <v>119808</v>
      </c>
      <c r="I2587" s="21" t="s">
        <v>3926</v>
      </c>
      <c r="J2587" s="21">
        <v>1</v>
      </c>
      <c r="K2587" s="21">
        <v>1</v>
      </c>
      <c r="L2587" s="21">
        <f t="shared" si="269"/>
        <v>0</v>
      </c>
      <c r="M2587" s="21" t="s">
        <v>3515</v>
      </c>
      <c r="N2587" s="30">
        <v>45913</v>
      </c>
      <c r="O2587" s="48">
        <v>22484.16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70"/>
        <v>2</v>
      </c>
      <c r="Z2587" s="21" t="str">
        <f t="shared" si="271"/>
        <v>Saturday</v>
      </c>
      <c r="AA2587" s="21" t="str">
        <f t="shared" si="272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185.5</v>
      </c>
      <c r="F2588" s="47">
        <f t="shared" si="267"/>
        <v>16324</v>
      </c>
      <c r="G2588" s="48">
        <f t="shared" si="268"/>
        <v>16324</v>
      </c>
      <c r="H2588" s="21">
        <v>121908</v>
      </c>
      <c r="I2588" s="21" t="s">
        <v>3927</v>
      </c>
      <c r="J2588" s="21">
        <v>1</v>
      </c>
      <c r="K2588" s="21">
        <v>1</v>
      </c>
      <c r="L2588" s="21">
        <f t="shared" si="269"/>
        <v>0</v>
      </c>
      <c r="M2588" s="21" t="s">
        <v>3515</v>
      </c>
      <c r="N2588" s="30">
        <v>45913</v>
      </c>
      <c r="O2588" s="48">
        <v>20129.400000000001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0"/>
        <v>2</v>
      </c>
      <c r="Z2588" s="21" t="str">
        <f t="shared" si="271"/>
        <v>Saturday</v>
      </c>
      <c r="AA2588" s="21" t="str">
        <f t="shared" si="272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206.25</v>
      </c>
      <c r="F2589" s="47">
        <f t="shared" si="267"/>
        <v>18150</v>
      </c>
      <c r="G2589" s="48">
        <f t="shared" si="268"/>
        <v>18150</v>
      </c>
      <c r="H2589" s="21">
        <v>123141</v>
      </c>
      <c r="I2589" s="21" t="s">
        <v>3928</v>
      </c>
      <c r="J2589" s="21">
        <v>1</v>
      </c>
      <c r="K2589" s="21">
        <v>1</v>
      </c>
      <c r="L2589" s="21">
        <f t="shared" si="269"/>
        <v>0</v>
      </c>
      <c r="M2589" s="21" t="s">
        <v>3503</v>
      </c>
      <c r="N2589" s="30">
        <v>45913</v>
      </c>
      <c r="O2589" s="48">
        <v>31968.75</v>
      </c>
      <c r="P2589" s="21" t="s">
        <v>2048</v>
      </c>
      <c r="Q2589" s="21">
        <v>58155617516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Hyderabad</v>
      </c>
      <c r="W2589" s="38"/>
      <c r="X2589" s="30">
        <v>45915</v>
      </c>
      <c r="Y2589" s="21">
        <f t="shared" si="270"/>
        <v>2</v>
      </c>
      <c r="Z2589" s="21" t="str">
        <f t="shared" si="271"/>
        <v>Saturday</v>
      </c>
      <c r="AA2589" s="21" t="str">
        <f t="shared" si="272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93.8</v>
      </c>
      <c r="F2590" s="47">
        <f t="shared" si="267"/>
        <v>8254.4</v>
      </c>
      <c r="G2590" s="48">
        <f t="shared" si="268"/>
        <v>8254.4</v>
      </c>
      <c r="H2590" s="21">
        <v>127607</v>
      </c>
      <c r="I2590" s="21" t="s">
        <v>3929</v>
      </c>
      <c r="J2590" s="21">
        <v>1</v>
      </c>
      <c r="K2590" s="21">
        <v>1</v>
      </c>
      <c r="L2590" s="21">
        <f t="shared" si="269"/>
        <v>0</v>
      </c>
      <c r="M2590" s="21" t="s">
        <v>3585</v>
      </c>
      <c r="N2590" s="30">
        <v>45917</v>
      </c>
      <c r="O2590" s="48">
        <v>19731.5</v>
      </c>
      <c r="P2590" s="21" t="s">
        <v>30</v>
      </c>
      <c r="Q2590" s="21" t="s">
        <v>5959</v>
      </c>
      <c r="R2590" s="21" t="s">
        <v>637</v>
      </c>
      <c r="S2590" s="3">
        <v>4</v>
      </c>
      <c r="T2590" s="37"/>
      <c r="U2590" s="21" t="s">
        <v>18</v>
      </c>
      <c r="V2590" s="21" t="str">
        <f>VLOOKUP(P2590,'Customer List'!B:C,2,)</f>
        <v>Delhi</v>
      </c>
      <c r="W2590" s="38"/>
      <c r="X2590" s="30">
        <f>IF(OR(R2590 = "PRIYANKA MADAM", R2590 = "DEEPAK", R2590 = "PORTER"),N2590,"")</f>
        <v>45917</v>
      </c>
      <c r="Y2590" s="21">
        <f t="shared" si="270"/>
        <v>0</v>
      </c>
      <c r="Z2590" s="21" t="str">
        <f t="shared" si="271"/>
        <v>Wednesday</v>
      </c>
      <c r="AA2590" s="21" t="str">
        <f t="shared" si="272"/>
        <v>Wednesday</v>
      </c>
      <c r="AB2590" s="21" t="str">
        <f>VLOOKUP(U2590,'Currency Sheet'!A:C,3,)</f>
        <v>DOLLAR</v>
      </c>
      <c r="AC2590" s="42" t="str">
        <f>VLOOKUP(P2590,'Customer List'!B:D,3,)</f>
        <v>Local</v>
      </c>
    </row>
    <row r="2591" spans="1:29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67"/>
        <v>8254.4</v>
      </c>
      <c r="G2591" s="48">
        <f t="shared" si="268"/>
        <v>8254.4</v>
      </c>
      <c r="H2591" s="21">
        <v>128007</v>
      </c>
      <c r="I2591" s="21" t="s">
        <v>3930</v>
      </c>
      <c r="J2591" s="21">
        <v>1</v>
      </c>
      <c r="K2591" s="21">
        <v>1</v>
      </c>
      <c r="L2591" s="21">
        <f t="shared" si="269"/>
        <v>0</v>
      </c>
      <c r="M2591" s="21" t="s">
        <v>3517</v>
      </c>
      <c r="N2591" s="30">
        <v>45913</v>
      </c>
      <c r="O2591" s="48">
        <v>11457</v>
      </c>
      <c r="P2591" s="21" t="s">
        <v>617</v>
      </c>
      <c r="Q2591" s="21">
        <v>58155620725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Bhuvneshwar</v>
      </c>
      <c r="W2591" s="38"/>
      <c r="X2591" s="30">
        <v>45915</v>
      </c>
      <c r="Y2591" s="21">
        <f t="shared" si="270"/>
        <v>2</v>
      </c>
      <c r="Z2591" s="21" t="str">
        <f t="shared" si="271"/>
        <v>Saturday</v>
      </c>
      <c r="AA2591" s="21" t="str">
        <f t="shared" si="272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179.2</v>
      </c>
      <c r="F2592" s="47">
        <f t="shared" si="267"/>
        <v>15769.599999999999</v>
      </c>
      <c r="G2592" s="48">
        <f t="shared" si="268"/>
        <v>15769.599999999999</v>
      </c>
      <c r="H2592" s="21">
        <v>136402</v>
      </c>
      <c r="I2592" s="21" t="s">
        <v>3931</v>
      </c>
      <c r="J2592" s="21">
        <v>1</v>
      </c>
      <c r="K2592" s="21">
        <v>1</v>
      </c>
      <c r="L2592" s="21">
        <f t="shared" si="269"/>
        <v>0</v>
      </c>
      <c r="M2592" s="21" t="s">
        <v>3515</v>
      </c>
      <c r="N2592" s="30">
        <v>45913</v>
      </c>
      <c r="O2592" s="48">
        <v>19445.759999999998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0"/>
        <v>2</v>
      </c>
      <c r="Z2592" s="21" t="str">
        <f t="shared" si="271"/>
        <v>Saturday</v>
      </c>
      <c r="AA2592" s="21" t="str">
        <f t="shared" si="272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209.3</v>
      </c>
      <c r="F2593" s="47">
        <f t="shared" si="267"/>
        <v>18418.400000000001</v>
      </c>
      <c r="G2593" s="48">
        <f t="shared" si="268"/>
        <v>18418.400000000001</v>
      </c>
      <c r="H2593" s="21">
        <v>138214</v>
      </c>
      <c r="I2593" s="21" t="s">
        <v>3932</v>
      </c>
      <c r="J2593" s="21">
        <v>1</v>
      </c>
      <c r="K2593" s="21">
        <v>1</v>
      </c>
      <c r="L2593" s="21">
        <f t="shared" si="269"/>
        <v>0</v>
      </c>
      <c r="M2593" s="21" t="s">
        <v>3510</v>
      </c>
      <c r="N2593" s="30">
        <v>45913</v>
      </c>
      <c r="O2593" s="48">
        <v>33368.400000000001</v>
      </c>
      <c r="P2593" s="21" t="s">
        <v>3419</v>
      </c>
      <c r="Q2593" s="21">
        <v>58155615291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BANGALORE</v>
      </c>
      <c r="W2593" s="38"/>
      <c r="X2593" s="30">
        <v>45915</v>
      </c>
      <c r="Y2593" s="21">
        <f t="shared" si="270"/>
        <v>2</v>
      </c>
      <c r="Z2593" s="21" t="str">
        <f t="shared" si="271"/>
        <v>Saturday</v>
      </c>
      <c r="AA2593" s="21" t="str">
        <f t="shared" si="272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180.6</v>
      </c>
      <c r="F2594" s="47">
        <f t="shared" si="267"/>
        <v>15892.8</v>
      </c>
      <c r="G2594" s="48">
        <f t="shared" si="268"/>
        <v>15892.8</v>
      </c>
      <c r="H2594" s="21">
        <v>140902</v>
      </c>
      <c r="I2594" s="21" t="s">
        <v>3933</v>
      </c>
      <c r="J2594" s="21">
        <v>1</v>
      </c>
      <c r="K2594" s="21">
        <v>1</v>
      </c>
      <c r="L2594" s="21">
        <f t="shared" si="269"/>
        <v>0</v>
      </c>
      <c r="M2594" s="21" t="s">
        <v>3515</v>
      </c>
      <c r="N2594" s="30">
        <v>45913</v>
      </c>
      <c r="O2594" s="48">
        <v>19597.68</v>
      </c>
      <c r="P2594" s="21" t="s">
        <v>276</v>
      </c>
      <c r="Q2594" s="21">
        <v>58155615501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Pune</v>
      </c>
      <c r="W2594" s="38"/>
      <c r="X2594" s="30">
        <v>45915</v>
      </c>
      <c r="Y2594" s="21">
        <f t="shared" si="270"/>
        <v>2</v>
      </c>
      <c r="Z2594" s="21" t="str">
        <f t="shared" si="271"/>
        <v>Saturday</v>
      </c>
      <c r="AA2594" s="21" t="str">
        <f t="shared" si="272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95.2</v>
      </c>
      <c r="F2595" s="47">
        <f t="shared" si="267"/>
        <v>8377.6</v>
      </c>
      <c r="G2595" s="48">
        <f t="shared" si="268"/>
        <v>8377.6</v>
      </c>
      <c r="H2595" s="21">
        <v>141703</v>
      </c>
      <c r="I2595" s="21" t="s">
        <v>3934</v>
      </c>
      <c r="J2595" s="21">
        <v>1</v>
      </c>
      <c r="K2595" s="21">
        <v>1</v>
      </c>
      <c r="L2595" s="21">
        <f t="shared" si="269"/>
        <v>0</v>
      </c>
      <c r="M2595" s="21" t="s">
        <v>3517</v>
      </c>
      <c r="N2595" s="30">
        <v>45913</v>
      </c>
      <c r="O2595" s="48">
        <v>11628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0"/>
        <v>2</v>
      </c>
      <c r="Z2595" s="21" t="str">
        <f t="shared" si="271"/>
        <v>Saturday</v>
      </c>
      <c r="AA2595" s="21" t="str">
        <f t="shared" si="272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67"/>
        <v>8377.6</v>
      </c>
      <c r="G2596" s="48">
        <f t="shared" si="268"/>
        <v>8377.6</v>
      </c>
      <c r="H2596" s="21">
        <v>155512</v>
      </c>
      <c r="I2596" s="21" t="s">
        <v>3935</v>
      </c>
      <c r="J2596" s="21">
        <v>1</v>
      </c>
      <c r="K2596" s="21">
        <v>1</v>
      </c>
      <c r="L2596" s="21">
        <f t="shared" si="269"/>
        <v>0</v>
      </c>
      <c r="M2596" s="21" t="s">
        <v>3585</v>
      </c>
      <c r="N2596" s="30">
        <v>45917</v>
      </c>
      <c r="O2596" s="48">
        <v>20026</v>
      </c>
      <c r="P2596" s="21" t="s">
        <v>30</v>
      </c>
      <c r="Q2596" s="21" t="s">
        <v>5959</v>
      </c>
      <c r="R2596" s="21" t="s">
        <v>637</v>
      </c>
      <c r="S2596" s="3">
        <v>4</v>
      </c>
      <c r="T2596" s="37"/>
      <c r="U2596" s="21" t="s">
        <v>18</v>
      </c>
      <c r="V2596" s="21" t="str">
        <f>VLOOKUP(P2596,'Customer List'!B:C,2,)</f>
        <v>Delhi</v>
      </c>
      <c r="W2596" s="38"/>
      <c r="X2596" s="30">
        <f>IF(OR(R2596 = "PRIYANKA MADAM", R2596 = "DEEPAK", R2596 = "PORTER"),N2596,"")</f>
        <v>45917</v>
      </c>
      <c r="Y2596" s="21">
        <f t="shared" si="270"/>
        <v>0</v>
      </c>
      <c r="Z2596" s="21" t="str">
        <f t="shared" si="271"/>
        <v>Wednesday</v>
      </c>
      <c r="AA2596" s="21" t="str">
        <f t="shared" si="272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81.900000000000006</v>
      </c>
      <c r="F2597" s="47">
        <f t="shared" si="267"/>
        <v>7207.2000000000007</v>
      </c>
      <c r="G2597" s="48">
        <f t="shared" si="268"/>
        <v>7207.2000000000007</v>
      </c>
      <c r="H2597" s="21">
        <v>155608</v>
      </c>
      <c r="I2597" s="21" t="s">
        <v>3936</v>
      </c>
      <c r="J2597" s="21">
        <v>1</v>
      </c>
      <c r="K2597" s="21">
        <v>1</v>
      </c>
      <c r="L2597" s="21">
        <f t="shared" si="269"/>
        <v>0</v>
      </c>
      <c r="M2597" s="21" t="s">
        <v>3517</v>
      </c>
      <c r="N2597" s="30">
        <v>45913</v>
      </c>
      <c r="O2597" s="48">
        <v>10003.5</v>
      </c>
      <c r="P2597" s="21" t="s">
        <v>617</v>
      </c>
      <c r="Q2597" s="21">
        <v>58155620725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Bhuvneshwar</v>
      </c>
      <c r="W2597" s="38"/>
      <c r="X2597" s="30">
        <v>45915</v>
      </c>
      <c r="Y2597" s="21">
        <f t="shared" si="270"/>
        <v>2</v>
      </c>
      <c r="Z2597" s="21" t="str">
        <f t="shared" si="271"/>
        <v>Saturday</v>
      </c>
      <c r="AA2597" s="21" t="str">
        <f t="shared" si="272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93.8</v>
      </c>
      <c r="F2598" s="47">
        <f t="shared" si="267"/>
        <v>8254.4</v>
      </c>
      <c r="G2598" s="48">
        <f t="shared" si="268"/>
        <v>8254.4</v>
      </c>
      <c r="H2598" s="21">
        <v>155903</v>
      </c>
      <c r="I2598" s="21" t="s">
        <v>3937</v>
      </c>
      <c r="J2598" s="21">
        <v>1</v>
      </c>
      <c r="K2598" s="21">
        <v>1</v>
      </c>
      <c r="L2598" s="21">
        <f t="shared" si="269"/>
        <v>0</v>
      </c>
      <c r="M2598" s="21" t="s">
        <v>3613</v>
      </c>
      <c r="N2598" s="30">
        <v>45917</v>
      </c>
      <c r="O2598" s="48">
        <v>10820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0"/>
        <v>0</v>
      </c>
      <c r="Z2598" s="21" t="str">
        <f t="shared" si="271"/>
        <v>Wednesday</v>
      </c>
      <c r="AA2598" s="21" t="str">
        <f t="shared" si="272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193.2</v>
      </c>
      <c r="F2599" s="47">
        <f t="shared" si="267"/>
        <v>17001.599999999999</v>
      </c>
      <c r="G2599" s="48">
        <f t="shared" si="268"/>
        <v>34003.199999999997</v>
      </c>
      <c r="H2599" s="21">
        <v>156604</v>
      </c>
      <c r="I2599" s="21" t="s">
        <v>3938</v>
      </c>
      <c r="J2599" s="21">
        <v>2</v>
      </c>
      <c r="K2599" s="21">
        <v>2</v>
      </c>
      <c r="L2599" s="21">
        <f t="shared" si="269"/>
        <v>0</v>
      </c>
      <c r="M2599" s="21" t="s">
        <v>3502</v>
      </c>
      <c r="N2599" s="30">
        <v>45913</v>
      </c>
      <c r="O2599" s="48">
        <v>58180.800000000003</v>
      </c>
      <c r="P2599" s="21" t="s">
        <v>2048</v>
      </c>
      <c r="Q2599" s="21">
        <v>58155617516</v>
      </c>
      <c r="R2599" s="21" t="s">
        <v>40</v>
      </c>
      <c r="S2599" s="3">
        <v>4</v>
      </c>
      <c r="T2599" s="37"/>
      <c r="U2599" s="21" t="s">
        <v>18</v>
      </c>
      <c r="V2599" s="21" t="str">
        <f>VLOOKUP(P2599,'Customer List'!B:C,2,)</f>
        <v>Hyderabad</v>
      </c>
      <c r="W2599" s="38"/>
      <c r="X2599" s="30">
        <v>45915</v>
      </c>
      <c r="Y2599" s="21">
        <f t="shared" si="270"/>
        <v>2</v>
      </c>
      <c r="Z2599" s="21" t="str">
        <f t="shared" si="271"/>
        <v>Saturday</v>
      </c>
      <c r="AA2599" s="21" t="str">
        <f t="shared" si="272"/>
        <v>Monday</v>
      </c>
      <c r="AB2599" s="21" t="str">
        <f>VLOOKUP(U2599,'Currency Sheet'!A:C,3,)</f>
        <v>DOLLAR</v>
      </c>
      <c r="AC2599" s="42" t="str">
        <f>VLOOKUP(P2599,'Customer List'!B:D,3,)</f>
        <v>OutStation</v>
      </c>
    </row>
    <row r="2600" spans="1:29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47.6</v>
      </c>
      <c r="F2600" s="47">
        <f t="shared" si="267"/>
        <v>4188.8</v>
      </c>
      <c r="G2600" s="48">
        <f t="shared" si="268"/>
        <v>4188.8</v>
      </c>
      <c r="H2600" s="21">
        <v>161203</v>
      </c>
      <c r="I2600" s="21" t="s">
        <v>3939</v>
      </c>
      <c r="J2600" s="21">
        <v>1</v>
      </c>
      <c r="K2600" s="21">
        <v>1</v>
      </c>
      <c r="L2600" s="21">
        <f t="shared" si="269"/>
        <v>0</v>
      </c>
      <c r="M2600" s="21" t="s">
        <v>3613</v>
      </c>
      <c r="N2600" s="30">
        <v>45917</v>
      </c>
      <c r="O2600" s="48">
        <v>5491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70"/>
        <v>0</v>
      </c>
      <c r="Z2600" s="21" t="str">
        <f t="shared" si="271"/>
        <v>Wednesday</v>
      </c>
      <c r="AA2600" s="21" t="str">
        <f t="shared" si="272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30.8</v>
      </c>
      <c r="F2601" s="47">
        <f t="shared" si="267"/>
        <v>2710.4</v>
      </c>
      <c r="G2601" s="48">
        <f t="shared" si="268"/>
        <v>2710.4</v>
      </c>
      <c r="H2601" s="21">
        <v>163503</v>
      </c>
      <c r="I2601" s="21" t="s">
        <v>3940</v>
      </c>
      <c r="J2601" s="21">
        <v>1</v>
      </c>
      <c r="K2601" s="21">
        <v>1</v>
      </c>
      <c r="L2601" s="21">
        <f t="shared" si="269"/>
        <v>0</v>
      </c>
      <c r="M2601" s="21" t="s">
        <v>3613</v>
      </c>
      <c r="N2601" s="30">
        <v>45917</v>
      </c>
      <c r="O2601" s="48">
        <v>3553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0"/>
        <v>0</v>
      </c>
      <c r="Z2601" s="21" t="str">
        <f t="shared" si="271"/>
        <v>Wednesday</v>
      </c>
      <c r="AA2601" s="21" t="str">
        <f t="shared" si="272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50.4</v>
      </c>
      <c r="F2602" s="47">
        <f t="shared" si="267"/>
        <v>4435.2</v>
      </c>
      <c r="G2602" s="48">
        <f t="shared" si="268"/>
        <v>4435.2</v>
      </c>
      <c r="H2602" s="21">
        <v>300412</v>
      </c>
      <c r="I2602" s="21" t="s">
        <v>3941</v>
      </c>
      <c r="J2602" s="21">
        <v>1</v>
      </c>
      <c r="K2602" s="21">
        <v>1</v>
      </c>
      <c r="L2602" s="21">
        <f t="shared" si="269"/>
        <v>0</v>
      </c>
      <c r="M2602" s="21" t="s">
        <v>3436</v>
      </c>
      <c r="N2602" s="30">
        <v>45911</v>
      </c>
      <c r="O2602" s="48">
        <v>6912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0"/>
        <v>0</v>
      </c>
      <c r="Z2602" s="21" t="str">
        <f t="shared" si="271"/>
        <v>Thursday</v>
      </c>
      <c r="AA2602" s="21" t="str">
        <f t="shared" si="272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234.5</v>
      </c>
      <c r="F2603" s="47">
        <f t="shared" si="267"/>
        <v>20636</v>
      </c>
      <c r="G2603" s="48">
        <f t="shared" si="268"/>
        <v>20636</v>
      </c>
      <c r="H2603" s="21">
        <v>300428</v>
      </c>
      <c r="I2603" s="21" t="s">
        <v>3942</v>
      </c>
      <c r="J2603" s="21">
        <v>1</v>
      </c>
      <c r="K2603" s="21">
        <v>1</v>
      </c>
      <c r="L2603" s="21">
        <f t="shared" si="269"/>
        <v>0</v>
      </c>
      <c r="M2603" s="21" t="s">
        <v>3518</v>
      </c>
      <c r="N2603" s="30">
        <v>45913</v>
      </c>
      <c r="O2603" s="48">
        <v>31825</v>
      </c>
      <c r="P2603" s="21" t="s">
        <v>617</v>
      </c>
      <c r="Q2603" s="21">
        <v>58155620725</v>
      </c>
      <c r="R2603" s="21" t="s">
        <v>40</v>
      </c>
      <c r="S2603" s="3">
        <v>4</v>
      </c>
      <c r="T2603" s="37"/>
      <c r="U2603" s="21" t="s">
        <v>18</v>
      </c>
      <c r="V2603" s="21" t="str">
        <f>VLOOKUP(P2603,'Customer List'!B:C,2,)</f>
        <v>Bhuvneshwar</v>
      </c>
      <c r="W2603" s="38"/>
      <c r="X2603" s="30">
        <v>45915</v>
      </c>
      <c r="Y2603" s="21">
        <f t="shared" si="270"/>
        <v>2</v>
      </c>
      <c r="Z2603" s="21" t="str">
        <f t="shared" si="271"/>
        <v>Saturday</v>
      </c>
      <c r="AA2603" s="21" t="str">
        <f t="shared" si="272"/>
        <v>Monday</v>
      </c>
      <c r="AB2603" s="21" t="str">
        <f>VLOOKUP(U2603,'Currency Sheet'!A:C,3,)</f>
        <v>DOLLAR</v>
      </c>
      <c r="AC2603" s="42" t="str">
        <f>VLOOKUP(P2603,'Customer List'!B:D,3,)</f>
        <v>OutStation</v>
      </c>
    </row>
    <row r="2604" spans="1:29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46.2</v>
      </c>
      <c r="F2604" s="47">
        <f t="shared" si="267"/>
        <v>4065.6000000000004</v>
      </c>
      <c r="G2604" s="48">
        <f t="shared" si="268"/>
        <v>4065.6000000000004</v>
      </c>
      <c r="H2604" s="21">
        <v>300508</v>
      </c>
      <c r="I2604" s="21" t="s">
        <v>3943</v>
      </c>
      <c r="J2604" s="21">
        <v>1</v>
      </c>
      <c r="K2604" s="21">
        <v>1</v>
      </c>
      <c r="L2604" s="21">
        <f t="shared" si="269"/>
        <v>0</v>
      </c>
      <c r="M2604" s="21" t="s">
        <v>3436</v>
      </c>
      <c r="N2604" s="30">
        <v>45911</v>
      </c>
      <c r="O2604" s="48">
        <v>6336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70"/>
        <v>0</v>
      </c>
      <c r="Z2604" s="21" t="str">
        <f t="shared" si="271"/>
        <v>Thursday</v>
      </c>
      <c r="AA2604" s="21" t="str">
        <f t="shared" si="272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35</v>
      </c>
      <c r="F2605" s="47">
        <f t="shared" si="267"/>
        <v>3080</v>
      </c>
      <c r="G2605" s="48">
        <f t="shared" si="268"/>
        <v>3080</v>
      </c>
      <c r="H2605" s="21">
        <v>301006</v>
      </c>
      <c r="I2605" s="21" t="s">
        <v>3944</v>
      </c>
      <c r="J2605" s="21">
        <v>1</v>
      </c>
      <c r="K2605" s="21">
        <v>1</v>
      </c>
      <c r="L2605" s="21">
        <f t="shared" si="269"/>
        <v>0</v>
      </c>
      <c r="M2605" s="21" t="s">
        <v>3436</v>
      </c>
      <c r="N2605" s="30">
        <v>45911</v>
      </c>
      <c r="O2605" s="48">
        <v>4800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0"/>
        <v>0</v>
      </c>
      <c r="Z2605" s="21" t="str">
        <f t="shared" si="271"/>
        <v>Thursday</v>
      </c>
      <c r="AA2605" s="21" t="str">
        <f t="shared" si="272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318</v>
      </c>
      <c r="F2606" s="47">
        <f t="shared" si="267"/>
        <v>27984</v>
      </c>
      <c r="G2606" s="48">
        <f t="shared" si="268"/>
        <v>27984</v>
      </c>
      <c r="H2606" s="21">
        <v>302262</v>
      </c>
      <c r="I2606" s="21" t="s">
        <v>3945</v>
      </c>
      <c r="J2606" s="21">
        <v>1</v>
      </c>
      <c r="K2606" s="21">
        <v>1</v>
      </c>
      <c r="L2606" s="21">
        <f t="shared" si="269"/>
        <v>0</v>
      </c>
      <c r="M2606" s="21" t="s">
        <v>3516</v>
      </c>
      <c r="N2606" s="30">
        <v>45913</v>
      </c>
      <c r="O2606" s="48">
        <v>40280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70"/>
        <v>2</v>
      </c>
      <c r="Z2606" s="21" t="str">
        <f t="shared" si="271"/>
        <v>Saturday</v>
      </c>
      <c r="AA2606" s="21" t="str">
        <f t="shared" si="272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267.39999999999998</v>
      </c>
      <c r="F2607" s="47">
        <f t="shared" si="267"/>
        <v>23531.199999999997</v>
      </c>
      <c r="G2607" s="48">
        <f t="shared" si="268"/>
        <v>23531.199999999997</v>
      </c>
      <c r="H2607" s="21">
        <v>303550</v>
      </c>
      <c r="I2607" s="21" t="s">
        <v>3946</v>
      </c>
      <c r="J2607" s="21">
        <v>1</v>
      </c>
      <c r="K2607" s="21">
        <v>1</v>
      </c>
      <c r="L2607" s="21">
        <f t="shared" si="269"/>
        <v>0</v>
      </c>
      <c r="M2607" s="21" t="s">
        <v>3516</v>
      </c>
      <c r="N2607" s="30">
        <v>45913</v>
      </c>
      <c r="O2607" s="48">
        <v>36290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0"/>
        <v>2</v>
      </c>
      <c r="Z2607" s="21" t="str">
        <f t="shared" si="271"/>
        <v>Saturday</v>
      </c>
      <c r="AA2607" s="21" t="str">
        <f t="shared" si="272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50.4</v>
      </c>
      <c r="F2608" s="47">
        <f t="shared" si="267"/>
        <v>4435.2</v>
      </c>
      <c r="G2608" s="48">
        <f t="shared" si="268"/>
        <v>8870.4</v>
      </c>
      <c r="H2608" s="21">
        <v>304006</v>
      </c>
      <c r="I2608" s="21" t="s">
        <v>3947</v>
      </c>
      <c r="J2608" s="21">
        <v>2</v>
      </c>
      <c r="K2608" s="21">
        <v>2</v>
      </c>
      <c r="L2608" s="21">
        <f t="shared" si="269"/>
        <v>0</v>
      </c>
      <c r="M2608" s="21" t="s">
        <v>3524</v>
      </c>
      <c r="N2608" s="30">
        <v>45913</v>
      </c>
      <c r="O2608" s="48">
        <v>15177.6</v>
      </c>
      <c r="P2608" s="21" t="s">
        <v>191</v>
      </c>
      <c r="Q2608" s="21" t="s">
        <v>3540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Chandigarh</v>
      </c>
      <c r="W2608" s="38"/>
      <c r="X2608" s="30">
        <v>45915</v>
      </c>
      <c r="Y2608" s="21">
        <f t="shared" si="270"/>
        <v>2</v>
      </c>
      <c r="Z2608" s="21" t="str">
        <f t="shared" si="271"/>
        <v>Saturday</v>
      </c>
      <c r="AA2608" s="21" t="str">
        <f t="shared" si="272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300.75</v>
      </c>
      <c r="F2609" s="47">
        <f t="shared" si="267"/>
        <v>26466</v>
      </c>
      <c r="G2609" s="48">
        <f t="shared" si="268"/>
        <v>26466</v>
      </c>
      <c r="H2609" s="21">
        <v>304044</v>
      </c>
      <c r="I2609" s="21" t="s">
        <v>3948</v>
      </c>
      <c r="J2609" s="21">
        <v>1</v>
      </c>
      <c r="K2609" s="21">
        <v>1</v>
      </c>
      <c r="L2609" s="21">
        <f t="shared" si="269"/>
        <v>0</v>
      </c>
      <c r="M2609" s="21" t="s">
        <v>3518</v>
      </c>
      <c r="N2609" s="30">
        <v>45913</v>
      </c>
      <c r="O2609" s="48">
        <v>38095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0"/>
        <v>2</v>
      </c>
      <c r="Z2609" s="21" t="str">
        <f t="shared" si="271"/>
        <v>Saturday</v>
      </c>
      <c r="AA2609" s="21" t="str">
        <f t="shared" si="272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205.1</v>
      </c>
      <c r="F2610" s="47">
        <f t="shared" si="267"/>
        <v>18048.8</v>
      </c>
      <c r="G2610" s="48">
        <f t="shared" si="268"/>
        <v>18048.8</v>
      </c>
      <c r="H2610" s="21">
        <v>305210</v>
      </c>
      <c r="I2610" s="21" t="s">
        <v>3949</v>
      </c>
      <c r="J2610" s="21">
        <v>1</v>
      </c>
      <c r="K2610" s="21">
        <v>1</v>
      </c>
      <c r="L2610" s="21">
        <f t="shared" si="269"/>
        <v>0</v>
      </c>
      <c r="M2610" s="21" t="s">
        <v>3516</v>
      </c>
      <c r="N2610" s="30">
        <v>45913</v>
      </c>
      <c r="O2610" s="48">
        <v>27835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0"/>
        <v>2</v>
      </c>
      <c r="Z2610" s="21" t="str">
        <f t="shared" si="271"/>
        <v>Saturday</v>
      </c>
      <c r="AA2610" s="21" t="str">
        <f t="shared" si="272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185.5</v>
      </c>
      <c r="F2611" s="47">
        <f t="shared" si="267"/>
        <v>16324</v>
      </c>
      <c r="G2611" s="48">
        <f t="shared" si="268"/>
        <v>16324</v>
      </c>
      <c r="H2611" s="21">
        <v>308110</v>
      </c>
      <c r="I2611" s="21" t="s">
        <v>3950</v>
      </c>
      <c r="J2611" s="21">
        <v>1</v>
      </c>
      <c r="K2611" s="21">
        <v>1</v>
      </c>
      <c r="L2611" s="21">
        <f t="shared" si="269"/>
        <v>0</v>
      </c>
      <c r="M2611" s="21" t="s">
        <v>3518</v>
      </c>
      <c r="N2611" s="30">
        <v>45913</v>
      </c>
      <c r="O2611" s="48">
        <v>25175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0"/>
        <v>2</v>
      </c>
      <c r="Z2611" s="21" t="str">
        <f t="shared" si="271"/>
        <v>Saturday</v>
      </c>
      <c r="AA2611" s="21" t="str">
        <f t="shared" si="272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259</v>
      </c>
      <c r="F2612" s="47">
        <f t="shared" si="267"/>
        <v>22792</v>
      </c>
      <c r="G2612" s="48">
        <f t="shared" si="268"/>
        <v>22792</v>
      </c>
      <c r="H2612" s="21">
        <v>309816</v>
      </c>
      <c r="I2612" s="21" t="s">
        <v>3951</v>
      </c>
      <c r="J2612" s="21">
        <v>1</v>
      </c>
      <c r="K2612" s="21">
        <v>1</v>
      </c>
      <c r="L2612" s="21">
        <f t="shared" si="269"/>
        <v>0</v>
      </c>
      <c r="M2612" s="21" t="s">
        <v>3437</v>
      </c>
      <c r="N2612" s="30">
        <v>45911</v>
      </c>
      <c r="O2612" s="48">
        <v>35150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0"/>
        <v>0</v>
      </c>
      <c r="Z2612" s="21" t="str">
        <f t="shared" si="271"/>
        <v>Thursday</v>
      </c>
      <c r="AA2612" s="21" t="str">
        <f t="shared" si="272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165.9</v>
      </c>
      <c r="F2613" s="47">
        <f t="shared" si="267"/>
        <v>14599.2</v>
      </c>
      <c r="G2613" s="48">
        <f t="shared" si="268"/>
        <v>14599.2</v>
      </c>
      <c r="H2613" s="21">
        <v>310916</v>
      </c>
      <c r="I2613" s="21" t="s">
        <v>3952</v>
      </c>
      <c r="J2613" s="21">
        <v>1</v>
      </c>
      <c r="K2613" s="21">
        <v>1</v>
      </c>
      <c r="L2613" s="21">
        <f t="shared" si="269"/>
        <v>0</v>
      </c>
      <c r="M2613" s="21" t="s">
        <v>3518</v>
      </c>
      <c r="N2613" s="30">
        <v>45913</v>
      </c>
      <c r="O2613" s="48">
        <v>22515</v>
      </c>
      <c r="P2613" s="21" t="s">
        <v>617</v>
      </c>
      <c r="Q2613" s="21">
        <v>58155620725</v>
      </c>
      <c r="R2613" s="21" t="s">
        <v>40</v>
      </c>
      <c r="S2613" s="3">
        <v>4</v>
      </c>
      <c r="T2613" s="37"/>
      <c r="U2613" s="21" t="s">
        <v>18</v>
      </c>
      <c r="V2613" s="21" t="str">
        <f>VLOOKUP(P2613,'Customer List'!B:C,2,)</f>
        <v>Bhuvneshwar</v>
      </c>
      <c r="W2613" s="38"/>
      <c r="X2613" s="30">
        <v>45915</v>
      </c>
      <c r="Y2613" s="21">
        <f t="shared" si="270"/>
        <v>2</v>
      </c>
      <c r="Z2613" s="21" t="str">
        <f t="shared" si="271"/>
        <v>Saturday</v>
      </c>
      <c r="AA2613" s="21" t="str">
        <f t="shared" si="272"/>
        <v>Monday</v>
      </c>
      <c r="AB2613" s="21" t="str">
        <f>VLOOKUP(U2613,'Currency Sheet'!A:C,3,)</f>
        <v>DOLLAR</v>
      </c>
      <c r="AC2613" s="42" t="str">
        <f>VLOOKUP(P2613,'Customer List'!B:D,3,)</f>
        <v>OutStation</v>
      </c>
    </row>
    <row r="2614" spans="1:29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297</v>
      </c>
      <c r="F2614" s="47">
        <f t="shared" si="267"/>
        <v>26136</v>
      </c>
      <c r="G2614" s="48">
        <f t="shared" si="268"/>
        <v>26136</v>
      </c>
      <c r="H2614" s="21">
        <v>310944</v>
      </c>
      <c r="I2614" s="21" t="s">
        <v>3953</v>
      </c>
      <c r="J2614" s="21">
        <v>1</v>
      </c>
      <c r="K2614" s="21">
        <v>1</v>
      </c>
      <c r="L2614" s="21">
        <f t="shared" si="269"/>
        <v>0</v>
      </c>
      <c r="M2614" s="21" t="s">
        <v>3437</v>
      </c>
      <c r="N2614" s="30">
        <v>45911</v>
      </c>
      <c r="O2614" s="48">
        <v>37620</v>
      </c>
      <c r="P2614" s="21" t="s">
        <v>213</v>
      </c>
      <c r="Q2614" s="21" t="s">
        <v>1127</v>
      </c>
      <c r="R2614" s="21" t="s">
        <v>1127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45911</v>
      </c>
      <c r="Y2614" s="21">
        <f t="shared" si="270"/>
        <v>0</v>
      </c>
      <c r="Z2614" s="21" t="str">
        <f t="shared" si="271"/>
        <v>Thursday</v>
      </c>
      <c r="AA2614" s="21" t="str">
        <f t="shared" si="272"/>
        <v>Thursday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141.4</v>
      </c>
      <c r="F2615" s="47">
        <f t="shared" si="267"/>
        <v>12443.2</v>
      </c>
      <c r="G2615" s="48">
        <f t="shared" si="268"/>
        <v>12443.2</v>
      </c>
      <c r="H2615" s="21">
        <v>320007</v>
      </c>
      <c r="I2615" s="21" t="s">
        <v>3954</v>
      </c>
      <c r="J2615" s="21">
        <v>1</v>
      </c>
      <c r="K2615" s="21">
        <v>1</v>
      </c>
      <c r="L2615" s="21">
        <f t="shared" si="269"/>
        <v>0</v>
      </c>
      <c r="M2615" s="21" t="s">
        <v>3585</v>
      </c>
      <c r="N2615" s="30">
        <v>45917</v>
      </c>
      <c r="O2615" s="48">
        <v>29744.5</v>
      </c>
      <c r="P2615" s="21" t="s">
        <v>30</v>
      </c>
      <c r="Q2615" s="21" t="s">
        <v>5959</v>
      </c>
      <c r="R2615" s="21" t="s">
        <v>637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45917</v>
      </c>
      <c r="Y2615" s="21">
        <f t="shared" si="270"/>
        <v>0</v>
      </c>
      <c r="Z2615" s="21" t="str">
        <f t="shared" si="271"/>
        <v>Wednesday</v>
      </c>
      <c r="AA2615" s="21" t="str">
        <f t="shared" si="272"/>
        <v>Wednesday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313.5</v>
      </c>
      <c r="F2616" s="47">
        <f t="shared" si="267"/>
        <v>27588</v>
      </c>
      <c r="G2616" s="48">
        <f t="shared" si="268"/>
        <v>27588</v>
      </c>
      <c r="H2616" s="21">
        <v>323034</v>
      </c>
      <c r="I2616" s="21" t="s">
        <v>3955</v>
      </c>
      <c r="J2616" s="21">
        <v>1</v>
      </c>
      <c r="K2616" s="21">
        <v>1</v>
      </c>
      <c r="L2616" s="21">
        <f t="shared" si="269"/>
        <v>0</v>
      </c>
      <c r="M2616" s="21" t="s">
        <v>3516</v>
      </c>
      <c r="N2616" s="30">
        <v>45913</v>
      </c>
      <c r="O2616" s="48">
        <v>39710</v>
      </c>
      <c r="P2616" s="21" t="s">
        <v>617</v>
      </c>
      <c r="Q2616" s="21">
        <v>58155620725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Bhuvneshwar</v>
      </c>
      <c r="W2616" s="38"/>
      <c r="X2616" s="30">
        <v>45915</v>
      </c>
      <c r="Y2616" s="21">
        <f t="shared" si="270"/>
        <v>2</v>
      </c>
      <c r="Z2616" s="21" t="str">
        <f t="shared" si="271"/>
        <v>Saturday</v>
      </c>
      <c r="AA2616" s="21" t="str">
        <f t="shared" si="272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164.5</v>
      </c>
      <c r="F2617" s="47">
        <f t="shared" si="267"/>
        <v>14476</v>
      </c>
      <c r="G2617" s="48">
        <f t="shared" si="268"/>
        <v>14476</v>
      </c>
      <c r="H2617" s="21">
        <v>324004</v>
      </c>
      <c r="I2617" s="21" t="s">
        <v>3956</v>
      </c>
      <c r="J2617" s="21">
        <v>1</v>
      </c>
      <c r="K2617" s="21">
        <v>1</v>
      </c>
      <c r="L2617" s="21">
        <f t="shared" si="269"/>
        <v>0</v>
      </c>
      <c r="M2617" s="21" t="s">
        <v>3509</v>
      </c>
      <c r="N2617" s="30">
        <v>45913</v>
      </c>
      <c r="O2617" s="48">
        <v>25498</v>
      </c>
      <c r="P2617" s="21" t="s">
        <v>630</v>
      </c>
      <c r="Q2617" s="21">
        <v>58155620983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Telangana</v>
      </c>
      <c r="W2617" s="38"/>
      <c r="X2617" s="30">
        <v>45915</v>
      </c>
      <c r="Y2617" s="21">
        <f t="shared" si="270"/>
        <v>2</v>
      </c>
      <c r="Z2617" s="21" t="str">
        <f t="shared" si="271"/>
        <v>Saturday</v>
      </c>
      <c r="AA2617" s="21" t="str">
        <f t="shared" si="272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267.39999999999998</v>
      </c>
      <c r="F2618" s="47">
        <f t="shared" si="267"/>
        <v>23531.199999999997</v>
      </c>
      <c r="G2618" s="48">
        <f t="shared" si="268"/>
        <v>23531.199999999997</v>
      </c>
      <c r="H2618" s="21">
        <v>329918</v>
      </c>
      <c r="I2618" s="21" t="s">
        <v>3957</v>
      </c>
      <c r="J2618" s="21">
        <v>1</v>
      </c>
      <c r="K2618" s="21">
        <v>1</v>
      </c>
      <c r="L2618" s="21">
        <f t="shared" si="269"/>
        <v>0</v>
      </c>
      <c r="M2618" s="21" t="s">
        <v>3507</v>
      </c>
      <c r="N2618" s="30">
        <v>45913</v>
      </c>
      <c r="O2618" s="48">
        <v>35526</v>
      </c>
      <c r="P2618" s="21" t="s">
        <v>891</v>
      </c>
      <c r="Q2618" s="21">
        <v>58155620762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Banglore</v>
      </c>
      <c r="W2618" s="38"/>
      <c r="X2618" s="30">
        <v>45915</v>
      </c>
      <c r="Y2618" s="21">
        <f t="shared" si="270"/>
        <v>2</v>
      </c>
      <c r="Z2618" s="21" t="str">
        <f t="shared" si="271"/>
        <v>Saturday</v>
      </c>
      <c r="AA2618" s="21" t="str">
        <f t="shared" si="272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334.5</v>
      </c>
      <c r="F2619" s="47">
        <f t="shared" si="267"/>
        <v>29436</v>
      </c>
      <c r="G2619" s="48">
        <f t="shared" si="268"/>
        <v>29436</v>
      </c>
      <c r="H2619" s="21">
        <v>329930</v>
      </c>
      <c r="I2619" s="21" t="s">
        <v>3742</v>
      </c>
      <c r="J2619" s="21">
        <v>1</v>
      </c>
      <c r="K2619" s="21">
        <v>1</v>
      </c>
      <c r="L2619" s="21">
        <f t="shared" si="269"/>
        <v>0</v>
      </c>
      <c r="M2619" s="21" t="s">
        <v>3437</v>
      </c>
      <c r="N2619" s="30">
        <v>45911</v>
      </c>
      <c r="O2619" s="48">
        <v>42370</v>
      </c>
      <c r="P2619" s="21" t="s">
        <v>213</v>
      </c>
      <c r="Q2619" s="21" t="s">
        <v>1127</v>
      </c>
      <c r="R2619" s="21" t="s">
        <v>1127</v>
      </c>
      <c r="S2619" s="3">
        <v>4</v>
      </c>
      <c r="T2619" s="37"/>
      <c r="U2619" s="21" t="s">
        <v>18</v>
      </c>
      <c r="V2619" s="21" t="str">
        <f>VLOOKUP(P2619,'Customer List'!B:C,2,)</f>
        <v>Delhi</v>
      </c>
      <c r="W2619" s="38"/>
      <c r="X2619" s="30">
        <f>IF(OR(R2619 = "PRIYANKA MADAM", R2619 = "DEEPAK", R2619 = "PORTER"),N2619,"")</f>
        <v>45911</v>
      </c>
      <c r="Y2619" s="21">
        <f t="shared" si="270"/>
        <v>0</v>
      </c>
      <c r="Z2619" s="21" t="str">
        <f t="shared" si="271"/>
        <v>Thursday</v>
      </c>
      <c r="AA2619" s="21" t="str">
        <f t="shared" si="272"/>
        <v>Thursday</v>
      </c>
      <c r="AB2619" s="21" t="str">
        <f>VLOOKUP(U2619,'Currency Sheet'!A:C,3,)</f>
        <v>DOLLAR</v>
      </c>
      <c r="AC2619" s="42" t="str">
        <f>VLOOKUP(P2619,'Customer List'!B:D,3,)</f>
        <v>Local</v>
      </c>
    </row>
    <row r="2620" spans="1:29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301.5</v>
      </c>
      <c r="F2620" s="47">
        <f t="shared" si="267"/>
        <v>26532</v>
      </c>
      <c r="G2620" s="48">
        <f t="shared" si="268"/>
        <v>26532</v>
      </c>
      <c r="H2620" s="21">
        <v>329932</v>
      </c>
      <c r="I2620" s="21" t="s">
        <v>3783</v>
      </c>
      <c r="J2620" s="21">
        <v>1</v>
      </c>
      <c r="K2620" s="21">
        <v>1</v>
      </c>
      <c r="L2620" s="21">
        <f t="shared" si="269"/>
        <v>0</v>
      </c>
      <c r="M2620" s="21" t="s">
        <v>3516</v>
      </c>
      <c r="N2620" s="30">
        <v>45913</v>
      </c>
      <c r="O2620" s="48">
        <v>38190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0"/>
        <v>2</v>
      </c>
      <c r="Z2620" s="21" t="str">
        <f t="shared" si="271"/>
        <v>Saturday</v>
      </c>
      <c r="AA2620" s="21" t="str">
        <f t="shared" si="272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254.8</v>
      </c>
      <c r="F2621" s="47">
        <f t="shared" si="267"/>
        <v>22422.400000000001</v>
      </c>
      <c r="G2621" s="48">
        <f t="shared" si="268"/>
        <v>22422.400000000001</v>
      </c>
      <c r="H2621" s="21">
        <v>330116</v>
      </c>
      <c r="I2621" s="21" t="s">
        <v>3958</v>
      </c>
      <c r="J2621" s="21">
        <v>1</v>
      </c>
      <c r="K2621" s="21">
        <v>1</v>
      </c>
      <c r="L2621" s="21">
        <f t="shared" si="269"/>
        <v>0</v>
      </c>
      <c r="M2621" s="21" t="s">
        <v>3516</v>
      </c>
      <c r="N2621" s="30">
        <v>45913</v>
      </c>
      <c r="O2621" s="48">
        <v>34580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0"/>
        <v>2</v>
      </c>
      <c r="Z2621" s="21" t="str">
        <f t="shared" si="271"/>
        <v>Saturday</v>
      </c>
      <c r="AA2621" s="21" t="str">
        <f t="shared" si="272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285</v>
      </c>
      <c r="F2622" s="47">
        <f t="shared" si="267"/>
        <v>25080</v>
      </c>
      <c r="G2622" s="48">
        <f t="shared" si="268"/>
        <v>25080</v>
      </c>
      <c r="H2622" s="21">
        <v>333628</v>
      </c>
      <c r="I2622" s="21" t="s">
        <v>3959</v>
      </c>
      <c r="J2622" s="21">
        <v>1</v>
      </c>
      <c r="K2622" s="21">
        <v>1</v>
      </c>
      <c r="L2622" s="21">
        <f t="shared" si="269"/>
        <v>0</v>
      </c>
      <c r="M2622" s="21" t="s">
        <v>3516</v>
      </c>
      <c r="N2622" s="30">
        <v>45913</v>
      </c>
      <c r="O2622" s="48">
        <v>36100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0"/>
        <v>2</v>
      </c>
      <c r="Z2622" s="21" t="str">
        <f t="shared" si="271"/>
        <v>Saturday</v>
      </c>
      <c r="AA2622" s="21" t="str">
        <f t="shared" si="272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70.7</v>
      </c>
      <c r="F2623" s="47">
        <f t="shared" si="267"/>
        <v>6221.6</v>
      </c>
      <c r="G2623" s="48">
        <f t="shared" si="268"/>
        <v>6221.6</v>
      </c>
      <c r="H2623" s="21">
        <v>334103</v>
      </c>
      <c r="I2623" s="21" t="s">
        <v>3960</v>
      </c>
      <c r="J2623" s="21">
        <v>1</v>
      </c>
      <c r="K2623" s="21">
        <v>1</v>
      </c>
      <c r="L2623" s="21">
        <f t="shared" si="269"/>
        <v>0</v>
      </c>
      <c r="M2623" s="21" t="s">
        <v>3438</v>
      </c>
      <c r="N2623" s="30">
        <v>45911</v>
      </c>
      <c r="O2623" s="48">
        <v>9595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0"/>
        <v>0</v>
      </c>
      <c r="Z2623" s="21" t="str">
        <f t="shared" si="271"/>
        <v>Thursday</v>
      </c>
      <c r="AA2623" s="21" t="str">
        <f t="shared" si="272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304.5</v>
      </c>
      <c r="F2624" s="47">
        <f t="shared" si="267"/>
        <v>26796</v>
      </c>
      <c r="G2624" s="48">
        <f t="shared" si="268"/>
        <v>26796</v>
      </c>
      <c r="H2624" s="21">
        <v>344836</v>
      </c>
      <c r="I2624" s="21" t="s">
        <v>3961</v>
      </c>
      <c r="J2624" s="21">
        <v>1</v>
      </c>
      <c r="K2624" s="21">
        <v>1</v>
      </c>
      <c r="L2624" s="21">
        <f t="shared" si="269"/>
        <v>0</v>
      </c>
      <c r="M2624" s="21" t="s">
        <v>3507</v>
      </c>
      <c r="N2624" s="30">
        <v>45913</v>
      </c>
      <c r="O2624" s="48">
        <v>37758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0"/>
        <v>2</v>
      </c>
      <c r="Z2624" s="21" t="str">
        <f t="shared" si="271"/>
        <v>Saturday</v>
      </c>
      <c r="AA2624" s="21" t="str">
        <f t="shared" si="272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267.39999999999998</v>
      </c>
      <c r="F2625" s="47">
        <f t="shared" si="267"/>
        <v>23531.199999999997</v>
      </c>
      <c r="G2625" s="48">
        <f t="shared" si="268"/>
        <v>23531.199999999997</v>
      </c>
      <c r="H2625" s="21">
        <v>345016</v>
      </c>
      <c r="I2625" s="21" t="s">
        <v>3962</v>
      </c>
      <c r="J2625" s="21">
        <v>1</v>
      </c>
      <c r="K2625" s="21">
        <v>1</v>
      </c>
      <c r="L2625" s="21">
        <f t="shared" si="269"/>
        <v>0</v>
      </c>
      <c r="M2625" s="21" t="s">
        <v>3437</v>
      </c>
      <c r="N2625" s="30">
        <v>45911</v>
      </c>
      <c r="O2625" s="48">
        <v>36290</v>
      </c>
      <c r="P2625" s="21" t="s">
        <v>213</v>
      </c>
      <c r="Q2625" s="21" t="s">
        <v>1127</v>
      </c>
      <c r="R2625" s="21" t="s">
        <v>1127</v>
      </c>
      <c r="S2625" s="3">
        <v>4</v>
      </c>
      <c r="T2625" s="37"/>
      <c r="U2625" s="21" t="s">
        <v>18</v>
      </c>
      <c r="V2625" s="21" t="str">
        <f>VLOOKUP(P2625,'Customer List'!B:C,2,)</f>
        <v>Delhi</v>
      </c>
      <c r="W2625" s="38"/>
      <c r="X2625" s="30">
        <f>IF(OR(R2625 = "PRIYANKA MADAM", R2625 = "DEEPAK", R2625 = "PORTER"),N2625,"")</f>
        <v>45911</v>
      </c>
      <c r="Y2625" s="21">
        <f t="shared" si="270"/>
        <v>0</v>
      </c>
      <c r="Z2625" s="21" t="str">
        <f t="shared" si="271"/>
        <v>Thursday</v>
      </c>
      <c r="AA2625" s="21" t="str">
        <f t="shared" si="272"/>
        <v>Thursday</v>
      </c>
      <c r="AB2625" s="21" t="str">
        <f>VLOOKUP(U2625,'Currency Sheet'!A:C,3,)</f>
        <v>DOLLAR</v>
      </c>
      <c r="AC2625" s="42" t="str">
        <f>VLOOKUP(P2625,'Customer List'!B:D,3,)</f>
        <v>Local</v>
      </c>
    </row>
    <row r="2626" spans="1:29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318</v>
      </c>
      <c r="F2626" s="47">
        <f t="shared" si="267"/>
        <v>27984</v>
      </c>
      <c r="G2626" s="48">
        <f t="shared" si="268"/>
        <v>27984</v>
      </c>
      <c r="H2626" s="21">
        <v>345030</v>
      </c>
      <c r="I2626" s="21" t="s">
        <v>3963</v>
      </c>
      <c r="J2626" s="21">
        <v>1</v>
      </c>
      <c r="K2626" s="21">
        <v>1</v>
      </c>
      <c r="L2626" s="21">
        <f t="shared" si="269"/>
        <v>0</v>
      </c>
      <c r="M2626" s="21" t="s">
        <v>3507</v>
      </c>
      <c r="N2626" s="30">
        <v>45913</v>
      </c>
      <c r="O2626" s="48">
        <v>39432</v>
      </c>
      <c r="P2626" s="21" t="s">
        <v>891</v>
      </c>
      <c r="Q2626" s="21">
        <v>58155620762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Banglore</v>
      </c>
      <c r="W2626" s="38"/>
      <c r="X2626" s="30">
        <v>45915</v>
      </c>
      <c r="Y2626" s="21">
        <f t="shared" si="270"/>
        <v>2</v>
      </c>
      <c r="Z2626" s="21" t="str">
        <f t="shared" si="271"/>
        <v>Saturday</v>
      </c>
      <c r="AA2626" s="21" t="str">
        <f t="shared" si="272"/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ref="F2627:F2690" si="273">IF(AB2627="DOLLAR",E2627*88,E2627)</f>
        <v>27984</v>
      </c>
      <c r="G2627" s="48">
        <f t="shared" ref="G2627:G2690" si="274">F2627*J2627</f>
        <v>27984</v>
      </c>
      <c r="H2627" s="21">
        <v>345030</v>
      </c>
      <c r="I2627" s="21" t="s">
        <v>3963</v>
      </c>
      <c r="J2627" s="21">
        <v>1</v>
      </c>
      <c r="K2627" s="21">
        <v>1</v>
      </c>
      <c r="L2627" s="21">
        <f t="shared" ref="L2627:L2690" si="275">J2627-K2627</f>
        <v>0</v>
      </c>
      <c r="M2627" s="21" t="s">
        <v>3522</v>
      </c>
      <c r="N2627" s="30">
        <v>45913</v>
      </c>
      <c r="O2627" s="48">
        <v>36252</v>
      </c>
      <c r="P2627" s="21" t="s">
        <v>242</v>
      </c>
      <c r="Q2627" s="21">
        <v>58155615103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Mumbai</v>
      </c>
      <c r="W2627" s="38"/>
      <c r="X2627" s="30">
        <v>45915</v>
      </c>
      <c r="Y2627" s="21">
        <f t="shared" ref="Y2627:Y2690" si="276">IF(X2627="", "", X2627-N2627)</f>
        <v>2</v>
      </c>
      <c r="Z2627" s="21" t="str">
        <f t="shared" ref="Z2627:Z2690" si="277">IF(N2627="", "", TEXT(N2627, "dddd"))</f>
        <v>Saturday</v>
      </c>
      <c r="AA2627" s="21" t="str">
        <f t="shared" ref="AA2627:AA2690" si="278">IF(X2627="", "", TEXT(X2627, "dddd"))</f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72.8</v>
      </c>
      <c r="F2628" s="47">
        <f t="shared" si="273"/>
        <v>6406.4</v>
      </c>
      <c r="G2628" s="48">
        <f t="shared" si="274"/>
        <v>6406.4</v>
      </c>
      <c r="H2628" s="21">
        <v>349505</v>
      </c>
      <c r="I2628" s="21" t="s">
        <v>3964</v>
      </c>
      <c r="J2628" s="21">
        <v>1</v>
      </c>
      <c r="K2628" s="21">
        <v>1</v>
      </c>
      <c r="L2628" s="21">
        <f t="shared" si="275"/>
        <v>0</v>
      </c>
      <c r="M2628" s="21" t="s">
        <v>3529</v>
      </c>
      <c r="N2628" s="30">
        <v>45915</v>
      </c>
      <c r="O2628" s="48">
        <v>11284</v>
      </c>
      <c r="P2628" s="21" t="s">
        <v>224</v>
      </c>
      <c r="Q2628" s="21" t="s">
        <v>3544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Punjab</v>
      </c>
      <c r="W2628" s="38"/>
      <c r="X2628" s="30">
        <v>45917</v>
      </c>
      <c r="Y2628" s="21">
        <f t="shared" si="276"/>
        <v>2</v>
      </c>
      <c r="Z2628" s="21" t="str">
        <f t="shared" si="277"/>
        <v>Monday</v>
      </c>
      <c r="AA2628" s="21" t="str">
        <f t="shared" si="278"/>
        <v>Wednesday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267.39999999999998</v>
      </c>
      <c r="F2629" s="47">
        <f t="shared" si="273"/>
        <v>23531.199999999997</v>
      </c>
      <c r="G2629" s="48">
        <f t="shared" si="274"/>
        <v>23531.199999999997</v>
      </c>
      <c r="H2629" s="21">
        <v>349914</v>
      </c>
      <c r="I2629" s="21" t="s">
        <v>3965</v>
      </c>
      <c r="J2629" s="21">
        <v>1</v>
      </c>
      <c r="K2629" s="21">
        <v>1</v>
      </c>
      <c r="L2629" s="21">
        <f t="shared" si="275"/>
        <v>0</v>
      </c>
      <c r="M2629" s="21" t="s">
        <v>3518</v>
      </c>
      <c r="N2629" s="30">
        <v>45913</v>
      </c>
      <c r="O2629" s="48">
        <v>36290</v>
      </c>
      <c r="P2629" s="21" t="s">
        <v>617</v>
      </c>
      <c r="Q2629" s="21">
        <v>58155620725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Bhuvneshwar</v>
      </c>
      <c r="W2629" s="38"/>
      <c r="X2629" s="30">
        <v>45915</v>
      </c>
      <c r="Y2629" s="21">
        <f t="shared" si="276"/>
        <v>2</v>
      </c>
      <c r="Z2629" s="21" t="str">
        <f t="shared" si="277"/>
        <v>Saturday</v>
      </c>
      <c r="AA2629" s="21" t="str">
        <f t="shared" si="278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86.8</v>
      </c>
      <c r="F2630" s="47">
        <f t="shared" si="273"/>
        <v>7638.4</v>
      </c>
      <c r="G2630" s="48">
        <f t="shared" si="274"/>
        <v>7638.4</v>
      </c>
      <c r="H2630" s="21">
        <v>351703</v>
      </c>
      <c r="I2630" s="21" t="s">
        <v>3966</v>
      </c>
      <c r="J2630" s="21">
        <v>1</v>
      </c>
      <c r="K2630" s="21">
        <v>1</v>
      </c>
      <c r="L2630" s="21">
        <f t="shared" si="275"/>
        <v>0</v>
      </c>
      <c r="M2630" s="21" t="s">
        <v>3525</v>
      </c>
      <c r="N2630" s="30">
        <v>45913</v>
      </c>
      <c r="O2630" s="48">
        <v>13454</v>
      </c>
      <c r="P2630" s="21" t="s">
        <v>630</v>
      </c>
      <c r="Q2630" s="21">
        <v>58155620983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Telangana</v>
      </c>
      <c r="W2630" s="38"/>
      <c r="X2630" s="30">
        <v>45915</v>
      </c>
      <c r="Y2630" s="21">
        <f t="shared" si="276"/>
        <v>2</v>
      </c>
      <c r="Z2630" s="21" t="str">
        <f t="shared" si="277"/>
        <v>Saturday</v>
      </c>
      <c r="AA2630" s="21" t="str">
        <f t="shared" si="278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267.39999999999998</v>
      </c>
      <c r="F2631" s="47">
        <f t="shared" si="273"/>
        <v>23531.199999999997</v>
      </c>
      <c r="G2631" s="48">
        <f t="shared" si="274"/>
        <v>23531.199999999997</v>
      </c>
      <c r="H2631" s="21">
        <v>354510</v>
      </c>
      <c r="I2631" s="21" t="s">
        <v>3967</v>
      </c>
      <c r="J2631" s="21">
        <v>1</v>
      </c>
      <c r="K2631" s="21">
        <v>1</v>
      </c>
      <c r="L2631" s="21">
        <f t="shared" si="275"/>
        <v>0</v>
      </c>
      <c r="M2631" s="21" t="s">
        <v>3611</v>
      </c>
      <c r="N2631" s="30">
        <v>45916</v>
      </c>
      <c r="O2631" s="48">
        <v>44407.5</v>
      </c>
      <c r="P2631" s="21" t="s">
        <v>3421</v>
      </c>
      <c r="Q2631" s="21" t="s">
        <v>636</v>
      </c>
      <c r="R2631" s="21" t="s">
        <v>637</v>
      </c>
      <c r="S2631" s="3">
        <v>4</v>
      </c>
      <c r="T2631" s="37"/>
      <c r="U2631" s="21" t="s">
        <v>18</v>
      </c>
      <c r="V2631" s="21" t="str">
        <f>VLOOKUP(P2631,'Customer List'!B:C,2,)</f>
        <v>DELHI</v>
      </c>
      <c r="W2631" s="38"/>
      <c r="X2631" s="30">
        <f>IF(OR(R2631 = "PRIYANKA MADAM", R2631 = "DEEPAK", R2631 = "PORTER"),N2631,"")</f>
        <v>45916</v>
      </c>
      <c r="Y2631" s="21">
        <f t="shared" si="276"/>
        <v>0</v>
      </c>
      <c r="Z2631" s="21" t="str">
        <f t="shared" si="277"/>
        <v>Tuesday</v>
      </c>
      <c r="AA2631" s="21" t="str">
        <f t="shared" si="278"/>
        <v>Tuesday</v>
      </c>
      <c r="AB2631" s="21" t="str">
        <f>VLOOKUP(U2631,'Currency Sheet'!A:C,3,)</f>
        <v>DOLLAR</v>
      </c>
      <c r="AC2631" s="42" t="str">
        <f>VLOOKUP(P2631,'Customer List'!B:D,3,)</f>
        <v>Local</v>
      </c>
    </row>
    <row r="2632" spans="1:29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116.2</v>
      </c>
      <c r="F2632" s="47">
        <f t="shared" si="273"/>
        <v>10225.6</v>
      </c>
      <c r="G2632" s="48">
        <f t="shared" si="274"/>
        <v>10225.6</v>
      </c>
      <c r="H2632" s="21">
        <v>357408</v>
      </c>
      <c r="I2632" s="21" t="s">
        <v>3968</v>
      </c>
      <c r="J2632" s="21">
        <v>1</v>
      </c>
      <c r="K2632" s="21">
        <v>1</v>
      </c>
      <c r="L2632" s="21">
        <f t="shared" si="275"/>
        <v>0</v>
      </c>
      <c r="M2632" s="21" t="s">
        <v>3518</v>
      </c>
      <c r="N2632" s="30">
        <v>45913</v>
      </c>
      <c r="O2632" s="48">
        <v>15770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76"/>
        <v>2</v>
      </c>
      <c r="Z2632" s="21" t="str">
        <f t="shared" si="277"/>
        <v>Saturday</v>
      </c>
      <c r="AA2632" s="21" t="str">
        <f t="shared" si="278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267.39999999999998</v>
      </c>
      <c r="F2633" s="47">
        <f t="shared" si="273"/>
        <v>23531.199999999997</v>
      </c>
      <c r="G2633" s="48">
        <f t="shared" si="274"/>
        <v>23531.199999999997</v>
      </c>
      <c r="H2633" s="21">
        <v>362578</v>
      </c>
      <c r="I2633" s="21" t="s">
        <v>3969</v>
      </c>
      <c r="J2633" s="21">
        <v>1</v>
      </c>
      <c r="K2633" s="21">
        <v>1</v>
      </c>
      <c r="L2633" s="21">
        <f t="shared" si="275"/>
        <v>0</v>
      </c>
      <c r="M2633" s="21" t="s">
        <v>3516</v>
      </c>
      <c r="N2633" s="30">
        <v>45913</v>
      </c>
      <c r="O2633" s="48">
        <v>36290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76"/>
        <v>2</v>
      </c>
      <c r="Z2633" s="21" t="str">
        <f t="shared" si="277"/>
        <v>Saturday</v>
      </c>
      <c r="AA2633" s="21" t="str">
        <f t="shared" si="278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111.3</v>
      </c>
      <c r="F2634" s="47">
        <f t="shared" si="273"/>
        <v>9794.4</v>
      </c>
      <c r="G2634" s="48">
        <f t="shared" si="274"/>
        <v>9794.4</v>
      </c>
      <c r="H2634" s="21">
        <v>369307</v>
      </c>
      <c r="I2634" s="21" t="s">
        <v>3970</v>
      </c>
      <c r="J2634" s="21">
        <v>1</v>
      </c>
      <c r="K2634" s="21">
        <v>1</v>
      </c>
      <c r="L2634" s="21">
        <f t="shared" si="275"/>
        <v>0</v>
      </c>
      <c r="M2634" s="21" t="s">
        <v>3509</v>
      </c>
      <c r="N2634" s="30">
        <v>45913</v>
      </c>
      <c r="O2634" s="48">
        <v>17252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76"/>
        <v>2</v>
      </c>
      <c r="Z2634" s="21" t="str">
        <f t="shared" si="277"/>
        <v>Saturday</v>
      </c>
      <c r="AA2634" s="21" t="str">
        <f t="shared" si="278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275.10000000000002</v>
      </c>
      <c r="F2635" s="47">
        <f t="shared" si="273"/>
        <v>24208.800000000003</v>
      </c>
      <c r="G2635" s="48">
        <f t="shared" si="274"/>
        <v>24208.800000000003</v>
      </c>
      <c r="H2635" s="21">
        <v>369308</v>
      </c>
      <c r="I2635" s="21" t="s">
        <v>3971</v>
      </c>
      <c r="J2635" s="21">
        <v>1</v>
      </c>
      <c r="K2635" s="21">
        <v>1</v>
      </c>
      <c r="L2635" s="21">
        <f t="shared" si="275"/>
        <v>0</v>
      </c>
      <c r="M2635" s="21" t="s">
        <v>3509</v>
      </c>
      <c r="N2635" s="30">
        <v>45913</v>
      </c>
      <c r="O2635" s="48">
        <v>42641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76"/>
        <v>2</v>
      </c>
      <c r="Z2635" s="21" t="str">
        <f t="shared" si="277"/>
        <v>Saturday</v>
      </c>
      <c r="AA2635" s="21" t="str">
        <f t="shared" si="278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326.25</v>
      </c>
      <c r="F2636" s="47">
        <f t="shared" si="273"/>
        <v>28710</v>
      </c>
      <c r="G2636" s="48">
        <f t="shared" si="274"/>
        <v>28710</v>
      </c>
      <c r="H2636" s="21">
        <v>369624</v>
      </c>
      <c r="I2636" s="21" t="s">
        <v>3972</v>
      </c>
      <c r="J2636" s="21">
        <v>1</v>
      </c>
      <c r="K2636" s="21">
        <v>1</v>
      </c>
      <c r="L2636" s="21">
        <f t="shared" si="275"/>
        <v>0</v>
      </c>
      <c r="M2636" s="21" t="s">
        <v>3616</v>
      </c>
      <c r="N2636" s="30">
        <v>45918</v>
      </c>
      <c r="O2636" s="48">
        <v>43826.25</v>
      </c>
      <c r="P2636" s="21" t="s">
        <v>3422</v>
      </c>
      <c r="Q2636" s="21" t="s">
        <v>1127</v>
      </c>
      <c r="R2636" s="21" t="s">
        <v>1127</v>
      </c>
      <c r="S2636" s="3">
        <v>4</v>
      </c>
      <c r="T2636" s="37"/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45918</v>
      </c>
      <c r="Y2636" s="21">
        <f t="shared" si="276"/>
        <v>0</v>
      </c>
      <c r="Z2636" s="21" t="str">
        <f t="shared" si="277"/>
        <v>Thursday</v>
      </c>
      <c r="AA2636" s="21" t="str">
        <f t="shared" si="278"/>
        <v>Thursday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234.5</v>
      </c>
      <c r="F2637" s="47">
        <f t="shared" si="273"/>
        <v>20636</v>
      </c>
      <c r="G2637" s="48">
        <f t="shared" si="274"/>
        <v>20636</v>
      </c>
      <c r="H2637" s="21">
        <v>372208</v>
      </c>
      <c r="I2637" s="21" t="s">
        <v>3973</v>
      </c>
      <c r="J2637" s="21">
        <v>1</v>
      </c>
      <c r="K2637" s="21">
        <v>1</v>
      </c>
      <c r="L2637" s="21">
        <f t="shared" si="275"/>
        <v>0</v>
      </c>
      <c r="M2637" s="21" t="s">
        <v>3518</v>
      </c>
      <c r="N2637" s="30">
        <v>45913</v>
      </c>
      <c r="O2637" s="48">
        <v>31825</v>
      </c>
      <c r="P2637" s="21" t="s">
        <v>617</v>
      </c>
      <c r="Q2637" s="21">
        <v>58155620725</v>
      </c>
      <c r="R2637" s="21" t="s">
        <v>40</v>
      </c>
      <c r="S2637" s="3">
        <v>4</v>
      </c>
      <c r="T2637" s="37"/>
      <c r="U2637" s="21" t="s">
        <v>18</v>
      </c>
      <c r="V2637" s="21" t="str">
        <f>VLOOKUP(P2637,'Customer List'!B:C,2,)</f>
        <v>Bhuvneshwar</v>
      </c>
      <c r="W2637" s="38"/>
      <c r="X2637" s="30">
        <v>45915</v>
      </c>
      <c r="Y2637" s="21">
        <f t="shared" si="276"/>
        <v>2</v>
      </c>
      <c r="Z2637" s="21" t="str">
        <f t="shared" si="277"/>
        <v>Saturday</v>
      </c>
      <c r="AA2637" s="21" t="str">
        <f t="shared" si="278"/>
        <v>Monday</v>
      </c>
      <c r="AB2637" s="21" t="str">
        <f>VLOOKUP(U2637,'Currency Sheet'!A:C,3,)</f>
        <v>DOLLAR</v>
      </c>
      <c r="AC2637" s="42" t="str">
        <f>VLOOKUP(P2637,'Customer List'!B:D,3,)</f>
        <v>OutStation</v>
      </c>
    </row>
    <row r="2638" spans="1:29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1</v>
      </c>
      <c r="F2638" s="47">
        <f t="shared" si="273"/>
        <v>88</v>
      </c>
      <c r="G2638" s="48">
        <f t="shared" si="274"/>
        <v>88</v>
      </c>
      <c r="H2638" s="21">
        <v>387103</v>
      </c>
      <c r="I2638" s="21" t="s">
        <v>3974</v>
      </c>
      <c r="J2638" s="21">
        <v>1</v>
      </c>
      <c r="K2638" s="21">
        <v>1</v>
      </c>
      <c r="L2638" s="21">
        <f t="shared" si="275"/>
        <v>0</v>
      </c>
      <c r="M2638" s="21" t="s">
        <v>3662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3423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76"/>
        <v>0</v>
      </c>
      <c r="Z2638" s="21" t="str">
        <f t="shared" si="277"/>
        <v>Tuesday</v>
      </c>
      <c r="AA2638" s="21" t="str">
        <f t="shared" si="278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73"/>
        <v>88</v>
      </c>
      <c r="G2639" s="48">
        <f t="shared" si="274"/>
        <v>88</v>
      </c>
      <c r="H2639" s="21">
        <v>387203</v>
      </c>
      <c r="I2639" s="21" t="s">
        <v>3975</v>
      </c>
      <c r="J2639" s="21">
        <v>1</v>
      </c>
      <c r="K2639" s="21">
        <v>1</v>
      </c>
      <c r="L2639" s="21">
        <f t="shared" si="275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76"/>
        <v>0</v>
      </c>
      <c r="Z2639" s="21" t="str">
        <f t="shared" si="277"/>
        <v>Tuesday</v>
      </c>
      <c r="AA2639" s="21" t="str">
        <f t="shared" si="278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246.4</v>
      </c>
      <c r="F2640" s="47">
        <f t="shared" si="273"/>
        <v>21683.200000000001</v>
      </c>
      <c r="G2640" s="48">
        <f t="shared" si="274"/>
        <v>21683.200000000001</v>
      </c>
      <c r="H2640" s="21">
        <v>392918</v>
      </c>
      <c r="I2640" s="21" t="s">
        <v>3976</v>
      </c>
      <c r="J2640" s="21">
        <v>1</v>
      </c>
      <c r="K2640" s="21">
        <v>1</v>
      </c>
      <c r="L2640" s="21">
        <f t="shared" si="275"/>
        <v>0</v>
      </c>
      <c r="M2640" s="21" t="s">
        <v>3516</v>
      </c>
      <c r="N2640" s="30">
        <v>45913</v>
      </c>
      <c r="O2640" s="48">
        <v>33440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76"/>
        <v>2</v>
      </c>
      <c r="Z2640" s="21" t="str">
        <f t="shared" si="277"/>
        <v>Saturday</v>
      </c>
      <c r="AA2640" s="21" t="str">
        <f t="shared" si="278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53.9</v>
      </c>
      <c r="F2641" s="47">
        <f t="shared" si="273"/>
        <v>4743.2</v>
      </c>
      <c r="G2641" s="48">
        <f t="shared" si="274"/>
        <v>4743.2</v>
      </c>
      <c r="H2641" s="21">
        <v>400112</v>
      </c>
      <c r="I2641" s="21" t="s">
        <v>3977</v>
      </c>
      <c r="J2641" s="21">
        <v>1</v>
      </c>
      <c r="K2641" s="21">
        <v>1</v>
      </c>
      <c r="L2641" s="21">
        <f t="shared" si="275"/>
        <v>0</v>
      </c>
      <c r="M2641" s="21" t="s">
        <v>3502</v>
      </c>
      <c r="N2641" s="30">
        <v>45913</v>
      </c>
      <c r="O2641" s="48">
        <v>8115.8</v>
      </c>
      <c r="P2641" s="21" t="s">
        <v>2048</v>
      </c>
      <c r="Q2641" s="21">
        <v>58155617516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Hyderabad</v>
      </c>
      <c r="W2641" s="38"/>
      <c r="X2641" s="30">
        <v>45915</v>
      </c>
      <c r="Y2641" s="21">
        <f t="shared" si="276"/>
        <v>2</v>
      </c>
      <c r="Z2641" s="21" t="str">
        <f t="shared" si="277"/>
        <v>Saturday</v>
      </c>
      <c r="AA2641" s="21" t="str">
        <f t="shared" si="278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125.3</v>
      </c>
      <c r="F2642" s="47">
        <f t="shared" si="273"/>
        <v>11026.4</v>
      </c>
      <c r="G2642" s="48">
        <f t="shared" si="274"/>
        <v>11026.4</v>
      </c>
      <c r="H2642" s="21">
        <v>400126</v>
      </c>
      <c r="I2642" s="21" t="s">
        <v>3978</v>
      </c>
      <c r="J2642" s="21">
        <v>1</v>
      </c>
      <c r="K2642" s="21">
        <v>1</v>
      </c>
      <c r="L2642" s="21">
        <f t="shared" si="275"/>
        <v>0</v>
      </c>
      <c r="M2642" s="21" t="s">
        <v>3518</v>
      </c>
      <c r="N2642" s="30">
        <v>45913</v>
      </c>
      <c r="O2642" s="48">
        <v>17005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76"/>
        <v>2</v>
      </c>
      <c r="Z2642" s="21" t="str">
        <f t="shared" si="277"/>
        <v>Saturday</v>
      </c>
      <c r="AA2642" s="21" t="str">
        <f t="shared" si="278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146.30000000000001</v>
      </c>
      <c r="F2643" s="47">
        <f t="shared" si="273"/>
        <v>12874.400000000001</v>
      </c>
      <c r="G2643" s="48">
        <f t="shared" si="274"/>
        <v>12874.400000000001</v>
      </c>
      <c r="H2643" s="21">
        <v>400129</v>
      </c>
      <c r="I2643" s="21" t="s">
        <v>3979</v>
      </c>
      <c r="J2643" s="21">
        <v>1</v>
      </c>
      <c r="K2643" s="21">
        <v>1</v>
      </c>
      <c r="L2643" s="21">
        <f t="shared" si="275"/>
        <v>0</v>
      </c>
      <c r="M2643" s="21" t="s">
        <v>3518</v>
      </c>
      <c r="N2643" s="30">
        <v>45913</v>
      </c>
      <c r="O2643" s="48">
        <v>19855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76"/>
        <v>2</v>
      </c>
      <c r="Z2643" s="21" t="str">
        <f t="shared" si="277"/>
        <v>Saturday</v>
      </c>
      <c r="AA2643" s="21" t="str">
        <f t="shared" si="278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90.3</v>
      </c>
      <c r="F2644" s="47">
        <f t="shared" si="273"/>
        <v>7946.4</v>
      </c>
      <c r="G2644" s="48">
        <f t="shared" si="274"/>
        <v>7946.4</v>
      </c>
      <c r="H2644" s="21">
        <v>400140</v>
      </c>
      <c r="I2644" s="21" t="s">
        <v>3980</v>
      </c>
      <c r="J2644" s="21">
        <v>1</v>
      </c>
      <c r="K2644" s="21">
        <v>1</v>
      </c>
      <c r="L2644" s="21">
        <f t="shared" si="275"/>
        <v>0</v>
      </c>
      <c r="M2644" s="21" t="s">
        <v>3518</v>
      </c>
      <c r="N2644" s="30">
        <v>45913</v>
      </c>
      <c r="O2644" s="48">
        <v>12255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76"/>
        <v>2</v>
      </c>
      <c r="Z2644" s="21" t="str">
        <f t="shared" si="277"/>
        <v>Saturday</v>
      </c>
      <c r="AA2644" s="21" t="str">
        <f t="shared" si="278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135.1</v>
      </c>
      <c r="F2645" s="47">
        <f t="shared" si="273"/>
        <v>11888.8</v>
      </c>
      <c r="G2645" s="48">
        <f t="shared" si="274"/>
        <v>11888.8</v>
      </c>
      <c r="H2645" s="21">
        <v>400144</v>
      </c>
      <c r="I2645" s="21" t="s">
        <v>3981</v>
      </c>
      <c r="J2645" s="21">
        <v>1</v>
      </c>
      <c r="K2645" s="21">
        <v>1</v>
      </c>
      <c r="L2645" s="21">
        <f t="shared" si="275"/>
        <v>0</v>
      </c>
      <c r="M2645" s="21" t="s">
        <v>3506</v>
      </c>
      <c r="N2645" s="30">
        <v>45913</v>
      </c>
      <c r="O2645" s="48">
        <v>20940.5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76"/>
        <v>2</v>
      </c>
      <c r="Z2645" s="21" t="str">
        <f t="shared" si="277"/>
        <v>Saturday</v>
      </c>
      <c r="AA2645" s="21" t="str">
        <f t="shared" si="278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147.69999999999999</v>
      </c>
      <c r="F2646" s="47">
        <f t="shared" si="273"/>
        <v>12997.599999999999</v>
      </c>
      <c r="G2646" s="48">
        <f t="shared" si="274"/>
        <v>12997.599999999999</v>
      </c>
      <c r="H2646" s="21">
        <v>400148</v>
      </c>
      <c r="I2646" s="21" t="s">
        <v>3982</v>
      </c>
      <c r="J2646" s="21">
        <v>1</v>
      </c>
      <c r="K2646" s="21">
        <v>1</v>
      </c>
      <c r="L2646" s="21">
        <f t="shared" si="275"/>
        <v>0</v>
      </c>
      <c r="M2646" s="21" t="s">
        <v>3518</v>
      </c>
      <c r="N2646" s="30">
        <v>45913</v>
      </c>
      <c r="O2646" s="48">
        <v>20045</v>
      </c>
      <c r="P2646" s="21" t="s">
        <v>617</v>
      </c>
      <c r="Q2646" s="21">
        <v>58155620725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Bhuvneshwar</v>
      </c>
      <c r="W2646" s="38"/>
      <c r="X2646" s="30">
        <v>45915</v>
      </c>
      <c r="Y2646" s="21">
        <f t="shared" si="276"/>
        <v>2</v>
      </c>
      <c r="Z2646" s="21" t="str">
        <f t="shared" si="277"/>
        <v>Saturday</v>
      </c>
      <c r="AA2646" s="21" t="str">
        <f t="shared" si="278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268.5</v>
      </c>
      <c r="F2647" s="47">
        <f t="shared" si="273"/>
        <v>23628</v>
      </c>
      <c r="G2647" s="48">
        <f t="shared" si="274"/>
        <v>23628</v>
      </c>
      <c r="H2647" s="21">
        <v>400158</v>
      </c>
      <c r="I2647" s="21" t="s">
        <v>3802</v>
      </c>
      <c r="J2647" s="21">
        <v>1</v>
      </c>
      <c r="K2647" s="21">
        <v>1</v>
      </c>
      <c r="L2647" s="21">
        <f t="shared" si="275"/>
        <v>0</v>
      </c>
      <c r="M2647" s="21" t="s">
        <v>3506</v>
      </c>
      <c r="N2647" s="30">
        <v>45913</v>
      </c>
      <c r="O2647" s="48">
        <v>38843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76"/>
        <v>2</v>
      </c>
      <c r="Z2647" s="21" t="str">
        <f t="shared" si="277"/>
        <v>Saturday</v>
      </c>
      <c r="AA2647" s="21" t="str">
        <f t="shared" si="278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309.75</v>
      </c>
      <c r="F2648" s="47">
        <f t="shared" si="273"/>
        <v>27258</v>
      </c>
      <c r="G2648" s="48">
        <f t="shared" si="274"/>
        <v>54516</v>
      </c>
      <c r="H2648" s="21">
        <v>400162</v>
      </c>
      <c r="I2648" s="21" t="s">
        <v>3803</v>
      </c>
      <c r="J2648" s="21">
        <v>2</v>
      </c>
      <c r="K2648" s="21">
        <v>2</v>
      </c>
      <c r="L2648" s="21">
        <f t="shared" si="275"/>
        <v>0</v>
      </c>
      <c r="M2648" s="21" t="s">
        <v>3502</v>
      </c>
      <c r="N2648" s="30">
        <v>45913</v>
      </c>
      <c r="O2648" s="48">
        <v>87060.4</v>
      </c>
      <c r="P2648" s="21" t="s">
        <v>2048</v>
      </c>
      <c r="Q2648" s="21">
        <v>58155617516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Hyderabad</v>
      </c>
      <c r="W2648" s="38"/>
      <c r="X2648" s="30">
        <v>45915</v>
      </c>
      <c r="Y2648" s="21">
        <f t="shared" si="276"/>
        <v>2</v>
      </c>
      <c r="Z2648" s="21" t="str">
        <f t="shared" si="277"/>
        <v>Saturday</v>
      </c>
      <c r="AA2648" s="21" t="str">
        <f t="shared" si="278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73"/>
        <v>27258</v>
      </c>
      <c r="G2649" s="48">
        <f t="shared" si="274"/>
        <v>27258</v>
      </c>
      <c r="H2649" s="21">
        <v>400162</v>
      </c>
      <c r="I2649" s="21" t="s">
        <v>3803</v>
      </c>
      <c r="J2649" s="21">
        <v>1</v>
      </c>
      <c r="K2649" s="21">
        <v>1</v>
      </c>
      <c r="L2649" s="21">
        <f t="shared" si="275"/>
        <v>0</v>
      </c>
      <c r="M2649" s="21" t="s">
        <v>3506</v>
      </c>
      <c r="N2649" s="30">
        <v>45913</v>
      </c>
      <c r="O2649" s="48">
        <v>44810.5</v>
      </c>
      <c r="P2649" s="21" t="s">
        <v>891</v>
      </c>
      <c r="Q2649" s="21">
        <v>58155620762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Banglore</v>
      </c>
      <c r="W2649" s="38"/>
      <c r="X2649" s="30">
        <v>45915</v>
      </c>
      <c r="Y2649" s="21">
        <f t="shared" si="276"/>
        <v>2</v>
      </c>
      <c r="Z2649" s="21" t="str">
        <f t="shared" si="277"/>
        <v>Saturday</v>
      </c>
      <c r="AA2649" s="21" t="str">
        <f t="shared" si="278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73"/>
        <v>27258</v>
      </c>
      <c r="G2650" s="48">
        <f t="shared" si="274"/>
        <v>27258</v>
      </c>
      <c r="H2650" s="21">
        <v>400164</v>
      </c>
      <c r="I2650" s="21" t="s">
        <v>3983</v>
      </c>
      <c r="J2650" s="21">
        <v>1</v>
      </c>
      <c r="K2650" s="21">
        <v>1</v>
      </c>
      <c r="L2650" s="21">
        <f t="shared" si="275"/>
        <v>0</v>
      </c>
      <c r="M2650" s="21" t="s">
        <v>3518</v>
      </c>
      <c r="N2650" s="30">
        <v>45913</v>
      </c>
      <c r="O2650" s="48">
        <v>39235</v>
      </c>
      <c r="P2650" s="21" t="s">
        <v>617</v>
      </c>
      <c r="Q2650" s="21">
        <v>58155620725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Bhuvneshwar</v>
      </c>
      <c r="W2650" s="38"/>
      <c r="X2650" s="30">
        <v>45915</v>
      </c>
      <c r="Y2650" s="21">
        <f t="shared" si="276"/>
        <v>2</v>
      </c>
      <c r="Z2650" s="21" t="str">
        <f t="shared" si="277"/>
        <v>Saturday</v>
      </c>
      <c r="AA2650" s="21" t="str">
        <f t="shared" si="278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73"/>
        <v>27258</v>
      </c>
      <c r="G2651" s="48">
        <f t="shared" si="274"/>
        <v>54516</v>
      </c>
      <c r="H2651" s="21">
        <v>400168</v>
      </c>
      <c r="I2651" s="21" t="s">
        <v>3984</v>
      </c>
      <c r="J2651" s="21">
        <v>2</v>
      </c>
      <c r="K2651" s="21">
        <v>2</v>
      </c>
      <c r="L2651" s="21">
        <f t="shared" si="275"/>
        <v>0</v>
      </c>
      <c r="M2651" s="21" t="s">
        <v>3502</v>
      </c>
      <c r="N2651" s="30">
        <v>45913</v>
      </c>
      <c r="O2651" s="48">
        <v>87060.4</v>
      </c>
      <c r="P2651" s="21" t="s">
        <v>2048</v>
      </c>
      <c r="Q2651" s="21">
        <v>58155617516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Hyderabad</v>
      </c>
      <c r="W2651" s="38"/>
      <c r="X2651" s="30">
        <v>45915</v>
      </c>
      <c r="Y2651" s="21">
        <f t="shared" si="276"/>
        <v>2</v>
      </c>
      <c r="Z2651" s="21" t="str">
        <f t="shared" si="277"/>
        <v>Saturday</v>
      </c>
      <c r="AA2651" s="21" t="str">
        <f t="shared" si="278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288.75</v>
      </c>
      <c r="F2652" s="47">
        <f t="shared" si="273"/>
        <v>25410</v>
      </c>
      <c r="G2652" s="48">
        <f t="shared" si="274"/>
        <v>25410</v>
      </c>
      <c r="H2652" s="21">
        <v>400172</v>
      </c>
      <c r="I2652" s="21" t="s">
        <v>3804</v>
      </c>
      <c r="J2652" s="21">
        <v>1</v>
      </c>
      <c r="K2652" s="21">
        <v>1</v>
      </c>
      <c r="L2652" s="21">
        <f t="shared" si="275"/>
        <v>0</v>
      </c>
      <c r="M2652" s="21" t="s">
        <v>3506</v>
      </c>
      <c r="N2652" s="30">
        <v>45913</v>
      </c>
      <c r="O2652" s="48">
        <v>41772.5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76"/>
        <v>2</v>
      </c>
      <c r="Z2652" s="21" t="str">
        <f t="shared" si="277"/>
        <v>Saturday</v>
      </c>
      <c r="AA2652" s="21" t="str">
        <f t="shared" si="278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160.30000000000001</v>
      </c>
      <c r="F2653" s="47">
        <f t="shared" si="273"/>
        <v>14106.400000000001</v>
      </c>
      <c r="G2653" s="48">
        <f t="shared" si="274"/>
        <v>14106.400000000001</v>
      </c>
      <c r="H2653" s="21">
        <v>400176</v>
      </c>
      <c r="I2653" s="21" t="s">
        <v>3985</v>
      </c>
      <c r="J2653" s="21">
        <v>1</v>
      </c>
      <c r="K2653" s="21">
        <v>1</v>
      </c>
      <c r="L2653" s="21">
        <f t="shared" si="275"/>
        <v>0</v>
      </c>
      <c r="M2653" s="21" t="s">
        <v>3506</v>
      </c>
      <c r="N2653" s="30">
        <v>45913</v>
      </c>
      <c r="O2653" s="48">
        <v>24846.5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76"/>
        <v>2</v>
      </c>
      <c r="Z2653" s="21" t="str">
        <f t="shared" si="277"/>
        <v>Saturday</v>
      </c>
      <c r="AA2653" s="21" t="str">
        <f t="shared" si="278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144.19999999999999</v>
      </c>
      <c r="F2654" s="47">
        <f t="shared" si="273"/>
        <v>12689.599999999999</v>
      </c>
      <c r="G2654" s="48">
        <f t="shared" si="274"/>
        <v>12689.599999999999</v>
      </c>
      <c r="H2654" s="21">
        <v>400330</v>
      </c>
      <c r="I2654" s="21" t="s">
        <v>3986</v>
      </c>
      <c r="J2654" s="21">
        <v>1</v>
      </c>
      <c r="K2654" s="21">
        <v>1</v>
      </c>
      <c r="L2654" s="21">
        <f t="shared" si="275"/>
        <v>0</v>
      </c>
      <c r="M2654" s="21" t="s">
        <v>3518</v>
      </c>
      <c r="N2654" s="30">
        <v>45913</v>
      </c>
      <c r="O2654" s="48">
        <v>19570</v>
      </c>
      <c r="P2654" s="21" t="s">
        <v>617</v>
      </c>
      <c r="Q2654" s="21">
        <v>58155620725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Bhuvneshwar</v>
      </c>
      <c r="W2654" s="38"/>
      <c r="X2654" s="30">
        <v>45915</v>
      </c>
      <c r="Y2654" s="21">
        <f t="shared" si="276"/>
        <v>2</v>
      </c>
      <c r="Z2654" s="21" t="str">
        <f t="shared" si="277"/>
        <v>Saturday</v>
      </c>
      <c r="AA2654" s="21" t="str">
        <f t="shared" si="278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74.2</v>
      </c>
      <c r="F2655" s="47">
        <f t="shared" si="273"/>
        <v>6529.6</v>
      </c>
      <c r="G2655" s="48">
        <f t="shared" si="274"/>
        <v>6529.6</v>
      </c>
      <c r="H2655" s="21">
        <v>400506</v>
      </c>
      <c r="I2655" s="21" t="s">
        <v>3987</v>
      </c>
      <c r="J2655" s="21">
        <v>1</v>
      </c>
      <c r="K2655" s="21">
        <v>1</v>
      </c>
      <c r="L2655" s="21">
        <f t="shared" si="275"/>
        <v>0</v>
      </c>
      <c r="M2655" s="21" t="s">
        <v>3502</v>
      </c>
      <c r="N2655" s="30">
        <v>45913</v>
      </c>
      <c r="O2655" s="48">
        <v>11172.4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76"/>
        <v>2</v>
      </c>
      <c r="Z2655" s="21" t="str">
        <f t="shared" si="277"/>
        <v>Saturday</v>
      </c>
      <c r="AA2655" s="21" t="str">
        <f t="shared" si="278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123.2</v>
      </c>
      <c r="F2656" s="47">
        <f t="shared" si="273"/>
        <v>10841.6</v>
      </c>
      <c r="G2656" s="48">
        <f t="shared" si="274"/>
        <v>21683.200000000001</v>
      </c>
      <c r="H2656" s="21">
        <v>400522</v>
      </c>
      <c r="I2656" s="21" t="s">
        <v>3988</v>
      </c>
      <c r="J2656" s="21">
        <v>2</v>
      </c>
      <c r="K2656" s="21">
        <v>2</v>
      </c>
      <c r="L2656" s="21">
        <f t="shared" si="275"/>
        <v>0</v>
      </c>
      <c r="M2656" s="21" t="s">
        <v>3502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76"/>
        <v>2</v>
      </c>
      <c r="Z2656" s="21" t="str">
        <f t="shared" si="277"/>
        <v>Saturday</v>
      </c>
      <c r="AA2656" s="21" t="str">
        <f t="shared" si="278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73"/>
        <v>10841.6</v>
      </c>
      <c r="G2657" s="48">
        <f t="shared" si="274"/>
        <v>10841.6</v>
      </c>
      <c r="H2657" s="21">
        <v>400524</v>
      </c>
      <c r="I2657" s="21" t="s">
        <v>3989</v>
      </c>
      <c r="J2657" s="21">
        <v>1</v>
      </c>
      <c r="K2657" s="21">
        <v>1</v>
      </c>
      <c r="L2657" s="21">
        <f t="shared" si="275"/>
        <v>0</v>
      </c>
      <c r="M2657" s="21" t="s">
        <v>3502</v>
      </c>
      <c r="N2657" s="30">
        <v>45913</v>
      </c>
      <c r="O2657" s="48">
        <v>18550.400000000001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76"/>
        <v>2</v>
      </c>
      <c r="Z2657" s="21" t="str">
        <f t="shared" si="277"/>
        <v>Saturday</v>
      </c>
      <c r="AA2657" s="21" t="str">
        <f t="shared" si="278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73"/>
        <v>10841.6</v>
      </c>
      <c r="G2658" s="48">
        <f t="shared" si="274"/>
        <v>21683.200000000001</v>
      </c>
      <c r="H2658" s="21">
        <v>400528</v>
      </c>
      <c r="I2658" s="21" t="s">
        <v>3990</v>
      </c>
      <c r="J2658" s="21">
        <v>2</v>
      </c>
      <c r="K2658" s="21">
        <v>2</v>
      </c>
      <c r="L2658" s="21">
        <f t="shared" si="275"/>
        <v>0</v>
      </c>
      <c r="M2658" s="21" t="s">
        <v>3502</v>
      </c>
      <c r="N2658" s="30">
        <v>45913</v>
      </c>
      <c r="O2658" s="48">
        <v>37100.800000000003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76"/>
        <v>2</v>
      </c>
      <c r="Z2658" s="21" t="str">
        <f t="shared" si="277"/>
        <v>Saturday</v>
      </c>
      <c r="AA2658" s="21" t="str">
        <f t="shared" si="278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202.5</v>
      </c>
      <c r="F2659" s="47">
        <f t="shared" si="273"/>
        <v>17820</v>
      </c>
      <c r="G2659" s="48">
        <f t="shared" si="274"/>
        <v>53460</v>
      </c>
      <c r="H2659" s="21">
        <v>400551</v>
      </c>
      <c r="I2659" s="21" t="s">
        <v>3991</v>
      </c>
      <c r="J2659" s="21">
        <v>3</v>
      </c>
      <c r="K2659" s="21">
        <v>3</v>
      </c>
      <c r="L2659" s="21">
        <f t="shared" si="275"/>
        <v>0</v>
      </c>
      <c r="M2659" s="21" t="s">
        <v>3502</v>
      </c>
      <c r="N2659" s="30">
        <v>45913</v>
      </c>
      <c r="O2659" s="48">
        <v>85374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76"/>
        <v>2</v>
      </c>
      <c r="Z2659" s="21" t="str">
        <f t="shared" si="277"/>
        <v>Saturday</v>
      </c>
      <c r="AA2659" s="21" t="str">
        <f t="shared" si="278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79.099999999999994</v>
      </c>
      <c r="F2660" s="47">
        <f t="shared" si="273"/>
        <v>6960.7999999999993</v>
      </c>
      <c r="G2660" s="48">
        <f t="shared" si="274"/>
        <v>6960.7999999999993</v>
      </c>
      <c r="H2660" s="21">
        <v>400612</v>
      </c>
      <c r="I2660" s="21" t="s">
        <v>3992</v>
      </c>
      <c r="J2660" s="21">
        <v>1</v>
      </c>
      <c r="K2660" s="21">
        <v>1</v>
      </c>
      <c r="L2660" s="21">
        <f t="shared" si="275"/>
        <v>0</v>
      </c>
      <c r="M2660" s="21" t="s">
        <v>3518</v>
      </c>
      <c r="N2660" s="30">
        <v>45913</v>
      </c>
      <c r="O2660" s="48">
        <v>10735</v>
      </c>
      <c r="P2660" s="21" t="s">
        <v>617</v>
      </c>
      <c r="Q2660" s="21">
        <v>58155620725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Bhuvneshwar</v>
      </c>
      <c r="W2660" s="38"/>
      <c r="X2660" s="30">
        <v>45915</v>
      </c>
      <c r="Y2660" s="21">
        <f t="shared" si="276"/>
        <v>2</v>
      </c>
      <c r="Z2660" s="21" t="str">
        <f t="shared" si="277"/>
        <v>Saturday</v>
      </c>
      <c r="AA2660" s="21" t="str">
        <f t="shared" si="278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73"/>
        <v>6960.7999999999993</v>
      </c>
      <c r="G2661" s="48">
        <f t="shared" si="274"/>
        <v>6960.7999999999993</v>
      </c>
      <c r="H2661" s="21">
        <v>400612</v>
      </c>
      <c r="I2661" s="21" t="s">
        <v>3992</v>
      </c>
      <c r="J2661" s="21">
        <v>1</v>
      </c>
      <c r="K2661" s="21">
        <v>1</v>
      </c>
      <c r="L2661" s="21">
        <f t="shared" si="275"/>
        <v>0</v>
      </c>
      <c r="M2661" s="21" t="s">
        <v>3502</v>
      </c>
      <c r="N2661" s="30">
        <v>45913</v>
      </c>
      <c r="O2661" s="48">
        <v>11910.2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76"/>
        <v>2</v>
      </c>
      <c r="Z2661" s="21" t="str">
        <f t="shared" si="277"/>
        <v>Saturday</v>
      </c>
      <c r="AA2661" s="21" t="str">
        <f t="shared" si="278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68.600000000000009</v>
      </c>
      <c r="F2662" s="47">
        <f t="shared" si="273"/>
        <v>6036.8000000000011</v>
      </c>
      <c r="G2662" s="48">
        <f t="shared" si="274"/>
        <v>18110.400000000001</v>
      </c>
      <c r="H2662" s="21">
        <v>400636</v>
      </c>
      <c r="I2662" s="21" t="s">
        <v>3993</v>
      </c>
      <c r="J2662" s="21">
        <v>3</v>
      </c>
      <c r="K2662" s="21">
        <v>3</v>
      </c>
      <c r="L2662" s="21">
        <f t="shared" si="275"/>
        <v>0</v>
      </c>
      <c r="M2662" s="21" t="s">
        <v>3502</v>
      </c>
      <c r="N2662" s="30">
        <v>45913</v>
      </c>
      <c r="O2662" s="48">
        <v>30987.599999999999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76"/>
        <v>2</v>
      </c>
      <c r="Z2662" s="21" t="str">
        <f t="shared" si="277"/>
        <v>Saturday</v>
      </c>
      <c r="AA2662" s="21" t="str">
        <f t="shared" si="278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65.8</v>
      </c>
      <c r="F2663" s="47">
        <f t="shared" si="273"/>
        <v>5790.4</v>
      </c>
      <c r="G2663" s="48">
        <f t="shared" si="274"/>
        <v>11580.8</v>
      </c>
      <c r="H2663" s="21">
        <v>400723</v>
      </c>
      <c r="I2663" s="21" t="s">
        <v>3994</v>
      </c>
      <c r="J2663" s="21">
        <v>2</v>
      </c>
      <c r="K2663" s="21">
        <v>2</v>
      </c>
      <c r="L2663" s="21">
        <f t="shared" si="275"/>
        <v>0</v>
      </c>
      <c r="M2663" s="21" t="s">
        <v>3502</v>
      </c>
      <c r="N2663" s="30">
        <v>45913</v>
      </c>
      <c r="O2663" s="48">
        <v>19815.2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76"/>
        <v>2</v>
      </c>
      <c r="Z2663" s="21" t="str">
        <f t="shared" si="277"/>
        <v>Saturday</v>
      </c>
      <c r="AA2663" s="21" t="str">
        <f t="shared" si="278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206.25</v>
      </c>
      <c r="F2664" s="47">
        <f t="shared" si="273"/>
        <v>18150</v>
      </c>
      <c r="G2664" s="48">
        <f t="shared" si="274"/>
        <v>18150</v>
      </c>
      <c r="H2664" s="21">
        <v>400944</v>
      </c>
      <c r="I2664" s="21" t="s">
        <v>3995</v>
      </c>
      <c r="J2664" s="21">
        <v>1</v>
      </c>
      <c r="K2664" s="21">
        <v>1</v>
      </c>
      <c r="L2664" s="21">
        <f t="shared" si="275"/>
        <v>0</v>
      </c>
      <c r="M2664" s="21" t="s">
        <v>3502</v>
      </c>
      <c r="N2664" s="30">
        <v>45913</v>
      </c>
      <c r="O2664" s="48">
        <v>28985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76"/>
        <v>2</v>
      </c>
      <c r="Z2664" s="21" t="str">
        <f t="shared" si="277"/>
        <v>Saturday</v>
      </c>
      <c r="AA2664" s="21" t="str">
        <f t="shared" si="278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123.2</v>
      </c>
      <c r="F2665" s="47">
        <f t="shared" si="273"/>
        <v>10841.6</v>
      </c>
      <c r="G2665" s="48">
        <f t="shared" si="274"/>
        <v>10841.6</v>
      </c>
      <c r="H2665" s="21">
        <v>402210</v>
      </c>
      <c r="I2665" s="21" t="s">
        <v>3996</v>
      </c>
      <c r="J2665" s="21">
        <v>1</v>
      </c>
      <c r="K2665" s="21">
        <v>1</v>
      </c>
      <c r="L2665" s="21">
        <f t="shared" si="275"/>
        <v>0</v>
      </c>
      <c r="M2665" s="21" t="s">
        <v>3506</v>
      </c>
      <c r="N2665" s="30">
        <v>45913</v>
      </c>
      <c r="O2665" s="48">
        <v>19096</v>
      </c>
      <c r="P2665" s="21" t="s">
        <v>891</v>
      </c>
      <c r="Q2665" s="21">
        <v>58155620762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76"/>
        <v>2</v>
      </c>
      <c r="Z2665" s="21" t="str">
        <f t="shared" si="277"/>
        <v>Saturday</v>
      </c>
      <c r="AA2665" s="21" t="str">
        <f t="shared" si="278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346.5</v>
      </c>
      <c r="F2666" s="47">
        <f t="shared" si="273"/>
        <v>30492</v>
      </c>
      <c r="G2666" s="48">
        <f t="shared" si="274"/>
        <v>304920</v>
      </c>
      <c r="H2666" s="21">
        <v>403702</v>
      </c>
      <c r="I2666" s="21" t="s">
        <v>3997</v>
      </c>
      <c r="J2666" s="21">
        <v>10</v>
      </c>
      <c r="K2666" s="21">
        <v>10</v>
      </c>
      <c r="L2666" s="21">
        <f t="shared" si="275"/>
        <v>0</v>
      </c>
      <c r="M2666" s="21" t="s">
        <v>3607</v>
      </c>
      <c r="N2666" s="30">
        <v>45913</v>
      </c>
      <c r="O2666" s="48">
        <v>537075</v>
      </c>
      <c r="P2666" s="21" t="s">
        <v>37</v>
      </c>
      <c r="Q2666" s="21">
        <v>58155621156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76"/>
        <v>2</v>
      </c>
      <c r="Z2666" s="21" t="str">
        <f t="shared" si="277"/>
        <v>Saturday</v>
      </c>
      <c r="AA2666" s="21" t="str">
        <f t="shared" si="278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144.75</v>
      </c>
      <c r="F2667" s="47">
        <f t="shared" si="273"/>
        <v>12738</v>
      </c>
      <c r="G2667" s="48">
        <f t="shared" si="274"/>
        <v>12738</v>
      </c>
      <c r="H2667" s="21">
        <v>405226</v>
      </c>
      <c r="I2667" s="21" t="s">
        <v>3998</v>
      </c>
      <c r="J2667" s="21">
        <v>1</v>
      </c>
      <c r="K2667" s="21">
        <v>1</v>
      </c>
      <c r="L2667" s="21">
        <f t="shared" si="275"/>
        <v>0</v>
      </c>
      <c r="M2667" s="21" t="s">
        <v>3501</v>
      </c>
      <c r="N2667" s="30">
        <v>45913</v>
      </c>
      <c r="O2667" s="48">
        <v>20940.5</v>
      </c>
      <c r="P2667" s="21" t="s">
        <v>2046</v>
      </c>
      <c r="Q2667" s="21">
        <v>58155618231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76"/>
        <v>2</v>
      </c>
      <c r="Z2667" s="21" t="str">
        <f t="shared" si="277"/>
        <v>Saturday</v>
      </c>
      <c r="AA2667" s="21" t="str">
        <f t="shared" si="278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245</v>
      </c>
      <c r="F2668" s="47">
        <f t="shared" si="273"/>
        <v>21560</v>
      </c>
      <c r="G2668" s="48">
        <f t="shared" si="274"/>
        <v>21560</v>
      </c>
      <c r="H2668" s="21">
        <v>405243</v>
      </c>
      <c r="I2668" s="21" t="s">
        <v>3999</v>
      </c>
      <c r="J2668" s="21">
        <v>1</v>
      </c>
      <c r="K2668" s="21">
        <v>1</v>
      </c>
      <c r="L2668" s="21">
        <f t="shared" si="275"/>
        <v>0</v>
      </c>
      <c r="M2668" s="21" t="s">
        <v>3510</v>
      </c>
      <c r="N2668" s="30">
        <v>45913</v>
      </c>
      <c r="O2668" s="48">
        <v>39060</v>
      </c>
      <c r="P2668" s="21" t="s">
        <v>3419</v>
      </c>
      <c r="Q2668" s="21">
        <v>58155615291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BANGALORE</v>
      </c>
      <c r="W2668" s="38"/>
      <c r="X2668" s="30">
        <v>45915</v>
      </c>
      <c r="Y2668" s="21">
        <f t="shared" si="276"/>
        <v>2</v>
      </c>
      <c r="Z2668" s="21" t="str">
        <f t="shared" si="277"/>
        <v>Saturday</v>
      </c>
      <c r="AA2668" s="21" t="str">
        <f t="shared" si="278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430.5</v>
      </c>
      <c r="F2669" s="47">
        <f t="shared" si="273"/>
        <v>37884</v>
      </c>
      <c r="G2669" s="48">
        <f t="shared" si="274"/>
        <v>37884</v>
      </c>
      <c r="H2669" s="21">
        <v>422604</v>
      </c>
      <c r="I2669" s="21" t="s">
        <v>4000</v>
      </c>
      <c r="J2669" s="21">
        <v>1</v>
      </c>
      <c r="K2669" s="21">
        <v>1</v>
      </c>
      <c r="L2669" s="21">
        <f t="shared" si="275"/>
        <v>0</v>
      </c>
      <c r="M2669" s="21" t="s">
        <v>3525</v>
      </c>
      <c r="N2669" s="30">
        <v>45913</v>
      </c>
      <c r="O2669" s="48">
        <v>66728</v>
      </c>
      <c r="P2669" s="21" t="s">
        <v>630</v>
      </c>
      <c r="Q2669" s="21">
        <v>58155620983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Telangana</v>
      </c>
      <c r="W2669" s="38"/>
      <c r="X2669" s="30">
        <v>45915</v>
      </c>
      <c r="Y2669" s="21">
        <f t="shared" si="276"/>
        <v>2</v>
      </c>
      <c r="Z2669" s="21" t="str">
        <f t="shared" si="277"/>
        <v>Saturday</v>
      </c>
      <c r="AA2669" s="21" t="str">
        <f t="shared" si="278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164.5</v>
      </c>
      <c r="F2670" s="47">
        <f t="shared" si="273"/>
        <v>14476</v>
      </c>
      <c r="G2670" s="48">
        <f t="shared" si="274"/>
        <v>14476</v>
      </c>
      <c r="H2670" s="21">
        <v>424602</v>
      </c>
      <c r="I2670" s="21" t="s">
        <v>3895</v>
      </c>
      <c r="J2670" s="21">
        <v>1</v>
      </c>
      <c r="K2670" s="21">
        <v>1</v>
      </c>
      <c r="L2670" s="21">
        <f t="shared" si="275"/>
        <v>0</v>
      </c>
      <c r="M2670" s="21" t="s">
        <v>3515</v>
      </c>
      <c r="N2670" s="30">
        <v>45913</v>
      </c>
      <c r="O2670" s="48">
        <v>17850.599999999999</v>
      </c>
      <c r="P2670" s="21" t="s">
        <v>276</v>
      </c>
      <c r="Q2670" s="21">
        <v>58155615501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Pune</v>
      </c>
      <c r="W2670" s="38"/>
      <c r="X2670" s="30">
        <v>45915</v>
      </c>
      <c r="Y2670" s="21">
        <f t="shared" si="276"/>
        <v>2</v>
      </c>
      <c r="Z2670" s="21" t="str">
        <f t="shared" si="277"/>
        <v>Saturday</v>
      </c>
      <c r="AA2670" s="21" t="str">
        <f t="shared" si="278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73"/>
        <v>14476</v>
      </c>
      <c r="G2671" s="48">
        <f t="shared" si="274"/>
        <v>14476</v>
      </c>
      <c r="H2671" s="21">
        <v>424602</v>
      </c>
      <c r="I2671" s="21" t="s">
        <v>3895</v>
      </c>
      <c r="J2671" s="21">
        <v>1</v>
      </c>
      <c r="K2671" s="21">
        <v>1</v>
      </c>
      <c r="L2671" s="21">
        <f t="shared" si="275"/>
        <v>0</v>
      </c>
      <c r="M2671" s="21" t="s">
        <v>3517</v>
      </c>
      <c r="N2671" s="30">
        <v>45913</v>
      </c>
      <c r="O2671" s="48">
        <v>20092.5</v>
      </c>
      <c r="P2671" s="21" t="s">
        <v>617</v>
      </c>
      <c r="Q2671" s="21">
        <v>58155620725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Bhuvneshwar</v>
      </c>
      <c r="W2671" s="38"/>
      <c r="X2671" s="30">
        <v>45915</v>
      </c>
      <c r="Y2671" s="21">
        <f t="shared" si="276"/>
        <v>2</v>
      </c>
      <c r="Z2671" s="21" t="str">
        <f t="shared" si="277"/>
        <v>Saturday</v>
      </c>
      <c r="AA2671" s="21" t="str">
        <f t="shared" si="278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213.5</v>
      </c>
      <c r="F2672" s="47">
        <f t="shared" si="273"/>
        <v>18788</v>
      </c>
      <c r="G2672" s="48">
        <f t="shared" si="274"/>
        <v>18788</v>
      </c>
      <c r="H2672" s="21">
        <v>430204</v>
      </c>
      <c r="I2672" s="21" t="s">
        <v>4001</v>
      </c>
      <c r="J2672" s="21">
        <v>1</v>
      </c>
      <c r="K2672" s="21">
        <v>1</v>
      </c>
      <c r="L2672" s="21">
        <f t="shared" si="275"/>
        <v>0</v>
      </c>
      <c r="M2672" s="21" t="s">
        <v>3505</v>
      </c>
      <c r="N2672" s="30">
        <v>45913</v>
      </c>
      <c r="O2672" s="48">
        <v>33792.5</v>
      </c>
      <c r="P2672" s="21" t="s">
        <v>1903</v>
      </c>
      <c r="Q2672" s="21">
        <v>58155614985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Kolkata</v>
      </c>
      <c r="W2672" s="38"/>
      <c r="X2672" s="30">
        <v>45915</v>
      </c>
      <c r="Y2672" s="21">
        <f t="shared" si="276"/>
        <v>2</v>
      </c>
      <c r="Z2672" s="21" t="str">
        <f t="shared" si="277"/>
        <v>Saturday</v>
      </c>
      <c r="AA2672" s="21" t="str">
        <f t="shared" si="278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73"/>
        <v>18788</v>
      </c>
      <c r="G2673" s="48">
        <f t="shared" si="274"/>
        <v>18788</v>
      </c>
      <c r="H2673" s="21">
        <v>430804</v>
      </c>
      <c r="I2673" s="21" t="s">
        <v>4002</v>
      </c>
      <c r="J2673" s="21">
        <v>1</v>
      </c>
      <c r="K2673" s="21">
        <v>1</v>
      </c>
      <c r="L2673" s="21">
        <f t="shared" si="275"/>
        <v>0</v>
      </c>
      <c r="M2673" s="21" t="s">
        <v>3515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76"/>
        <v>2</v>
      </c>
      <c r="Z2673" s="21" t="str">
        <f t="shared" si="277"/>
        <v>Saturday</v>
      </c>
      <c r="AA2673" s="21" t="str">
        <f t="shared" si="278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73"/>
        <v>18788</v>
      </c>
      <c r="G2674" s="48">
        <f t="shared" si="274"/>
        <v>18788</v>
      </c>
      <c r="H2674" s="21">
        <v>430904</v>
      </c>
      <c r="I2674" s="21" t="s">
        <v>4003</v>
      </c>
      <c r="J2674" s="21">
        <v>1</v>
      </c>
      <c r="K2674" s="21">
        <v>1</v>
      </c>
      <c r="L2674" s="21">
        <f t="shared" si="275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76"/>
        <v>2</v>
      </c>
      <c r="Z2674" s="21" t="str">
        <f t="shared" si="277"/>
        <v>Saturday</v>
      </c>
      <c r="AA2674" s="21" t="str">
        <f t="shared" si="278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242.9</v>
      </c>
      <c r="F2675" s="47">
        <f t="shared" si="273"/>
        <v>21375.200000000001</v>
      </c>
      <c r="G2675" s="48">
        <f t="shared" si="274"/>
        <v>21375.200000000001</v>
      </c>
      <c r="H2675" s="21">
        <v>436204</v>
      </c>
      <c r="I2675" s="21" t="s">
        <v>4004</v>
      </c>
      <c r="J2675" s="21">
        <v>1</v>
      </c>
      <c r="K2675" s="21">
        <v>1</v>
      </c>
      <c r="L2675" s="21">
        <f t="shared" si="275"/>
        <v>0</v>
      </c>
      <c r="M2675" s="21" t="s">
        <v>3515</v>
      </c>
      <c r="N2675" s="30">
        <v>45913</v>
      </c>
      <c r="O2675" s="48">
        <v>26358.12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76"/>
        <v>2</v>
      </c>
      <c r="Z2675" s="21" t="str">
        <f t="shared" si="277"/>
        <v>Saturday</v>
      </c>
      <c r="AA2675" s="21" t="str">
        <f t="shared" si="278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226.1</v>
      </c>
      <c r="F2676" s="47">
        <f t="shared" si="273"/>
        <v>19896.8</v>
      </c>
      <c r="G2676" s="48">
        <f t="shared" si="274"/>
        <v>19896.8</v>
      </c>
      <c r="H2676" s="21">
        <v>501114</v>
      </c>
      <c r="I2676" s="21" t="s">
        <v>4005</v>
      </c>
      <c r="J2676" s="21">
        <v>1</v>
      </c>
      <c r="K2676" s="21">
        <v>1</v>
      </c>
      <c r="L2676" s="21">
        <f t="shared" si="275"/>
        <v>0</v>
      </c>
      <c r="M2676" s="21" t="s">
        <v>3508</v>
      </c>
      <c r="N2676" s="30">
        <v>45913</v>
      </c>
      <c r="O2676" s="48">
        <v>35046</v>
      </c>
      <c r="P2676" s="21" t="s">
        <v>630</v>
      </c>
      <c r="Q2676" s="21">
        <v>58155620983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Telangana</v>
      </c>
      <c r="W2676" s="38"/>
      <c r="X2676" s="30">
        <v>45915</v>
      </c>
      <c r="Y2676" s="21">
        <f t="shared" si="276"/>
        <v>2</v>
      </c>
      <c r="Z2676" s="21" t="str">
        <f t="shared" si="277"/>
        <v>Saturday</v>
      </c>
      <c r="AA2676" s="21" t="str">
        <f t="shared" si="278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267.39999999999998</v>
      </c>
      <c r="F2677" s="47">
        <f t="shared" si="273"/>
        <v>23531.199999999997</v>
      </c>
      <c r="G2677" s="48">
        <f t="shared" si="274"/>
        <v>23531.199999999997</v>
      </c>
      <c r="H2677" s="21">
        <v>501418</v>
      </c>
      <c r="I2677" s="21" t="s">
        <v>4006</v>
      </c>
      <c r="J2677" s="21">
        <v>1</v>
      </c>
      <c r="K2677" s="21">
        <v>1</v>
      </c>
      <c r="L2677" s="21">
        <f t="shared" si="275"/>
        <v>0</v>
      </c>
      <c r="M2677" s="21" t="s">
        <v>3527</v>
      </c>
      <c r="N2677" s="30">
        <v>45915</v>
      </c>
      <c r="O2677" s="48">
        <v>41447</v>
      </c>
      <c r="P2677" s="21" t="s">
        <v>897</v>
      </c>
      <c r="Q2677" s="21" t="s">
        <v>3543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Chandigarh</v>
      </c>
      <c r="W2677" s="38"/>
      <c r="X2677" s="30">
        <v>45916</v>
      </c>
      <c r="Y2677" s="21">
        <f t="shared" si="276"/>
        <v>1</v>
      </c>
      <c r="Z2677" s="21" t="str">
        <f t="shared" si="277"/>
        <v>Monday</v>
      </c>
      <c r="AA2677" s="21" t="str">
        <f t="shared" si="278"/>
        <v>Tuesday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334.5</v>
      </c>
      <c r="F2678" s="47">
        <f t="shared" si="273"/>
        <v>29436</v>
      </c>
      <c r="G2678" s="48">
        <f t="shared" si="274"/>
        <v>58872</v>
      </c>
      <c r="H2678" s="21">
        <v>502536</v>
      </c>
      <c r="I2678" s="21" t="s">
        <v>4007</v>
      </c>
      <c r="J2678" s="21">
        <v>2</v>
      </c>
      <c r="K2678" s="21">
        <v>2</v>
      </c>
      <c r="L2678" s="21">
        <f t="shared" si="275"/>
        <v>0</v>
      </c>
      <c r="M2678" s="21" t="s">
        <v>3516</v>
      </c>
      <c r="N2678" s="30">
        <v>45913</v>
      </c>
      <c r="O2678" s="48">
        <v>84740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76"/>
        <v>2</v>
      </c>
      <c r="Z2678" s="21" t="str">
        <f t="shared" si="277"/>
        <v>Saturday</v>
      </c>
      <c r="AA2678" s="21" t="str">
        <f t="shared" si="278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61.6</v>
      </c>
      <c r="F2679" s="47">
        <f t="shared" si="273"/>
        <v>5420.8</v>
      </c>
      <c r="G2679" s="48">
        <f t="shared" si="274"/>
        <v>5420.8</v>
      </c>
      <c r="H2679" s="21">
        <v>504105</v>
      </c>
      <c r="I2679" s="21" t="s">
        <v>4008</v>
      </c>
      <c r="J2679" s="21">
        <v>1</v>
      </c>
      <c r="K2679" s="21">
        <v>1</v>
      </c>
      <c r="L2679" s="21">
        <f t="shared" si="275"/>
        <v>0</v>
      </c>
      <c r="M2679" s="21" t="s">
        <v>3536</v>
      </c>
      <c r="N2679" s="30">
        <v>45915</v>
      </c>
      <c r="O2679" s="48">
        <v>10912</v>
      </c>
      <c r="P2679" s="21" t="s">
        <v>3420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76"/>
        <v>0</v>
      </c>
      <c r="Z2679" s="21" t="str">
        <f t="shared" si="277"/>
        <v>Monday</v>
      </c>
      <c r="AA2679" s="21" t="str">
        <f t="shared" si="278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158.19999999999999</v>
      </c>
      <c r="F2680" s="47">
        <f t="shared" si="273"/>
        <v>13921.599999999999</v>
      </c>
      <c r="G2680" s="48">
        <f t="shared" si="274"/>
        <v>13921.599999999999</v>
      </c>
      <c r="H2680" s="21">
        <v>505008</v>
      </c>
      <c r="I2680" s="21" t="s">
        <v>4009</v>
      </c>
      <c r="J2680" s="21">
        <v>1</v>
      </c>
      <c r="K2680" s="21">
        <v>1</v>
      </c>
      <c r="L2680" s="21">
        <f t="shared" si="275"/>
        <v>0</v>
      </c>
      <c r="M2680" s="21" t="s">
        <v>3516</v>
      </c>
      <c r="N2680" s="30">
        <v>45913</v>
      </c>
      <c r="O2680" s="48">
        <v>21470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76"/>
        <v>2</v>
      </c>
      <c r="Z2680" s="21" t="str">
        <f t="shared" si="277"/>
        <v>Saturday</v>
      </c>
      <c r="AA2680" s="21" t="str">
        <f t="shared" si="278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30.8</v>
      </c>
      <c r="F2681" s="47">
        <f t="shared" si="273"/>
        <v>2710.4</v>
      </c>
      <c r="G2681" s="48">
        <f t="shared" si="274"/>
        <v>2710.4</v>
      </c>
      <c r="H2681" s="21">
        <v>505809</v>
      </c>
      <c r="I2681" s="21" t="s">
        <v>4010</v>
      </c>
      <c r="J2681" s="21">
        <v>1</v>
      </c>
      <c r="K2681" s="21">
        <v>1</v>
      </c>
      <c r="L2681" s="21">
        <f t="shared" si="275"/>
        <v>0</v>
      </c>
      <c r="M2681" s="21" t="s">
        <v>3536</v>
      </c>
      <c r="N2681" s="30">
        <v>45915</v>
      </c>
      <c r="O2681" s="48">
        <v>5456</v>
      </c>
      <c r="P2681" s="21" t="s">
        <v>3420</v>
      </c>
      <c r="Q2681" s="21" t="s">
        <v>636</v>
      </c>
      <c r="R2681" s="21" t="s">
        <v>637</v>
      </c>
      <c r="S2681" s="3">
        <v>4</v>
      </c>
      <c r="T2681" s="37"/>
      <c r="U2681" s="21" t="s">
        <v>18</v>
      </c>
      <c r="V2681" s="21" t="str">
        <f>VLOOKUP(P2681,'Customer List'!B:C,2,)</f>
        <v>DELHI</v>
      </c>
      <c r="W2681" s="38"/>
      <c r="X2681" s="30">
        <f>IF(OR(R2681 = "PRIYANKA MADAM", R2681 = "DEEPAK", R2681 = "PORTER"),N2681,"")</f>
        <v>45915</v>
      </c>
      <c r="Y2681" s="21">
        <f t="shared" si="276"/>
        <v>0</v>
      </c>
      <c r="Z2681" s="21" t="str">
        <f t="shared" si="277"/>
        <v>Monday</v>
      </c>
      <c r="AA2681" s="21" t="str">
        <f t="shared" si="278"/>
        <v>Monday</v>
      </c>
      <c r="AB2681" s="21" t="str">
        <f>VLOOKUP(U2681,'Currency Sheet'!A:C,3,)</f>
        <v>DOLLAR</v>
      </c>
      <c r="AC2681" s="42" t="str">
        <f>VLOOKUP(P2681,'Customer List'!B:D,3,)</f>
        <v>Local</v>
      </c>
    </row>
    <row r="2682" spans="1:29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92.4</v>
      </c>
      <c r="F2682" s="47">
        <f t="shared" si="273"/>
        <v>8131.2000000000007</v>
      </c>
      <c r="G2682" s="48">
        <f t="shared" si="274"/>
        <v>8131.2000000000007</v>
      </c>
      <c r="H2682" s="21">
        <v>505810</v>
      </c>
      <c r="I2682" s="21" t="s">
        <v>4011</v>
      </c>
      <c r="J2682" s="21">
        <v>1</v>
      </c>
      <c r="K2682" s="21">
        <v>1</v>
      </c>
      <c r="L2682" s="21">
        <f t="shared" si="275"/>
        <v>0</v>
      </c>
      <c r="M2682" s="21" t="s">
        <v>3517</v>
      </c>
      <c r="N2682" s="30">
        <v>45913</v>
      </c>
      <c r="O2682" s="48">
        <v>11286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76"/>
        <v>2</v>
      </c>
      <c r="Z2682" s="21" t="str">
        <f t="shared" si="277"/>
        <v>Saturday</v>
      </c>
      <c r="AA2682" s="21" t="str">
        <f t="shared" si="278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177.75</v>
      </c>
      <c r="F2683" s="47">
        <f t="shared" si="273"/>
        <v>15642</v>
      </c>
      <c r="G2683" s="48">
        <f t="shared" si="274"/>
        <v>15642</v>
      </c>
      <c r="H2683" s="21">
        <v>505837</v>
      </c>
      <c r="I2683" s="21" t="s">
        <v>4012</v>
      </c>
      <c r="J2683" s="21">
        <v>1</v>
      </c>
      <c r="K2683" s="21">
        <v>1</v>
      </c>
      <c r="L2683" s="21">
        <f t="shared" si="275"/>
        <v>0</v>
      </c>
      <c r="M2683" s="21" t="s">
        <v>3517</v>
      </c>
      <c r="N2683" s="30">
        <v>45913</v>
      </c>
      <c r="O2683" s="48">
        <v>20263.5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76"/>
        <v>2</v>
      </c>
      <c r="Z2683" s="21" t="str">
        <f t="shared" si="277"/>
        <v>Saturday</v>
      </c>
      <c r="AA2683" s="21" t="str">
        <f t="shared" si="278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204.75</v>
      </c>
      <c r="F2684" s="47">
        <f t="shared" si="273"/>
        <v>18018</v>
      </c>
      <c r="G2684" s="48">
        <f t="shared" si="274"/>
        <v>18018</v>
      </c>
      <c r="H2684" s="21">
        <v>506333</v>
      </c>
      <c r="I2684" s="21" t="s">
        <v>4013</v>
      </c>
      <c r="J2684" s="21">
        <v>1</v>
      </c>
      <c r="K2684" s="21">
        <v>1</v>
      </c>
      <c r="L2684" s="21">
        <f t="shared" si="275"/>
        <v>0</v>
      </c>
      <c r="M2684" s="21" t="s">
        <v>3517</v>
      </c>
      <c r="N2684" s="30">
        <v>45913</v>
      </c>
      <c r="O2684" s="48">
        <v>23341.5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76"/>
        <v>2</v>
      </c>
      <c r="Z2684" s="21" t="str">
        <f t="shared" si="277"/>
        <v>Saturday</v>
      </c>
      <c r="AA2684" s="21" t="str">
        <f t="shared" si="278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73"/>
        <v>18018</v>
      </c>
      <c r="G2685" s="48">
        <f t="shared" si="274"/>
        <v>18018</v>
      </c>
      <c r="H2685" s="21">
        <v>506349</v>
      </c>
      <c r="I2685" s="21" t="s">
        <v>4014</v>
      </c>
      <c r="J2685" s="21">
        <v>1</v>
      </c>
      <c r="K2685" s="21">
        <v>1</v>
      </c>
      <c r="L2685" s="21">
        <f t="shared" si="275"/>
        <v>0</v>
      </c>
      <c r="M2685" s="21" t="s">
        <v>3515</v>
      </c>
      <c r="N2685" s="30">
        <v>45913</v>
      </c>
      <c r="O2685" s="48">
        <v>20737.080000000002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76"/>
        <v>2</v>
      </c>
      <c r="Z2685" s="21" t="str">
        <f t="shared" si="277"/>
        <v>Saturday</v>
      </c>
      <c r="AA2685" s="21" t="str">
        <f t="shared" si="278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91.7</v>
      </c>
      <c r="F2686" s="47">
        <f t="shared" si="273"/>
        <v>8069.6</v>
      </c>
      <c r="G2686" s="48">
        <f t="shared" si="274"/>
        <v>8069.6</v>
      </c>
      <c r="H2686" s="21">
        <v>506915</v>
      </c>
      <c r="I2686" s="21" t="s">
        <v>4015</v>
      </c>
      <c r="J2686" s="21">
        <v>1</v>
      </c>
      <c r="K2686" s="21">
        <v>1</v>
      </c>
      <c r="L2686" s="21">
        <f t="shared" si="275"/>
        <v>0</v>
      </c>
      <c r="M2686" s="21" t="s">
        <v>3613</v>
      </c>
      <c r="N2686" s="30">
        <v>45917</v>
      </c>
      <c r="O2686" s="48">
        <v>10578.25</v>
      </c>
      <c r="P2686" s="21" t="s">
        <v>42</v>
      </c>
      <c r="Q2686" s="21" t="s">
        <v>636</v>
      </c>
      <c r="R2686" s="21" t="s">
        <v>723</v>
      </c>
      <c r="S2686" s="3">
        <v>4</v>
      </c>
      <c r="T2686" s="37"/>
      <c r="U2686" s="21" t="s">
        <v>18</v>
      </c>
      <c r="V2686" s="21" t="str">
        <f>VLOOKUP(P2686,'Customer List'!B:C,2,)</f>
        <v>Faridabad</v>
      </c>
      <c r="W2686" s="38"/>
      <c r="X2686" s="30">
        <f>IF(OR(R2686 = "PRIYANKA MADAM", R2686 = "DEEPAK", R2686 = "PORTER"),N2686,"")</f>
        <v>45917</v>
      </c>
      <c r="Y2686" s="21">
        <f t="shared" si="276"/>
        <v>0</v>
      </c>
      <c r="Z2686" s="21" t="str">
        <f t="shared" si="277"/>
        <v>Wednesday</v>
      </c>
      <c r="AA2686" s="21" t="str">
        <f t="shared" si="278"/>
        <v>Wednesday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115.5</v>
      </c>
      <c r="F2687" s="47">
        <f t="shared" si="273"/>
        <v>10164</v>
      </c>
      <c r="G2687" s="48">
        <f t="shared" si="274"/>
        <v>10164</v>
      </c>
      <c r="H2687" s="21">
        <v>510003</v>
      </c>
      <c r="I2687" s="21" t="s">
        <v>4016</v>
      </c>
      <c r="J2687" s="21">
        <v>1</v>
      </c>
      <c r="K2687" s="21">
        <v>1</v>
      </c>
      <c r="L2687" s="21">
        <f t="shared" si="275"/>
        <v>0</v>
      </c>
      <c r="M2687" s="21" t="s">
        <v>3515</v>
      </c>
      <c r="N2687" s="30">
        <v>45913</v>
      </c>
      <c r="O2687" s="48">
        <v>12533.4</v>
      </c>
      <c r="P2687" s="21" t="s">
        <v>276</v>
      </c>
      <c r="Q2687" s="21">
        <v>58155615501</v>
      </c>
      <c r="R2687" s="21" t="s">
        <v>40</v>
      </c>
      <c r="S2687" s="3">
        <v>4</v>
      </c>
      <c r="T2687" s="37"/>
      <c r="U2687" s="21" t="s">
        <v>18</v>
      </c>
      <c r="V2687" s="21" t="str">
        <f>VLOOKUP(P2687,'Customer List'!B:C,2,)</f>
        <v>Pune</v>
      </c>
      <c r="W2687" s="38"/>
      <c r="X2687" s="30">
        <v>45915</v>
      </c>
      <c r="Y2687" s="21">
        <f t="shared" si="276"/>
        <v>2</v>
      </c>
      <c r="Z2687" s="21" t="str">
        <f t="shared" si="277"/>
        <v>Saturday</v>
      </c>
      <c r="AA2687" s="21" t="str">
        <f t="shared" si="278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248.5</v>
      </c>
      <c r="F2688" s="47">
        <f t="shared" si="273"/>
        <v>21868</v>
      </c>
      <c r="G2688" s="48">
        <f t="shared" si="274"/>
        <v>21868</v>
      </c>
      <c r="H2688" s="21">
        <v>514106</v>
      </c>
      <c r="I2688" s="21" t="s">
        <v>4017</v>
      </c>
      <c r="J2688" s="21">
        <v>1</v>
      </c>
      <c r="K2688" s="21">
        <v>1</v>
      </c>
      <c r="L2688" s="21">
        <f t="shared" si="275"/>
        <v>0</v>
      </c>
      <c r="M2688" s="21" t="s">
        <v>3616</v>
      </c>
      <c r="N2688" s="30">
        <v>45918</v>
      </c>
      <c r="O2688" s="48">
        <v>35766.25</v>
      </c>
      <c r="P2688" s="21" t="s">
        <v>3422</v>
      </c>
      <c r="Q2688" s="21" t="s">
        <v>1127</v>
      </c>
      <c r="R2688" s="21" t="s">
        <v>1127</v>
      </c>
      <c r="S2688" s="3">
        <v>4</v>
      </c>
      <c r="T2688" s="37"/>
      <c r="U2688" s="21" t="s">
        <v>18</v>
      </c>
      <c r="V2688" s="21" t="str">
        <f>VLOOKUP(P2688,'Customer List'!B:C,2,)</f>
        <v>DELHI</v>
      </c>
      <c r="W2688" s="38"/>
      <c r="X2688" s="30">
        <f>IF(OR(R2688 = "PRIYANKA MADAM", R2688 = "DEEPAK", R2688 = "PORTER"),N2688,"")</f>
        <v>45918</v>
      </c>
      <c r="Y2688" s="21">
        <f t="shared" si="276"/>
        <v>0</v>
      </c>
      <c r="Z2688" s="21" t="str">
        <f t="shared" si="277"/>
        <v>Thursday</v>
      </c>
      <c r="AA2688" s="21" t="str">
        <f t="shared" si="278"/>
        <v>Thursday</v>
      </c>
      <c r="AB2688" s="21" t="str">
        <f>VLOOKUP(U2688,'Currency Sheet'!A:C,3,)</f>
        <v>DOLLAR</v>
      </c>
      <c r="AC2688" s="42" t="str">
        <f>VLOOKUP(P2688,'Customer List'!B:D,3,)</f>
        <v>Local</v>
      </c>
    </row>
    <row r="2689" spans="1:29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102.9</v>
      </c>
      <c r="F2689" s="47">
        <f t="shared" si="273"/>
        <v>9055.2000000000007</v>
      </c>
      <c r="G2689" s="48">
        <f t="shared" si="274"/>
        <v>9055.2000000000007</v>
      </c>
      <c r="H2689" s="21">
        <v>574302</v>
      </c>
      <c r="I2689" s="21" t="s">
        <v>4018</v>
      </c>
      <c r="J2689" s="21">
        <v>1</v>
      </c>
      <c r="K2689" s="21">
        <v>1</v>
      </c>
      <c r="L2689" s="21">
        <f t="shared" si="275"/>
        <v>0</v>
      </c>
      <c r="M2689" s="21" t="s">
        <v>3517</v>
      </c>
      <c r="N2689" s="30">
        <v>45913</v>
      </c>
      <c r="O2689" s="48">
        <v>12568.5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76"/>
        <v>2</v>
      </c>
      <c r="Z2689" s="21" t="str">
        <f t="shared" si="277"/>
        <v>Saturday</v>
      </c>
      <c r="AA2689" s="21" t="str">
        <f t="shared" si="278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78.400000000000006</v>
      </c>
      <c r="F2690" s="47">
        <f t="shared" si="273"/>
        <v>6899.2000000000007</v>
      </c>
      <c r="G2690" s="48">
        <f t="shared" si="274"/>
        <v>6899.2000000000007</v>
      </c>
      <c r="H2690" s="21">
        <v>575304</v>
      </c>
      <c r="I2690" s="21" t="s">
        <v>4019</v>
      </c>
      <c r="J2690" s="21">
        <v>1</v>
      </c>
      <c r="K2690" s="21">
        <v>1</v>
      </c>
      <c r="L2690" s="21">
        <f t="shared" si="275"/>
        <v>0</v>
      </c>
      <c r="M2690" s="21" t="s">
        <v>3517</v>
      </c>
      <c r="N2690" s="30">
        <v>45913</v>
      </c>
      <c r="O2690" s="48">
        <v>9576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76"/>
        <v>2</v>
      </c>
      <c r="Z2690" s="21" t="str">
        <f t="shared" si="277"/>
        <v>Saturday</v>
      </c>
      <c r="AA2690" s="21" t="str">
        <f t="shared" si="278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107.1</v>
      </c>
      <c r="F2691" s="47">
        <f t="shared" ref="F2691:F2755" si="279">IF(AB2691="DOLLAR",E2691*88,E2691)</f>
        <v>9424.7999999999993</v>
      </c>
      <c r="G2691" s="48">
        <f t="shared" ref="G2691:G2755" si="280">F2691*J2691</f>
        <v>9424.7999999999993</v>
      </c>
      <c r="H2691" s="21">
        <v>576404</v>
      </c>
      <c r="I2691" s="21" t="s">
        <v>4020</v>
      </c>
      <c r="J2691" s="21">
        <v>1</v>
      </c>
      <c r="K2691" s="21">
        <v>1</v>
      </c>
      <c r="L2691" s="21">
        <f t="shared" ref="L2691:L2755" si="281">J2691-K2691</f>
        <v>0</v>
      </c>
      <c r="M2691" s="21" t="s">
        <v>3515</v>
      </c>
      <c r="N2691" s="30">
        <v>45913</v>
      </c>
      <c r="O2691" s="48">
        <v>11621.88</v>
      </c>
      <c r="P2691" s="21" t="s">
        <v>276</v>
      </c>
      <c r="Q2691" s="21">
        <v>58155615501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Pune</v>
      </c>
      <c r="W2691" s="38"/>
      <c r="X2691" s="30">
        <v>45915</v>
      </c>
      <c r="Y2691" s="21">
        <f t="shared" ref="Y2691:Y2755" si="282">IF(X2691="", "", X2691-N2691)</f>
        <v>2</v>
      </c>
      <c r="Z2691" s="21" t="str">
        <f t="shared" ref="Z2691:Z2755" si="283">IF(N2691="", "", TEXT(N2691, "dddd"))</f>
        <v>Saturday</v>
      </c>
      <c r="AA2691" s="21" t="str">
        <f t="shared" ref="AA2691:AA2755" si="284">IF(X2691="", "", TEXT(X2691, "dddd"))</f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0.33333333333333331</v>
      </c>
      <c r="F2692" s="47">
        <f t="shared" si="279"/>
        <v>29.333333333333332</v>
      </c>
      <c r="G2692" s="48">
        <f t="shared" si="280"/>
        <v>58.666666666666664</v>
      </c>
      <c r="H2692" s="21">
        <v>740811</v>
      </c>
      <c r="I2692" s="21" t="s">
        <v>4021</v>
      </c>
      <c r="J2692" s="21">
        <v>2</v>
      </c>
      <c r="K2692" s="21"/>
      <c r="L2692" s="21">
        <f t="shared" si="281"/>
        <v>2</v>
      </c>
      <c r="M2692" s="21"/>
      <c r="N2692" s="30"/>
      <c r="O2692" s="48"/>
      <c r="P2692" s="21" t="s">
        <v>3685</v>
      </c>
      <c r="Q2692" s="21"/>
      <c r="R2692" s="21"/>
      <c r="S2692" s="3">
        <v>4</v>
      </c>
      <c r="T2692" s="37" t="s">
        <v>3599</v>
      </c>
      <c r="U2692" s="21" t="s">
        <v>18</v>
      </c>
      <c r="V2692" s="21" t="str">
        <f>VLOOKUP(P2692,'Customer List'!B:C,2,)</f>
        <v>Unknown</v>
      </c>
      <c r="W2692" s="38" t="s">
        <v>3588</v>
      </c>
      <c r="X2692" s="30" t="str">
        <f>IF(OR(R2692 = "PRIYANKA MADAM", R2692 = "DEEPAK", R2692 = "PORTER"),N2692,"")</f>
        <v/>
      </c>
      <c r="Y2692" s="21" t="str">
        <f t="shared" si="282"/>
        <v/>
      </c>
      <c r="Z2692" s="21" t="str">
        <f t="shared" si="283"/>
        <v/>
      </c>
      <c r="AA2692" s="21" t="str">
        <f t="shared" si="284"/>
        <v/>
      </c>
      <c r="AB2692" s="21" t="str">
        <f>VLOOKUP(U2692,'Currency Sheet'!A:C,3,)</f>
        <v>DOLLAR</v>
      </c>
      <c r="AC2692" s="42" t="str">
        <f>VLOOKUP(P2692,'Customer List'!B:D,3,)</f>
        <v>Unknown</v>
      </c>
    </row>
    <row r="2693" spans="1:29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79"/>
        <v>29.333333333333332</v>
      </c>
      <c r="G2693" s="48">
        <f t="shared" si="280"/>
        <v>29.333333333333332</v>
      </c>
      <c r="H2693" s="21">
        <v>740811</v>
      </c>
      <c r="I2693" s="21" t="s">
        <v>4021</v>
      </c>
      <c r="J2693" s="21">
        <v>1</v>
      </c>
      <c r="K2693" s="21">
        <v>1</v>
      </c>
      <c r="L2693" s="21">
        <f t="shared" si="281"/>
        <v>0</v>
      </c>
      <c r="M2693" s="21" t="s">
        <v>3661</v>
      </c>
      <c r="N2693" s="30">
        <v>45920</v>
      </c>
      <c r="O2693" s="48">
        <v>0</v>
      </c>
      <c r="P2693" s="21" t="s">
        <v>2046</v>
      </c>
      <c r="Q2693" s="21">
        <v>58155918682</v>
      </c>
      <c r="R2693" s="21" t="s">
        <v>40</v>
      </c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Banglore</v>
      </c>
      <c r="W2693" s="38"/>
      <c r="X2693" s="30">
        <v>45922</v>
      </c>
      <c r="Y2693" s="21">
        <f t="shared" si="282"/>
        <v>2</v>
      </c>
      <c r="Z2693" s="21" t="str">
        <f t="shared" si="283"/>
        <v>Saturday</v>
      </c>
      <c r="AA2693" s="21" t="str">
        <f t="shared" si="284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205.8</v>
      </c>
      <c r="F2694" s="47">
        <f t="shared" si="279"/>
        <v>18110.400000000001</v>
      </c>
      <c r="G2694" s="48">
        <f t="shared" si="280"/>
        <v>18110.400000000001</v>
      </c>
      <c r="H2694" s="21">
        <v>741094</v>
      </c>
      <c r="I2694" s="21" t="s">
        <v>4022</v>
      </c>
      <c r="J2694" s="21">
        <v>1</v>
      </c>
      <c r="K2694" s="21">
        <v>1</v>
      </c>
      <c r="L2694" s="21">
        <f t="shared" si="281"/>
        <v>0</v>
      </c>
      <c r="M2694" s="21" t="s">
        <v>3500</v>
      </c>
      <c r="N2694" s="30">
        <v>45913</v>
      </c>
      <c r="O2694" s="48">
        <v>31899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2"/>
        <v>2</v>
      </c>
      <c r="Z2694" s="21" t="str">
        <f t="shared" si="283"/>
        <v>Saturday</v>
      </c>
      <c r="AA2694" s="21" t="str">
        <f t="shared" si="284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41.3</v>
      </c>
      <c r="F2695" s="47">
        <f t="shared" si="279"/>
        <v>3634.3999999999996</v>
      </c>
      <c r="G2695" s="48">
        <f t="shared" si="280"/>
        <v>3634.3999999999996</v>
      </c>
      <c r="H2695" s="21">
        <v>741095</v>
      </c>
      <c r="I2695" s="21" t="s">
        <v>4023</v>
      </c>
      <c r="J2695" s="21">
        <v>1</v>
      </c>
      <c r="K2695" s="21">
        <v>1</v>
      </c>
      <c r="L2695" s="21">
        <f t="shared" si="281"/>
        <v>0</v>
      </c>
      <c r="M2695" s="21" t="s">
        <v>3500</v>
      </c>
      <c r="N2695" s="30">
        <v>45913</v>
      </c>
      <c r="O2695" s="48">
        <v>6401.5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2"/>
        <v>2</v>
      </c>
      <c r="Z2695" s="21" t="str">
        <f t="shared" si="283"/>
        <v>Saturday</v>
      </c>
      <c r="AA2695" s="21" t="str">
        <f t="shared" si="284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82.6</v>
      </c>
      <c r="F2696" s="47">
        <f t="shared" si="279"/>
        <v>7268.7999999999993</v>
      </c>
      <c r="G2696" s="48">
        <f t="shared" si="280"/>
        <v>7268.7999999999993</v>
      </c>
      <c r="H2696" s="21">
        <v>741096</v>
      </c>
      <c r="I2696" s="21" t="s">
        <v>4024</v>
      </c>
      <c r="J2696" s="21">
        <v>1</v>
      </c>
      <c r="K2696" s="21">
        <v>1</v>
      </c>
      <c r="L2696" s="21">
        <f t="shared" si="281"/>
        <v>0</v>
      </c>
      <c r="M2696" s="21" t="s">
        <v>3500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2"/>
        <v>2</v>
      </c>
      <c r="Z2696" s="21" t="str">
        <f t="shared" si="283"/>
        <v>Saturday</v>
      </c>
      <c r="AA2696" s="21" t="str">
        <f t="shared" si="284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79"/>
        <v>7268.7999999999993</v>
      </c>
      <c r="G2697" s="48">
        <f t="shared" si="280"/>
        <v>7268.7999999999993</v>
      </c>
      <c r="H2697" s="21">
        <v>741100</v>
      </c>
      <c r="I2697" s="21" t="s">
        <v>4025</v>
      </c>
      <c r="J2697" s="21">
        <v>1</v>
      </c>
      <c r="K2697" s="21">
        <v>1</v>
      </c>
      <c r="L2697" s="21">
        <f t="shared" si="281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2"/>
        <v>2</v>
      </c>
      <c r="Z2697" s="21" t="str">
        <f t="shared" si="283"/>
        <v>Saturday</v>
      </c>
      <c r="AA2697" s="21" t="str">
        <f t="shared" si="284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79"/>
        <v>7268.7999999999993</v>
      </c>
      <c r="G2698" s="48">
        <f t="shared" si="280"/>
        <v>7268.7999999999993</v>
      </c>
      <c r="H2698" s="21">
        <v>741101</v>
      </c>
      <c r="I2698" s="21" t="s">
        <v>4026</v>
      </c>
      <c r="J2698" s="21">
        <v>1</v>
      </c>
      <c r="K2698" s="21">
        <v>1</v>
      </c>
      <c r="L2698" s="21">
        <f t="shared" si="281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2"/>
        <v>2</v>
      </c>
      <c r="Z2698" s="21" t="str">
        <f t="shared" si="283"/>
        <v>Saturday</v>
      </c>
      <c r="AA2698" s="21" t="str">
        <f t="shared" si="284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79"/>
        <v>7268.7999999999993</v>
      </c>
      <c r="G2699" s="48">
        <f t="shared" si="280"/>
        <v>7268.7999999999993</v>
      </c>
      <c r="H2699" s="21">
        <v>741105</v>
      </c>
      <c r="I2699" s="21" t="s">
        <v>4027</v>
      </c>
      <c r="J2699" s="21">
        <v>1</v>
      </c>
      <c r="K2699" s="21">
        <v>1</v>
      </c>
      <c r="L2699" s="21">
        <f t="shared" si="281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2"/>
        <v>2</v>
      </c>
      <c r="Z2699" s="21" t="str">
        <f t="shared" si="283"/>
        <v>Saturday</v>
      </c>
      <c r="AA2699" s="21" t="str">
        <f t="shared" si="284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79"/>
        <v>7268.7999999999993</v>
      </c>
      <c r="G2700" s="48">
        <f t="shared" si="280"/>
        <v>7268.7999999999993</v>
      </c>
      <c r="H2700" s="21">
        <v>741108</v>
      </c>
      <c r="I2700" s="21" t="s">
        <v>4028</v>
      </c>
      <c r="J2700" s="21">
        <v>1</v>
      </c>
      <c r="K2700" s="21">
        <v>1</v>
      </c>
      <c r="L2700" s="21">
        <f t="shared" si="281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2"/>
        <v>2</v>
      </c>
      <c r="Z2700" s="21" t="str">
        <f t="shared" si="283"/>
        <v>Saturday</v>
      </c>
      <c r="AA2700" s="21" t="str">
        <f t="shared" si="284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79"/>
        <v>7268.7999999999993</v>
      </c>
      <c r="G2701" s="48">
        <f t="shared" si="280"/>
        <v>7268.7999999999993</v>
      </c>
      <c r="H2701" s="21">
        <v>741114</v>
      </c>
      <c r="I2701" s="21" t="s">
        <v>4029</v>
      </c>
      <c r="J2701" s="21">
        <v>1</v>
      </c>
      <c r="K2701" s="21">
        <v>1</v>
      </c>
      <c r="L2701" s="21">
        <f t="shared" si="281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2"/>
        <v>2</v>
      </c>
      <c r="Z2701" s="21" t="str">
        <f t="shared" si="283"/>
        <v>Saturday</v>
      </c>
      <c r="AA2701" s="21" t="str">
        <f t="shared" si="284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79"/>
        <v>7268.7999999999993</v>
      </c>
      <c r="G2702" s="48">
        <f t="shared" si="280"/>
        <v>7268.7999999999993</v>
      </c>
      <c r="H2702" s="21">
        <v>741121</v>
      </c>
      <c r="I2702" s="21" t="s">
        <v>4030</v>
      </c>
      <c r="J2702" s="21">
        <v>1</v>
      </c>
      <c r="K2702" s="21">
        <v>1</v>
      </c>
      <c r="L2702" s="21">
        <f t="shared" si="281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2"/>
        <v>2</v>
      </c>
      <c r="Z2702" s="21" t="str">
        <f t="shared" si="283"/>
        <v>Saturday</v>
      </c>
      <c r="AA2702" s="21" t="str">
        <f t="shared" si="284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0.33333333333333331</v>
      </c>
      <c r="F2703" s="47">
        <f t="shared" si="279"/>
        <v>29.333333333333332</v>
      </c>
      <c r="G2703" s="48">
        <f t="shared" si="280"/>
        <v>58.666666666666664</v>
      </c>
      <c r="H2703" s="21">
        <v>741146</v>
      </c>
      <c r="I2703" s="21" t="s">
        <v>4031</v>
      </c>
      <c r="J2703" s="21">
        <v>2</v>
      </c>
      <c r="K2703" s="21"/>
      <c r="L2703" s="21">
        <f t="shared" si="281"/>
        <v>2</v>
      </c>
      <c r="M2703" s="21"/>
      <c r="N2703" s="30"/>
      <c r="O2703" s="48"/>
      <c r="P2703" s="21" t="s">
        <v>3685</v>
      </c>
      <c r="Q2703" s="21"/>
      <c r="R2703" s="21"/>
      <c r="S2703" s="3">
        <v>4</v>
      </c>
      <c r="T2703" s="37" t="s">
        <v>3599</v>
      </c>
      <c r="U2703" s="21" t="s">
        <v>18</v>
      </c>
      <c r="V2703" s="21" t="str">
        <f>VLOOKUP(P2703,'Customer List'!B:C,2,)</f>
        <v>Unknown</v>
      </c>
      <c r="W2703" s="38" t="s">
        <v>3588</v>
      </c>
      <c r="X2703" s="30" t="str">
        <f>IF(OR(R2703 = "PRIYANKA MADAM", R2703 = "DEEPAK", R2703 = "PORTER"),N2703,"")</f>
        <v/>
      </c>
      <c r="Y2703" s="21" t="str">
        <f t="shared" si="282"/>
        <v/>
      </c>
      <c r="Z2703" s="21" t="str">
        <f t="shared" si="283"/>
        <v/>
      </c>
      <c r="AA2703" s="21" t="str">
        <f t="shared" si="284"/>
        <v/>
      </c>
      <c r="AB2703" s="21" t="str">
        <f>VLOOKUP(U2703,'Currency Sheet'!A:C,3,)</f>
        <v>DOLLAR</v>
      </c>
      <c r="AC2703" s="42" t="str">
        <f>VLOOKUP(P2703,'Customer List'!B:D,3,)</f>
        <v>Unknown</v>
      </c>
    </row>
    <row r="2704" spans="1:29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79"/>
        <v>29.333333333333332</v>
      </c>
      <c r="G2704" s="48">
        <f t="shared" si="280"/>
        <v>29.333333333333332</v>
      </c>
      <c r="H2704" s="21">
        <v>741146</v>
      </c>
      <c r="I2704" s="21" t="s">
        <v>4031</v>
      </c>
      <c r="J2704" s="21">
        <v>1</v>
      </c>
      <c r="K2704" s="21">
        <v>1</v>
      </c>
      <c r="L2704" s="21">
        <f t="shared" si="281"/>
        <v>0</v>
      </c>
      <c r="M2704" s="21" t="s">
        <v>3661</v>
      </c>
      <c r="N2704" s="30">
        <v>45920</v>
      </c>
      <c r="O2704" s="48">
        <v>0</v>
      </c>
      <c r="P2704" s="21" t="s">
        <v>2046</v>
      </c>
      <c r="Q2704" s="21">
        <v>58155918682</v>
      </c>
      <c r="R2704" s="21" t="s">
        <v>40</v>
      </c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Banglore</v>
      </c>
      <c r="W2704" s="38"/>
      <c r="X2704" s="30">
        <v>45922</v>
      </c>
      <c r="Y2704" s="21">
        <f t="shared" si="282"/>
        <v>2</v>
      </c>
      <c r="Z2704" s="21" t="str">
        <f t="shared" si="283"/>
        <v>Saturday</v>
      </c>
      <c r="AA2704" s="21" t="str">
        <f t="shared" si="284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246.4</v>
      </c>
      <c r="F2705" s="47">
        <f t="shared" si="279"/>
        <v>21683.200000000001</v>
      </c>
      <c r="G2705" s="48">
        <f t="shared" si="280"/>
        <v>21683.200000000001</v>
      </c>
      <c r="H2705" s="21">
        <v>769404</v>
      </c>
      <c r="I2705" s="21" t="s">
        <v>4032</v>
      </c>
      <c r="J2705" s="21">
        <v>1</v>
      </c>
      <c r="K2705" s="21">
        <v>1</v>
      </c>
      <c r="L2705" s="21">
        <f t="shared" si="281"/>
        <v>0</v>
      </c>
      <c r="M2705" s="21" t="s">
        <v>3515</v>
      </c>
      <c r="N2705" s="30">
        <v>45913</v>
      </c>
      <c r="O2705" s="48">
        <v>26737.919999999998</v>
      </c>
      <c r="P2705" s="21" t="s">
        <v>276</v>
      </c>
      <c r="Q2705" s="21">
        <v>58155615501</v>
      </c>
      <c r="R2705" s="21" t="s">
        <v>40</v>
      </c>
      <c r="S2705" s="3">
        <v>-20</v>
      </c>
      <c r="T2705" s="37"/>
      <c r="U2705" s="21" t="s">
        <v>18</v>
      </c>
      <c r="V2705" s="21" t="str">
        <f>VLOOKUP(P2705,'Customer List'!B:C,2,)</f>
        <v>Pune</v>
      </c>
      <c r="W2705" s="38"/>
      <c r="X2705" s="30">
        <v>45915</v>
      </c>
      <c r="Y2705" s="21">
        <f t="shared" si="282"/>
        <v>2</v>
      </c>
      <c r="Z2705" s="21" t="str">
        <f t="shared" si="283"/>
        <v>Saturday</v>
      </c>
      <c r="AA2705" s="21" t="str">
        <f t="shared" si="284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389.2</v>
      </c>
      <c r="F2706" s="47">
        <f t="shared" si="279"/>
        <v>34249.599999999999</v>
      </c>
      <c r="G2706" s="48">
        <f t="shared" si="280"/>
        <v>34249.599999999999</v>
      </c>
      <c r="H2706" s="21">
        <v>902602</v>
      </c>
      <c r="I2706" s="21" t="s">
        <v>4033</v>
      </c>
      <c r="J2706" s="21">
        <v>1</v>
      </c>
      <c r="K2706" s="21">
        <v>1</v>
      </c>
      <c r="L2706" s="21">
        <f t="shared" si="281"/>
        <v>0</v>
      </c>
      <c r="M2706" s="21" t="s">
        <v>3504</v>
      </c>
      <c r="N2706" s="30">
        <v>45913</v>
      </c>
      <c r="O2706" s="48">
        <v>62049.599999999999</v>
      </c>
      <c r="P2706" s="21" t="s">
        <v>211</v>
      </c>
      <c r="Q2706" s="21">
        <v>58155613880</v>
      </c>
      <c r="R2706" s="21" t="s">
        <v>40</v>
      </c>
      <c r="S2706" s="3">
        <v>4</v>
      </c>
      <c r="T2706" s="37"/>
      <c r="U2706" s="21" t="s">
        <v>18</v>
      </c>
      <c r="V2706" s="21" t="str">
        <f>VLOOKUP(P2706,'Customer List'!B:C,2,)</f>
        <v>Banglore</v>
      </c>
      <c r="W2706" s="38"/>
      <c r="X2706" s="30">
        <v>45915</v>
      </c>
      <c r="Y2706" s="21">
        <f t="shared" si="282"/>
        <v>2</v>
      </c>
      <c r="Z2706" s="21" t="str">
        <f t="shared" si="283"/>
        <v>Saturday</v>
      </c>
      <c r="AA2706" s="21" t="str">
        <f t="shared" si="284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93.1</v>
      </c>
      <c r="F2707" s="47">
        <f t="shared" si="279"/>
        <v>8192.7999999999993</v>
      </c>
      <c r="G2707" s="48">
        <f t="shared" si="280"/>
        <v>8192.7999999999993</v>
      </c>
      <c r="H2707" s="21">
        <v>926506</v>
      </c>
      <c r="I2707" s="21" t="s">
        <v>4034</v>
      </c>
      <c r="J2707" s="21">
        <v>1</v>
      </c>
      <c r="K2707" s="21">
        <v>1</v>
      </c>
      <c r="L2707" s="21">
        <f t="shared" si="281"/>
        <v>0</v>
      </c>
      <c r="M2707" s="21" t="s">
        <v>3436</v>
      </c>
      <c r="N2707" s="30">
        <v>45911</v>
      </c>
      <c r="O2707" s="48">
        <v>12768</v>
      </c>
      <c r="P2707" s="21" t="s">
        <v>208</v>
      </c>
      <c r="Q2707" s="21" t="s">
        <v>1127</v>
      </c>
      <c r="R2707" s="21" t="s">
        <v>1127</v>
      </c>
      <c r="S2707" s="3">
        <v>4</v>
      </c>
      <c r="T2707" s="37"/>
      <c r="U2707" s="21" t="s">
        <v>18</v>
      </c>
      <c r="V2707" s="21" t="str">
        <f>VLOOKUP(P2707,'Customer List'!B:C,2,)</f>
        <v>Delhi</v>
      </c>
      <c r="W2707" s="38"/>
      <c r="X2707" s="30">
        <f>IF(OR(R2707 = "PRIYANKA MADAM", R2707 = "DEEPAK", R2707 = "PORTER"),N2707,"")</f>
        <v>45911</v>
      </c>
      <c r="Y2707" s="21">
        <f t="shared" si="282"/>
        <v>0</v>
      </c>
      <c r="Z2707" s="21" t="str">
        <f t="shared" si="283"/>
        <v>Thursday</v>
      </c>
      <c r="AA2707" s="21" t="str">
        <f t="shared" si="284"/>
        <v>Thursday</v>
      </c>
      <c r="AB2707" s="21" t="str">
        <f>VLOOKUP(U2707,'Currency Sheet'!A:C,3,)</f>
        <v>DOLLAR</v>
      </c>
      <c r="AC2707" s="42" t="str">
        <f>VLOOKUP(P2707,'Customer List'!B:D,3,)</f>
        <v>Local</v>
      </c>
    </row>
    <row r="2708" spans="1:29" x14ac:dyDescent="0.25">
      <c r="A2708" s="21">
        <v>2707</v>
      </c>
      <c r="B2708" s="21" t="s">
        <v>1950</v>
      </c>
      <c r="C2708" s="30" t="s">
        <v>13</v>
      </c>
      <c r="D2708" s="30">
        <v>45911</v>
      </c>
      <c r="E2708" s="47">
        <v>25.2</v>
      </c>
      <c r="F2708" s="47">
        <f t="shared" si="279"/>
        <v>2217.6</v>
      </c>
      <c r="G2708" s="48">
        <f t="shared" si="280"/>
        <v>4435.2</v>
      </c>
      <c r="H2708" s="21">
        <v>421101</v>
      </c>
      <c r="I2708" s="21" t="s">
        <v>4342</v>
      </c>
      <c r="J2708" s="21">
        <v>2</v>
      </c>
      <c r="K2708" s="21"/>
      <c r="L2708" s="21">
        <f t="shared" si="281"/>
        <v>2</v>
      </c>
      <c r="M2708" s="21"/>
      <c r="N2708" s="30"/>
      <c r="O2708" s="48"/>
      <c r="P2708" s="21" t="s">
        <v>1145</v>
      </c>
      <c r="Q2708" s="21"/>
      <c r="R2708" s="21"/>
      <c r="S2708" s="3">
        <v>4</v>
      </c>
      <c r="T2708" s="37"/>
      <c r="U2708" s="21" t="s">
        <v>18</v>
      </c>
      <c r="V2708" s="21" t="str">
        <f>VLOOKUP(P2708,'Customer List'!B:C,2,)</f>
        <v>STOCK</v>
      </c>
      <c r="W2708" s="38" t="s">
        <v>1145</v>
      </c>
      <c r="X2708" s="30" t="str">
        <f>IF(OR(R2708 = "PRIYANKA MADAM", R2708 = "DEEPAK", R2708 = "PORTER"),N2708,"")</f>
        <v/>
      </c>
      <c r="Y2708" s="21" t="str">
        <f t="shared" si="282"/>
        <v/>
      </c>
      <c r="Z2708" s="21" t="str">
        <f t="shared" si="283"/>
        <v/>
      </c>
      <c r="AA2708" s="21" t="str">
        <f t="shared" si="284"/>
        <v/>
      </c>
      <c r="AB2708" s="21" t="str">
        <f>VLOOKUP(U2708,'Currency Sheet'!A:C,3,)</f>
        <v>DOLLAR</v>
      </c>
      <c r="AC2708" s="42" t="str">
        <f>VLOOKUP(P2708,'Customer List'!B:D,3,)</f>
        <v>STOCK</v>
      </c>
    </row>
    <row r="2709" spans="1:29" x14ac:dyDescent="0.25">
      <c r="A2709" s="21">
        <v>2707</v>
      </c>
      <c r="B2709" s="21" t="s">
        <v>1950</v>
      </c>
      <c r="C2709" s="30" t="s">
        <v>13</v>
      </c>
      <c r="D2709" s="30">
        <v>45911</v>
      </c>
      <c r="E2709" s="47">
        <v>25.2</v>
      </c>
      <c r="F2709" s="47">
        <f t="shared" ref="F2709" si="285">IF(AB2709="DOLLAR",E2709*88,E2709)</f>
        <v>2217.6</v>
      </c>
      <c r="G2709" s="48">
        <f t="shared" ref="G2709" si="286">F2709*J2709</f>
        <v>2217.6</v>
      </c>
      <c r="H2709" s="21">
        <v>421101</v>
      </c>
      <c r="I2709" s="21" t="s">
        <v>4342</v>
      </c>
      <c r="J2709" s="21">
        <v>1</v>
      </c>
      <c r="K2709" s="21">
        <v>1</v>
      </c>
      <c r="L2709" s="21">
        <f t="shared" ref="L2709" si="287">J2709-K2709</f>
        <v>0</v>
      </c>
      <c r="M2709" s="21" t="s">
        <v>6686</v>
      </c>
      <c r="N2709" s="30">
        <v>46006</v>
      </c>
      <c r="O2709" s="48">
        <v>0</v>
      </c>
      <c r="P2709" s="21" t="s">
        <v>16</v>
      </c>
      <c r="Q2709" s="21"/>
      <c r="R2709" s="21"/>
      <c r="S2709" s="3">
        <v>4</v>
      </c>
      <c r="T2709" s="37" t="s">
        <v>6687</v>
      </c>
      <c r="U2709" s="21" t="s">
        <v>18</v>
      </c>
      <c r="V2709" s="21" t="str">
        <f>VLOOKUP(P2709,'Customer List'!B:C,2,)</f>
        <v>Delhi</v>
      </c>
      <c r="W2709" s="38" t="s">
        <v>1145</v>
      </c>
      <c r="X2709" s="30" t="str">
        <f>IF(OR(R2709 = "PRIYANKA MADAM", R2709 = "DEEPAK", R2709 = "PORTER"),N2709,"")</f>
        <v/>
      </c>
      <c r="Y2709" s="21" t="str">
        <f t="shared" ref="Y2709" si="288">IF(X2709="", "", X2709-N2709)</f>
        <v/>
      </c>
      <c r="Z2709" s="21" t="str">
        <f t="shared" ref="Z2709" si="289">IF(N2709="", "", TEXT(N2709, "dddd"))</f>
        <v>Monday</v>
      </c>
      <c r="AA2709" s="21" t="str">
        <f t="shared" ref="AA2709" si="290">IF(X2709="", "", TEXT(X2709, "dddd"))</f>
        <v/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2708</v>
      </c>
      <c r="B2710" s="21" t="s">
        <v>1950</v>
      </c>
      <c r="C2710" s="30" t="s">
        <v>13</v>
      </c>
      <c r="D2710" s="30">
        <v>45911</v>
      </c>
      <c r="E2710" s="47">
        <v>141</v>
      </c>
      <c r="F2710" s="47">
        <f t="shared" si="279"/>
        <v>12408</v>
      </c>
      <c r="G2710" s="48">
        <f t="shared" si="280"/>
        <v>12408</v>
      </c>
      <c r="H2710" s="21">
        <v>424602</v>
      </c>
      <c r="I2710" s="21" t="s">
        <v>3895</v>
      </c>
      <c r="J2710" s="21">
        <v>1</v>
      </c>
      <c r="K2710" s="21">
        <v>1</v>
      </c>
      <c r="L2710" s="21">
        <f t="shared" si="281"/>
        <v>0</v>
      </c>
      <c r="M2710" s="21" t="s">
        <v>5666</v>
      </c>
      <c r="N2710" s="30">
        <v>45962</v>
      </c>
      <c r="O2710" s="48">
        <v>25376</v>
      </c>
      <c r="P2710" s="21" t="s">
        <v>2477</v>
      </c>
      <c r="Q2710" s="21">
        <v>58157688713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Banglore</v>
      </c>
      <c r="W2710" s="38"/>
      <c r="X2710" s="30">
        <v>45964</v>
      </c>
      <c r="Y2710" s="21">
        <f t="shared" si="282"/>
        <v>2</v>
      </c>
      <c r="Z2710" s="21" t="str">
        <f t="shared" si="283"/>
        <v>Saturday</v>
      </c>
      <c r="AA2710" s="21" t="str">
        <f t="shared" si="284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2709</v>
      </c>
      <c r="B2711" s="21" t="s">
        <v>1950</v>
      </c>
      <c r="C2711" s="30" t="s">
        <v>13</v>
      </c>
      <c r="D2711" s="30">
        <v>45911</v>
      </c>
      <c r="E2711" s="47">
        <v>45.5</v>
      </c>
      <c r="F2711" s="47">
        <f t="shared" si="279"/>
        <v>4004</v>
      </c>
      <c r="G2711" s="48">
        <f t="shared" si="280"/>
        <v>8008</v>
      </c>
      <c r="H2711" s="21">
        <v>420301</v>
      </c>
      <c r="I2711" s="21" t="s">
        <v>2883</v>
      </c>
      <c r="J2711" s="21">
        <v>2</v>
      </c>
      <c r="K2711" s="21">
        <v>2</v>
      </c>
      <c r="L2711" s="21">
        <f t="shared" si="281"/>
        <v>0</v>
      </c>
      <c r="M2711" s="21" t="s">
        <v>3702</v>
      </c>
      <c r="N2711" s="30">
        <v>45924</v>
      </c>
      <c r="O2711" s="48">
        <v>13299</v>
      </c>
      <c r="P2711" s="21" t="s">
        <v>623</v>
      </c>
      <c r="Q2711" s="21" t="s">
        <v>636</v>
      </c>
      <c r="R2711" s="21" t="s">
        <v>637</v>
      </c>
      <c r="S2711" s="3">
        <v>4</v>
      </c>
      <c r="T2711" s="37"/>
      <c r="U2711" s="21" t="s">
        <v>18</v>
      </c>
      <c r="V2711" s="21" t="str">
        <f>VLOOKUP(P2711,'Customer List'!B:C,2,)</f>
        <v>Delhi</v>
      </c>
      <c r="W2711" s="38"/>
      <c r="X2711" s="30">
        <f>IF(OR(R2711 = "PRIYANKA MADAM", R2711 = "DEEPAK", R2711 = "PORTER"),N2711,"")</f>
        <v>45924</v>
      </c>
      <c r="Y2711" s="21">
        <f t="shared" si="282"/>
        <v>0</v>
      </c>
      <c r="Z2711" s="21" t="str">
        <f t="shared" si="283"/>
        <v>Wednesday</v>
      </c>
      <c r="AA2711" s="21" t="str">
        <f t="shared" si="284"/>
        <v>Wednesday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2710</v>
      </c>
      <c r="B2712" s="21" t="s">
        <v>1950</v>
      </c>
      <c r="C2712" s="30" t="s">
        <v>13</v>
      </c>
      <c r="D2712" s="30">
        <v>45911</v>
      </c>
      <c r="E2712" s="47">
        <v>38.35</v>
      </c>
      <c r="F2712" s="47">
        <f t="shared" si="279"/>
        <v>3374.8</v>
      </c>
      <c r="G2712" s="48">
        <f t="shared" si="280"/>
        <v>3374.8</v>
      </c>
      <c r="H2712" s="21">
        <v>420801</v>
      </c>
      <c r="I2712" s="21" t="s">
        <v>1242</v>
      </c>
      <c r="J2712" s="21">
        <v>1</v>
      </c>
      <c r="K2712" s="21">
        <v>1</v>
      </c>
      <c r="L2712" s="21">
        <f t="shared" si="281"/>
        <v>0</v>
      </c>
      <c r="M2712" s="21" t="s">
        <v>4672</v>
      </c>
      <c r="N2712" s="30">
        <v>45933</v>
      </c>
      <c r="O2712" s="48">
        <v>0</v>
      </c>
      <c r="P2712" s="21" t="s">
        <v>16</v>
      </c>
      <c r="Q2712" s="21" t="s">
        <v>636</v>
      </c>
      <c r="R2712" s="21" t="s">
        <v>637</v>
      </c>
      <c r="S2712" s="3">
        <v>4</v>
      </c>
      <c r="T2712" s="37"/>
      <c r="U2712" s="21" t="s">
        <v>18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45933</v>
      </c>
      <c r="Y2712" s="21">
        <f t="shared" si="282"/>
        <v>0</v>
      </c>
      <c r="Z2712" s="21" t="str">
        <f t="shared" si="283"/>
        <v>Friday</v>
      </c>
      <c r="AA2712" s="21" t="str">
        <f t="shared" si="284"/>
        <v>Friday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2711</v>
      </c>
      <c r="B2713" s="21" t="s">
        <v>1950</v>
      </c>
      <c r="C2713" s="30" t="s">
        <v>13</v>
      </c>
      <c r="D2713" s="30">
        <v>45911</v>
      </c>
      <c r="E2713" s="47">
        <v>38.35</v>
      </c>
      <c r="F2713" s="47">
        <f t="shared" si="279"/>
        <v>3374.8</v>
      </c>
      <c r="G2713" s="48">
        <f t="shared" si="280"/>
        <v>3374.8</v>
      </c>
      <c r="H2713" s="21">
        <v>420801</v>
      </c>
      <c r="I2713" s="21" t="s">
        <v>1242</v>
      </c>
      <c r="J2713" s="21">
        <v>1</v>
      </c>
      <c r="K2713" s="21">
        <v>1</v>
      </c>
      <c r="L2713" s="21">
        <f t="shared" si="281"/>
        <v>0</v>
      </c>
      <c r="M2713" s="21" t="s">
        <v>5308</v>
      </c>
      <c r="N2713" s="30">
        <v>45955</v>
      </c>
      <c r="O2713" s="48">
        <v>6584.4</v>
      </c>
      <c r="P2713" s="21" t="s">
        <v>2355</v>
      </c>
      <c r="Q2713" s="54">
        <v>58157406311</v>
      </c>
      <c r="R2713" s="21" t="s">
        <v>40</v>
      </c>
      <c r="S2713" s="3">
        <v>4</v>
      </c>
      <c r="T2713" s="37"/>
      <c r="U2713" s="21" t="s">
        <v>18</v>
      </c>
      <c r="V2713" s="21" t="str">
        <f>VLOOKUP(P2713,'Customer List'!B:C,2,)</f>
        <v>Pune</v>
      </c>
      <c r="W2713" s="38"/>
      <c r="X2713" s="30">
        <v>45957</v>
      </c>
      <c r="Y2713" s="21">
        <f t="shared" si="282"/>
        <v>2</v>
      </c>
      <c r="Z2713" s="21" t="str">
        <f t="shared" si="283"/>
        <v>Saturday</v>
      </c>
      <c r="AA2713" s="21" t="str">
        <f t="shared" si="284"/>
        <v>Monday</v>
      </c>
      <c r="AB2713" s="21" t="str">
        <f>VLOOKUP(U2713,'Currency Sheet'!A:C,3,)</f>
        <v>DOLLAR</v>
      </c>
      <c r="AC2713" s="42" t="str">
        <f>VLOOKUP(P2713,'Customer List'!B:D,3,)</f>
        <v>OutStation</v>
      </c>
    </row>
    <row r="2714" spans="1:29" x14ac:dyDescent="0.25">
      <c r="A2714" s="21">
        <v>2712</v>
      </c>
      <c r="B2714" s="21">
        <v>338804</v>
      </c>
      <c r="C2714" s="30">
        <v>45905</v>
      </c>
      <c r="D2714" s="30">
        <v>45911</v>
      </c>
      <c r="E2714" s="47">
        <v>72</v>
      </c>
      <c r="F2714" s="47">
        <f t="shared" si="279"/>
        <v>6336</v>
      </c>
      <c r="G2714" s="48">
        <f t="shared" si="280"/>
        <v>12672</v>
      </c>
      <c r="H2714" s="21" t="s">
        <v>3448</v>
      </c>
      <c r="I2714" s="21"/>
      <c r="J2714" s="21">
        <v>2</v>
      </c>
      <c r="K2714" s="21">
        <v>2</v>
      </c>
      <c r="L2714" s="21">
        <f t="shared" si="281"/>
        <v>0</v>
      </c>
      <c r="M2714" s="21" t="s">
        <v>3550</v>
      </c>
      <c r="N2714" s="30">
        <v>45916</v>
      </c>
      <c r="O2714" s="48">
        <v>10416</v>
      </c>
      <c r="P2714" s="21" t="s">
        <v>633</v>
      </c>
      <c r="Q2714" s="21" t="s">
        <v>636</v>
      </c>
      <c r="R2714" s="21" t="s">
        <v>723</v>
      </c>
      <c r="S2714" s="3" t="s">
        <v>299</v>
      </c>
      <c r="T2714" s="37"/>
      <c r="U2714" s="21" t="s">
        <v>511</v>
      </c>
      <c r="V2714" s="21" t="str">
        <f>VLOOKUP(P2714,'Customer List'!B:C,2,)</f>
        <v>Manesar</v>
      </c>
      <c r="W2714" s="38"/>
      <c r="X2714" s="30">
        <f>IF(OR(R2714 = "PRIYANKA MADAM", R2714 = "DEEPAK", R2714 = "PORTER"),N2714,"")</f>
        <v>45916</v>
      </c>
      <c r="Y2714" s="21">
        <f t="shared" si="282"/>
        <v>0</v>
      </c>
      <c r="Z2714" s="21" t="str">
        <f t="shared" si="283"/>
        <v>Tuesday</v>
      </c>
      <c r="AA2714" s="21" t="str">
        <f t="shared" si="284"/>
        <v>Tuesday</v>
      </c>
      <c r="AB2714" s="21" t="str">
        <f>VLOOKUP(U2714,'Currency Sheet'!A:C,3,)</f>
        <v>DOLLAR</v>
      </c>
      <c r="AC2714" s="42" t="str">
        <f>VLOOKUP(P2714,'Customer List'!B:D,3,)</f>
        <v>Local</v>
      </c>
    </row>
    <row r="2715" spans="1:29" x14ac:dyDescent="0.25">
      <c r="A2715" s="21">
        <v>2713</v>
      </c>
      <c r="B2715" s="21">
        <v>338804</v>
      </c>
      <c r="C2715" s="30">
        <v>45905</v>
      </c>
      <c r="D2715" s="30">
        <v>45911</v>
      </c>
      <c r="E2715" s="47">
        <v>146.25</v>
      </c>
      <c r="F2715" s="47">
        <f t="shared" si="279"/>
        <v>12870</v>
      </c>
      <c r="G2715" s="48">
        <f t="shared" si="280"/>
        <v>12870</v>
      </c>
      <c r="H2715" s="21" t="s">
        <v>3449</v>
      </c>
      <c r="I2715" s="21"/>
      <c r="J2715" s="21">
        <v>1</v>
      </c>
      <c r="K2715" s="21">
        <v>1</v>
      </c>
      <c r="L2715" s="21">
        <f t="shared" si="281"/>
        <v>0</v>
      </c>
      <c r="M2715" s="21" t="s">
        <v>3537</v>
      </c>
      <c r="N2715" s="30">
        <v>45915</v>
      </c>
      <c r="O2715" s="48">
        <v>21762</v>
      </c>
      <c r="P2715" s="21" t="s">
        <v>49</v>
      </c>
      <c r="Q2715" s="21" t="s">
        <v>636</v>
      </c>
      <c r="R2715" s="21" t="s">
        <v>637</v>
      </c>
      <c r="S2715" s="3">
        <v>4</v>
      </c>
      <c r="T2715" s="37"/>
      <c r="U2715" s="21" t="s">
        <v>511</v>
      </c>
      <c r="V2715" s="21" t="str">
        <f>VLOOKUP(P2715,'Customer List'!B:C,2,)</f>
        <v>Delhi</v>
      </c>
      <c r="W2715" s="38"/>
      <c r="X2715" s="30">
        <f>IF(OR(R2715 = "PRIYANKA MADAM", R2715 = "DEEPAK", R2715 = "PORTER"),N2715,"")</f>
        <v>45915</v>
      </c>
      <c r="Y2715" s="21">
        <f t="shared" si="282"/>
        <v>0</v>
      </c>
      <c r="Z2715" s="21" t="str">
        <f t="shared" si="283"/>
        <v>Monday</v>
      </c>
      <c r="AA2715" s="21" t="str">
        <f t="shared" si="284"/>
        <v>Monday</v>
      </c>
      <c r="AB2715" s="21" t="str">
        <f>VLOOKUP(U2715,'Currency Sheet'!A:C,3,)</f>
        <v>DOLLAR</v>
      </c>
      <c r="AC2715" s="42" t="str">
        <f>VLOOKUP(P2715,'Customer List'!B:D,3,)</f>
        <v>Local</v>
      </c>
    </row>
    <row r="2716" spans="1:29" x14ac:dyDescent="0.25">
      <c r="A2716" s="21">
        <v>2714</v>
      </c>
      <c r="B2716" s="21" t="s">
        <v>3446</v>
      </c>
      <c r="C2716" s="30">
        <v>45904</v>
      </c>
      <c r="D2716" s="30">
        <v>45911</v>
      </c>
      <c r="E2716" s="47">
        <v>10248</v>
      </c>
      <c r="F2716" s="47">
        <f t="shared" si="279"/>
        <v>10248</v>
      </c>
      <c r="G2716" s="48">
        <f t="shared" si="280"/>
        <v>10248</v>
      </c>
      <c r="H2716" s="21" t="s">
        <v>3444</v>
      </c>
      <c r="I2716" s="21"/>
      <c r="J2716" s="21">
        <v>1</v>
      </c>
      <c r="K2716" s="21">
        <v>1</v>
      </c>
      <c r="L2716" s="21">
        <f t="shared" si="281"/>
        <v>0</v>
      </c>
      <c r="M2716" s="21" t="s">
        <v>3519</v>
      </c>
      <c r="N2716" s="30">
        <v>45913</v>
      </c>
      <c r="O2716" s="48">
        <v>17526.32</v>
      </c>
      <c r="P2716" s="21" t="s">
        <v>460</v>
      </c>
      <c r="Q2716" s="21">
        <v>58155620121</v>
      </c>
      <c r="R2716" s="21" t="s">
        <v>40</v>
      </c>
      <c r="S2716" s="3">
        <v>-20</v>
      </c>
      <c r="T2716" s="37"/>
      <c r="U2716" s="21" t="s">
        <v>3447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82"/>
        <v>2</v>
      </c>
      <c r="Z2716" s="21" t="str">
        <f t="shared" si="283"/>
        <v>Saturday</v>
      </c>
      <c r="AA2716" s="21" t="str">
        <f t="shared" si="284"/>
        <v>Monday</v>
      </c>
      <c r="AB2716" s="21" t="str">
        <f>VLOOKUP(U2716,'Currency Sheet'!A:C,3,)</f>
        <v>INR</v>
      </c>
      <c r="AC2716" s="42" t="str">
        <f>VLOOKUP(P2716,'Customer List'!B:D,3,)</f>
        <v>OutStation</v>
      </c>
    </row>
    <row r="2717" spans="1:29" x14ac:dyDescent="0.25">
      <c r="A2717" s="21">
        <v>2715</v>
      </c>
      <c r="B2717" s="21" t="s">
        <v>3446</v>
      </c>
      <c r="C2717" s="30">
        <v>45904</v>
      </c>
      <c r="D2717" s="30">
        <v>45911</v>
      </c>
      <c r="E2717" s="47">
        <v>15540</v>
      </c>
      <c r="F2717" s="47">
        <f t="shared" si="279"/>
        <v>15540</v>
      </c>
      <c r="G2717" s="48">
        <f t="shared" si="280"/>
        <v>15540</v>
      </c>
      <c r="H2717" s="21" t="s">
        <v>3445</v>
      </c>
      <c r="I2717" s="21"/>
      <c r="J2717" s="21">
        <v>1</v>
      </c>
      <c r="K2717" s="21">
        <v>1</v>
      </c>
      <c r="L2717" s="21">
        <f t="shared" si="281"/>
        <v>0</v>
      </c>
      <c r="M2717" s="21" t="s">
        <v>3519</v>
      </c>
      <c r="N2717" s="30">
        <v>45913</v>
      </c>
      <c r="O2717" s="48">
        <v>1157.9000000000001</v>
      </c>
      <c r="P2717" s="21" t="s">
        <v>460</v>
      </c>
      <c r="Q2717" s="21">
        <v>58155620121</v>
      </c>
      <c r="R2717" s="21" t="s">
        <v>40</v>
      </c>
      <c r="S2717" s="3">
        <v>-20</v>
      </c>
      <c r="T2717" s="37"/>
      <c r="U2717" s="21" t="s">
        <v>3447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2"/>
        <v>2</v>
      </c>
      <c r="Z2717" s="21" t="str">
        <f t="shared" si="283"/>
        <v>Saturday</v>
      </c>
      <c r="AA2717" s="21" t="str">
        <f t="shared" si="284"/>
        <v>Monday</v>
      </c>
      <c r="AB2717" s="21" t="str">
        <f>VLOOKUP(U2717,'Currency Sheet'!A:C,3,)</f>
        <v>INR</v>
      </c>
      <c r="AC2717" s="42" t="str">
        <f>VLOOKUP(P2717,'Customer List'!B:D,3,)</f>
        <v>OutStation</v>
      </c>
    </row>
    <row r="2718" spans="1:29" x14ac:dyDescent="0.25">
      <c r="A2718" s="21">
        <v>2716</v>
      </c>
      <c r="B2718" s="21">
        <v>178586</v>
      </c>
      <c r="C2718" s="30">
        <v>45909</v>
      </c>
      <c r="D2718" s="30">
        <v>45912</v>
      </c>
      <c r="E2718" s="47">
        <v>492</v>
      </c>
      <c r="F2718" s="47">
        <f t="shared" si="279"/>
        <v>43296</v>
      </c>
      <c r="G2718" s="48">
        <f t="shared" si="280"/>
        <v>43296</v>
      </c>
      <c r="H2718" s="21" t="s">
        <v>3468</v>
      </c>
      <c r="I2718" s="21" t="s">
        <v>4158</v>
      </c>
      <c r="J2718" s="21">
        <v>1</v>
      </c>
      <c r="K2718" s="21">
        <v>1</v>
      </c>
      <c r="L2718" s="21">
        <f t="shared" si="281"/>
        <v>0</v>
      </c>
      <c r="M2718" s="21" t="s">
        <v>3523</v>
      </c>
      <c r="N2718" s="30">
        <v>45913</v>
      </c>
      <c r="O2718" s="48">
        <v>12642</v>
      </c>
      <c r="P2718" s="21" t="s">
        <v>460</v>
      </c>
      <c r="Q2718" s="21">
        <v>58155620121</v>
      </c>
      <c r="R2718" s="21" t="s">
        <v>40</v>
      </c>
      <c r="S2718" s="3">
        <v>4</v>
      </c>
      <c r="T2718" s="37"/>
      <c r="U2718" s="21" t="s">
        <v>423</v>
      </c>
      <c r="V2718" s="21" t="str">
        <f>VLOOKUP(P2718,'Customer List'!B:C,2,)</f>
        <v>Hyderabad</v>
      </c>
      <c r="W2718" s="38"/>
      <c r="X2718" s="30">
        <v>45915</v>
      </c>
      <c r="Y2718" s="21">
        <f t="shared" si="282"/>
        <v>2</v>
      </c>
      <c r="Z2718" s="21" t="str">
        <f t="shared" si="283"/>
        <v>Saturday</v>
      </c>
      <c r="AA2718" s="21" t="str">
        <f t="shared" si="284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2717</v>
      </c>
      <c r="B2719" s="21">
        <v>178586</v>
      </c>
      <c r="C2719" s="30">
        <v>45909</v>
      </c>
      <c r="D2719" s="30">
        <v>45912</v>
      </c>
      <c r="E2719" s="47">
        <v>103.2</v>
      </c>
      <c r="F2719" s="47">
        <f t="shared" si="279"/>
        <v>9081.6</v>
      </c>
      <c r="G2719" s="48">
        <f t="shared" si="280"/>
        <v>9081.6</v>
      </c>
      <c r="H2719" s="21" t="s">
        <v>3469</v>
      </c>
      <c r="I2719" s="21" t="s">
        <v>4159</v>
      </c>
      <c r="J2719" s="21">
        <v>1</v>
      </c>
      <c r="K2719" s="21">
        <v>1</v>
      </c>
      <c r="L2719" s="21">
        <f t="shared" si="281"/>
        <v>0</v>
      </c>
      <c r="M2719" s="21" t="s">
        <v>3615</v>
      </c>
      <c r="N2719" s="30">
        <v>45917</v>
      </c>
      <c r="O2719" s="48">
        <v>68880.36</v>
      </c>
      <c r="P2719" s="21" t="s">
        <v>254</v>
      </c>
      <c r="Q2719" s="21" t="s">
        <v>636</v>
      </c>
      <c r="R2719" s="21" t="s">
        <v>723</v>
      </c>
      <c r="S2719" s="3">
        <v>4</v>
      </c>
      <c r="T2719" s="37"/>
      <c r="U2719" s="21" t="s">
        <v>423</v>
      </c>
      <c r="V2719" s="21" t="str">
        <f>VLOOKUP(P2719,'Customer List'!B:C,2,)</f>
        <v>Delhi</v>
      </c>
      <c r="W2719" s="38"/>
      <c r="X2719" s="30">
        <f>IF(OR(R2719 = "PRIYANKA MADAM", R2719 = "DEEPAK", R2719 = "PORTER"),N2719,"")</f>
        <v>45917</v>
      </c>
      <c r="Y2719" s="21">
        <f t="shared" si="282"/>
        <v>0</v>
      </c>
      <c r="Z2719" s="21" t="str">
        <f t="shared" si="283"/>
        <v>Wednesday</v>
      </c>
      <c r="AA2719" s="21" t="str">
        <f t="shared" si="284"/>
        <v>Wednesday</v>
      </c>
      <c r="AB2719" s="21" t="str">
        <f>VLOOKUP(U2719,'Currency Sheet'!A:C,3,)</f>
        <v>DOLLAR</v>
      </c>
      <c r="AC2719" s="42" t="str">
        <f>VLOOKUP(P2719,'Customer List'!B:D,3,)</f>
        <v>Local</v>
      </c>
    </row>
    <row r="2720" spans="1:29" x14ac:dyDescent="0.25">
      <c r="A2720" s="21">
        <v>2718</v>
      </c>
      <c r="B2720" s="21">
        <v>20914</v>
      </c>
      <c r="C2720" s="30">
        <v>45909</v>
      </c>
      <c r="D2720" s="30">
        <v>45912</v>
      </c>
      <c r="E2720" s="47">
        <v>870.98</v>
      </c>
      <c r="F2720" s="47">
        <f t="shared" si="279"/>
        <v>76646.240000000005</v>
      </c>
      <c r="G2720" s="48">
        <f t="shared" si="280"/>
        <v>76646.240000000005</v>
      </c>
      <c r="H2720" s="21" t="s">
        <v>3450</v>
      </c>
      <c r="I2720" s="37" t="s">
        <v>5253</v>
      </c>
      <c r="J2720" s="21">
        <v>1</v>
      </c>
      <c r="K2720" s="21">
        <v>1</v>
      </c>
      <c r="L2720" s="21">
        <f t="shared" si="281"/>
        <v>0</v>
      </c>
      <c r="M2720" s="21" t="s">
        <v>3637</v>
      </c>
      <c r="N2720" s="30">
        <v>45920</v>
      </c>
      <c r="O2720" s="48">
        <v>107835.52</v>
      </c>
      <c r="P2720" s="21" t="s">
        <v>3451</v>
      </c>
      <c r="Q2720" s="21">
        <v>58155920362</v>
      </c>
      <c r="R2720" s="21" t="s">
        <v>40</v>
      </c>
      <c r="S2720" s="3">
        <v>4</v>
      </c>
      <c r="T2720" s="37"/>
      <c r="U2720" s="21" t="s">
        <v>611</v>
      </c>
      <c r="V2720" s="21" t="str">
        <f>VLOOKUP(P2720,'Customer List'!B:C,2,)</f>
        <v>PUNE</v>
      </c>
      <c r="W2720" s="38"/>
      <c r="X2720" s="30">
        <v>45922</v>
      </c>
      <c r="Y2720" s="21">
        <f t="shared" si="282"/>
        <v>2</v>
      </c>
      <c r="Z2720" s="21" t="str">
        <f t="shared" si="283"/>
        <v>Saturday</v>
      </c>
      <c r="AA2720" s="21" t="str">
        <f t="shared" si="284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2719</v>
      </c>
      <c r="B2721" s="21" t="s">
        <v>3452</v>
      </c>
      <c r="C2721" s="30">
        <v>45910</v>
      </c>
      <c r="D2721" s="30">
        <v>45912</v>
      </c>
      <c r="E2721" s="47">
        <v>27</v>
      </c>
      <c r="F2721" s="47">
        <f t="shared" si="279"/>
        <v>2376</v>
      </c>
      <c r="G2721" s="48">
        <f t="shared" si="280"/>
        <v>2376</v>
      </c>
      <c r="H2721" s="21" t="s">
        <v>3453</v>
      </c>
      <c r="I2721" s="21"/>
      <c r="J2721" s="21">
        <v>1</v>
      </c>
      <c r="K2721" s="21">
        <v>1</v>
      </c>
      <c r="L2721" s="21">
        <f t="shared" si="281"/>
        <v>0</v>
      </c>
      <c r="M2721" s="21" t="s">
        <v>3521</v>
      </c>
      <c r="N2721" s="30">
        <v>45913</v>
      </c>
      <c r="O2721" s="48">
        <v>4364.5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82"/>
        <v>2</v>
      </c>
      <c r="Z2721" s="21" t="str">
        <f t="shared" si="283"/>
        <v>Saturday</v>
      </c>
      <c r="AA2721" s="21" t="str">
        <f t="shared" si="284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2720</v>
      </c>
      <c r="B2722" s="21" t="s">
        <v>3452</v>
      </c>
      <c r="C2722" s="30">
        <v>45910</v>
      </c>
      <c r="D2722" s="30">
        <v>45912</v>
      </c>
      <c r="E2722" s="47">
        <v>25.8</v>
      </c>
      <c r="F2722" s="47">
        <f t="shared" si="279"/>
        <v>2270.4</v>
      </c>
      <c r="G2722" s="48">
        <f t="shared" si="280"/>
        <v>2270.4</v>
      </c>
      <c r="H2722" s="21" t="s">
        <v>3454</v>
      </c>
      <c r="I2722" s="21"/>
      <c r="J2722" s="21">
        <v>1</v>
      </c>
      <c r="K2722" s="21">
        <v>1</v>
      </c>
      <c r="L2722" s="21">
        <f t="shared" si="281"/>
        <v>0</v>
      </c>
      <c r="M2722" s="21" t="s">
        <v>3521</v>
      </c>
      <c r="N2722" s="30">
        <v>45913</v>
      </c>
      <c r="O2722" s="48">
        <v>4364.5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2"/>
        <v>2</v>
      </c>
      <c r="Z2722" s="21" t="str">
        <f t="shared" si="283"/>
        <v>Saturday</v>
      </c>
      <c r="AA2722" s="21" t="str">
        <f t="shared" si="284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2721</v>
      </c>
      <c r="B2723" s="21" t="s">
        <v>3452</v>
      </c>
      <c r="C2723" s="30">
        <v>45910</v>
      </c>
      <c r="D2723" s="30">
        <v>45912</v>
      </c>
      <c r="E2723" s="47">
        <v>43.8</v>
      </c>
      <c r="F2723" s="47">
        <f t="shared" si="279"/>
        <v>3854.3999999999996</v>
      </c>
      <c r="G2723" s="48">
        <f t="shared" si="280"/>
        <v>3854.3999999999996</v>
      </c>
      <c r="H2723" s="21" t="s">
        <v>3455</v>
      </c>
      <c r="I2723" s="21"/>
      <c r="J2723" s="21">
        <v>1</v>
      </c>
      <c r="K2723" s="21">
        <v>1</v>
      </c>
      <c r="L2723" s="21">
        <f t="shared" si="281"/>
        <v>0</v>
      </c>
      <c r="M2723" s="21" t="s">
        <v>3521</v>
      </c>
      <c r="N2723" s="30">
        <v>45913</v>
      </c>
      <c r="O2723" s="48">
        <v>7409.5</v>
      </c>
      <c r="P2723" s="21" t="s">
        <v>1030</v>
      </c>
      <c r="Q2723" s="21">
        <v>58155614005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Kerala</v>
      </c>
      <c r="W2723" s="38"/>
      <c r="X2723" s="30">
        <v>45915</v>
      </c>
      <c r="Y2723" s="21">
        <f t="shared" si="282"/>
        <v>2</v>
      </c>
      <c r="Z2723" s="21" t="str">
        <f t="shared" si="283"/>
        <v>Saturday</v>
      </c>
      <c r="AA2723" s="21" t="str">
        <f t="shared" si="284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2722</v>
      </c>
      <c r="B2724" s="21" t="s">
        <v>3452</v>
      </c>
      <c r="C2724" s="30">
        <v>45910</v>
      </c>
      <c r="D2724" s="30">
        <v>45912</v>
      </c>
      <c r="E2724" s="47">
        <v>18</v>
      </c>
      <c r="F2724" s="47">
        <f t="shared" si="279"/>
        <v>1584</v>
      </c>
      <c r="G2724" s="48">
        <f t="shared" si="280"/>
        <v>1584</v>
      </c>
      <c r="H2724" s="21" t="s">
        <v>3456</v>
      </c>
      <c r="I2724" s="21"/>
      <c r="J2724" s="21">
        <v>1</v>
      </c>
      <c r="K2724" s="21">
        <v>1</v>
      </c>
      <c r="L2724" s="21">
        <f t="shared" si="281"/>
        <v>0</v>
      </c>
      <c r="M2724" s="21" t="s">
        <v>3514</v>
      </c>
      <c r="N2724" s="30">
        <v>45913</v>
      </c>
      <c r="O2724" s="48">
        <v>3360</v>
      </c>
      <c r="P2724" s="21" t="s">
        <v>3457</v>
      </c>
      <c r="Q2724" s="21">
        <v>58155614370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PUNE</v>
      </c>
      <c r="W2724" s="38"/>
      <c r="X2724" s="30">
        <v>45915</v>
      </c>
      <c r="Y2724" s="21">
        <f t="shared" si="282"/>
        <v>2</v>
      </c>
      <c r="Z2724" s="21" t="str">
        <f t="shared" si="283"/>
        <v>Saturday</v>
      </c>
      <c r="AA2724" s="21" t="str">
        <f t="shared" si="284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2723</v>
      </c>
      <c r="B2725" s="21" t="s">
        <v>3458</v>
      </c>
      <c r="C2725" s="30">
        <v>45910</v>
      </c>
      <c r="D2725" s="30">
        <v>45912</v>
      </c>
      <c r="E2725" s="47">
        <v>193.2</v>
      </c>
      <c r="F2725" s="47">
        <f t="shared" si="279"/>
        <v>17001.599999999999</v>
      </c>
      <c r="G2725" s="48">
        <f t="shared" si="280"/>
        <v>17001.599999999999</v>
      </c>
      <c r="H2725" s="21" t="s">
        <v>3459</v>
      </c>
      <c r="I2725" s="21"/>
      <c r="J2725" s="21">
        <v>1</v>
      </c>
      <c r="K2725" s="21">
        <v>1</v>
      </c>
      <c r="L2725" s="21">
        <f t="shared" si="281"/>
        <v>0</v>
      </c>
      <c r="M2725" s="21" t="s">
        <v>3512</v>
      </c>
      <c r="N2725" s="30">
        <v>45913</v>
      </c>
      <c r="O2725" s="48">
        <v>30348.5</v>
      </c>
      <c r="P2725" s="21" t="s">
        <v>629</v>
      </c>
      <c r="Q2725" s="21">
        <v>58155619712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Gujrat</v>
      </c>
      <c r="W2725" s="38"/>
      <c r="X2725" s="30">
        <v>45915</v>
      </c>
      <c r="Y2725" s="21">
        <f t="shared" si="282"/>
        <v>2</v>
      </c>
      <c r="Z2725" s="21" t="str">
        <f t="shared" si="283"/>
        <v>Saturday</v>
      </c>
      <c r="AA2725" s="21" t="str">
        <f t="shared" si="284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2724</v>
      </c>
      <c r="B2726" s="21" t="s">
        <v>3460</v>
      </c>
      <c r="C2726" s="30">
        <v>45910</v>
      </c>
      <c r="D2726" s="30">
        <v>45912</v>
      </c>
      <c r="E2726" s="47">
        <v>21</v>
      </c>
      <c r="F2726" s="47">
        <f t="shared" si="279"/>
        <v>1848</v>
      </c>
      <c r="G2726" s="48">
        <f t="shared" si="280"/>
        <v>1848</v>
      </c>
      <c r="H2726" s="21" t="s">
        <v>3461</v>
      </c>
      <c r="I2726" s="21"/>
      <c r="J2726" s="21">
        <v>1</v>
      </c>
      <c r="K2726" s="21">
        <v>1</v>
      </c>
      <c r="L2726" s="21">
        <f t="shared" si="281"/>
        <v>0</v>
      </c>
      <c r="M2726" s="21" t="s">
        <v>3520</v>
      </c>
      <c r="N2726" s="30">
        <v>45913</v>
      </c>
      <c r="O2726" s="48">
        <v>3298.75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Hyderabad</v>
      </c>
      <c r="W2726" s="38"/>
      <c r="X2726" s="30">
        <v>45915</v>
      </c>
      <c r="Y2726" s="21">
        <f t="shared" si="282"/>
        <v>2</v>
      </c>
      <c r="Z2726" s="21" t="str">
        <f t="shared" si="283"/>
        <v>Saturday</v>
      </c>
      <c r="AA2726" s="21" t="str">
        <f t="shared" si="284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2725</v>
      </c>
      <c r="B2727" s="21" t="s">
        <v>3460</v>
      </c>
      <c r="C2727" s="30">
        <v>45910</v>
      </c>
      <c r="D2727" s="30">
        <v>45912</v>
      </c>
      <c r="E2727" s="47">
        <v>88.2</v>
      </c>
      <c r="F2727" s="47">
        <f t="shared" si="279"/>
        <v>7761.6</v>
      </c>
      <c r="G2727" s="48">
        <f t="shared" si="280"/>
        <v>7761.6</v>
      </c>
      <c r="H2727" s="21" t="s">
        <v>3462</v>
      </c>
      <c r="I2727" s="21"/>
      <c r="J2727" s="21">
        <v>1</v>
      </c>
      <c r="K2727" s="21">
        <v>1</v>
      </c>
      <c r="L2727" s="21">
        <f t="shared" si="281"/>
        <v>0</v>
      </c>
      <c r="M2727" s="21" t="s">
        <v>3520</v>
      </c>
      <c r="N2727" s="30">
        <v>45913</v>
      </c>
      <c r="O2727" s="48">
        <v>13854.75</v>
      </c>
      <c r="P2727" s="21" t="s">
        <v>460</v>
      </c>
      <c r="Q2727" s="21">
        <v>58155620121</v>
      </c>
      <c r="R2727" s="21" t="s">
        <v>40</v>
      </c>
      <c r="S2727" s="3">
        <v>-20</v>
      </c>
      <c r="T2727" s="37"/>
      <c r="U2727" s="21" t="s">
        <v>520</v>
      </c>
      <c r="V2727" s="21" t="str">
        <f>VLOOKUP(P2727,'Customer List'!B:C,2,)</f>
        <v>Hyderabad</v>
      </c>
      <c r="W2727" s="38"/>
      <c r="X2727" s="30">
        <v>45915</v>
      </c>
      <c r="Y2727" s="21">
        <f t="shared" si="282"/>
        <v>2</v>
      </c>
      <c r="Z2727" s="21" t="str">
        <f t="shared" si="283"/>
        <v>Saturday</v>
      </c>
      <c r="AA2727" s="21" t="str">
        <f t="shared" si="284"/>
        <v>Monday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2726</v>
      </c>
      <c r="B2728" s="21" t="s">
        <v>3497</v>
      </c>
      <c r="C2728" s="30">
        <v>45911</v>
      </c>
      <c r="D2728" s="30">
        <v>45913</v>
      </c>
      <c r="E2728" s="47">
        <v>105.46</v>
      </c>
      <c r="F2728" s="47">
        <f t="shared" si="279"/>
        <v>9280.48</v>
      </c>
      <c r="G2728" s="48">
        <f t="shared" si="280"/>
        <v>9280.48</v>
      </c>
      <c r="H2728" s="21" t="s">
        <v>3470</v>
      </c>
      <c r="I2728" s="21" t="s">
        <v>4160</v>
      </c>
      <c r="J2728" s="21">
        <v>1</v>
      </c>
      <c r="K2728" s="21">
        <v>1</v>
      </c>
      <c r="L2728" s="21">
        <f t="shared" si="281"/>
        <v>0</v>
      </c>
      <c r="M2728" s="21" t="s">
        <v>3532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2"/>
        <v>2</v>
      </c>
      <c r="Z2728" s="21" t="str">
        <f t="shared" si="283"/>
        <v>Monday</v>
      </c>
      <c r="AA2728" s="21" t="str">
        <f t="shared" si="284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2727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79"/>
        <v>9280.48</v>
      </c>
      <c r="G2729" s="48">
        <f t="shared" si="280"/>
        <v>9280.48</v>
      </c>
      <c r="H2729" s="21" t="s">
        <v>3471</v>
      </c>
      <c r="I2729" s="21" t="s">
        <v>4161</v>
      </c>
      <c r="J2729" s="21">
        <v>1</v>
      </c>
      <c r="K2729" s="21">
        <v>1</v>
      </c>
      <c r="L2729" s="21">
        <f t="shared" si="281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2"/>
        <v>2</v>
      </c>
      <c r="Z2729" s="21" t="str">
        <f t="shared" si="283"/>
        <v>Monday</v>
      </c>
      <c r="AA2729" s="21" t="str">
        <f t="shared" si="284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2728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79"/>
        <v>9280.48</v>
      </c>
      <c r="G2730" s="48">
        <f t="shared" si="280"/>
        <v>9280.48</v>
      </c>
      <c r="H2730" s="21" t="s">
        <v>3472</v>
      </c>
      <c r="I2730" s="21" t="s">
        <v>4162</v>
      </c>
      <c r="J2730" s="21">
        <v>1</v>
      </c>
      <c r="K2730" s="21">
        <v>1</v>
      </c>
      <c r="L2730" s="21">
        <f t="shared" si="281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2"/>
        <v>2</v>
      </c>
      <c r="Z2730" s="21" t="str">
        <f t="shared" si="283"/>
        <v>Monday</v>
      </c>
      <c r="AA2730" s="21" t="str">
        <f t="shared" si="284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2729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79"/>
        <v>9280.48</v>
      </c>
      <c r="G2731" s="48">
        <f t="shared" si="280"/>
        <v>9280.48</v>
      </c>
      <c r="H2731" s="21" t="s">
        <v>3473</v>
      </c>
      <c r="I2731" s="21" t="s">
        <v>4163</v>
      </c>
      <c r="J2731" s="21">
        <v>1</v>
      </c>
      <c r="K2731" s="21">
        <v>1</v>
      </c>
      <c r="L2731" s="21">
        <f t="shared" si="281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2"/>
        <v>2</v>
      </c>
      <c r="Z2731" s="21" t="str">
        <f t="shared" si="283"/>
        <v>Monday</v>
      </c>
      <c r="AA2731" s="21" t="str">
        <f t="shared" si="284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2730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79"/>
        <v>9280.48</v>
      </c>
      <c r="G2732" s="48">
        <f t="shared" si="280"/>
        <v>9280.48</v>
      </c>
      <c r="H2732" s="21" t="s">
        <v>3474</v>
      </c>
      <c r="I2732" s="21" t="s">
        <v>4164</v>
      </c>
      <c r="J2732" s="21">
        <v>1</v>
      </c>
      <c r="K2732" s="21">
        <v>1</v>
      </c>
      <c r="L2732" s="21">
        <f t="shared" si="281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2"/>
        <v>2</v>
      </c>
      <c r="Z2732" s="21" t="str">
        <f t="shared" si="283"/>
        <v>Monday</v>
      </c>
      <c r="AA2732" s="21" t="str">
        <f t="shared" si="284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2731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79"/>
        <v>9280.48</v>
      </c>
      <c r="G2733" s="48">
        <f t="shared" si="280"/>
        <v>9280.48</v>
      </c>
      <c r="H2733" s="21" t="s">
        <v>3475</v>
      </c>
      <c r="I2733" s="21" t="s">
        <v>4165</v>
      </c>
      <c r="J2733" s="21">
        <v>1</v>
      </c>
      <c r="K2733" s="21">
        <v>1</v>
      </c>
      <c r="L2733" s="21">
        <f t="shared" si="281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2"/>
        <v>2</v>
      </c>
      <c r="Z2733" s="21" t="str">
        <f t="shared" si="283"/>
        <v>Monday</v>
      </c>
      <c r="AA2733" s="21" t="str">
        <f t="shared" si="284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2732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79"/>
        <v>9280.48</v>
      </c>
      <c r="G2734" s="48">
        <f t="shared" si="280"/>
        <v>9280.48</v>
      </c>
      <c r="H2734" s="21" t="s">
        <v>3476</v>
      </c>
      <c r="I2734" s="21" t="s">
        <v>4166</v>
      </c>
      <c r="J2734" s="21">
        <v>1</v>
      </c>
      <c r="K2734" s="21">
        <v>1</v>
      </c>
      <c r="L2734" s="21">
        <f t="shared" si="281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2"/>
        <v>2</v>
      </c>
      <c r="Z2734" s="21" t="str">
        <f t="shared" si="283"/>
        <v>Monday</v>
      </c>
      <c r="AA2734" s="21" t="str">
        <f t="shared" si="284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2733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79"/>
        <v>9280.48</v>
      </c>
      <c r="G2735" s="48">
        <f t="shared" si="280"/>
        <v>9280.48</v>
      </c>
      <c r="H2735" s="21" t="s">
        <v>3477</v>
      </c>
      <c r="I2735" s="21" t="s">
        <v>4167</v>
      </c>
      <c r="J2735" s="21">
        <v>1</v>
      </c>
      <c r="K2735" s="21">
        <v>1</v>
      </c>
      <c r="L2735" s="21">
        <f t="shared" si="281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2"/>
        <v>2</v>
      </c>
      <c r="Z2735" s="21" t="str">
        <f t="shared" si="283"/>
        <v>Monday</v>
      </c>
      <c r="AA2735" s="21" t="str">
        <f t="shared" si="284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2734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79"/>
        <v>9280.48</v>
      </c>
      <c r="G2736" s="48">
        <f t="shared" si="280"/>
        <v>9280.48</v>
      </c>
      <c r="H2736" s="21" t="s">
        <v>3478</v>
      </c>
      <c r="I2736" s="21" t="s">
        <v>4168</v>
      </c>
      <c r="J2736" s="21">
        <v>1</v>
      </c>
      <c r="K2736" s="21">
        <v>1</v>
      </c>
      <c r="L2736" s="21">
        <f t="shared" si="281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2"/>
        <v>2</v>
      </c>
      <c r="Z2736" s="21" t="str">
        <f t="shared" si="283"/>
        <v>Monday</v>
      </c>
      <c r="AA2736" s="21" t="str">
        <f t="shared" si="284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x14ac:dyDescent="0.25">
      <c r="A2737" s="21">
        <v>2735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79"/>
        <v>9280.48</v>
      </c>
      <c r="G2737" s="48">
        <f t="shared" si="280"/>
        <v>9280.48</v>
      </c>
      <c r="H2737" s="21" t="s">
        <v>3479</v>
      </c>
      <c r="I2737" s="21" t="s">
        <v>4169</v>
      </c>
      <c r="J2737" s="21">
        <v>1</v>
      </c>
      <c r="K2737" s="21">
        <v>1</v>
      </c>
      <c r="L2737" s="21">
        <f t="shared" si="281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2"/>
        <v>2</v>
      </c>
      <c r="Z2737" s="21" t="str">
        <f t="shared" si="283"/>
        <v>Monday</v>
      </c>
      <c r="AA2737" s="21" t="str">
        <f t="shared" si="284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x14ac:dyDescent="0.25">
      <c r="A2738" s="21">
        <v>2736</v>
      </c>
      <c r="B2738" s="21" t="s">
        <v>3497</v>
      </c>
      <c r="C2738" s="30">
        <v>45911</v>
      </c>
      <c r="D2738" s="30">
        <v>45913</v>
      </c>
      <c r="E2738" s="47">
        <v>105.46</v>
      </c>
      <c r="F2738" s="47">
        <f t="shared" si="279"/>
        <v>9280.48</v>
      </c>
      <c r="G2738" s="48">
        <f t="shared" si="280"/>
        <v>9280.48</v>
      </c>
      <c r="H2738" s="21" t="s">
        <v>3480</v>
      </c>
      <c r="I2738" s="21" t="s">
        <v>4170</v>
      </c>
      <c r="J2738" s="21">
        <v>1</v>
      </c>
      <c r="K2738" s="21">
        <v>1</v>
      </c>
      <c r="L2738" s="21">
        <f t="shared" si="281"/>
        <v>0</v>
      </c>
      <c r="M2738" s="21" t="s">
        <v>3532</v>
      </c>
      <c r="N2738" s="30">
        <v>45915</v>
      </c>
      <c r="O2738" s="48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37"/>
      <c r="U2738" s="21" t="s">
        <v>320</v>
      </c>
      <c r="V2738" s="21" t="str">
        <f>VLOOKUP(P2738,'Customer List'!B:C,2,)</f>
        <v>Pune</v>
      </c>
      <c r="W2738" s="38"/>
      <c r="X2738" s="30">
        <v>45917</v>
      </c>
      <c r="Y2738" s="21">
        <f t="shared" si="282"/>
        <v>2</v>
      </c>
      <c r="Z2738" s="21" t="str">
        <f t="shared" si="283"/>
        <v>Monday</v>
      </c>
      <c r="AA2738" s="21" t="str">
        <f t="shared" si="284"/>
        <v>Wednesday</v>
      </c>
      <c r="AB2738" s="21" t="str">
        <f>VLOOKUP(U2738,'Currency Sheet'!A:C,3,)</f>
        <v>DOLLAR</v>
      </c>
      <c r="AC2738" s="42" t="str">
        <f>VLOOKUP(P2738,'Customer List'!B:D,3,)</f>
        <v>OutStation</v>
      </c>
    </row>
    <row r="2739" spans="1:29" x14ac:dyDescent="0.25">
      <c r="A2739" s="21">
        <v>2737</v>
      </c>
      <c r="B2739" s="21" t="s">
        <v>3497</v>
      </c>
      <c r="C2739" s="30">
        <v>45911</v>
      </c>
      <c r="D2739" s="30">
        <v>45913</v>
      </c>
      <c r="E2739" s="47">
        <v>126.88</v>
      </c>
      <c r="F2739" s="47">
        <f t="shared" si="279"/>
        <v>11165.439999999999</v>
      </c>
      <c r="G2739" s="48">
        <f t="shared" si="280"/>
        <v>11165.439999999999</v>
      </c>
      <c r="H2739" s="21" t="s">
        <v>3481</v>
      </c>
      <c r="I2739" s="21" t="s">
        <v>4171</v>
      </c>
      <c r="J2739" s="21">
        <v>1</v>
      </c>
      <c r="K2739" s="21">
        <v>1</v>
      </c>
      <c r="L2739" s="21">
        <f t="shared" si="281"/>
        <v>0</v>
      </c>
      <c r="M2739" s="21" t="s">
        <v>3614</v>
      </c>
      <c r="N2739" s="30">
        <v>45917</v>
      </c>
      <c r="O2739" s="48">
        <v>15496.88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ref="X2739:X2750" si="291">IF(OR(R2739 = "PRIYANKA MADAM", R2739 = "DEEPAK", R2739 = "PORTER"),N2739,"")</f>
        <v>45917</v>
      </c>
      <c r="Y2739" s="21">
        <f t="shared" si="282"/>
        <v>0</v>
      </c>
      <c r="Z2739" s="21" t="str">
        <f t="shared" si="283"/>
        <v>Wednesday</v>
      </c>
      <c r="AA2739" s="21" t="str">
        <f t="shared" si="284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2738</v>
      </c>
      <c r="B2740" s="21" t="s">
        <v>3497</v>
      </c>
      <c r="C2740" s="30">
        <v>45911</v>
      </c>
      <c r="D2740" s="30">
        <v>45913</v>
      </c>
      <c r="E2740" s="47">
        <v>137.58000000000001</v>
      </c>
      <c r="F2740" s="47">
        <f t="shared" si="279"/>
        <v>12107.04</v>
      </c>
      <c r="G2740" s="48">
        <f t="shared" si="280"/>
        <v>12107.04</v>
      </c>
      <c r="H2740" s="21" t="s">
        <v>3482</v>
      </c>
      <c r="I2740" s="21" t="s">
        <v>4172</v>
      </c>
      <c r="J2740" s="21">
        <v>1</v>
      </c>
      <c r="K2740" s="21">
        <v>1</v>
      </c>
      <c r="L2740" s="21">
        <f t="shared" si="281"/>
        <v>0</v>
      </c>
      <c r="M2740" s="21" t="s">
        <v>3614</v>
      </c>
      <c r="N2740" s="30">
        <v>45917</v>
      </c>
      <c r="O2740" s="48">
        <v>16805.03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1"/>
        <v>45917</v>
      </c>
      <c r="Y2740" s="21">
        <f t="shared" si="282"/>
        <v>0</v>
      </c>
      <c r="Z2740" s="21" t="str">
        <f t="shared" si="283"/>
        <v>Wednesday</v>
      </c>
      <c r="AA2740" s="21" t="str">
        <f t="shared" si="284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2739</v>
      </c>
      <c r="B2741" s="21" t="s">
        <v>3497</v>
      </c>
      <c r="C2741" s="30">
        <v>45911</v>
      </c>
      <c r="D2741" s="30">
        <v>45913</v>
      </c>
      <c r="E2741" s="47">
        <v>126.88</v>
      </c>
      <c r="F2741" s="47">
        <f t="shared" si="279"/>
        <v>11165.439999999999</v>
      </c>
      <c r="G2741" s="48">
        <f t="shared" si="280"/>
        <v>11165.439999999999</v>
      </c>
      <c r="H2741" s="21" t="s">
        <v>3483</v>
      </c>
      <c r="I2741" s="21" t="s">
        <v>4173</v>
      </c>
      <c r="J2741" s="21">
        <v>1</v>
      </c>
      <c r="K2741" s="21">
        <v>1</v>
      </c>
      <c r="L2741" s="21">
        <f t="shared" si="281"/>
        <v>0</v>
      </c>
      <c r="M2741" s="21" t="s">
        <v>3614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1"/>
        <v>45917</v>
      </c>
      <c r="Y2741" s="21">
        <f t="shared" si="282"/>
        <v>0</v>
      </c>
      <c r="Z2741" s="21" t="str">
        <f t="shared" si="283"/>
        <v>Wednesday</v>
      </c>
      <c r="AA2741" s="21" t="str">
        <f t="shared" si="284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2740</v>
      </c>
      <c r="B2742" s="21" t="s">
        <v>3497</v>
      </c>
      <c r="C2742" s="30">
        <v>45911</v>
      </c>
      <c r="D2742" s="30">
        <v>45913</v>
      </c>
      <c r="E2742" s="47">
        <v>105.46</v>
      </c>
      <c r="F2742" s="47">
        <f t="shared" si="279"/>
        <v>9280.48</v>
      </c>
      <c r="G2742" s="48">
        <f t="shared" si="280"/>
        <v>9280.48</v>
      </c>
      <c r="H2742" s="21" t="s">
        <v>3484</v>
      </c>
      <c r="I2742" s="21" t="s">
        <v>4174</v>
      </c>
      <c r="J2742" s="21">
        <v>1</v>
      </c>
      <c r="K2742" s="21">
        <v>1</v>
      </c>
      <c r="L2742" s="21">
        <f t="shared" si="281"/>
        <v>0</v>
      </c>
      <c r="M2742" s="21" t="s">
        <v>3614</v>
      </c>
      <c r="N2742" s="30">
        <v>45917</v>
      </c>
      <c r="O2742" s="48">
        <v>12880.58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1"/>
        <v>45917</v>
      </c>
      <c r="Y2742" s="21">
        <f t="shared" si="282"/>
        <v>0</v>
      </c>
      <c r="Z2742" s="21" t="str">
        <f t="shared" si="283"/>
        <v>Wednesday</v>
      </c>
      <c r="AA2742" s="21" t="str">
        <f t="shared" si="284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2741</v>
      </c>
      <c r="B2743" s="21" t="s">
        <v>3497</v>
      </c>
      <c r="C2743" s="30">
        <v>45911</v>
      </c>
      <c r="D2743" s="30">
        <v>45913</v>
      </c>
      <c r="E2743" s="47">
        <v>116.16</v>
      </c>
      <c r="F2743" s="47">
        <f t="shared" si="279"/>
        <v>10222.08</v>
      </c>
      <c r="G2743" s="48">
        <f t="shared" si="280"/>
        <v>10222.08</v>
      </c>
      <c r="H2743" s="21" t="s">
        <v>3485</v>
      </c>
      <c r="I2743" s="21" t="s">
        <v>4175</v>
      </c>
      <c r="J2743" s="21">
        <v>1</v>
      </c>
      <c r="K2743" s="21">
        <v>1</v>
      </c>
      <c r="L2743" s="21">
        <f t="shared" si="281"/>
        <v>0</v>
      </c>
      <c r="M2743" s="21" t="s">
        <v>3614</v>
      </c>
      <c r="N2743" s="30">
        <v>45917</v>
      </c>
      <c r="O2743" s="48">
        <v>14188.73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1"/>
        <v>45917</v>
      </c>
      <c r="Y2743" s="21">
        <f t="shared" si="282"/>
        <v>0</v>
      </c>
      <c r="Z2743" s="21" t="str">
        <f t="shared" si="283"/>
        <v>Wednesday</v>
      </c>
      <c r="AA2743" s="21" t="str">
        <f t="shared" si="284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2742</v>
      </c>
      <c r="B2744" s="21" t="s">
        <v>3497</v>
      </c>
      <c r="C2744" s="30">
        <v>45911</v>
      </c>
      <c r="D2744" s="30">
        <v>45913</v>
      </c>
      <c r="E2744" s="47">
        <v>126.88</v>
      </c>
      <c r="F2744" s="47">
        <f t="shared" si="279"/>
        <v>11165.439999999999</v>
      </c>
      <c r="G2744" s="48">
        <f t="shared" si="280"/>
        <v>11165.439999999999</v>
      </c>
      <c r="H2744" s="21" t="s">
        <v>3486</v>
      </c>
      <c r="I2744" s="21" t="s">
        <v>4176</v>
      </c>
      <c r="J2744" s="21">
        <v>1</v>
      </c>
      <c r="K2744" s="21">
        <v>1</v>
      </c>
      <c r="L2744" s="21">
        <f t="shared" si="281"/>
        <v>0</v>
      </c>
      <c r="M2744" s="21" t="s">
        <v>3614</v>
      </c>
      <c r="N2744" s="30">
        <v>45917</v>
      </c>
      <c r="O2744" s="48">
        <v>15496.88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1"/>
        <v>45917</v>
      </c>
      <c r="Y2744" s="21">
        <f t="shared" si="282"/>
        <v>0</v>
      </c>
      <c r="Z2744" s="21" t="str">
        <f t="shared" si="283"/>
        <v>Wednesday</v>
      </c>
      <c r="AA2744" s="21" t="str">
        <f t="shared" si="284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2743</v>
      </c>
      <c r="B2745" s="21" t="s">
        <v>3497</v>
      </c>
      <c r="C2745" s="30">
        <v>45911</v>
      </c>
      <c r="D2745" s="30">
        <v>45913</v>
      </c>
      <c r="E2745" s="47">
        <v>279.82</v>
      </c>
      <c r="F2745" s="47">
        <f t="shared" si="279"/>
        <v>24624.16</v>
      </c>
      <c r="G2745" s="48">
        <f t="shared" si="280"/>
        <v>24624.16</v>
      </c>
      <c r="H2745" s="21" t="s">
        <v>3487</v>
      </c>
      <c r="I2745" s="21" t="s">
        <v>4177</v>
      </c>
      <c r="J2745" s="21">
        <v>1</v>
      </c>
      <c r="K2745" s="21">
        <v>1</v>
      </c>
      <c r="L2745" s="21">
        <f t="shared" si="281"/>
        <v>0</v>
      </c>
      <c r="M2745" s="21" t="s">
        <v>3614</v>
      </c>
      <c r="N2745" s="30">
        <v>45917</v>
      </c>
      <c r="O2745" s="48">
        <v>34177.769999999997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1"/>
        <v>45917</v>
      </c>
      <c r="Y2745" s="21">
        <f t="shared" si="282"/>
        <v>0</v>
      </c>
      <c r="Z2745" s="21" t="str">
        <f t="shared" si="283"/>
        <v>Wednesday</v>
      </c>
      <c r="AA2745" s="21" t="str">
        <f t="shared" si="284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2744</v>
      </c>
      <c r="B2746" s="21" t="s">
        <v>3497</v>
      </c>
      <c r="C2746" s="30">
        <v>45911</v>
      </c>
      <c r="D2746" s="30">
        <v>45913</v>
      </c>
      <c r="E2746" s="47">
        <v>269.11</v>
      </c>
      <c r="F2746" s="47">
        <f t="shared" si="279"/>
        <v>23681.68</v>
      </c>
      <c r="G2746" s="48">
        <f t="shared" si="280"/>
        <v>23681.68</v>
      </c>
      <c r="H2746" s="21" t="s">
        <v>3488</v>
      </c>
      <c r="I2746" s="21" t="s">
        <v>4178</v>
      </c>
      <c r="J2746" s="21">
        <v>1</v>
      </c>
      <c r="K2746" s="21">
        <v>1</v>
      </c>
      <c r="L2746" s="21">
        <f t="shared" si="281"/>
        <v>0</v>
      </c>
      <c r="M2746" s="21" t="s">
        <v>3614</v>
      </c>
      <c r="N2746" s="30">
        <v>45917</v>
      </c>
      <c r="O2746" s="48">
        <v>32869.620000000003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1"/>
        <v>45917</v>
      </c>
      <c r="Y2746" s="21">
        <f t="shared" si="282"/>
        <v>0</v>
      </c>
      <c r="Z2746" s="21" t="str">
        <f t="shared" si="283"/>
        <v>Wednesday</v>
      </c>
      <c r="AA2746" s="21" t="str">
        <f t="shared" si="284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2745</v>
      </c>
      <c r="B2747" s="21" t="s">
        <v>3497</v>
      </c>
      <c r="C2747" s="30">
        <v>45911</v>
      </c>
      <c r="D2747" s="30">
        <v>45913</v>
      </c>
      <c r="E2747" s="47">
        <v>269.11</v>
      </c>
      <c r="F2747" s="47">
        <f t="shared" si="279"/>
        <v>23681.68</v>
      </c>
      <c r="G2747" s="48">
        <f t="shared" si="280"/>
        <v>23681.68</v>
      </c>
      <c r="H2747" s="21" t="s">
        <v>3489</v>
      </c>
      <c r="I2747" s="21" t="s">
        <v>4179</v>
      </c>
      <c r="J2747" s="21">
        <v>1</v>
      </c>
      <c r="K2747" s="21">
        <v>1</v>
      </c>
      <c r="L2747" s="21">
        <f t="shared" si="281"/>
        <v>0</v>
      </c>
      <c r="M2747" s="21" t="s">
        <v>3614</v>
      </c>
      <c r="N2747" s="30">
        <v>45917</v>
      </c>
      <c r="O2747" s="48">
        <v>32869.620000000003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1"/>
        <v>45917</v>
      </c>
      <c r="Y2747" s="21">
        <f t="shared" si="282"/>
        <v>0</v>
      </c>
      <c r="Z2747" s="21" t="str">
        <f t="shared" si="283"/>
        <v>Wednesday</v>
      </c>
      <c r="AA2747" s="21" t="str">
        <f t="shared" si="284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2746</v>
      </c>
      <c r="B2748" s="21" t="s">
        <v>3497</v>
      </c>
      <c r="C2748" s="30">
        <v>45911</v>
      </c>
      <c r="D2748" s="30">
        <v>45913</v>
      </c>
      <c r="E2748" s="47">
        <v>105.46</v>
      </c>
      <c r="F2748" s="47">
        <f t="shared" si="279"/>
        <v>9280.48</v>
      </c>
      <c r="G2748" s="48">
        <f t="shared" si="280"/>
        <v>9280.48</v>
      </c>
      <c r="H2748" s="21" t="s">
        <v>3490</v>
      </c>
      <c r="I2748" s="21" t="s">
        <v>4180</v>
      </c>
      <c r="J2748" s="21">
        <v>1</v>
      </c>
      <c r="K2748" s="21">
        <v>1</v>
      </c>
      <c r="L2748" s="21">
        <f t="shared" si="281"/>
        <v>0</v>
      </c>
      <c r="M2748" s="21" t="s">
        <v>3614</v>
      </c>
      <c r="N2748" s="30">
        <v>45917</v>
      </c>
      <c r="O2748" s="48">
        <v>12880.58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91"/>
        <v>45917</v>
      </c>
      <c r="Y2748" s="21">
        <f t="shared" si="282"/>
        <v>0</v>
      </c>
      <c r="Z2748" s="21" t="str">
        <f t="shared" si="283"/>
        <v>Wednesday</v>
      </c>
      <c r="AA2748" s="21" t="str">
        <f t="shared" si="284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x14ac:dyDescent="0.25">
      <c r="A2749" s="21">
        <v>2747</v>
      </c>
      <c r="B2749" s="21" t="s">
        <v>3497</v>
      </c>
      <c r="C2749" s="30">
        <v>45911</v>
      </c>
      <c r="D2749" s="30">
        <v>45913</v>
      </c>
      <c r="E2749" s="47">
        <v>148.30000000000001</v>
      </c>
      <c r="F2749" s="47">
        <f t="shared" si="279"/>
        <v>13050.400000000001</v>
      </c>
      <c r="G2749" s="48">
        <f t="shared" si="280"/>
        <v>13050.400000000001</v>
      </c>
      <c r="H2749" s="21" t="s">
        <v>3491</v>
      </c>
      <c r="I2749" s="21" t="s">
        <v>4181</v>
      </c>
      <c r="J2749" s="21">
        <v>1</v>
      </c>
      <c r="K2749" s="21">
        <v>1</v>
      </c>
      <c r="L2749" s="21">
        <f t="shared" si="281"/>
        <v>0</v>
      </c>
      <c r="M2749" s="21" t="s">
        <v>3614</v>
      </c>
      <c r="N2749" s="30">
        <v>45917</v>
      </c>
      <c r="O2749" s="48">
        <v>18113.18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91"/>
        <v>45917</v>
      </c>
      <c r="Y2749" s="21">
        <f t="shared" si="282"/>
        <v>0</v>
      </c>
      <c r="Z2749" s="21" t="str">
        <f t="shared" si="283"/>
        <v>Wednesday</v>
      </c>
      <c r="AA2749" s="21" t="str">
        <f t="shared" si="284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x14ac:dyDescent="0.25">
      <c r="A2750" s="21">
        <v>2748</v>
      </c>
      <c r="B2750" s="21" t="s">
        <v>3497</v>
      </c>
      <c r="C2750" s="30">
        <v>45911</v>
      </c>
      <c r="D2750" s="30">
        <v>45913</v>
      </c>
      <c r="E2750" s="47">
        <v>126.88</v>
      </c>
      <c r="F2750" s="47">
        <f t="shared" si="279"/>
        <v>11165.439999999999</v>
      </c>
      <c r="G2750" s="48">
        <f t="shared" si="280"/>
        <v>11165.439999999999</v>
      </c>
      <c r="H2750" s="21" t="s">
        <v>3492</v>
      </c>
      <c r="I2750" s="21" t="s">
        <v>4182</v>
      </c>
      <c r="J2750" s="21">
        <v>1</v>
      </c>
      <c r="K2750" s="21">
        <v>1</v>
      </c>
      <c r="L2750" s="21">
        <f t="shared" si="281"/>
        <v>0</v>
      </c>
      <c r="M2750" s="21" t="s">
        <v>3614</v>
      </c>
      <c r="N2750" s="30">
        <v>45917</v>
      </c>
      <c r="O2750" s="48">
        <v>15496.88</v>
      </c>
      <c r="P2750" s="21" t="s">
        <v>254</v>
      </c>
      <c r="Q2750" s="21" t="s">
        <v>636</v>
      </c>
      <c r="R2750" s="21" t="s">
        <v>723</v>
      </c>
      <c r="S2750" s="3">
        <v>-20</v>
      </c>
      <c r="T2750" s="37"/>
      <c r="U2750" s="21" t="s">
        <v>320</v>
      </c>
      <c r="V2750" s="21" t="str">
        <f>VLOOKUP(P2750,'Customer List'!B:C,2,)</f>
        <v>Delhi</v>
      </c>
      <c r="W2750" s="38"/>
      <c r="X2750" s="30">
        <f t="shared" si="291"/>
        <v>45917</v>
      </c>
      <c r="Y2750" s="21">
        <f t="shared" si="282"/>
        <v>0</v>
      </c>
      <c r="Z2750" s="21" t="str">
        <f t="shared" si="283"/>
        <v>Wednesday</v>
      </c>
      <c r="AA2750" s="21" t="str">
        <f t="shared" si="284"/>
        <v>Wednesday</v>
      </c>
      <c r="AB2750" s="21" t="str">
        <f>VLOOKUP(U2750,'Currency Sheet'!A:C,3,)</f>
        <v>DOLLAR</v>
      </c>
      <c r="AC2750" s="42" t="str">
        <f>VLOOKUP(P2750,'Customer List'!B:D,3,)</f>
        <v>Local</v>
      </c>
    </row>
    <row r="2751" spans="1:29" x14ac:dyDescent="0.25">
      <c r="A2751" s="21">
        <v>2749</v>
      </c>
      <c r="B2751" s="21" t="s">
        <v>3497</v>
      </c>
      <c r="C2751" s="30">
        <v>45911</v>
      </c>
      <c r="D2751" s="30">
        <v>45913</v>
      </c>
      <c r="E2751" s="47">
        <v>374</v>
      </c>
      <c r="F2751" s="47">
        <f t="shared" si="279"/>
        <v>32912</v>
      </c>
      <c r="G2751" s="48">
        <f t="shared" si="280"/>
        <v>32912</v>
      </c>
      <c r="H2751" s="21" t="s">
        <v>3493</v>
      </c>
      <c r="I2751" s="21" t="s">
        <v>4183</v>
      </c>
      <c r="J2751" s="21">
        <v>1</v>
      </c>
      <c r="K2751" s="21">
        <v>1</v>
      </c>
      <c r="L2751" s="21">
        <f t="shared" si="281"/>
        <v>0</v>
      </c>
      <c r="M2751" s="21" t="s">
        <v>3528</v>
      </c>
      <c r="N2751" s="30">
        <v>45915</v>
      </c>
      <c r="O2751" s="48">
        <v>48060</v>
      </c>
      <c r="P2751" s="21" t="s">
        <v>2045</v>
      </c>
      <c r="Q2751" s="21">
        <v>58155667533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Hyderabad</v>
      </c>
      <c r="W2751" s="38"/>
      <c r="X2751" s="30">
        <v>45916</v>
      </c>
      <c r="Y2751" s="21">
        <f t="shared" si="282"/>
        <v>1</v>
      </c>
      <c r="Z2751" s="21" t="str">
        <f t="shared" si="283"/>
        <v>Monday</v>
      </c>
      <c r="AA2751" s="21" t="str">
        <f t="shared" si="284"/>
        <v>Tuesday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2750</v>
      </c>
      <c r="B2752" s="21" t="s">
        <v>3497</v>
      </c>
      <c r="C2752" s="30">
        <v>45911</v>
      </c>
      <c r="D2752" s="30">
        <v>45913</v>
      </c>
      <c r="E2752" s="47">
        <v>374</v>
      </c>
      <c r="F2752" s="47">
        <f t="shared" si="279"/>
        <v>32912</v>
      </c>
      <c r="G2752" s="48">
        <f t="shared" si="280"/>
        <v>32912</v>
      </c>
      <c r="H2752" s="21" t="s">
        <v>3494</v>
      </c>
      <c r="I2752" s="21" t="s">
        <v>4184</v>
      </c>
      <c r="J2752" s="21">
        <v>1</v>
      </c>
      <c r="K2752" s="21">
        <v>1</v>
      </c>
      <c r="L2752" s="21">
        <f t="shared" si="281"/>
        <v>0</v>
      </c>
      <c r="M2752" s="21" t="s">
        <v>3528</v>
      </c>
      <c r="N2752" s="30">
        <v>45915</v>
      </c>
      <c r="O2752" s="48">
        <v>48060</v>
      </c>
      <c r="P2752" s="21" t="s">
        <v>2045</v>
      </c>
      <c r="Q2752" s="21">
        <v>58155667533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Hyderabad</v>
      </c>
      <c r="W2752" s="38"/>
      <c r="X2752" s="30">
        <v>45916</v>
      </c>
      <c r="Y2752" s="21">
        <f t="shared" si="282"/>
        <v>1</v>
      </c>
      <c r="Z2752" s="21" t="str">
        <f t="shared" si="283"/>
        <v>Monday</v>
      </c>
      <c r="AA2752" s="21" t="str">
        <f t="shared" si="284"/>
        <v>Tuesday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x14ac:dyDescent="0.25">
      <c r="A2753" s="21">
        <v>2751</v>
      </c>
      <c r="B2753" s="21" t="s">
        <v>3497</v>
      </c>
      <c r="C2753" s="30">
        <v>45911</v>
      </c>
      <c r="D2753" s="30">
        <v>45913</v>
      </c>
      <c r="E2753" s="47">
        <v>587</v>
      </c>
      <c r="F2753" s="47">
        <f t="shared" si="279"/>
        <v>51656</v>
      </c>
      <c r="G2753" s="48">
        <f t="shared" si="280"/>
        <v>51656</v>
      </c>
      <c r="H2753" s="21" t="s">
        <v>3495</v>
      </c>
      <c r="I2753" s="21" t="s">
        <v>4185</v>
      </c>
      <c r="J2753" s="21">
        <v>1</v>
      </c>
      <c r="K2753" s="21">
        <v>1</v>
      </c>
      <c r="L2753" s="21">
        <f t="shared" si="281"/>
        <v>0</v>
      </c>
      <c r="M2753" s="21" t="s">
        <v>3526</v>
      </c>
      <c r="N2753" s="30">
        <v>45915</v>
      </c>
      <c r="O2753" s="48">
        <v>84088.77</v>
      </c>
      <c r="P2753" s="21" t="s">
        <v>628</v>
      </c>
      <c r="Q2753" s="21">
        <v>58155667113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Banglore</v>
      </c>
      <c r="W2753" s="38"/>
      <c r="X2753" s="30">
        <v>45917</v>
      </c>
      <c r="Y2753" s="21">
        <f t="shared" si="282"/>
        <v>2</v>
      </c>
      <c r="Z2753" s="21" t="str">
        <f t="shared" si="283"/>
        <v>Monday</v>
      </c>
      <c r="AA2753" s="21" t="str">
        <f t="shared" si="284"/>
        <v>Wednesday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2752</v>
      </c>
      <c r="B2754" s="21" t="s">
        <v>3497</v>
      </c>
      <c r="C2754" s="30">
        <v>45911</v>
      </c>
      <c r="D2754" s="30">
        <v>45913</v>
      </c>
      <c r="E2754" s="47">
        <v>185</v>
      </c>
      <c r="F2754" s="47">
        <f t="shared" si="279"/>
        <v>16280</v>
      </c>
      <c r="G2754" s="48">
        <f t="shared" si="280"/>
        <v>16280</v>
      </c>
      <c r="H2754" s="21" t="s">
        <v>372</v>
      </c>
      <c r="I2754" s="21" t="s">
        <v>4121</v>
      </c>
      <c r="J2754" s="21">
        <v>1</v>
      </c>
      <c r="K2754" s="21">
        <v>1</v>
      </c>
      <c r="L2754" s="21">
        <f t="shared" si="281"/>
        <v>0</v>
      </c>
      <c r="M2754" s="21" t="s">
        <v>3526</v>
      </c>
      <c r="N2754" s="30">
        <v>45915</v>
      </c>
      <c r="O2754" s="48">
        <v>26960.53</v>
      </c>
      <c r="P2754" s="21" t="s">
        <v>628</v>
      </c>
      <c r="Q2754" s="21">
        <v>58155667113</v>
      </c>
      <c r="R2754" s="21" t="s">
        <v>40</v>
      </c>
      <c r="S2754" s="3">
        <v>-20</v>
      </c>
      <c r="T2754" s="37"/>
      <c r="U2754" s="21" t="s">
        <v>320</v>
      </c>
      <c r="V2754" s="21" t="str">
        <f>VLOOKUP(P2754,'Customer List'!B:C,2,)</f>
        <v>Banglore</v>
      </c>
      <c r="W2754" s="38"/>
      <c r="X2754" s="30">
        <v>45917</v>
      </c>
      <c r="Y2754" s="21">
        <f t="shared" si="282"/>
        <v>2</v>
      </c>
      <c r="Z2754" s="21" t="str">
        <f t="shared" si="283"/>
        <v>Monday</v>
      </c>
      <c r="AA2754" s="21" t="str">
        <f t="shared" si="284"/>
        <v>Wednesday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2753</v>
      </c>
      <c r="B2755" s="21" t="s">
        <v>3497</v>
      </c>
      <c r="C2755" s="30">
        <v>45911</v>
      </c>
      <c r="D2755" s="30">
        <v>45913</v>
      </c>
      <c r="E2755" s="47">
        <v>393</v>
      </c>
      <c r="F2755" s="47">
        <f t="shared" si="279"/>
        <v>34584</v>
      </c>
      <c r="G2755" s="48">
        <f t="shared" si="280"/>
        <v>69168</v>
      </c>
      <c r="H2755" s="21" t="s">
        <v>364</v>
      </c>
      <c r="I2755" s="21" t="s">
        <v>4129</v>
      </c>
      <c r="J2755" s="21">
        <v>2</v>
      </c>
      <c r="K2755" s="21">
        <v>2</v>
      </c>
      <c r="L2755" s="21">
        <f t="shared" si="281"/>
        <v>0</v>
      </c>
      <c r="M2755" s="21" t="s">
        <v>3614</v>
      </c>
      <c r="N2755" s="30">
        <v>45917</v>
      </c>
      <c r="O2755" s="48">
        <v>96102</v>
      </c>
      <c r="P2755" s="21" t="s">
        <v>254</v>
      </c>
      <c r="Q2755" s="21" t="s">
        <v>636</v>
      </c>
      <c r="R2755" s="21" t="s">
        <v>723</v>
      </c>
      <c r="S2755" s="3">
        <v>4</v>
      </c>
      <c r="T2755" s="37"/>
      <c r="U2755" s="21" t="s">
        <v>320</v>
      </c>
      <c r="V2755" s="21" t="str">
        <f>VLOOKUP(P2755,'Customer List'!B:C,2,)</f>
        <v>Delhi</v>
      </c>
      <c r="W2755" s="38"/>
      <c r="X2755" s="30">
        <f>IF(OR(R2755 = "PRIYANKA MADAM", R2755 = "DEEPAK", R2755 = "PORTER"),N2755,"")</f>
        <v>45917</v>
      </c>
      <c r="Y2755" s="21">
        <f t="shared" si="282"/>
        <v>0</v>
      </c>
      <c r="Z2755" s="21" t="str">
        <f t="shared" si="283"/>
        <v>Wednesday</v>
      </c>
      <c r="AA2755" s="21" t="str">
        <f t="shared" si="284"/>
        <v>Wednesday</v>
      </c>
      <c r="AB2755" s="21" t="str">
        <f>VLOOKUP(U2755,'Currency Sheet'!A:C,3,)</f>
        <v>DOLLAR</v>
      </c>
      <c r="AC2755" s="42" t="str">
        <f>VLOOKUP(P2755,'Customer List'!B:D,3,)</f>
        <v>Local</v>
      </c>
    </row>
    <row r="2756" spans="1:29" x14ac:dyDescent="0.25">
      <c r="A2756" s="21">
        <v>2754</v>
      </c>
      <c r="B2756" s="21" t="s">
        <v>3497</v>
      </c>
      <c r="C2756" s="30">
        <v>45911</v>
      </c>
      <c r="D2756" s="30">
        <v>45913</v>
      </c>
      <c r="E2756" s="47">
        <v>3</v>
      </c>
      <c r="F2756" s="47">
        <f t="shared" ref="F2756:F2819" si="292">IF(AB2756="DOLLAR",E2756*88,E2756)</f>
        <v>264</v>
      </c>
      <c r="G2756" s="48">
        <f t="shared" ref="G2756:G2819" si="293">F2756*J2756</f>
        <v>264</v>
      </c>
      <c r="H2756" s="21" t="s">
        <v>3496</v>
      </c>
      <c r="I2756" s="21" t="s">
        <v>4418</v>
      </c>
      <c r="J2756" s="21">
        <v>1</v>
      </c>
      <c r="K2756" s="21">
        <v>1</v>
      </c>
      <c r="L2756" s="21">
        <f t="shared" ref="L2756:L2819" si="294">J2756-K2756</f>
        <v>0</v>
      </c>
      <c r="M2756" s="21" t="s">
        <v>3660</v>
      </c>
      <c r="N2756" s="30">
        <v>45920</v>
      </c>
      <c r="O2756" s="48">
        <v>0</v>
      </c>
      <c r="P2756" s="21" t="s">
        <v>839</v>
      </c>
      <c r="Q2756" s="21">
        <v>58155927664</v>
      </c>
      <c r="R2756" s="21" t="s">
        <v>40</v>
      </c>
      <c r="S2756" s="3">
        <v>-20</v>
      </c>
      <c r="T2756" s="37" t="s">
        <v>609</v>
      </c>
      <c r="U2756" s="21" t="s">
        <v>320</v>
      </c>
      <c r="V2756" s="21" t="str">
        <f>VLOOKUP(P2756,'Customer List'!B:C,2,)</f>
        <v>Hyderabad</v>
      </c>
      <c r="W2756" s="38"/>
      <c r="X2756" s="30">
        <v>45922</v>
      </c>
      <c r="Y2756" s="21">
        <f t="shared" ref="Y2756:Y2819" si="295">IF(X2756="", "", X2756-N2756)</f>
        <v>2</v>
      </c>
      <c r="Z2756" s="21" t="str">
        <f t="shared" ref="Z2756:Z2819" si="296">IF(N2756="", "", TEXT(N2756, "dddd"))</f>
        <v>Saturday</v>
      </c>
      <c r="AA2756" s="21" t="str">
        <f t="shared" ref="AA2756:AA2819" si="297">IF(X2756="", "", TEXT(X2756, "dddd"))</f>
        <v>Monday</v>
      </c>
      <c r="AB2756" s="21" t="str">
        <f>VLOOKUP(U2756,'Currency Sheet'!A:C,3,)</f>
        <v>DOLLAR</v>
      </c>
      <c r="AC2756" s="42" t="str">
        <f>VLOOKUP(P2756,'Customer List'!B:D,3,)</f>
        <v>OutStation</v>
      </c>
    </row>
    <row r="2757" spans="1:29" x14ac:dyDescent="0.25">
      <c r="A2757" s="21">
        <v>2755</v>
      </c>
      <c r="B2757" s="21" t="s">
        <v>3498</v>
      </c>
      <c r="C2757" s="30">
        <v>45912</v>
      </c>
      <c r="D2757" s="30">
        <v>45915</v>
      </c>
      <c r="E2757" s="47">
        <v>104.8</v>
      </c>
      <c r="F2757" s="47">
        <f t="shared" si="292"/>
        <v>9222.4</v>
      </c>
      <c r="G2757" s="48">
        <f t="shared" si="293"/>
        <v>9222.4</v>
      </c>
      <c r="H2757" s="21" t="s">
        <v>665</v>
      </c>
      <c r="I2757" s="21" t="s">
        <v>4118</v>
      </c>
      <c r="J2757" s="21">
        <v>1</v>
      </c>
      <c r="K2757" s="21">
        <v>1</v>
      </c>
      <c r="L2757" s="21">
        <f t="shared" si="294"/>
        <v>0</v>
      </c>
      <c r="M2757" s="21" t="s">
        <v>3531</v>
      </c>
      <c r="N2757" s="30">
        <v>45915</v>
      </c>
      <c r="O2757" s="48">
        <v>16244</v>
      </c>
      <c r="P2757" s="21" t="s">
        <v>3499</v>
      </c>
      <c r="Q2757" s="21">
        <v>58155667743</v>
      </c>
      <c r="R2757" s="21" t="s">
        <v>40</v>
      </c>
      <c r="S2757" s="3">
        <v>4</v>
      </c>
      <c r="T2757" s="37"/>
      <c r="U2757" s="21" t="s">
        <v>507</v>
      </c>
      <c r="V2757" s="21" t="str">
        <f>VLOOKUP(P2757,'Customer List'!B:C,2,)</f>
        <v>Mumbai</v>
      </c>
      <c r="W2757" s="38"/>
      <c r="X2757" s="30">
        <v>45916</v>
      </c>
      <c r="Y2757" s="21">
        <f t="shared" si="295"/>
        <v>1</v>
      </c>
      <c r="Z2757" s="21" t="str">
        <f t="shared" si="296"/>
        <v>Monday</v>
      </c>
      <c r="AA2757" s="21" t="str">
        <f t="shared" si="297"/>
        <v>Tuesday</v>
      </c>
      <c r="AB2757" s="21" t="str">
        <f>VLOOKUP(U2757,'Currency Sheet'!A:C,3,)</f>
        <v>DOLLAR</v>
      </c>
      <c r="AC2757" s="42" t="str">
        <f>VLOOKUP(P2757,'Customer List'!B:D,3,)</f>
        <v>OutStation</v>
      </c>
    </row>
    <row r="2758" spans="1:29" x14ac:dyDescent="0.25">
      <c r="A2758" s="21">
        <v>2756</v>
      </c>
      <c r="B2758" s="21" t="s">
        <v>3498</v>
      </c>
      <c r="C2758" s="30">
        <v>45912</v>
      </c>
      <c r="D2758" s="30">
        <v>45915</v>
      </c>
      <c r="E2758" s="47">
        <v>112.8</v>
      </c>
      <c r="F2758" s="47">
        <f t="shared" si="292"/>
        <v>9926.4</v>
      </c>
      <c r="G2758" s="48">
        <f t="shared" si="293"/>
        <v>39705.599999999999</v>
      </c>
      <c r="H2758" s="21">
        <v>41003</v>
      </c>
      <c r="I2758" s="21" t="s">
        <v>4127</v>
      </c>
      <c r="J2758" s="21">
        <v>4</v>
      </c>
      <c r="K2758" s="21"/>
      <c r="L2758" s="21">
        <f t="shared" si="294"/>
        <v>4</v>
      </c>
      <c r="M2758" s="21"/>
      <c r="N2758" s="30"/>
      <c r="O2758" s="48"/>
      <c r="P2758" s="21" t="s">
        <v>1145</v>
      </c>
      <c r="Q2758" s="21"/>
      <c r="R2758" s="21"/>
      <c r="S2758" s="3" t="s">
        <v>299</v>
      </c>
      <c r="T2758" s="37"/>
      <c r="U2758" s="21" t="s">
        <v>507</v>
      </c>
      <c r="V2758" s="21" t="str">
        <f>VLOOKUP(P2758,'Customer List'!B:C,2,)</f>
        <v>STOCK</v>
      </c>
      <c r="W2758" s="38" t="s">
        <v>1145</v>
      </c>
      <c r="X2758" s="30" t="str">
        <f t="shared" ref="X2758:X2765" si="298">IF(OR(R2758 = "PRIYANKA MADAM", R2758 = "DEEPAK", R2758 = "PORTER"),N2758,"")</f>
        <v/>
      </c>
      <c r="Y2758" s="21" t="str">
        <f t="shared" si="295"/>
        <v/>
      </c>
      <c r="Z2758" s="21" t="str">
        <f t="shared" si="296"/>
        <v/>
      </c>
      <c r="AA2758" s="21" t="str">
        <f t="shared" si="297"/>
        <v/>
      </c>
      <c r="AB2758" s="21" t="str">
        <f>VLOOKUP(U2758,'Currency Sheet'!A:C,3,)</f>
        <v>DOLLAR</v>
      </c>
      <c r="AC2758" s="42" t="str">
        <f>VLOOKUP(P2758,'Customer List'!B:D,3,)</f>
        <v>STOCK</v>
      </c>
    </row>
    <row r="2759" spans="1:29" x14ac:dyDescent="0.25">
      <c r="A2759" s="21">
        <v>2757</v>
      </c>
      <c r="B2759" s="21" t="s">
        <v>3559</v>
      </c>
      <c r="C2759" s="30">
        <v>45912</v>
      </c>
      <c r="D2759" s="30">
        <v>45916</v>
      </c>
      <c r="E2759" s="47">
        <v>5747.5</v>
      </c>
      <c r="F2759" s="47">
        <f t="shared" si="292"/>
        <v>505780</v>
      </c>
      <c r="G2759" s="48">
        <f t="shared" si="293"/>
        <v>505780</v>
      </c>
      <c r="H2759" s="21">
        <v>78176</v>
      </c>
      <c r="I2759" s="21" t="s">
        <v>4186</v>
      </c>
      <c r="J2759" s="21">
        <v>1</v>
      </c>
      <c r="K2759" s="21">
        <v>1</v>
      </c>
      <c r="L2759" s="21">
        <f t="shared" si="294"/>
        <v>0</v>
      </c>
      <c r="M2759" s="21" t="s">
        <v>3617</v>
      </c>
      <c r="N2759" s="30">
        <v>45918</v>
      </c>
      <c r="O2759" s="48">
        <v>1005812.5</v>
      </c>
      <c r="P2759" s="21" t="s">
        <v>3561</v>
      </c>
      <c r="Q2759" s="21" t="s">
        <v>636</v>
      </c>
      <c r="R2759" s="21" t="s">
        <v>3618</v>
      </c>
      <c r="S2759" s="3">
        <v>-80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8"/>
        <v/>
      </c>
      <c r="Y2759" s="21" t="str">
        <f t="shared" si="295"/>
        <v/>
      </c>
      <c r="Z2759" s="21" t="str">
        <f t="shared" si="296"/>
        <v>Thursday</v>
      </c>
      <c r="AA2759" s="21" t="str">
        <f t="shared" si="297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2758</v>
      </c>
      <c r="B2760" s="21" t="s">
        <v>3559</v>
      </c>
      <c r="C2760" s="30">
        <v>45912</v>
      </c>
      <c r="D2760" s="30">
        <v>45916</v>
      </c>
      <c r="E2760" s="47">
        <v>6112.5</v>
      </c>
      <c r="F2760" s="47">
        <f t="shared" si="292"/>
        <v>537900</v>
      </c>
      <c r="G2760" s="48">
        <f t="shared" si="293"/>
        <v>537900</v>
      </c>
      <c r="H2760" s="21">
        <v>78589</v>
      </c>
      <c r="I2760" s="21" t="s">
        <v>4187</v>
      </c>
      <c r="J2760" s="21">
        <v>1</v>
      </c>
      <c r="K2760" s="21">
        <v>1</v>
      </c>
      <c r="L2760" s="21">
        <f t="shared" si="294"/>
        <v>0</v>
      </c>
      <c r="M2760" s="21" t="s">
        <v>3617</v>
      </c>
      <c r="N2760" s="30">
        <v>45918</v>
      </c>
      <c r="O2760" s="48">
        <v>1069687.5</v>
      </c>
      <c r="P2760" s="21" t="s">
        <v>3561</v>
      </c>
      <c r="Q2760" s="21" t="s">
        <v>636</v>
      </c>
      <c r="R2760" s="21" t="s">
        <v>3618</v>
      </c>
      <c r="S2760" s="3">
        <v>-80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8"/>
        <v/>
      </c>
      <c r="Y2760" s="21" t="str">
        <f t="shared" si="295"/>
        <v/>
      </c>
      <c r="Z2760" s="21" t="str">
        <f t="shared" si="296"/>
        <v>Thursday</v>
      </c>
      <c r="AA2760" s="21" t="str">
        <f t="shared" si="297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2759</v>
      </c>
      <c r="B2761" s="21" t="s">
        <v>3559</v>
      </c>
      <c r="C2761" s="30">
        <v>45912</v>
      </c>
      <c r="D2761" s="30">
        <v>45916</v>
      </c>
      <c r="E2761" s="47">
        <v>5</v>
      </c>
      <c r="F2761" s="47">
        <f t="shared" si="292"/>
        <v>440</v>
      </c>
      <c r="G2761" s="48">
        <f t="shared" si="293"/>
        <v>1320</v>
      </c>
      <c r="H2761" s="21" t="s">
        <v>3553</v>
      </c>
      <c r="I2761" s="21" t="s">
        <v>4188</v>
      </c>
      <c r="J2761" s="21">
        <v>3</v>
      </c>
      <c r="K2761" s="21">
        <v>3</v>
      </c>
      <c r="L2761" s="21">
        <f t="shared" si="294"/>
        <v>0</v>
      </c>
      <c r="M2761" s="21" t="s">
        <v>3617</v>
      </c>
      <c r="N2761" s="30">
        <v>45918</v>
      </c>
      <c r="O2761" s="48">
        <v>44625</v>
      </c>
      <c r="P2761" s="21" t="s">
        <v>3561</v>
      </c>
      <c r="Q2761" s="21" t="s">
        <v>636</v>
      </c>
      <c r="R2761" s="21" t="s">
        <v>3618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8"/>
        <v/>
      </c>
      <c r="Y2761" s="21" t="str">
        <f t="shared" si="295"/>
        <v/>
      </c>
      <c r="Z2761" s="21" t="str">
        <f t="shared" si="296"/>
        <v>Thursday</v>
      </c>
      <c r="AA2761" s="21" t="str">
        <f t="shared" si="297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2760</v>
      </c>
      <c r="B2762" s="21" t="s">
        <v>3559</v>
      </c>
      <c r="C2762" s="30">
        <v>45912</v>
      </c>
      <c r="D2762" s="30">
        <v>45916</v>
      </c>
      <c r="E2762" s="47">
        <v>392.5</v>
      </c>
      <c r="F2762" s="47">
        <f t="shared" si="292"/>
        <v>34540</v>
      </c>
      <c r="G2762" s="48">
        <f t="shared" si="293"/>
        <v>103620</v>
      </c>
      <c r="H2762" s="21" t="s">
        <v>3554</v>
      </c>
      <c r="I2762" s="21" t="s">
        <v>4189</v>
      </c>
      <c r="J2762" s="21">
        <v>3</v>
      </c>
      <c r="K2762" s="21">
        <v>3</v>
      </c>
      <c r="L2762" s="21">
        <f t="shared" si="294"/>
        <v>0</v>
      </c>
      <c r="M2762" s="21" t="s">
        <v>3617</v>
      </c>
      <c r="N2762" s="30">
        <v>45918</v>
      </c>
      <c r="O2762" s="48">
        <v>206062.5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8"/>
        <v/>
      </c>
      <c r="Y2762" s="21" t="str">
        <f t="shared" si="295"/>
        <v/>
      </c>
      <c r="Z2762" s="21" t="str">
        <f t="shared" si="296"/>
        <v>Thursday</v>
      </c>
      <c r="AA2762" s="21" t="str">
        <f t="shared" si="297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2761</v>
      </c>
      <c r="B2763" s="21" t="s">
        <v>3559</v>
      </c>
      <c r="C2763" s="30">
        <v>45912</v>
      </c>
      <c r="D2763" s="30">
        <v>45916</v>
      </c>
      <c r="E2763" s="47">
        <v>415</v>
      </c>
      <c r="F2763" s="47">
        <f t="shared" si="292"/>
        <v>36520</v>
      </c>
      <c r="G2763" s="48">
        <f t="shared" si="293"/>
        <v>109560</v>
      </c>
      <c r="H2763" s="21" t="s">
        <v>3555</v>
      </c>
      <c r="I2763" s="21" t="s">
        <v>4190</v>
      </c>
      <c r="J2763" s="21">
        <v>3</v>
      </c>
      <c r="K2763" s="21">
        <v>3</v>
      </c>
      <c r="L2763" s="21">
        <f t="shared" si="294"/>
        <v>0</v>
      </c>
      <c r="M2763" s="21" t="s">
        <v>3617</v>
      </c>
      <c r="N2763" s="30">
        <v>45918</v>
      </c>
      <c r="O2763" s="48">
        <v>217875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98"/>
        <v/>
      </c>
      <c r="Y2763" s="21" t="str">
        <f t="shared" si="295"/>
        <v/>
      </c>
      <c r="Z2763" s="21" t="str">
        <f t="shared" si="296"/>
        <v>Thursday</v>
      </c>
      <c r="AA2763" s="21" t="str">
        <f t="shared" si="297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x14ac:dyDescent="0.25">
      <c r="A2764" s="21">
        <v>2762</v>
      </c>
      <c r="B2764" s="21" t="s">
        <v>3559</v>
      </c>
      <c r="C2764" s="30">
        <v>45912</v>
      </c>
      <c r="D2764" s="30">
        <v>45916</v>
      </c>
      <c r="E2764" s="47">
        <v>165</v>
      </c>
      <c r="F2764" s="47">
        <f t="shared" si="292"/>
        <v>14520</v>
      </c>
      <c r="G2764" s="48">
        <f t="shared" si="293"/>
        <v>43560</v>
      </c>
      <c r="H2764" s="21" t="s">
        <v>3556</v>
      </c>
      <c r="I2764" s="21" t="s">
        <v>4191</v>
      </c>
      <c r="J2764" s="21">
        <v>3</v>
      </c>
      <c r="K2764" s="21">
        <v>3</v>
      </c>
      <c r="L2764" s="21">
        <f t="shared" si="294"/>
        <v>0</v>
      </c>
      <c r="M2764" s="21" t="s">
        <v>3617</v>
      </c>
      <c r="N2764" s="30">
        <v>45918</v>
      </c>
      <c r="O2764" s="48">
        <v>86625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298"/>
        <v/>
      </c>
      <c r="Y2764" s="21" t="str">
        <f t="shared" si="295"/>
        <v/>
      </c>
      <c r="Z2764" s="21" t="str">
        <f t="shared" si="296"/>
        <v>Thursday</v>
      </c>
      <c r="AA2764" s="21" t="str">
        <f t="shared" si="297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2763</v>
      </c>
      <c r="B2765" s="21" t="s">
        <v>3559</v>
      </c>
      <c r="C2765" s="30">
        <v>45912</v>
      </c>
      <c r="D2765" s="30">
        <v>45916</v>
      </c>
      <c r="E2765" s="47">
        <v>522.5</v>
      </c>
      <c r="F2765" s="47">
        <f t="shared" si="292"/>
        <v>45980</v>
      </c>
      <c r="G2765" s="48">
        <f t="shared" si="293"/>
        <v>229900</v>
      </c>
      <c r="H2765" s="21" t="s">
        <v>3557</v>
      </c>
      <c r="I2765" s="21" t="s">
        <v>4192</v>
      </c>
      <c r="J2765" s="21">
        <v>5</v>
      </c>
      <c r="K2765" s="21">
        <v>5</v>
      </c>
      <c r="L2765" s="21">
        <f t="shared" si="294"/>
        <v>0</v>
      </c>
      <c r="M2765" s="21" t="s">
        <v>3617</v>
      </c>
      <c r="N2765" s="30">
        <v>45918</v>
      </c>
      <c r="O2765" s="48">
        <v>457187.5</v>
      </c>
      <c r="P2765" s="21" t="s">
        <v>3561</v>
      </c>
      <c r="Q2765" s="21" t="s">
        <v>636</v>
      </c>
      <c r="R2765" s="21" t="s">
        <v>3618</v>
      </c>
      <c r="S2765" s="3">
        <v>-20</v>
      </c>
      <c r="T2765" s="37"/>
      <c r="U2765" s="21" t="s">
        <v>492</v>
      </c>
      <c r="V2765" s="21" t="str">
        <f>VLOOKUP(P2765,'Customer List'!B:C,2,)</f>
        <v>DELHI</v>
      </c>
      <c r="W2765" s="38"/>
      <c r="X2765" s="30" t="str">
        <f t="shared" si="298"/>
        <v/>
      </c>
      <c r="Y2765" s="21" t="str">
        <f t="shared" si="295"/>
        <v/>
      </c>
      <c r="Z2765" s="21" t="str">
        <f t="shared" si="296"/>
        <v>Thursday</v>
      </c>
      <c r="AA2765" s="21" t="str">
        <f t="shared" si="297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2764</v>
      </c>
      <c r="B2766" s="21" t="s">
        <v>3559</v>
      </c>
      <c r="C2766" s="30">
        <v>45912</v>
      </c>
      <c r="D2766" s="30">
        <v>45916</v>
      </c>
      <c r="E2766" s="47">
        <v>310</v>
      </c>
      <c r="F2766" s="47">
        <f t="shared" si="292"/>
        <v>27280</v>
      </c>
      <c r="G2766" s="48">
        <f t="shared" si="293"/>
        <v>27280</v>
      </c>
      <c r="H2766" s="21">
        <v>79700</v>
      </c>
      <c r="I2766" s="21" t="s">
        <v>4193</v>
      </c>
      <c r="J2766" s="21">
        <v>1</v>
      </c>
      <c r="K2766" s="21">
        <v>1</v>
      </c>
      <c r="L2766" s="21">
        <f t="shared" si="294"/>
        <v>0</v>
      </c>
      <c r="M2766" s="21" t="s">
        <v>3649</v>
      </c>
      <c r="N2766" s="30">
        <v>45920</v>
      </c>
      <c r="O2766" s="48">
        <v>75950</v>
      </c>
      <c r="P2766" s="21" t="s">
        <v>3560</v>
      </c>
      <c r="Q2766" s="21">
        <v>58155923000</v>
      </c>
      <c r="R2766" s="21" t="s">
        <v>40</v>
      </c>
      <c r="S2766" s="3">
        <v>-80</v>
      </c>
      <c r="T2766" s="37"/>
      <c r="U2766" s="21" t="s">
        <v>492</v>
      </c>
      <c r="V2766" s="21" t="str">
        <f>VLOOKUP(P2766,'Customer List'!B:C,2,)</f>
        <v>JAIPUR</v>
      </c>
      <c r="W2766" s="38"/>
      <c r="X2766" s="30">
        <v>45922</v>
      </c>
      <c r="Y2766" s="21">
        <f t="shared" si="295"/>
        <v>2</v>
      </c>
      <c r="Z2766" s="21" t="str">
        <f t="shared" si="296"/>
        <v>Saturday</v>
      </c>
      <c r="AA2766" s="21" t="str">
        <f t="shared" si="297"/>
        <v>Monday</v>
      </c>
      <c r="AB2766" s="21" t="str">
        <f>VLOOKUP(U2766,'Currency Sheet'!A:C,3,)</f>
        <v>DOLLAR</v>
      </c>
      <c r="AC2766" s="42" t="str">
        <f>VLOOKUP(P2766,'Customer List'!B:D,3,)</f>
        <v>OutStation</v>
      </c>
    </row>
    <row r="2767" spans="1:29" x14ac:dyDescent="0.25">
      <c r="A2767" s="21">
        <v>2765</v>
      </c>
      <c r="B2767" s="21" t="s">
        <v>3559</v>
      </c>
      <c r="C2767" s="30">
        <v>45912</v>
      </c>
      <c r="D2767" s="30">
        <v>45916</v>
      </c>
      <c r="E2767" s="47">
        <v>152.5</v>
      </c>
      <c r="F2767" s="47">
        <f t="shared" si="292"/>
        <v>13420</v>
      </c>
      <c r="G2767" s="48">
        <f t="shared" si="293"/>
        <v>13420</v>
      </c>
      <c r="H2767" s="21" t="s">
        <v>3558</v>
      </c>
      <c r="I2767" s="21" t="s">
        <v>4194</v>
      </c>
      <c r="J2767" s="21">
        <v>1</v>
      </c>
      <c r="K2767" s="21">
        <v>1</v>
      </c>
      <c r="L2767" s="21">
        <f t="shared" si="294"/>
        <v>0</v>
      </c>
      <c r="M2767" s="21" t="s">
        <v>3664</v>
      </c>
      <c r="N2767" s="30">
        <v>45918</v>
      </c>
      <c r="O2767" s="48">
        <v>0</v>
      </c>
      <c r="P2767" s="21" t="s">
        <v>3561</v>
      </c>
      <c r="Q2767" s="21" t="s">
        <v>636</v>
      </c>
      <c r="R2767" s="21" t="s">
        <v>3618</v>
      </c>
      <c r="S2767" s="3">
        <v>-80</v>
      </c>
      <c r="T2767" s="37" t="s">
        <v>609</v>
      </c>
      <c r="U2767" s="21" t="s">
        <v>492</v>
      </c>
      <c r="V2767" s="21" t="str">
        <f>VLOOKUP(P2767,'Customer List'!B:C,2,)</f>
        <v>DELHI</v>
      </c>
      <c r="W2767" s="38"/>
      <c r="X2767" s="30" t="str">
        <f>IF(OR(R2767 = "PRIYANKA MADAM", R2767 = "DEEPAK", R2767 = "PORTER"),N2767,"")</f>
        <v/>
      </c>
      <c r="Y2767" s="21" t="str">
        <f t="shared" si="295"/>
        <v/>
      </c>
      <c r="Z2767" s="21" t="str">
        <f t="shared" si="296"/>
        <v>Thursday</v>
      </c>
      <c r="AA2767" s="21" t="str">
        <f t="shared" si="297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x14ac:dyDescent="0.25">
      <c r="A2768" s="21">
        <v>2766</v>
      </c>
      <c r="B2768" s="21" t="s">
        <v>2648</v>
      </c>
      <c r="C2768" s="30">
        <v>45912</v>
      </c>
      <c r="D2768" s="30">
        <v>45916</v>
      </c>
      <c r="E2768" s="47">
        <v>0</v>
      </c>
      <c r="F2768" s="47">
        <f t="shared" si="292"/>
        <v>0</v>
      </c>
      <c r="G2768" s="48">
        <f t="shared" si="293"/>
        <v>0</v>
      </c>
      <c r="H2768" s="21" t="s">
        <v>3551</v>
      </c>
      <c r="I2768" s="21"/>
      <c r="J2768" s="21">
        <v>1</v>
      </c>
      <c r="K2768" s="21"/>
      <c r="L2768" s="21">
        <f t="shared" si="294"/>
        <v>1</v>
      </c>
      <c r="M2768" s="21"/>
      <c r="N2768" s="30"/>
      <c r="O2768" s="48"/>
      <c r="P2768" s="21" t="s">
        <v>622</v>
      </c>
      <c r="Q2768" s="21"/>
      <c r="R2768" s="21"/>
      <c r="S2768" s="3" t="s">
        <v>299</v>
      </c>
      <c r="T2768" s="37"/>
      <c r="U2768" s="21" t="s">
        <v>2294</v>
      </c>
      <c r="V2768" s="21" t="str">
        <f>VLOOKUP(P2768,'Customer List'!B:C,2,)</f>
        <v>Delhi</v>
      </c>
      <c r="W2768" s="38" t="s">
        <v>2648</v>
      </c>
      <c r="X2768" s="30" t="str">
        <f>IF(OR(R2768 = "PRIYANKA MADAM", R2768 = "DEEPAK", R2768 = "PORTER"),N2768,"")</f>
        <v/>
      </c>
      <c r="Y2768" s="21" t="str">
        <f t="shared" si="295"/>
        <v/>
      </c>
      <c r="Z2768" s="21" t="str">
        <f t="shared" si="296"/>
        <v/>
      </c>
      <c r="AA2768" s="21" t="str">
        <f t="shared" si="297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2767</v>
      </c>
      <c r="B2769" s="21" t="s">
        <v>2648</v>
      </c>
      <c r="C2769" s="30">
        <v>45912</v>
      </c>
      <c r="D2769" s="30">
        <v>45916</v>
      </c>
      <c r="E2769" s="47">
        <v>0</v>
      </c>
      <c r="F2769" s="47">
        <f t="shared" si="292"/>
        <v>0</v>
      </c>
      <c r="G2769" s="48">
        <f t="shared" si="293"/>
        <v>0</v>
      </c>
      <c r="H2769" s="21" t="s">
        <v>3552</v>
      </c>
      <c r="I2769" s="21"/>
      <c r="J2769" s="21">
        <v>1</v>
      </c>
      <c r="K2769" s="21"/>
      <c r="L2769" s="21">
        <f t="shared" si="294"/>
        <v>1</v>
      </c>
      <c r="M2769" s="21"/>
      <c r="N2769" s="30"/>
      <c r="O2769" s="48"/>
      <c r="P2769" s="21" t="s">
        <v>622</v>
      </c>
      <c r="Q2769" s="21"/>
      <c r="R2769" s="21"/>
      <c r="S2769" s="3" t="s">
        <v>299</v>
      </c>
      <c r="T2769" s="37"/>
      <c r="U2769" s="21" t="s">
        <v>2294</v>
      </c>
      <c r="V2769" s="21" t="str">
        <f>VLOOKUP(P2769,'Customer List'!B:C,2,)</f>
        <v>Delhi</v>
      </c>
      <c r="W2769" s="38" t="s">
        <v>2648</v>
      </c>
      <c r="X2769" s="30" t="str">
        <f>IF(OR(R2769 = "PRIYANKA MADAM", R2769 = "DEEPAK", R2769 = "PORTER"),N2769,"")</f>
        <v/>
      </c>
      <c r="Y2769" s="21" t="str">
        <f t="shared" si="295"/>
        <v/>
      </c>
      <c r="Z2769" s="21" t="str">
        <f t="shared" si="296"/>
        <v/>
      </c>
      <c r="AA2769" s="21" t="str">
        <f t="shared" si="297"/>
        <v/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2768</v>
      </c>
      <c r="B2770" s="21">
        <v>44825</v>
      </c>
      <c r="C2770" s="30">
        <v>45911</v>
      </c>
      <c r="D2770" s="30">
        <v>45916</v>
      </c>
      <c r="E2770" s="47">
        <v>136.80000000000001</v>
      </c>
      <c r="F2770" s="47">
        <f t="shared" si="292"/>
        <v>12038.400000000001</v>
      </c>
      <c r="G2770" s="48">
        <f t="shared" si="293"/>
        <v>48153.600000000006</v>
      </c>
      <c r="H2770" s="21" t="s">
        <v>564</v>
      </c>
      <c r="I2770" s="21" t="s">
        <v>565</v>
      </c>
      <c r="J2770" s="21">
        <v>4</v>
      </c>
      <c r="K2770" s="21">
        <v>4</v>
      </c>
      <c r="L2770" s="21">
        <f t="shared" si="294"/>
        <v>0</v>
      </c>
      <c r="M2770" s="21" t="s">
        <v>3608</v>
      </c>
      <c r="N2770" s="30">
        <v>45920</v>
      </c>
      <c r="O2770" s="48">
        <v>60000</v>
      </c>
      <c r="P2770" s="21" t="s">
        <v>944</v>
      </c>
      <c r="Q2770" s="21">
        <v>58155928950</v>
      </c>
      <c r="R2770" s="21" t="s">
        <v>40</v>
      </c>
      <c r="S2770" s="3">
        <v>-20</v>
      </c>
      <c r="T2770" s="37"/>
      <c r="U2770" s="21" t="s">
        <v>3344</v>
      </c>
      <c r="V2770" s="21" t="str">
        <f>VLOOKUP(P2770,'Customer List'!B:C,2,)</f>
        <v>Banglore</v>
      </c>
      <c r="W2770" s="38"/>
      <c r="X2770" s="30">
        <v>45922</v>
      </c>
      <c r="Y2770" s="21">
        <f t="shared" si="295"/>
        <v>2</v>
      </c>
      <c r="Z2770" s="21" t="str">
        <f t="shared" si="296"/>
        <v>Saturday</v>
      </c>
      <c r="AA2770" s="21" t="str">
        <f t="shared" si="297"/>
        <v>Monday</v>
      </c>
      <c r="AB2770" s="21" t="str">
        <f>VLOOKUP(U2770,'Currency Sheet'!A:C,3,)</f>
        <v>DOLLAR</v>
      </c>
      <c r="AC2770" s="42" t="str">
        <f>VLOOKUP(P2770,'Customer List'!B:D,3,)</f>
        <v>OutStation</v>
      </c>
    </row>
    <row r="2771" spans="1:29" x14ac:dyDescent="0.25">
      <c r="A2771" s="21">
        <v>2769</v>
      </c>
      <c r="B2771" s="21">
        <v>44825</v>
      </c>
      <c r="C2771" s="30">
        <v>45911</v>
      </c>
      <c r="D2771" s="30">
        <v>45916</v>
      </c>
      <c r="E2771" s="47">
        <v>160</v>
      </c>
      <c r="F2771" s="47">
        <f t="shared" si="292"/>
        <v>14080</v>
      </c>
      <c r="G2771" s="48">
        <f t="shared" si="293"/>
        <v>56320</v>
      </c>
      <c r="H2771" s="21" t="s">
        <v>2778</v>
      </c>
      <c r="I2771" s="21" t="s">
        <v>4132</v>
      </c>
      <c r="J2771" s="21">
        <v>4</v>
      </c>
      <c r="K2771" s="21">
        <v>4</v>
      </c>
      <c r="L2771" s="21">
        <f t="shared" si="294"/>
        <v>0</v>
      </c>
      <c r="M2771" s="21" t="s">
        <v>3610</v>
      </c>
      <c r="N2771" s="30">
        <v>45916</v>
      </c>
      <c r="O2771" s="48">
        <v>84000</v>
      </c>
      <c r="P2771" s="21" t="s">
        <v>16</v>
      </c>
      <c r="Q2771" s="21" t="s">
        <v>636</v>
      </c>
      <c r="R2771" s="21" t="s">
        <v>637</v>
      </c>
      <c r="S2771" s="3">
        <v>-20</v>
      </c>
      <c r="T2771" s="37"/>
      <c r="U2771" s="21" t="s">
        <v>3344</v>
      </c>
      <c r="V2771" s="21" t="str">
        <f>VLOOKUP(P2771,'Customer List'!B:C,2,)</f>
        <v>Delhi</v>
      </c>
      <c r="W2771" s="38"/>
      <c r="X2771" s="30">
        <f t="shared" ref="X2771:X2802" si="299">IF(OR(R2771 = "PRIYANKA MADAM", R2771 = "DEEPAK", R2771 = "PORTER"),N2771,"")</f>
        <v>45916</v>
      </c>
      <c r="Y2771" s="21">
        <f t="shared" si="295"/>
        <v>0</v>
      </c>
      <c r="Z2771" s="21" t="str">
        <f t="shared" si="296"/>
        <v>Tuesday</v>
      </c>
      <c r="AA2771" s="21" t="str">
        <f t="shared" si="297"/>
        <v>Tuesday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2770</v>
      </c>
      <c r="B2772" s="21">
        <v>44825</v>
      </c>
      <c r="C2772" s="30">
        <v>45911</v>
      </c>
      <c r="D2772" s="30">
        <v>45916</v>
      </c>
      <c r="E2772" s="47">
        <v>682.5</v>
      </c>
      <c r="F2772" s="47">
        <f t="shared" si="292"/>
        <v>60060</v>
      </c>
      <c r="G2772" s="48">
        <f t="shared" si="293"/>
        <v>60060</v>
      </c>
      <c r="H2772" s="21" t="s">
        <v>3565</v>
      </c>
      <c r="I2772" s="21" t="s">
        <v>4195</v>
      </c>
      <c r="J2772" s="21">
        <v>1</v>
      </c>
      <c r="K2772" s="21">
        <v>1</v>
      </c>
      <c r="L2772" s="21">
        <f t="shared" si="294"/>
        <v>0</v>
      </c>
      <c r="M2772" s="21" t="s">
        <v>6189</v>
      </c>
      <c r="N2772" s="30">
        <v>45933</v>
      </c>
      <c r="O2772" s="48">
        <v>140562</v>
      </c>
      <c r="P2772" s="21" t="s">
        <v>1144</v>
      </c>
      <c r="Q2772" s="21" t="s">
        <v>636</v>
      </c>
      <c r="R2772" s="21" t="s">
        <v>637</v>
      </c>
      <c r="S2772" s="3">
        <v>4</v>
      </c>
      <c r="T2772" s="37" t="s">
        <v>6190</v>
      </c>
      <c r="U2772" s="21" t="s">
        <v>3344</v>
      </c>
      <c r="V2772" s="21" t="str">
        <f>VLOOKUP(P2772,'Customer List'!B:C,2,)</f>
        <v>DELHI</v>
      </c>
      <c r="W2772" s="38"/>
      <c r="X2772" s="30">
        <f t="shared" si="299"/>
        <v>45933</v>
      </c>
      <c r="Y2772" s="21">
        <f t="shared" si="295"/>
        <v>0</v>
      </c>
      <c r="Z2772" s="21" t="str">
        <f t="shared" si="296"/>
        <v>Friday</v>
      </c>
      <c r="AA2772" s="21" t="str">
        <f t="shared" si="297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2771</v>
      </c>
      <c r="B2773" s="21" t="s">
        <v>3567</v>
      </c>
      <c r="C2773" s="30">
        <v>45912</v>
      </c>
      <c r="D2773" s="30">
        <v>45918</v>
      </c>
      <c r="E2773" s="47">
        <v>169.4</v>
      </c>
      <c r="F2773" s="47">
        <f t="shared" si="292"/>
        <v>14907.2</v>
      </c>
      <c r="G2773" s="48">
        <f t="shared" si="293"/>
        <v>14907.2</v>
      </c>
      <c r="H2773" s="21">
        <v>100222</v>
      </c>
      <c r="I2773" s="21" t="s">
        <v>4035</v>
      </c>
      <c r="J2773" s="21">
        <v>1</v>
      </c>
      <c r="K2773" s="21">
        <v>1</v>
      </c>
      <c r="L2773" s="21">
        <f t="shared" si="294"/>
        <v>0</v>
      </c>
      <c r="M2773" s="21" t="s">
        <v>3624</v>
      </c>
      <c r="N2773" s="30">
        <v>45919</v>
      </c>
      <c r="O2773" s="48">
        <v>18190.84</v>
      </c>
      <c r="P2773" s="21" t="s">
        <v>49</v>
      </c>
      <c r="Q2773" s="21" t="s">
        <v>2070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99"/>
        <v>45919</v>
      </c>
      <c r="Y2773" s="21">
        <f t="shared" si="295"/>
        <v>0</v>
      </c>
      <c r="Z2773" s="21" t="str">
        <f t="shared" si="296"/>
        <v>Friday</v>
      </c>
      <c r="AA2773" s="21" t="str">
        <f t="shared" si="297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2772</v>
      </c>
      <c r="B2774" s="21" t="s">
        <v>3567</v>
      </c>
      <c r="C2774" s="30">
        <v>45912</v>
      </c>
      <c r="D2774" s="30">
        <v>45918</v>
      </c>
      <c r="E2774" s="47">
        <v>231.75</v>
      </c>
      <c r="F2774" s="47">
        <f t="shared" si="292"/>
        <v>20394</v>
      </c>
      <c r="G2774" s="48">
        <f t="shared" si="293"/>
        <v>20394</v>
      </c>
      <c r="H2774" s="21">
        <v>101243</v>
      </c>
      <c r="I2774" s="21" t="s">
        <v>4036</v>
      </c>
      <c r="J2774" s="21">
        <v>1</v>
      </c>
      <c r="K2774" s="21">
        <v>1</v>
      </c>
      <c r="L2774" s="21">
        <f t="shared" si="294"/>
        <v>0</v>
      </c>
      <c r="M2774" s="21" t="s">
        <v>3624</v>
      </c>
      <c r="N2774" s="30">
        <v>45919</v>
      </c>
      <c r="O2774" s="48">
        <v>23227.14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99"/>
        <v>45919</v>
      </c>
      <c r="Y2774" s="21">
        <f t="shared" si="295"/>
        <v>0</v>
      </c>
      <c r="Z2774" s="21" t="str">
        <f t="shared" si="296"/>
        <v>Friday</v>
      </c>
      <c r="AA2774" s="21" t="str">
        <f t="shared" si="297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2773</v>
      </c>
      <c r="B2775" s="21" t="s">
        <v>3567</v>
      </c>
      <c r="C2775" s="30">
        <v>45912</v>
      </c>
      <c r="D2775" s="30">
        <v>45918</v>
      </c>
      <c r="E2775" s="47">
        <v>226.8</v>
      </c>
      <c r="F2775" s="47">
        <f t="shared" si="292"/>
        <v>19958.400000000001</v>
      </c>
      <c r="G2775" s="48">
        <f t="shared" si="293"/>
        <v>19958.400000000001</v>
      </c>
      <c r="H2775" s="21">
        <v>103056</v>
      </c>
      <c r="I2775" s="21" t="s">
        <v>4037</v>
      </c>
      <c r="J2775" s="21">
        <v>1</v>
      </c>
      <c r="K2775" s="21">
        <v>1</v>
      </c>
      <c r="L2775" s="21">
        <f t="shared" si="294"/>
        <v>0</v>
      </c>
      <c r="M2775" s="21" t="s">
        <v>3624</v>
      </c>
      <c r="N2775" s="30">
        <v>45919</v>
      </c>
      <c r="O2775" s="48">
        <v>24354.68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99"/>
        <v>45919</v>
      </c>
      <c r="Y2775" s="21">
        <f t="shared" si="295"/>
        <v>0</v>
      </c>
      <c r="Z2775" s="21" t="str">
        <f t="shared" si="296"/>
        <v>Friday</v>
      </c>
      <c r="AA2775" s="21" t="str">
        <f t="shared" si="297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2774</v>
      </c>
      <c r="B2776" s="21" t="s">
        <v>3567</v>
      </c>
      <c r="C2776" s="30">
        <v>45912</v>
      </c>
      <c r="D2776" s="30">
        <v>45918</v>
      </c>
      <c r="E2776" s="47">
        <v>215.6</v>
      </c>
      <c r="F2776" s="47">
        <f t="shared" si="292"/>
        <v>18972.8</v>
      </c>
      <c r="G2776" s="48">
        <f t="shared" si="293"/>
        <v>18972.8</v>
      </c>
      <c r="H2776" s="21">
        <v>106310</v>
      </c>
      <c r="I2776" s="21" t="s">
        <v>4038</v>
      </c>
      <c r="J2776" s="21">
        <v>1</v>
      </c>
      <c r="K2776" s="21">
        <v>1</v>
      </c>
      <c r="L2776" s="21">
        <f t="shared" si="294"/>
        <v>0</v>
      </c>
      <c r="M2776" s="21" t="s">
        <v>3624</v>
      </c>
      <c r="N2776" s="30">
        <v>45919</v>
      </c>
      <c r="O2776" s="48">
        <v>23151.98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99"/>
        <v>45919</v>
      </c>
      <c r="Y2776" s="21">
        <f t="shared" si="295"/>
        <v>0</v>
      </c>
      <c r="Z2776" s="21" t="str">
        <f t="shared" si="296"/>
        <v>Friday</v>
      </c>
      <c r="AA2776" s="21" t="str">
        <f t="shared" si="297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2775</v>
      </c>
      <c r="B2777" s="21" t="s">
        <v>3567</v>
      </c>
      <c r="C2777" s="30">
        <v>45912</v>
      </c>
      <c r="D2777" s="30">
        <v>45918</v>
      </c>
      <c r="E2777" s="47">
        <v>177.75</v>
      </c>
      <c r="F2777" s="47">
        <f t="shared" si="292"/>
        <v>15642</v>
      </c>
      <c r="G2777" s="48">
        <f t="shared" si="293"/>
        <v>15642</v>
      </c>
      <c r="H2777" s="21">
        <v>107632</v>
      </c>
      <c r="I2777" s="21" t="s">
        <v>4039</v>
      </c>
      <c r="J2777" s="21">
        <v>1</v>
      </c>
      <c r="K2777" s="21">
        <v>1</v>
      </c>
      <c r="L2777" s="21">
        <f t="shared" si="294"/>
        <v>0</v>
      </c>
      <c r="M2777" s="21" t="s">
        <v>3624</v>
      </c>
      <c r="N2777" s="30">
        <v>45919</v>
      </c>
      <c r="O2777" s="48">
        <v>17814.990000000002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99"/>
        <v>45919</v>
      </c>
      <c r="Y2777" s="21">
        <f t="shared" si="295"/>
        <v>0</v>
      </c>
      <c r="Z2777" s="21" t="str">
        <f t="shared" si="296"/>
        <v>Friday</v>
      </c>
      <c r="AA2777" s="21" t="str">
        <f t="shared" si="297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2776</v>
      </c>
      <c r="B2778" s="21" t="s">
        <v>3567</v>
      </c>
      <c r="C2778" s="30">
        <v>45912</v>
      </c>
      <c r="D2778" s="30">
        <v>45918</v>
      </c>
      <c r="E2778" s="47">
        <v>37.799999999999997</v>
      </c>
      <c r="F2778" s="47">
        <f t="shared" si="292"/>
        <v>3326.3999999999996</v>
      </c>
      <c r="G2778" s="48">
        <f t="shared" si="293"/>
        <v>3326.3999999999996</v>
      </c>
      <c r="H2778" s="21">
        <v>115505</v>
      </c>
      <c r="I2778" s="21" t="s">
        <v>4040</v>
      </c>
      <c r="J2778" s="21">
        <v>1</v>
      </c>
      <c r="K2778" s="21">
        <v>1</v>
      </c>
      <c r="L2778" s="21">
        <f t="shared" si="294"/>
        <v>0</v>
      </c>
      <c r="M2778" s="21" t="s">
        <v>3624</v>
      </c>
      <c r="N2778" s="30">
        <v>45919</v>
      </c>
      <c r="O2778" s="48">
        <v>4059.11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99"/>
        <v>45919</v>
      </c>
      <c r="Y2778" s="21">
        <f t="shared" si="295"/>
        <v>0</v>
      </c>
      <c r="Z2778" s="21" t="str">
        <f t="shared" si="296"/>
        <v>Friday</v>
      </c>
      <c r="AA2778" s="21" t="str">
        <f t="shared" si="297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2777</v>
      </c>
      <c r="B2779" s="21" t="s">
        <v>3567</v>
      </c>
      <c r="C2779" s="30">
        <v>45912</v>
      </c>
      <c r="D2779" s="30">
        <v>45918</v>
      </c>
      <c r="E2779" s="47">
        <v>161.69999999999999</v>
      </c>
      <c r="F2779" s="47">
        <f t="shared" si="292"/>
        <v>14229.599999999999</v>
      </c>
      <c r="G2779" s="48">
        <f t="shared" si="293"/>
        <v>14229.599999999999</v>
      </c>
      <c r="H2779" s="21">
        <v>117318</v>
      </c>
      <c r="I2779" s="21" t="s">
        <v>4041</v>
      </c>
      <c r="J2779" s="21">
        <v>1</v>
      </c>
      <c r="K2779" s="21">
        <v>1</v>
      </c>
      <c r="L2779" s="21">
        <f t="shared" si="294"/>
        <v>0</v>
      </c>
      <c r="M2779" s="21" t="s">
        <v>3624</v>
      </c>
      <c r="N2779" s="30">
        <v>45919</v>
      </c>
      <c r="O2779" s="48">
        <v>17363.98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99"/>
        <v>45919</v>
      </c>
      <c r="Y2779" s="21">
        <f t="shared" si="295"/>
        <v>0</v>
      </c>
      <c r="Z2779" s="21" t="str">
        <f t="shared" si="296"/>
        <v>Friday</v>
      </c>
      <c r="AA2779" s="21" t="str">
        <f t="shared" si="297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2778</v>
      </c>
      <c r="B2780" s="21" t="s">
        <v>3567</v>
      </c>
      <c r="C2780" s="30">
        <v>45912</v>
      </c>
      <c r="D2780" s="30">
        <v>45918</v>
      </c>
      <c r="E2780" s="47">
        <v>227.25</v>
      </c>
      <c r="F2780" s="47">
        <f t="shared" si="292"/>
        <v>19998</v>
      </c>
      <c r="G2780" s="48">
        <f t="shared" si="293"/>
        <v>19998</v>
      </c>
      <c r="H2780" s="21">
        <v>119721</v>
      </c>
      <c r="I2780" s="21" t="s">
        <v>4042</v>
      </c>
      <c r="J2780" s="21">
        <v>1</v>
      </c>
      <c r="K2780" s="21">
        <v>1</v>
      </c>
      <c r="L2780" s="21">
        <f t="shared" si="294"/>
        <v>0</v>
      </c>
      <c r="M2780" s="21" t="s">
        <v>3624</v>
      </c>
      <c r="N2780" s="30">
        <v>45919</v>
      </c>
      <c r="O2780" s="48">
        <v>22776.13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99"/>
        <v>45919</v>
      </c>
      <c r="Y2780" s="21">
        <f t="shared" si="295"/>
        <v>0</v>
      </c>
      <c r="Z2780" s="21" t="str">
        <f t="shared" si="296"/>
        <v>Friday</v>
      </c>
      <c r="AA2780" s="21" t="str">
        <f t="shared" si="297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2779</v>
      </c>
      <c r="B2781" s="21" t="s">
        <v>3567</v>
      </c>
      <c r="C2781" s="30">
        <v>45912</v>
      </c>
      <c r="D2781" s="30">
        <v>45918</v>
      </c>
      <c r="E2781" s="47">
        <v>160.30000000000001</v>
      </c>
      <c r="F2781" s="47">
        <f t="shared" si="292"/>
        <v>14106.400000000001</v>
      </c>
      <c r="G2781" s="48">
        <f t="shared" si="293"/>
        <v>14106.400000000001</v>
      </c>
      <c r="H2781" s="21">
        <v>121610</v>
      </c>
      <c r="I2781" s="21" t="s">
        <v>4043</v>
      </c>
      <c r="J2781" s="21">
        <v>1</v>
      </c>
      <c r="K2781" s="21">
        <v>1</v>
      </c>
      <c r="L2781" s="21">
        <f t="shared" si="294"/>
        <v>0</v>
      </c>
      <c r="M2781" s="21" t="s">
        <v>3624</v>
      </c>
      <c r="N2781" s="30">
        <v>45919</v>
      </c>
      <c r="O2781" s="48">
        <v>17213.64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99"/>
        <v>45919</v>
      </c>
      <c r="Y2781" s="21">
        <f t="shared" si="295"/>
        <v>0</v>
      </c>
      <c r="Z2781" s="21" t="str">
        <f t="shared" si="296"/>
        <v>Friday</v>
      </c>
      <c r="AA2781" s="21" t="str">
        <f t="shared" si="297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2780</v>
      </c>
      <c r="B2782" s="21" t="s">
        <v>3567</v>
      </c>
      <c r="C2782" s="30">
        <v>45912</v>
      </c>
      <c r="D2782" s="30">
        <v>45918</v>
      </c>
      <c r="E2782" s="47">
        <v>30.1</v>
      </c>
      <c r="F2782" s="47">
        <f t="shared" si="292"/>
        <v>2648.8</v>
      </c>
      <c r="G2782" s="48">
        <f t="shared" si="293"/>
        <v>2648.8</v>
      </c>
      <c r="H2782" s="21">
        <v>123109</v>
      </c>
      <c r="I2782" s="21" t="s">
        <v>4044</v>
      </c>
      <c r="J2782" s="21">
        <v>1</v>
      </c>
      <c r="K2782" s="21">
        <v>1</v>
      </c>
      <c r="L2782" s="21">
        <f t="shared" si="294"/>
        <v>0</v>
      </c>
      <c r="M2782" s="21" t="s">
        <v>3624</v>
      </c>
      <c r="N2782" s="30">
        <v>45919</v>
      </c>
      <c r="O2782" s="48">
        <v>3232.36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99"/>
        <v>45919</v>
      </c>
      <c r="Y2782" s="21">
        <f t="shared" si="295"/>
        <v>0</v>
      </c>
      <c r="Z2782" s="21" t="str">
        <f t="shared" si="296"/>
        <v>Friday</v>
      </c>
      <c r="AA2782" s="21" t="str">
        <f t="shared" si="297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2781</v>
      </c>
      <c r="B2783" s="21" t="s">
        <v>3567</v>
      </c>
      <c r="C2783" s="30">
        <v>45912</v>
      </c>
      <c r="D2783" s="30">
        <v>45918</v>
      </c>
      <c r="E2783" s="47">
        <v>222.75</v>
      </c>
      <c r="F2783" s="47">
        <f t="shared" si="292"/>
        <v>19602</v>
      </c>
      <c r="G2783" s="48">
        <f t="shared" si="293"/>
        <v>39204</v>
      </c>
      <c r="H2783" s="21">
        <v>125219</v>
      </c>
      <c r="I2783" s="21" t="s">
        <v>4045</v>
      </c>
      <c r="J2783" s="21">
        <v>2</v>
      </c>
      <c r="K2783" s="21">
        <v>2</v>
      </c>
      <c r="L2783" s="21">
        <f t="shared" si="294"/>
        <v>0</v>
      </c>
      <c r="M2783" s="21" t="s">
        <v>3624</v>
      </c>
      <c r="N2783" s="30">
        <v>45919</v>
      </c>
      <c r="O2783" s="48">
        <f>22325.12*2</f>
        <v>44650.239999999998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99"/>
        <v>45919</v>
      </c>
      <c r="Y2783" s="21">
        <f t="shared" si="295"/>
        <v>0</v>
      </c>
      <c r="Z2783" s="21" t="str">
        <f t="shared" si="296"/>
        <v>Friday</v>
      </c>
      <c r="AA2783" s="21" t="str">
        <f t="shared" si="297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2782</v>
      </c>
      <c r="B2784" s="21" t="s">
        <v>3567</v>
      </c>
      <c r="C2784" s="30">
        <v>45912</v>
      </c>
      <c r="D2784" s="30">
        <v>45918</v>
      </c>
      <c r="E2784" s="47">
        <v>95.2</v>
      </c>
      <c r="F2784" s="47">
        <f t="shared" si="292"/>
        <v>8377.6</v>
      </c>
      <c r="G2784" s="48">
        <f t="shared" si="293"/>
        <v>8377.6</v>
      </c>
      <c r="H2784" s="21">
        <v>127647</v>
      </c>
      <c r="I2784" s="21" t="s">
        <v>4046</v>
      </c>
      <c r="J2784" s="21">
        <v>1</v>
      </c>
      <c r="K2784" s="21">
        <v>1</v>
      </c>
      <c r="L2784" s="21">
        <f t="shared" si="294"/>
        <v>0</v>
      </c>
      <c r="M2784" s="21" t="s">
        <v>3624</v>
      </c>
      <c r="N2784" s="30">
        <v>45919</v>
      </c>
      <c r="O2784" s="48">
        <v>10222.950000000001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99"/>
        <v>45919</v>
      </c>
      <c r="Y2784" s="21">
        <f t="shared" si="295"/>
        <v>0</v>
      </c>
      <c r="Z2784" s="21" t="str">
        <f t="shared" si="296"/>
        <v>Friday</v>
      </c>
      <c r="AA2784" s="21" t="str">
        <f t="shared" si="297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2783</v>
      </c>
      <c r="B2785" s="21" t="s">
        <v>3567</v>
      </c>
      <c r="C2785" s="30">
        <v>45912</v>
      </c>
      <c r="D2785" s="30">
        <v>45918</v>
      </c>
      <c r="E2785" s="47">
        <v>200.2</v>
      </c>
      <c r="F2785" s="47">
        <f t="shared" si="292"/>
        <v>17617.599999999999</v>
      </c>
      <c r="G2785" s="48">
        <f t="shared" si="293"/>
        <v>17617.599999999999</v>
      </c>
      <c r="H2785" s="21">
        <v>128016</v>
      </c>
      <c r="I2785" s="21" t="s">
        <v>4047</v>
      </c>
      <c r="J2785" s="21">
        <v>1</v>
      </c>
      <c r="K2785" s="21">
        <v>1</v>
      </c>
      <c r="L2785" s="21">
        <f t="shared" si="294"/>
        <v>0</v>
      </c>
      <c r="M2785" s="21" t="s">
        <v>3624</v>
      </c>
      <c r="N2785" s="30">
        <v>45919</v>
      </c>
      <c r="O2785" s="48">
        <v>21498.26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99"/>
        <v>45919</v>
      </c>
      <c r="Y2785" s="21">
        <f t="shared" si="295"/>
        <v>0</v>
      </c>
      <c r="Z2785" s="21" t="str">
        <f t="shared" si="296"/>
        <v>Friday</v>
      </c>
      <c r="AA2785" s="21" t="str">
        <f t="shared" si="297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2784</v>
      </c>
      <c r="B2786" s="21" t="s">
        <v>3567</v>
      </c>
      <c r="C2786" s="30">
        <v>45912</v>
      </c>
      <c r="D2786" s="30">
        <v>45918</v>
      </c>
      <c r="E2786" s="47">
        <v>212.1</v>
      </c>
      <c r="F2786" s="47">
        <f t="shared" si="292"/>
        <v>18664.8</v>
      </c>
      <c r="G2786" s="48">
        <f t="shared" si="293"/>
        <v>18664.8</v>
      </c>
      <c r="H2786" s="21">
        <v>133518</v>
      </c>
      <c r="I2786" s="21" t="s">
        <v>4048</v>
      </c>
      <c r="J2786" s="21">
        <v>1</v>
      </c>
      <c r="K2786" s="21">
        <v>1</v>
      </c>
      <c r="L2786" s="21">
        <f t="shared" si="294"/>
        <v>0</v>
      </c>
      <c r="M2786" s="21" t="s">
        <v>3624</v>
      </c>
      <c r="N2786" s="30">
        <v>45919</v>
      </c>
      <c r="O2786" s="48">
        <v>22776.13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99"/>
        <v>45919</v>
      </c>
      <c r="Y2786" s="21">
        <f t="shared" si="295"/>
        <v>0</v>
      </c>
      <c r="Z2786" s="21" t="str">
        <f t="shared" si="296"/>
        <v>Friday</v>
      </c>
      <c r="AA2786" s="21" t="str">
        <f t="shared" si="297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2785</v>
      </c>
      <c r="B2787" s="21" t="s">
        <v>3567</v>
      </c>
      <c r="C2787" s="30">
        <v>45912</v>
      </c>
      <c r="D2787" s="30">
        <v>45918</v>
      </c>
      <c r="E2787" s="47">
        <v>194.25</v>
      </c>
      <c r="F2787" s="47">
        <f t="shared" si="292"/>
        <v>17094</v>
      </c>
      <c r="G2787" s="48">
        <f t="shared" si="293"/>
        <v>17094</v>
      </c>
      <c r="H2787" s="21">
        <v>135221</v>
      </c>
      <c r="I2787" s="21" t="s">
        <v>4049</v>
      </c>
      <c r="J2787" s="21">
        <v>1</v>
      </c>
      <c r="K2787" s="21">
        <v>1</v>
      </c>
      <c r="L2787" s="21">
        <f t="shared" si="294"/>
        <v>0</v>
      </c>
      <c r="M2787" s="21" t="s">
        <v>3624</v>
      </c>
      <c r="N2787" s="30">
        <v>45919</v>
      </c>
      <c r="O2787" s="48">
        <v>19468.71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99"/>
        <v>45919</v>
      </c>
      <c r="Y2787" s="21">
        <f t="shared" si="295"/>
        <v>0</v>
      </c>
      <c r="Z2787" s="21" t="str">
        <f t="shared" si="296"/>
        <v>Friday</v>
      </c>
      <c r="AA2787" s="21" t="str">
        <f t="shared" si="297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2786</v>
      </c>
      <c r="B2788" s="21" t="s">
        <v>3567</v>
      </c>
      <c r="C2788" s="30">
        <v>45912</v>
      </c>
      <c r="D2788" s="30">
        <v>45918</v>
      </c>
      <c r="E2788" s="47">
        <v>259</v>
      </c>
      <c r="F2788" s="47">
        <f t="shared" si="292"/>
        <v>22792</v>
      </c>
      <c r="G2788" s="48">
        <f t="shared" si="293"/>
        <v>22792</v>
      </c>
      <c r="H2788" s="21">
        <v>149014</v>
      </c>
      <c r="I2788" s="21" t="s">
        <v>4050</v>
      </c>
      <c r="J2788" s="21">
        <v>1</v>
      </c>
      <c r="K2788" s="21">
        <v>1</v>
      </c>
      <c r="L2788" s="21">
        <f t="shared" si="294"/>
        <v>0</v>
      </c>
      <c r="M2788" s="21" t="s">
        <v>3624</v>
      </c>
      <c r="N2788" s="30">
        <v>45919</v>
      </c>
      <c r="O2788" s="48">
        <v>27812.44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99"/>
        <v>45919</v>
      </c>
      <c r="Y2788" s="21">
        <f t="shared" si="295"/>
        <v>0</v>
      </c>
      <c r="Z2788" s="21" t="str">
        <f t="shared" si="296"/>
        <v>Friday</v>
      </c>
      <c r="AA2788" s="21" t="str">
        <f t="shared" si="297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2787</v>
      </c>
      <c r="B2789" s="21" t="s">
        <v>3567</v>
      </c>
      <c r="C2789" s="30">
        <v>45912</v>
      </c>
      <c r="D2789" s="30">
        <v>45918</v>
      </c>
      <c r="E2789" s="47">
        <v>202.5</v>
      </c>
      <c r="F2789" s="47">
        <f t="shared" si="292"/>
        <v>17820</v>
      </c>
      <c r="G2789" s="48">
        <f t="shared" si="293"/>
        <v>17820</v>
      </c>
      <c r="H2789" s="21">
        <v>154319</v>
      </c>
      <c r="I2789" s="21" t="s">
        <v>4051</v>
      </c>
      <c r="J2789" s="21">
        <v>1</v>
      </c>
      <c r="K2789" s="21">
        <v>1</v>
      </c>
      <c r="L2789" s="21">
        <f t="shared" si="294"/>
        <v>0</v>
      </c>
      <c r="M2789" s="21" t="s">
        <v>3624</v>
      </c>
      <c r="N2789" s="30">
        <v>45919</v>
      </c>
      <c r="O2789" s="48">
        <v>20295.560000000001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99"/>
        <v>45919</v>
      </c>
      <c r="Y2789" s="21">
        <f t="shared" si="295"/>
        <v>0</v>
      </c>
      <c r="Z2789" s="21" t="str">
        <f t="shared" si="296"/>
        <v>Friday</v>
      </c>
      <c r="AA2789" s="21" t="str">
        <f t="shared" si="297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2788</v>
      </c>
      <c r="B2790" s="21" t="s">
        <v>3567</v>
      </c>
      <c r="C2790" s="30">
        <v>45912</v>
      </c>
      <c r="D2790" s="30">
        <v>45918</v>
      </c>
      <c r="E2790" s="47">
        <v>234.5</v>
      </c>
      <c r="F2790" s="47">
        <f t="shared" si="292"/>
        <v>20636</v>
      </c>
      <c r="G2790" s="48">
        <f t="shared" si="293"/>
        <v>20636</v>
      </c>
      <c r="H2790" s="21">
        <v>156104</v>
      </c>
      <c r="I2790" s="21" t="s">
        <v>4052</v>
      </c>
      <c r="J2790" s="21">
        <v>1</v>
      </c>
      <c r="K2790" s="21">
        <v>1</v>
      </c>
      <c r="L2790" s="21">
        <f t="shared" si="294"/>
        <v>0</v>
      </c>
      <c r="M2790" s="21" t="s">
        <v>3624</v>
      </c>
      <c r="N2790" s="30">
        <v>45919</v>
      </c>
      <c r="O2790" s="48">
        <v>25181.53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99"/>
        <v>45919</v>
      </c>
      <c r="Y2790" s="21">
        <f t="shared" si="295"/>
        <v>0</v>
      </c>
      <c r="Z2790" s="21" t="str">
        <f t="shared" si="296"/>
        <v>Friday</v>
      </c>
      <c r="AA2790" s="21" t="str">
        <f t="shared" si="297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2789</v>
      </c>
      <c r="B2791" s="21" t="s">
        <v>3567</v>
      </c>
      <c r="C2791" s="30">
        <v>45912</v>
      </c>
      <c r="D2791" s="30">
        <v>45918</v>
      </c>
      <c r="E2791" s="47">
        <v>210</v>
      </c>
      <c r="F2791" s="47">
        <f t="shared" si="292"/>
        <v>18480</v>
      </c>
      <c r="G2791" s="48">
        <f t="shared" si="293"/>
        <v>18480</v>
      </c>
      <c r="H2791" s="21">
        <v>156543</v>
      </c>
      <c r="I2791" s="21" t="s">
        <v>4053</v>
      </c>
      <c r="J2791" s="21">
        <v>1</v>
      </c>
      <c r="K2791" s="21">
        <v>1</v>
      </c>
      <c r="L2791" s="21">
        <f t="shared" si="294"/>
        <v>0</v>
      </c>
      <c r="M2791" s="21" t="s">
        <v>3624</v>
      </c>
      <c r="N2791" s="30">
        <v>45919</v>
      </c>
      <c r="O2791" s="48">
        <v>21047.25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99"/>
        <v>45919</v>
      </c>
      <c r="Y2791" s="21">
        <f t="shared" si="295"/>
        <v>0</v>
      </c>
      <c r="Z2791" s="21" t="str">
        <f t="shared" si="296"/>
        <v>Friday</v>
      </c>
      <c r="AA2791" s="21" t="str">
        <f t="shared" si="297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2790</v>
      </c>
      <c r="B2792" s="21" t="s">
        <v>3567</v>
      </c>
      <c r="C2792" s="30">
        <v>45912</v>
      </c>
      <c r="D2792" s="30">
        <v>45918</v>
      </c>
      <c r="E2792" s="47">
        <v>147</v>
      </c>
      <c r="F2792" s="47">
        <f t="shared" si="292"/>
        <v>12936</v>
      </c>
      <c r="G2792" s="48">
        <f t="shared" si="293"/>
        <v>12936</v>
      </c>
      <c r="H2792" s="21">
        <v>161214</v>
      </c>
      <c r="I2792" s="21" t="s">
        <v>4054</v>
      </c>
      <c r="J2792" s="21">
        <v>1</v>
      </c>
      <c r="K2792" s="21">
        <v>1</v>
      </c>
      <c r="L2792" s="21">
        <f t="shared" si="294"/>
        <v>0</v>
      </c>
      <c r="M2792" s="21" t="s">
        <v>3624</v>
      </c>
      <c r="N2792" s="30">
        <v>45919</v>
      </c>
      <c r="O2792" s="48">
        <v>15785.44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99"/>
        <v>45919</v>
      </c>
      <c r="Y2792" s="21">
        <f t="shared" si="295"/>
        <v>0</v>
      </c>
      <c r="Z2792" s="21" t="str">
        <f t="shared" si="296"/>
        <v>Friday</v>
      </c>
      <c r="AA2792" s="21" t="str">
        <f t="shared" si="297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2791</v>
      </c>
      <c r="B2793" s="21" t="s">
        <v>3567</v>
      </c>
      <c r="C2793" s="30">
        <v>45912</v>
      </c>
      <c r="D2793" s="30">
        <v>45918</v>
      </c>
      <c r="E2793" s="47">
        <v>90.3</v>
      </c>
      <c r="F2793" s="47">
        <f t="shared" si="292"/>
        <v>7946.4</v>
      </c>
      <c r="G2793" s="48">
        <f t="shared" si="293"/>
        <v>7946.4</v>
      </c>
      <c r="H2793" s="21">
        <v>302645</v>
      </c>
      <c r="I2793" s="21" t="s">
        <v>4055</v>
      </c>
      <c r="J2793" s="21">
        <v>1</v>
      </c>
      <c r="K2793" s="21">
        <v>1</v>
      </c>
      <c r="L2793" s="21">
        <f t="shared" si="294"/>
        <v>0</v>
      </c>
      <c r="M2793" s="21" t="s">
        <v>3623</v>
      </c>
      <c r="N2793" s="30">
        <v>45919</v>
      </c>
      <c r="O2793" s="48">
        <v>11636.12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99"/>
        <v>45919</v>
      </c>
      <c r="Y2793" s="21">
        <f t="shared" si="295"/>
        <v>0</v>
      </c>
      <c r="Z2793" s="21" t="str">
        <f t="shared" si="296"/>
        <v>Friday</v>
      </c>
      <c r="AA2793" s="21" t="str">
        <f t="shared" si="297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2792</v>
      </c>
      <c r="B2794" s="21" t="s">
        <v>3567</v>
      </c>
      <c r="C2794" s="30">
        <v>45912</v>
      </c>
      <c r="D2794" s="30">
        <v>45918</v>
      </c>
      <c r="E2794" s="47">
        <v>148.5</v>
      </c>
      <c r="F2794" s="47">
        <f t="shared" si="292"/>
        <v>13068</v>
      </c>
      <c r="G2794" s="48">
        <f t="shared" si="293"/>
        <v>13068</v>
      </c>
      <c r="H2794" s="21">
        <v>304035</v>
      </c>
      <c r="I2794" s="21" t="s">
        <v>4056</v>
      </c>
      <c r="J2794" s="21">
        <v>1</v>
      </c>
      <c r="K2794" s="21">
        <v>1</v>
      </c>
      <c r="L2794" s="21">
        <f t="shared" si="294"/>
        <v>0</v>
      </c>
      <c r="M2794" s="21" t="s">
        <v>3623</v>
      </c>
      <c r="N2794" s="30">
        <v>45919</v>
      </c>
      <c r="O2794" s="48">
        <v>17860.099999999999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99"/>
        <v>45919</v>
      </c>
      <c r="Y2794" s="21">
        <f t="shared" si="295"/>
        <v>0</v>
      </c>
      <c r="Z2794" s="21" t="str">
        <f t="shared" si="296"/>
        <v>Friday</v>
      </c>
      <c r="AA2794" s="21" t="str">
        <f t="shared" si="297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2793</v>
      </c>
      <c r="B2795" s="21" t="s">
        <v>3567</v>
      </c>
      <c r="C2795" s="30">
        <v>45912</v>
      </c>
      <c r="D2795" s="30">
        <v>45918</v>
      </c>
      <c r="E2795" s="47">
        <v>165</v>
      </c>
      <c r="F2795" s="47">
        <f t="shared" si="292"/>
        <v>14520</v>
      </c>
      <c r="G2795" s="48">
        <f t="shared" si="293"/>
        <v>14520</v>
      </c>
      <c r="H2795" s="21">
        <v>310933</v>
      </c>
      <c r="I2795" s="21" t="s">
        <v>4057</v>
      </c>
      <c r="J2795" s="21">
        <v>1</v>
      </c>
      <c r="K2795" s="21">
        <v>1</v>
      </c>
      <c r="L2795" s="21">
        <f t="shared" si="294"/>
        <v>0</v>
      </c>
      <c r="M2795" s="21" t="s">
        <v>3623</v>
      </c>
      <c r="N2795" s="30">
        <v>45919</v>
      </c>
      <c r="O2795" s="48">
        <v>19844.55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99"/>
        <v>45919</v>
      </c>
      <c r="Y2795" s="21">
        <f t="shared" si="295"/>
        <v>0</v>
      </c>
      <c r="Z2795" s="21" t="str">
        <f t="shared" si="296"/>
        <v>Friday</v>
      </c>
      <c r="AA2795" s="21" t="str">
        <f t="shared" si="297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2794</v>
      </c>
      <c r="B2796" s="21" t="s">
        <v>3567</v>
      </c>
      <c r="C2796" s="30">
        <v>45912</v>
      </c>
      <c r="D2796" s="30">
        <v>45918</v>
      </c>
      <c r="E2796" s="47">
        <v>86.8</v>
      </c>
      <c r="F2796" s="47">
        <f t="shared" si="292"/>
        <v>7638.4</v>
      </c>
      <c r="G2796" s="48">
        <f t="shared" si="293"/>
        <v>7638.4</v>
      </c>
      <c r="H2796" s="21">
        <v>317417</v>
      </c>
      <c r="I2796" s="21" t="s">
        <v>4058</v>
      </c>
      <c r="J2796" s="21">
        <v>1</v>
      </c>
      <c r="K2796" s="21">
        <v>1</v>
      </c>
      <c r="L2796" s="21">
        <f t="shared" si="294"/>
        <v>0</v>
      </c>
      <c r="M2796" s="21" t="s">
        <v>3623</v>
      </c>
      <c r="N2796" s="30">
        <v>45919</v>
      </c>
      <c r="O2796" s="48">
        <v>11185.11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99"/>
        <v>45919</v>
      </c>
      <c r="Y2796" s="21">
        <f t="shared" si="295"/>
        <v>0</v>
      </c>
      <c r="Z2796" s="21" t="str">
        <f t="shared" si="296"/>
        <v>Friday</v>
      </c>
      <c r="AA2796" s="21" t="str">
        <f t="shared" si="297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2795</v>
      </c>
      <c r="B2797" s="21" t="s">
        <v>3567</v>
      </c>
      <c r="C2797" s="30">
        <v>45912</v>
      </c>
      <c r="D2797" s="30">
        <v>45918</v>
      </c>
      <c r="E2797" s="47">
        <v>83.3</v>
      </c>
      <c r="F2797" s="47">
        <f t="shared" si="292"/>
        <v>7330.4</v>
      </c>
      <c r="G2797" s="48">
        <f t="shared" si="293"/>
        <v>7330.4</v>
      </c>
      <c r="H2797" s="21">
        <v>364102</v>
      </c>
      <c r="I2797" s="21" t="s">
        <v>4059</v>
      </c>
      <c r="J2797" s="21">
        <v>1</v>
      </c>
      <c r="K2797" s="21">
        <v>1</v>
      </c>
      <c r="L2797" s="21">
        <f t="shared" si="294"/>
        <v>0</v>
      </c>
      <c r="M2797" s="21" t="s">
        <v>3621</v>
      </c>
      <c r="N2797" s="30">
        <v>45919</v>
      </c>
      <c r="O2797" s="48">
        <v>10734.1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99"/>
        <v>45919</v>
      </c>
      <c r="Y2797" s="21">
        <f t="shared" si="295"/>
        <v>0</v>
      </c>
      <c r="Z2797" s="21" t="str">
        <f t="shared" si="296"/>
        <v>Friday</v>
      </c>
      <c r="AA2797" s="21" t="str">
        <f t="shared" si="297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2796</v>
      </c>
      <c r="B2798" s="21" t="s">
        <v>3567</v>
      </c>
      <c r="C2798" s="30">
        <v>45912</v>
      </c>
      <c r="D2798" s="30">
        <v>45918</v>
      </c>
      <c r="E2798" s="47">
        <v>430.5</v>
      </c>
      <c r="F2798" s="47">
        <f t="shared" si="292"/>
        <v>37884</v>
      </c>
      <c r="G2798" s="48">
        <f t="shared" si="293"/>
        <v>37884</v>
      </c>
      <c r="H2798" s="21">
        <v>422604</v>
      </c>
      <c r="I2798" s="21" t="s">
        <v>4000</v>
      </c>
      <c r="J2798" s="21">
        <v>1</v>
      </c>
      <c r="K2798" s="21">
        <v>1</v>
      </c>
      <c r="L2798" s="21">
        <f t="shared" si="294"/>
        <v>0</v>
      </c>
      <c r="M2798" s="21" t="s">
        <v>3621</v>
      </c>
      <c r="N2798" s="30">
        <v>45919</v>
      </c>
      <c r="O2798" s="48">
        <v>55474.54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99"/>
        <v>45919</v>
      </c>
      <c r="Y2798" s="21">
        <f t="shared" si="295"/>
        <v>0</v>
      </c>
      <c r="Z2798" s="21" t="str">
        <f t="shared" si="296"/>
        <v>Friday</v>
      </c>
      <c r="AA2798" s="21" t="str">
        <f t="shared" si="297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2797</v>
      </c>
      <c r="B2799" s="21" t="s">
        <v>3567</v>
      </c>
      <c r="C2799" s="30">
        <v>45912</v>
      </c>
      <c r="D2799" s="30">
        <v>45918</v>
      </c>
      <c r="E2799" s="47">
        <v>193.20000000000002</v>
      </c>
      <c r="F2799" s="47">
        <f t="shared" si="292"/>
        <v>17001.600000000002</v>
      </c>
      <c r="G2799" s="48">
        <f t="shared" si="293"/>
        <v>51004.800000000003</v>
      </c>
      <c r="H2799" s="21">
        <v>426803</v>
      </c>
      <c r="I2799" s="21" t="s">
        <v>4060</v>
      </c>
      <c r="J2799" s="21">
        <v>3</v>
      </c>
      <c r="K2799" s="21">
        <v>3</v>
      </c>
      <c r="L2799" s="21">
        <f t="shared" si="294"/>
        <v>0</v>
      </c>
      <c r="M2799" s="21" t="s">
        <v>3624</v>
      </c>
      <c r="N2799" s="30">
        <v>45919</v>
      </c>
      <c r="O2799" s="48">
        <v>62239.74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99"/>
        <v>45919</v>
      </c>
      <c r="Y2799" s="21">
        <f t="shared" si="295"/>
        <v>0</v>
      </c>
      <c r="Z2799" s="21" t="str">
        <f t="shared" si="296"/>
        <v>Friday</v>
      </c>
      <c r="AA2799" s="21" t="str">
        <f t="shared" si="297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2798</v>
      </c>
      <c r="B2800" s="21" t="s">
        <v>3567</v>
      </c>
      <c r="C2800" s="30">
        <v>45912</v>
      </c>
      <c r="D2800" s="30">
        <v>45918</v>
      </c>
      <c r="E2800" s="47">
        <v>212.25</v>
      </c>
      <c r="F2800" s="47">
        <f t="shared" si="292"/>
        <v>18678</v>
      </c>
      <c r="G2800" s="48">
        <f t="shared" si="293"/>
        <v>18678</v>
      </c>
      <c r="H2800" s="21">
        <v>505836</v>
      </c>
      <c r="I2800" s="21" t="s">
        <v>4061</v>
      </c>
      <c r="J2800" s="21">
        <v>1</v>
      </c>
      <c r="K2800" s="21">
        <v>1</v>
      </c>
      <c r="L2800" s="21">
        <f t="shared" si="294"/>
        <v>0</v>
      </c>
      <c r="M2800" s="21" t="s">
        <v>3624</v>
      </c>
      <c r="N2800" s="30">
        <v>45919</v>
      </c>
      <c r="O2800" s="48">
        <v>21272.76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99"/>
        <v>45919</v>
      </c>
      <c r="Y2800" s="21">
        <f t="shared" si="295"/>
        <v>0</v>
      </c>
      <c r="Z2800" s="21" t="str">
        <f t="shared" si="296"/>
        <v>Friday</v>
      </c>
      <c r="AA2800" s="21" t="str">
        <f t="shared" si="297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2799</v>
      </c>
      <c r="B2801" s="21" t="s">
        <v>3567</v>
      </c>
      <c r="C2801" s="30">
        <v>45912</v>
      </c>
      <c r="D2801" s="30">
        <v>45918</v>
      </c>
      <c r="E2801" s="47">
        <v>137.9</v>
      </c>
      <c r="F2801" s="47">
        <f t="shared" si="292"/>
        <v>12135.2</v>
      </c>
      <c r="G2801" s="48">
        <f t="shared" si="293"/>
        <v>12135.2</v>
      </c>
      <c r="H2801" s="21">
        <v>506304</v>
      </c>
      <c r="I2801" s="21" t="s">
        <v>4062</v>
      </c>
      <c r="J2801" s="21">
        <v>1</v>
      </c>
      <c r="K2801" s="21">
        <v>1</v>
      </c>
      <c r="L2801" s="21">
        <f t="shared" si="294"/>
        <v>0</v>
      </c>
      <c r="M2801" s="21" t="s">
        <v>3624</v>
      </c>
      <c r="N2801" s="30">
        <v>45919</v>
      </c>
      <c r="O2801" s="48">
        <v>14808.24</v>
      </c>
      <c r="P2801" s="21" t="s">
        <v>49</v>
      </c>
      <c r="Q2801" s="21" t="s">
        <v>2070</v>
      </c>
      <c r="R2801" s="21" t="s">
        <v>637</v>
      </c>
      <c r="S2801" s="3">
        <v>4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299"/>
        <v>45919</v>
      </c>
      <c r="Y2801" s="21">
        <f t="shared" si="295"/>
        <v>0</v>
      </c>
      <c r="Z2801" s="21" t="str">
        <f t="shared" si="296"/>
        <v>Friday</v>
      </c>
      <c r="AA2801" s="21" t="str">
        <f t="shared" si="297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x14ac:dyDescent="0.25">
      <c r="A2802" s="21">
        <v>2800</v>
      </c>
      <c r="B2802" s="21" t="s">
        <v>3567</v>
      </c>
      <c r="C2802" s="30">
        <v>45912</v>
      </c>
      <c r="D2802" s="30">
        <v>45918</v>
      </c>
      <c r="E2802" s="47">
        <v>349.3</v>
      </c>
      <c r="F2802" s="47">
        <f t="shared" si="292"/>
        <v>30738.400000000001</v>
      </c>
      <c r="G2802" s="48">
        <f t="shared" si="293"/>
        <v>30738.400000000001</v>
      </c>
      <c r="H2802" s="21">
        <v>576406</v>
      </c>
      <c r="I2802" s="21" t="s">
        <v>4063</v>
      </c>
      <c r="J2802" s="21">
        <v>1</v>
      </c>
      <c r="K2802" s="21">
        <v>1</v>
      </c>
      <c r="L2802" s="21">
        <f t="shared" si="294"/>
        <v>0</v>
      </c>
      <c r="M2802" s="21" t="s">
        <v>3622</v>
      </c>
      <c r="N2802" s="30">
        <v>45919</v>
      </c>
      <c r="O2802" s="48">
        <v>45011.05</v>
      </c>
      <c r="P2802" s="21" t="s">
        <v>49</v>
      </c>
      <c r="Q2802" s="21" t="s">
        <v>2070</v>
      </c>
      <c r="R2802" s="21" t="s">
        <v>637</v>
      </c>
      <c r="S2802" s="3">
        <v>-20</v>
      </c>
      <c r="T2802" s="37"/>
      <c r="U2802" s="21" t="s">
        <v>18</v>
      </c>
      <c r="V2802" s="21" t="str">
        <f>VLOOKUP(P2802,'Customer List'!B:C,2,)</f>
        <v>Delhi</v>
      </c>
      <c r="W2802" s="38"/>
      <c r="X2802" s="30">
        <f t="shared" si="299"/>
        <v>45919</v>
      </c>
      <c r="Y2802" s="21">
        <f t="shared" si="295"/>
        <v>0</v>
      </c>
      <c r="Z2802" s="21" t="str">
        <f t="shared" si="296"/>
        <v>Friday</v>
      </c>
      <c r="AA2802" s="21" t="str">
        <f t="shared" si="297"/>
        <v>Friday</v>
      </c>
      <c r="AB2802" s="21" t="str">
        <f>VLOOKUP(U2802,'Currency Sheet'!A:C,3,)</f>
        <v>DOLLAR</v>
      </c>
      <c r="AC2802" s="42" t="str">
        <f>VLOOKUP(P2802,'Customer List'!B:D,3,)</f>
        <v>Local</v>
      </c>
    </row>
    <row r="2803" spans="1:29" x14ac:dyDescent="0.25">
      <c r="A2803" s="21">
        <v>2801</v>
      </c>
      <c r="B2803" s="21" t="s">
        <v>3568</v>
      </c>
      <c r="C2803" s="30">
        <v>45912</v>
      </c>
      <c r="D2803" s="30">
        <v>45918</v>
      </c>
      <c r="E2803" s="47">
        <v>121.1</v>
      </c>
      <c r="F2803" s="47">
        <f t="shared" si="292"/>
        <v>10656.8</v>
      </c>
      <c r="G2803" s="48">
        <f t="shared" si="293"/>
        <v>10656.8</v>
      </c>
      <c r="H2803" s="21">
        <v>101208</v>
      </c>
      <c r="I2803" s="21" t="s">
        <v>4064</v>
      </c>
      <c r="J2803" s="21">
        <v>1</v>
      </c>
      <c r="K2803" s="21">
        <v>1</v>
      </c>
      <c r="L2803" s="21">
        <f t="shared" si="294"/>
        <v>0</v>
      </c>
      <c r="M2803" s="21" t="s">
        <v>3631</v>
      </c>
      <c r="N2803" s="30">
        <v>45920</v>
      </c>
      <c r="O2803" s="48">
        <v>17429.75</v>
      </c>
      <c r="P2803" s="21" t="s">
        <v>2048</v>
      </c>
      <c r="Q2803" s="21">
        <v>58155928261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5"/>
        <v>2</v>
      </c>
      <c r="Z2803" s="21" t="str">
        <f t="shared" si="296"/>
        <v>Saturday</v>
      </c>
      <c r="AA2803" s="21" t="str">
        <f t="shared" si="297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2802</v>
      </c>
      <c r="B2804" s="21" t="s">
        <v>3568</v>
      </c>
      <c r="C2804" s="30">
        <v>45912</v>
      </c>
      <c r="D2804" s="30">
        <v>45918</v>
      </c>
      <c r="E2804" s="47">
        <v>160.30000000000001</v>
      </c>
      <c r="F2804" s="47">
        <f t="shared" si="292"/>
        <v>14106.400000000001</v>
      </c>
      <c r="G2804" s="48">
        <f t="shared" si="293"/>
        <v>28212.800000000003</v>
      </c>
      <c r="H2804" s="21">
        <v>101320</v>
      </c>
      <c r="I2804" s="21" t="s">
        <v>4065</v>
      </c>
      <c r="J2804" s="21">
        <v>2</v>
      </c>
      <c r="K2804" s="21">
        <v>2</v>
      </c>
      <c r="L2804" s="21">
        <f t="shared" si="294"/>
        <v>0</v>
      </c>
      <c r="M2804" s="21" t="s">
        <v>3648</v>
      </c>
      <c r="N2804" s="30">
        <v>45920</v>
      </c>
      <c r="O2804" s="48">
        <v>42594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5"/>
        <v>2</v>
      </c>
      <c r="Z2804" s="21" t="str">
        <f t="shared" si="296"/>
        <v>Saturday</v>
      </c>
      <c r="AA2804" s="21" t="str">
        <f t="shared" si="297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2803</v>
      </c>
      <c r="B2805" s="21" t="s">
        <v>3568</v>
      </c>
      <c r="C2805" s="30">
        <v>45912</v>
      </c>
      <c r="D2805" s="30">
        <v>45918</v>
      </c>
      <c r="E2805" s="47">
        <v>65.8</v>
      </c>
      <c r="F2805" s="47">
        <f t="shared" si="292"/>
        <v>5790.4</v>
      </c>
      <c r="G2805" s="48">
        <f t="shared" si="293"/>
        <v>5790.4</v>
      </c>
      <c r="H2805" s="21">
        <v>103112</v>
      </c>
      <c r="I2805" s="21" t="s">
        <v>3920</v>
      </c>
      <c r="J2805" s="21">
        <v>1</v>
      </c>
      <c r="K2805" s="21">
        <v>1</v>
      </c>
      <c r="L2805" s="21">
        <f t="shared" si="294"/>
        <v>0</v>
      </c>
      <c r="M2805" s="21" t="s">
        <v>3631</v>
      </c>
      <c r="N2805" s="30">
        <v>45920</v>
      </c>
      <c r="O2805" s="48">
        <v>9470.5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5"/>
        <v>2</v>
      </c>
      <c r="Z2805" s="21" t="str">
        <f t="shared" si="296"/>
        <v>Saturday</v>
      </c>
      <c r="AA2805" s="21" t="str">
        <f t="shared" si="297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2804</v>
      </c>
      <c r="B2806" s="21" t="s">
        <v>3568</v>
      </c>
      <c r="C2806" s="30">
        <v>45912</v>
      </c>
      <c r="D2806" s="30">
        <v>45918</v>
      </c>
      <c r="E2806" s="47">
        <v>137.19999999999999</v>
      </c>
      <c r="F2806" s="47">
        <f t="shared" si="292"/>
        <v>12073.599999999999</v>
      </c>
      <c r="G2806" s="48">
        <f t="shared" si="293"/>
        <v>12073.599999999999</v>
      </c>
      <c r="H2806" s="21">
        <v>103116</v>
      </c>
      <c r="I2806" s="21" t="s">
        <v>3921</v>
      </c>
      <c r="J2806" s="21">
        <v>1</v>
      </c>
      <c r="K2806" s="21">
        <v>1</v>
      </c>
      <c r="L2806" s="21">
        <f t="shared" si="294"/>
        <v>0</v>
      </c>
      <c r="M2806" s="21" t="s">
        <v>3648</v>
      </c>
      <c r="N2806" s="30">
        <v>45920</v>
      </c>
      <c r="O2806" s="48">
        <v>18228</v>
      </c>
      <c r="P2806" s="21" t="s">
        <v>2045</v>
      </c>
      <c r="Q2806" s="21">
        <v>58155920056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5"/>
        <v>2</v>
      </c>
      <c r="Z2806" s="21" t="str">
        <f t="shared" si="296"/>
        <v>Saturday</v>
      </c>
      <c r="AA2806" s="21" t="str">
        <f t="shared" si="297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2805</v>
      </c>
      <c r="B2807" s="21" t="s">
        <v>3568</v>
      </c>
      <c r="C2807" s="30">
        <v>45912</v>
      </c>
      <c r="D2807" s="30">
        <v>45918</v>
      </c>
      <c r="E2807" s="47">
        <v>150.5</v>
      </c>
      <c r="F2807" s="47">
        <f t="shared" si="292"/>
        <v>13244</v>
      </c>
      <c r="G2807" s="48">
        <f t="shared" si="293"/>
        <v>39732</v>
      </c>
      <c r="H2807" s="21">
        <v>103227</v>
      </c>
      <c r="I2807" s="21" t="s">
        <v>4066</v>
      </c>
      <c r="J2807" s="21">
        <v>3</v>
      </c>
      <c r="K2807" s="21">
        <v>3</v>
      </c>
      <c r="L2807" s="21">
        <f t="shared" si="294"/>
        <v>0</v>
      </c>
      <c r="M2807" s="21" t="s">
        <v>3648</v>
      </c>
      <c r="N2807" s="30">
        <v>45920</v>
      </c>
      <c r="O2807" s="48">
        <v>59985</v>
      </c>
      <c r="P2807" s="21" t="s">
        <v>2045</v>
      </c>
      <c r="Q2807" s="21">
        <v>58155920056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5"/>
        <v>2</v>
      </c>
      <c r="Z2807" s="21" t="str">
        <f t="shared" si="296"/>
        <v>Saturday</v>
      </c>
      <c r="AA2807" s="21" t="str">
        <f t="shared" si="297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2806</v>
      </c>
      <c r="B2808" s="21" t="s">
        <v>3568</v>
      </c>
      <c r="C2808" s="30">
        <v>45912</v>
      </c>
      <c r="D2808" s="30">
        <v>45918</v>
      </c>
      <c r="E2808" s="47">
        <v>226.1</v>
      </c>
      <c r="F2808" s="47">
        <f t="shared" si="292"/>
        <v>19896.8</v>
      </c>
      <c r="G2808" s="48">
        <f t="shared" si="293"/>
        <v>19896.8</v>
      </c>
      <c r="H2808" s="21">
        <v>116420</v>
      </c>
      <c r="I2808" s="21" t="s">
        <v>4067</v>
      </c>
      <c r="J2808" s="21">
        <v>1</v>
      </c>
      <c r="K2808" s="21">
        <v>1</v>
      </c>
      <c r="L2808" s="21">
        <f t="shared" si="294"/>
        <v>0</v>
      </c>
      <c r="M2808" s="21" t="s">
        <v>3631</v>
      </c>
      <c r="N2808" s="30">
        <v>45920</v>
      </c>
      <c r="O2808" s="48">
        <v>32542.25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5"/>
        <v>2</v>
      </c>
      <c r="Z2808" s="21" t="str">
        <f t="shared" si="296"/>
        <v>Saturday</v>
      </c>
      <c r="AA2808" s="21" t="str">
        <f t="shared" si="297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2807</v>
      </c>
      <c r="B2809" s="21" t="s">
        <v>3568</v>
      </c>
      <c r="C2809" s="30">
        <v>45912</v>
      </c>
      <c r="D2809" s="30">
        <v>45918</v>
      </c>
      <c r="E2809" s="47">
        <v>231.75</v>
      </c>
      <c r="F2809" s="47">
        <f t="shared" si="292"/>
        <v>20394</v>
      </c>
      <c r="G2809" s="48">
        <f t="shared" si="293"/>
        <v>20394</v>
      </c>
      <c r="H2809" s="21">
        <v>117334</v>
      </c>
      <c r="I2809" s="21" t="s">
        <v>4068</v>
      </c>
      <c r="J2809" s="21">
        <v>1</v>
      </c>
      <c r="K2809" s="21">
        <v>1</v>
      </c>
      <c r="L2809" s="21">
        <f t="shared" si="294"/>
        <v>0</v>
      </c>
      <c r="M2809" s="21" t="s">
        <v>3631</v>
      </c>
      <c r="N2809" s="30">
        <v>45920</v>
      </c>
      <c r="O2809" s="48">
        <v>31131.75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5"/>
        <v>2</v>
      </c>
      <c r="Z2809" s="21" t="str">
        <f t="shared" si="296"/>
        <v>Saturday</v>
      </c>
      <c r="AA2809" s="21" t="str">
        <f t="shared" si="297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2808</v>
      </c>
      <c r="B2810" s="21" t="s">
        <v>3568</v>
      </c>
      <c r="C2810" s="30">
        <v>45912</v>
      </c>
      <c r="D2810" s="30">
        <v>45918</v>
      </c>
      <c r="E2810" s="47">
        <v>129.5</v>
      </c>
      <c r="F2810" s="47">
        <f t="shared" si="292"/>
        <v>11396</v>
      </c>
      <c r="G2810" s="48">
        <f t="shared" si="293"/>
        <v>11396</v>
      </c>
      <c r="H2810" s="21">
        <v>123108</v>
      </c>
      <c r="I2810" s="21" t="s">
        <v>4069</v>
      </c>
      <c r="J2810" s="21">
        <v>1</v>
      </c>
      <c r="K2810" s="21">
        <v>1</v>
      </c>
      <c r="L2810" s="21">
        <f t="shared" si="294"/>
        <v>0</v>
      </c>
      <c r="M2810" s="21" t="s">
        <v>3631</v>
      </c>
      <c r="N2810" s="30">
        <v>45920</v>
      </c>
      <c r="O2810" s="48">
        <v>18638.75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5"/>
        <v>2</v>
      </c>
      <c r="Z2810" s="21" t="str">
        <f t="shared" si="296"/>
        <v>Saturday</v>
      </c>
      <c r="AA2810" s="21" t="str">
        <f t="shared" si="297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2809</v>
      </c>
      <c r="B2811" s="21" t="s">
        <v>3568</v>
      </c>
      <c r="C2811" s="30">
        <v>45912</v>
      </c>
      <c r="D2811" s="30">
        <v>45918</v>
      </c>
      <c r="E2811" s="47">
        <v>212.1</v>
      </c>
      <c r="F2811" s="47">
        <f t="shared" si="292"/>
        <v>18664.8</v>
      </c>
      <c r="G2811" s="48">
        <f t="shared" si="293"/>
        <v>18664.8</v>
      </c>
      <c r="H2811" s="21">
        <v>127624</v>
      </c>
      <c r="I2811" s="21" t="s">
        <v>4070</v>
      </c>
      <c r="J2811" s="21">
        <v>1</v>
      </c>
      <c r="K2811" s="21">
        <v>1</v>
      </c>
      <c r="L2811" s="21">
        <f t="shared" si="294"/>
        <v>0</v>
      </c>
      <c r="M2811" s="21" t="s">
        <v>3631</v>
      </c>
      <c r="N2811" s="30">
        <v>45920</v>
      </c>
      <c r="O2811" s="48">
        <v>30527.25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95"/>
        <v>2</v>
      </c>
      <c r="Z2811" s="21" t="str">
        <f t="shared" si="296"/>
        <v>Saturday</v>
      </c>
      <c r="AA2811" s="21" t="str">
        <f t="shared" si="297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2810</v>
      </c>
      <c r="B2812" s="21" t="s">
        <v>3568</v>
      </c>
      <c r="C2812" s="30">
        <v>45912</v>
      </c>
      <c r="D2812" s="30">
        <v>45918</v>
      </c>
      <c r="E2812" s="47">
        <v>234.5</v>
      </c>
      <c r="F2812" s="47">
        <f t="shared" si="292"/>
        <v>20636</v>
      </c>
      <c r="G2812" s="48">
        <f t="shared" si="293"/>
        <v>20636</v>
      </c>
      <c r="H2812" s="21">
        <v>128012</v>
      </c>
      <c r="I2812" s="21" t="s">
        <v>4071</v>
      </c>
      <c r="J2812" s="21">
        <v>1</v>
      </c>
      <c r="K2812" s="21">
        <v>1</v>
      </c>
      <c r="L2812" s="21">
        <f t="shared" si="294"/>
        <v>0</v>
      </c>
      <c r="M2812" s="21" t="s">
        <v>3631</v>
      </c>
      <c r="N2812" s="30">
        <v>45920</v>
      </c>
      <c r="O2812" s="48">
        <v>33751.25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5"/>
        <v>2</v>
      </c>
      <c r="Z2812" s="21" t="str">
        <f t="shared" si="296"/>
        <v>Saturday</v>
      </c>
      <c r="AA2812" s="21" t="str">
        <f t="shared" si="297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2811</v>
      </c>
      <c r="B2813" s="21" t="s">
        <v>3568</v>
      </c>
      <c r="C2813" s="30">
        <v>45912</v>
      </c>
      <c r="D2813" s="30">
        <v>45918</v>
      </c>
      <c r="E2813" s="47">
        <v>227.25</v>
      </c>
      <c r="F2813" s="47">
        <f t="shared" si="292"/>
        <v>19998</v>
      </c>
      <c r="G2813" s="48">
        <f t="shared" si="293"/>
        <v>19998</v>
      </c>
      <c r="H2813" s="21">
        <v>141727</v>
      </c>
      <c r="I2813" s="21" t="s">
        <v>4072</v>
      </c>
      <c r="J2813" s="21">
        <v>1</v>
      </c>
      <c r="K2813" s="21">
        <v>1</v>
      </c>
      <c r="L2813" s="21">
        <f t="shared" si="294"/>
        <v>0</v>
      </c>
      <c r="M2813" s="21" t="s">
        <v>3631</v>
      </c>
      <c r="N2813" s="30">
        <v>45920</v>
      </c>
      <c r="O2813" s="48">
        <v>30527.25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 t="shared" si="295"/>
        <v>2</v>
      </c>
      <c r="Z2813" s="21" t="str">
        <f t="shared" si="296"/>
        <v>Saturday</v>
      </c>
      <c r="AA2813" s="21" t="str">
        <f t="shared" si="297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2812</v>
      </c>
      <c r="B2814" s="21" t="s">
        <v>3568</v>
      </c>
      <c r="C2814" s="30">
        <v>45912</v>
      </c>
      <c r="D2814" s="30">
        <v>45918</v>
      </c>
      <c r="E2814" s="47">
        <v>193.2</v>
      </c>
      <c r="F2814" s="47">
        <f t="shared" si="292"/>
        <v>17001.599999999999</v>
      </c>
      <c r="G2814" s="48">
        <f t="shared" si="293"/>
        <v>17001.599999999999</v>
      </c>
      <c r="H2814" s="21">
        <v>156604</v>
      </c>
      <c r="I2814" s="21" t="s">
        <v>3938</v>
      </c>
      <c r="J2814" s="21">
        <v>1</v>
      </c>
      <c r="K2814" s="21">
        <v>1</v>
      </c>
      <c r="L2814" s="21">
        <f t="shared" si="294"/>
        <v>0</v>
      </c>
      <c r="M2814" s="21" t="s">
        <v>3644</v>
      </c>
      <c r="N2814" s="30">
        <v>45920</v>
      </c>
      <c r="O2814" s="48">
        <v>20964.96</v>
      </c>
      <c r="P2814" s="21" t="s">
        <v>276</v>
      </c>
      <c r="Q2814" s="21">
        <v>58155927303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Pune</v>
      </c>
      <c r="W2814" s="38"/>
      <c r="X2814" s="30">
        <v>45923</v>
      </c>
      <c r="Y2814" s="21">
        <f t="shared" si="295"/>
        <v>3</v>
      </c>
      <c r="Z2814" s="21" t="str">
        <f t="shared" si="296"/>
        <v>Saturday</v>
      </c>
      <c r="AA2814" s="21" t="str">
        <f t="shared" si="297"/>
        <v>Tuesday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2813</v>
      </c>
      <c r="B2815" s="21" t="s">
        <v>3568</v>
      </c>
      <c r="C2815" s="30">
        <v>45912</v>
      </c>
      <c r="D2815" s="30">
        <v>45918</v>
      </c>
      <c r="E2815" s="47">
        <v>157.5</v>
      </c>
      <c r="F2815" s="47">
        <f t="shared" si="292"/>
        <v>13860</v>
      </c>
      <c r="G2815" s="48">
        <f t="shared" si="293"/>
        <v>27720</v>
      </c>
      <c r="H2815" s="21">
        <v>159214</v>
      </c>
      <c r="I2815" s="21" t="s">
        <v>4073</v>
      </c>
      <c r="J2815" s="21">
        <v>2</v>
      </c>
      <c r="K2815" s="21">
        <v>2</v>
      </c>
      <c r="L2815" s="21">
        <f t="shared" si="294"/>
        <v>0</v>
      </c>
      <c r="M2815" s="21" t="s">
        <v>3631</v>
      </c>
      <c r="N2815" s="30">
        <v>45920</v>
      </c>
      <c r="O2815" s="48">
        <v>45337.5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5"/>
        <v>2</v>
      </c>
      <c r="Z2815" s="21" t="str">
        <f t="shared" si="296"/>
        <v>Saturday</v>
      </c>
      <c r="AA2815" s="21" t="str">
        <f t="shared" si="297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2814</v>
      </c>
      <c r="B2816" s="21" t="s">
        <v>3568</v>
      </c>
      <c r="C2816" s="30">
        <v>45912</v>
      </c>
      <c r="D2816" s="30">
        <v>45918</v>
      </c>
      <c r="E2816" s="47">
        <v>68.599999999999994</v>
      </c>
      <c r="F2816" s="47">
        <f t="shared" si="292"/>
        <v>6036.7999999999993</v>
      </c>
      <c r="G2816" s="48">
        <f t="shared" si="293"/>
        <v>30183.999999999996</v>
      </c>
      <c r="H2816" s="21">
        <v>300602</v>
      </c>
      <c r="I2816" s="21" t="s">
        <v>4074</v>
      </c>
      <c r="J2816" s="21">
        <v>5</v>
      </c>
      <c r="K2816" s="21">
        <v>5</v>
      </c>
      <c r="L2816" s="21">
        <f t="shared" si="294"/>
        <v>0</v>
      </c>
      <c r="M2816" s="21" t="s">
        <v>3646</v>
      </c>
      <c r="N2816" s="30">
        <v>45920</v>
      </c>
      <c r="O2816" s="48">
        <v>53165</v>
      </c>
      <c r="P2816" s="21" t="s">
        <v>630</v>
      </c>
      <c r="Q2816" s="21">
        <v>58155919651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Telangana</v>
      </c>
      <c r="W2816" s="38"/>
      <c r="X2816" s="30">
        <v>45922</v>
      </c>
      <c r="Y2816" s="21">
        <f t="shared" si="295"/>
        <v>2</v>
      </c>
      <c r="Z2816" s="21" t="str">
        <f t="shared" si="296"/>
        <v>Saturday</v>
      </c>
      <c r="AA2816" s="21" t="str">
        <f t="shared" si="297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x14ac:dyDescent="0.25">
      <c r="A2817" s="21">
        <v>2815</v>
      </c>
      <c r="B2817" s="21" t="s">
        <v>3568</v>
      </c>
      <c r="C2817" s="30">
        <v>45912</v>
      </c>
      <c r="D2817" s="30">
        <v>45918</v>
      </c>
      <c r="E2817" s="47">
        <v>297</v>
      </c>
      <c r="F2817" s="47">
        <f t="shared" si="292"/>
        <v>26136</v>
      </c>
      <c r="G2817" s="48">
        <f t="shared" si="293"/>
        <v>78408</v>
      </c>
      <c r="H2817" s="21">
        <v>301044</v>
      </c>
      <c r="I2817" s="21" t="s">
        <v>4075</v>
      </c>
      <c r="J2817" s="21">
        <v>3</v>
      </c>
      <c r="K2817" s="21">
        <v>3</v>
      </c>
      <c r="L2817" s="21">
        <f t="shared" si="294"/>
        <v>0</v>
      </c>
      <c r="M2817" s="21" t="s">
        <v>3631</v>
      </c>
      <c r="N2817" s="30">
        <v>45920</v>
      </c>
      <c r="O2817" s="48">
        <v>119691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5"/>
        <v>2</v>
      </c>
      <c r="Z2817" s="21" t="str">
        <f t="shared" si="296"/>
        <v>Saturday</v>
      </c>
      <c r="AA2817" s="21" t="str">
        <f t="shared" si="297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2816</v>
      </c>
      <c r="B2818" s="21" t="s">
        <v>3568</v>
      </c>
      <c r="C2818" s="30">
        <v>45912</v>
      </c>
      <c r="D2818" s="30">
        <v>45918</v>
      </c>
      <c r="E2818" s="47">
        <v>207.9</v>
      </c>
      <c r="F2818" s="47">
        <f t="shared" si="292"/>
        <v>18295.2</v>
      </c>
      <c r="G2818" s="48">
        <f t="shared" si="293"/>
        <v>54885.600000000006</v>
      </c>
      <c r="H2818" s="21">
        <v>302910</v>
      </c>
      <c r="I2818" s="21" t="s">
        <v>4076</v>
      </c>
      <c r="J2818" s="21">
        <v>3</v>
      </c>
      <c r="K2818" s="21">
        <v>3</v>
      </c>
      <c r="L2818" s="21">
        <f t="shared" si="294"/>
        <v>0</v>
      </c>
      <c r="M2818" s="21" t="s">
        <v>3631</v>
      </c>
      <c r="N2818" s="30">
        <v>45920</v>
      </c>
      <c r="O2818" s="48">
        <v>89768.25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5"/>
        <v>2</v>
      </c>
      <c r="Z2818" s="21" t="str">
        <f t="shared" si="296"/>
        <v>Saturday</v>
      </c>
      <c r="AA2818" s="21" t="str">
        <f t="shared" si="297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2817</v>
      </c>
      <c r="B2819" s="21" t="s">
        <v>3568</v>
      </c>
      <c r="C2819" s="30">
        <v>45912</v>
      </c>
      <c r="D2819" s="30">
        <v>45918</v>
      </c>
      <c r="E2819" s="47">
        <v>153</v>
      </c>
      <c r="F2819" s="47">
        <f t="shared" si="292"/>
        <v>13464</v>
      </c>
      <c r="G2819" s="48">
        <f t="shared" si="293"/>
        <v>26928</v>
      </c>
      <c r="H2819" s="21">
        <v>303529</v>
      </c>
      <c r="I2819" s="21" t="s">
        <v>4077</v>
      </c>
      <c r="J2819" s="21">
        <v>2</v>
      </c>
      <c r="K2819" s="21">
        <v>2</v>
      </c>
      <c r="L2819" s="21">
        <f t="shared" si="294"/>
        <v>0</v>
      </c>
      <c r="M2819" s="21" t="s">
        <v>3625</v>
      </c>
      <c r="N2819" s="30">
        <v>45923</v>
      </c>
      <c r="O2819" s="48">
        <v>46165</v>
      </c>
      <c r="P2819" s="21" t="s">
        <v>652</v>
      </c>
      <c r="Q2819" s="21" t="s">
        <v>2070</v>
      </c>
      <c r="R2819" s="21" t="s">
        <v>637</v>
      </c>
      <c r="S2819" s="3">
        <v>4</v>
      </c>
      <c r="T2819" s="37" t="s">
        <v>3679</v>
      </c>
      <c r="U2819" s="21" t="s">
        <v>18</v>
      </c>
      <c r="V2819" s="21" t="str">
        <f>VLOOKUP(P2819,'Customer List'!B:C,2,)</f>
        <v>Delhi</v>
      </c>
      <c r="W2819" s="38"/>
      <c r="X2819" s="30">
        <f>IF(OR(R2819 = "PRIYANKA MADAM", R2819 = "DEEPAK", R2819 = "PORTER"),N2819,"")</f>
        <v>45923</v>
      </c>
      <c r="Y2819" s="21">
        <f t="shared" si="295"/>
        <v>0</v>
      </c>
      <c r="Z2819" s="21" t="str">
        <f t="shared" si="296"/>
        <v>Tuesday</v>
      </c>
      <c r="AA2819" s="21" t="str">
        <f t="shared" si="297"/>
        <v>Tuesday</v>
      </c>
      <c r="AB2819" s="21" t="str">
        <f>VLOOKUP(U2819,'Currency Sheet'!A:C,3,)</f>
        <v>DOLLAR</v>
      </c>
      <c r="AC2819" s="42" t="str">
        <f>VLOOKUP(P2819,'Customer List'!B:D,3,)</f>
        <v>Local</v>
      </c>
    </row>
    <row r="2820" spans="1:29" x14ac:dyDescent="0.25">
      <c r="A2820" s="21">
        <v>2818</v>
      </c>
      <c r="B2820" s="21" t="s">
        <v>3568</v>
      </c>
      <c r="C2820" s="30">
        <v>45912</v>
      </c>
      <c r="D2820" s="30">
        <v>45918</v>
      </c>
      <c r="E2820" s="47">
        <v>300.75</v>
      </c>
      <c r="F2820" s="47">
        <f t="shared" ref="F2820:F2883" si="300">IF(AB2820="DOLLAR",E2820*88,E2820)</f>
        <v>26466</v>
      </c>
      <c r="G2820" s="48">
        <f t="shared" ref="G2820:G2883" si="301">F2820*J2820</f>
        <v>79398</v>
      </c>
      <c r="H2820" s="21">
        <v>304042</v>
      </c>
      <c r="I2820" s="21" t="s">
        <v>3888</v>
      </c>
      <c r="J2820" s="21">
        <v>3</v>
      </c>
      <c r="K2820" s="21">
        <v>3</v>
      </c>
      <c r="L2820" s="21">
        <f t="shared" ref="L2820:L2883" si="302">J2820-K2820</f>
        <v>0</v>
      </c>
      <c r="M2820" s="21" t="s">
        <v>3631</v>
      </c>
      <c r="N2820" s="30">
        <v>45920</v>
      </c>
      <c r="O2820" s="48">
        <v>121202.25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ref="Y2820:Y2883" si="303">IF(X2820="", "", X2820-N2820)</f>
        <v>2</v>
      </c>
      <c r="Z2820" s="21" t="str">
        <f t="shared" ref="Z2820:Z2883" si="304">IF(N2820="", "", TEXT(N2820, "dddd"))</f>
        <v>Saturday</v>
      </c>
      <c r="AA2820" s="21" t="str">
        <f t="shared" ref="AA2820:AA2883" si="305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2819</v>
      </c>
      <c r="B2821" s="21" t="s">
        <v>3568</v>
      </c>
      <c r="C2821" s="30">
        <v>45912</v>
      </c>
      <c r="D2821" s="30">
        <v>45918</v>
      </c>
      <c r="E2821" s="47">
        <v>185.5</v>
      </c>
      <c r="F2821" s="47">
        <f t="shared" si="300"/>
        <v>16324</v>
      </c>
      <c r="G2821" s="48">
        <f t="shared" si="301"/>
        <v>32648</v>
      </c>
      <c r="H2821" s="21">
        <v>304120</v>
      </c>
      <c r="I2821" s="21" t="s">
        <v>4078</v>
      </c>
      <c r="J2821" s="21">
        <v>2</v>
      </c>
      <c r="K2821" s="21">
        <v>2</v>
      </c>
      <c r="L2821" s="21">
        <f t="shared" si="302"/>
        <v>0</v>
      </c>
      <c r="M2821" s="21" t="s">
        <v>3631</v>
      </c>
      <c r="N2821" s="30">
        <v>45920</v>
      </c>
      <c r="O2821" s="48">
        <v>53397.5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3"/>
        <v>2</v>
      </c>
      <c r="Z2821" s="21" t="str">
        <f t="shared" si="304"/>
        <v>Saturday</v>
      </c>
      <c r="AA2821" s="21" t="str">
        <f t="shared" si="305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2820</v>
      </c>
      <c r="B2822" s="21" t="s">
        <v>3568</v>
      </c>
      <c r="C2822" s="30">
        <v>45912</v>
      </c>
      <c r="D2822" s="30">
        <v>45918</v>
      </c>
      <c r="E2822" s="47">
        <v>226.1</v>
      </c>
      <c r="F2822" s="47">
        <f t="shared" si="300"/>
        <v>19896.8</v>
      </c>
      <c r="G2822" s="48">
        <f t="shared" si="301"/>
        <v>59690.399999999994</v>
      </c>
      <c r="H2822" s="21">
        <v>305636</v>
      </c>
      <c r="I2822" s="21" t="s">
        <v>4079</v>
      </c>
      <c r="J2822" s="21">
        <v>3</v>
      </c>
      <c r="K2822" s="21">
        <v>3</v>
      </c>
      <c r="L2822" s="21">
        <f t="shared" si="302"/>
        <v>0</v>
      </c>
      <c r="M2822" s="21" t="s">
        <v>3631</v>
      </c>
      <c r="N2822" s="30">
        <v>45920</v>
      </c>
      <c r="O2822" s="48">
        <v>97626.75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3"/>
        <v>2</v>
      </c>
      <c r="Z2822" s="21" t="str">
        <f t="shared" si="304"/>
        <v>Saturday</v>
      </c>
      <c r="AA2822" s="21" t="str">
        <f t="shared" si="305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2821</v>
      </c>
      <c r="B2823" s="21" t="s">
        <v>3568</v>
      </c>
      <c r="C2823" s="30">
        <v>45912</v>
      </c>
      <c r="D2823" s="30">
        <v>45918</v>
      </c>
      <c r="E2823" s="47">
        <v>318</v>
      </c>
      <c r="F2823" s="47">
        <f t="shared" si="300"/>
        <v>27984</v>
      </c>
      <c r="G2823" s="48">
        <f t="shared" si="301"/>
        <v>27984</v>
      </c>
      <c r="H2823" s="21">
        <v>308120</v>
      </c>
      <c r="I2823" s="21" t="s">
        <v>4080</v>
      </c>
      <c r="J2823" s="21">
        <v>1</v>
      </c>
      <c r="K2823" s="21">
        <v>1</v>
      </c>
      <c r="L2823" s="21">
        <f t="shared" si="302"/>
        <v>0</v>
      </c>
      <c r="M2823" s="21" t="s">
        <v>3663</v>
      </c>
      <c r="N2823" s="30">
        <v>45920</v>
      </c>
      <c r="O2823" s="48">
        <v>36252</v>
      </c>
      <c r="P2823" s="21" t="s">
        <v>242</v>
      </c>
      <c r="Q2823" s="21">
        <v>58155920465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Mumbai</v>
      </c>
      <c r="W2823" s="38"/>
      <c r="X2823" s="30">
        <v>45922</v>
      </c>
      <c r="Y2823" s="21">
        <f t="shared" si="303"/>
        <v>2</v>
      </c>
      <c r="Z2823" s="21" t="str">
        <f t="shared" si="304"/>
        <v>Saturday</v>
      </c>
      <c r="AA2823" s="21" t="str">
        <f t="shared" si="305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2822</v>
      </c>
      <c r="B2824" s="21" t="s">
        <v>3568</v>
      </c>
      <c r="C2824" s="30">
        <v>45912</v>
      </c>
      <c r="D2824" s="30">
        <v>45918</v>
      </c>
      <c r="E2824" s="47">
        <v>204.4</v>
      </c>
      <c r="F2824" s="47">
        <f t="shared" si="300"/>
        <v>17987.2</v>
      </c>
      <c r="G2824" s="48">
        <f t="shared" si="301"/>
        <v>53961.600000000006</v>
      </c>
      <c r="H2824" s="21">
        <v>324406</v>
      </c>
      <c r="I2824" s="21" t="s">
        <v>4081</v>
      </c>
      <c r="J2824" s="21">
        <v>3</v>
      </c>
      <c r="K2824" s="21">
        <v>3</v>
      </c>
      <c r="L2824" s="21">
        <f t="shared" si="302"/>
        <v>0</v>
      </c>
      <c r="M2824" s="21" t="s">
        <v>3631</v>
      </c>
      <c r="N2824" s="30">
        <v>45920</v>
      </c>
      <c r="O2824" s="48">
        <v>88257</v>
      </c>
      <c r="P2824" s="21" t="s">
        <v>2048</v>
      </c>
      <c r="Q2824" s="21">
        <v>58155928261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Hyderabad</v>
      </c>
      <c r="W2824" s="38"/>
      <c r="X2824" s="30">
        <v>45922</v>
      </c>
      <c r="Y2824" s="21">
        <f t="shared" si="303"/>
        <v>2</v>
      </c>
      <c r="Z2824" s="21" t="str">
        <f t="shared" si="304"/>
        <v>Saturday</v>
      </c>
      <c r="AA2824" s="21" t="str">
        <f t="shared" si="305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2823</v>
      </c>
      <c r="B2825" s="21" t="s">
        <v>3568</v>
      </c>
      <c r="C2825" s="30">
        <v>45912</v>
      </c>
      <c r="D2825" s="30">
        <v>45918</v>
      </c>
      <c r="E2825" s="47">
        <v>334.5</v>
      </c>
      <c r="F2825" s="47">
        <f t="shared" si="300"/>
        <v>29436</v>
      </c>
      <c r="G2825" s="48">
        <f t="shared" si="301"/>
        <v>88308</v>
      </c>
      <c r="H2825" s="21">
        <v>353230</v>
      </c>
      <c r="I2825" s="21" t="s">
        <v>4082</v>
      </c>
      <c r="J2825" s="21">
        <v>3</v>
      </c>
      <c r="K2825" s="21">
        <v>3</v>
      </c>
      <c r="L2825" s="21">
        <f t="shared" si="302"/>
        <v>0</v>
      </c>
      <c r="M2825" s="21" t="s">
        <v>3631</v>
      </c>
      <c r="N2825" s="30">
        <v>45920</v>
      </c>
      <c r="O2825" s="48">
        <v>134803.5</v>
      </c>
      <c r="P2825" s="21" t="s">
        <v>2048</v>
      </c>
      <c r="Q2825" s="21">
        <v>58155928261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Hyderabad</v>
      </c>
      <c r="W2825" s="38"/>
      <c r="X2825" s="30">
        <v>45922</v>
      </c>
      <c r="Y2825" s="21">
        <f t="shared" si="303"/>
        <v>2</v>
      </c>
      <c r="Z2825" s="21" t="str">
        <f t="shared" si="304"/>
        <v>Saturday</v>
      </c>
      <c r="AA2825" s="21" t="str">
        <f t="shared" si="305"/>
        <v>Monday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2824</v>
      </c>
      <c r="B2826" s="21" t="s">
        <v>3568</v>
      </c>
      <c r="C2826" s="30">
        <v>45912</v>
      </c>
      <c r="D2826" s="30">
        <v>45918</v>
      </c>
      <c r="E2826" s="47">
        <v>156.75</v>
      </c>
      <c r="F2826" s="47">
        <f t="shared" si="300"/>
        <v>13794</v>
      </c>
      <c r="G2826" s="48">
        <f t="shared" si="301"/>
        <v>13794</v>
      </c>
      <c r="H2826" s="21">
        <v>356619</v>
      </c>
      <c r="I2826" s="21" t="s">
        <v>4083</v>
      </c>
      <c r="J2826" s="21">
        <v>1</v>
      </c>
      <c r="K2826" s="21">
        <v>1</v>
      </c>
      <c r="L2826" s="21">
        <f t="shared" si="302"/>
        <v>0</v>
      </c>
      <c r="M2826" s="21" t="s">
        <v>3636</v>
      </c>
      <c r="N2826" s="30">
        <v>45920</v>
      </c>
      <c r="O2826" s="48">
        <v>22676.5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303"/>
        <v>3</v>
      </c>
      <c r="Z2826" s="21" t="str">
        <f t="shared" si="304"/>
        <v>Saturday</v>
      </c>
      <c r="AA2826" s="21" t="str">
        <f t="shared" si="305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2825</v>
      </c>
      <c r="B2827" s="21" t="s">
        <v>3568</v>
      </c>
      <c r="C2827" s="30">
        <v>45912</v>
      </c>
      <c r="D2827" s="30">
        <v>45918</v>
      </c>
      <c r="E2827" s="47">
        <v>136.5</v>
      </c>
      <c r="F2827" s="47">
        <f t="shared" si="300"/>
        <v>12012</v>
      </c>
      <c r="G2827" s="48">
        <f t="shared" si="301"/>
        <v>12012</v>
      </c>
      <c r="H2827" s="21">
        <v>359413</v>
      </c>
      <c r="I2827" s="21" t="s">
        <v>4084</v>
      </c>
      <c r="J2827" s="21">
        <v>1</v>
      </c>
      <c r="K2827" s="21">
        <v>1</v>
      </c>
      <c r="L2827" s="21">
        <f t="shared" si="302"/>
        <v>0</v>
      </c>
      <c r="M2827" s="21" t="s">
        <v>3636</v>
      </c>
      <c r="N2827" s="30">
        <v>45920</v>
      </c>
      <c r="O2827" s="48">
        <v>19747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303"/>
        <v>3</v>
      </c>
      <c r="Z2827" s="21" t="str">
        <f t="shared" si="304"/>
        <v>Saturday</v>
      </c>
      <c r="AA2827" s="21" t="str">
        <f t="shared" si="305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2826</v>
      </c>
      <c r="B2828" s="21" t="s">
        <v>3568</v>
      </c>
      <c r="C2828" s="30">
        <v>45912</v>
      </c>
      <c r="D2828" s="30">
        <v>45918</v>
      </c>
      <c r="E2828" s="47">
        <v>177.75</v>
      </c>
      <c r="F2828" s="47">
        <f t="shared" si="300"/>
        <v>15642</v>
      </c>
      <c r="G2828" s="48">
        <f t="shared" si="301"/>
        <v>15642</v>
      </c>
      <c r="H2828" s="21">
        <v>360731</v>
      </c>
      <c r="I2828" s="21" t="s">
        <v>4085</v>
      </c>
      <c r="J2828" s="21">
        <v>1</v>
      </c>
      <c r="K2828" s="21">
        <v>1</v>
      </c>
      <c r="L2828" s="21">
        <f t="shared" si="302"/>
        <v>0</v>
      </c>
      <c r="M2828" s="21" t="s">
        <v>3636</v>
      </c>
      <c r="N2828" s="30">
        <v>45920</v>
      </c>
      <c r="O2828" s="48">
        <v>25714.5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3"/>
        <v>3</v>
      </c>
      <c r="Z2828" s="21" t="str">
        <f t="shared" si="304"/>
        <v>Saturday</v>
      </c>
      <c r="AA2828" s="21" t="str">
        <f t="shared" si="305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2827</v>
      </c>
      <c r="B2829" s="21" t="s">
        <v>3568</v>
      </c>
      <c r="C2829" s="30">
        <v>45912</v>
      </c>
      <c r="D2829" s="30">
        <v>45918</v>
      </c>
      <c r="E2829" s="47">
        <v>259</v>
      </c>
      <c r="F2829" s="47">
        <f t="shared" si="300"/>
        <v>22792</v>
      </c>
      <c r="G2829" s="48">
        <f t="shared" si="301"/>
        <v>22792</v>
      </c>
      <c r="H2829" s="21">
        <v>369616</v>
      </c>
      <c r="I2829" s="21" t="s">
        <v>4086</v>
      </c>
      <c r="J2829" s="21">
        <v>1</v>
      </c>
      <c r="K2829" s="21">
        <v>1</v>
      </c>
      <c r="L2829" s="21">
        <f t="shared" si="302"/>
        <v>0</v>
      </c>
      <c r="M2829" s="21" t="s">
        <v>3640</v>
      </c>
      <c r="N2829" s="30">
        <v>45920</v>
      </c>
      <c r="O2829" s="48">
        <v>34410</v>
      </c>
      <c r="P2829" s="21" t="s">
        <v>891</v>
      </c>
      <c r="Q2829" s="21">
        <v>58155919286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Banglore</v>
      </c>
      <c r="W2829" s="38"/>
      <c r="X2829" s="30">
        <v>45922</v>
      </c>
      <c r="Y2829" s="21">
        <f t="shared" si="303"/>
        <v>2</v>
      </c>
      <c r="Z2829" s="21" t="str">
        <f t="shared" si="304"/>
        <v>Saturday</v>
      </c>
      <c r="AA2829" s="21" t="str">
        <f t="shared" si="305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2828</v>
      </c>
      <c r="B2830" s="21" t="s">
        <v>3568</v>
      </c>
      <c r="C2830" s="30">
        <v>45912</v>
      </c>
      <c r="D2830" s="30">
        <v>45918</v>
      </c>
      <c r="E2830" s="47">
        <v>316.5</v>
      </c>
      <c r="F2830" s="47">
        <f t="shared" si="300"/>
        <v>27852</v>
      </c>
      <c r="G2830" s="48">
        <f t="shared" si="301"/>
        <v>55704</v>
      </c>
      <c r="H2830" s="21">
        <v>373746</v>
      </c>
      <c r="I2830" s="21" t="s">
        <v>4087</v>
      </c>
      <c r="J2830" s="21">
        <v>2</v>
      </c>
      <c r="K2830" s="21">
        <v>2</v>
      </c>
      <c r="L2830" s="21">
        <f t="shared" si="302"/>
        <v>0</v>
      </c>
      <c r="M2830" s="21" t="s">
        <v>3641</v>
      </c>
      <c r="N2830" s="30">
        <v>45920</v>
      </c>
      <c r="O2830" s="48">
        <v>91574</v>
      </c>
      <c r="P2830" s="21" t="s">
        <v>891</v>
      </c>
      <c r="Q2830" s="21">
        <v>58155919286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Banglore</v>
      </c>
      <c r="W2830" s="38"/>
      <c r="X2830" s="30">
        <v>45922</v>
      </c>
      <c r="Y2830" s="21">
        <f t="shared" si="303"/>
        <v>2</v>
      </c>
      <c r="Z2830" s="21" t="str">
        <f t="shared" si="304"/>
        <v>Saturday</v>
      </c>
      <c r="AA2830" s="21" t="str">
        <f t="shared" si="305"/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x14ac:dyDescent="0.25">
      <c r="A2831" s="21">
        <v>2829</v>
      </c>
      <c r="B2831" s="21" t="s">
        <v>3568</v>
      </c>
      <c r="C2831" s="30">
        <v>45912</v>
      </c>
      <c r="D2831" s="30">
        <v>45918</v>
      </c>
      <c r="E2831" s="47">
        <v>99.4</v>
      </c>
      <c r="F2831" s="47">
        <f t="shared" si="300"/>
        <v>8747.2000000000007</v>
      </c>
      <c r="G2831" s="48">
        <f t="shared" si="301"/>
        <v>8747.2000000000007</v>
      </c>
      <c r="H2831" s="21">
        <v>379207</v>
      </c>
      <c r="I2831" s="21" t="s">
        <v>4088</v>
      </c>
      <c r="J2831" s="21">
        <v>1</v>
      </c>
      <c r="K2831" s="21">
        <v>1</v>
      </c>
      <c r="L2831" s="21">
        <f t="shared" si="302"/>
        <v>0</v>
      </c>
      <c r="M2831" s="21" t="s">
        <v>3636</v>
      </c>
      <c r="N2831" s="30">
        <v>45920</v>
      </c>
      <c r="O2831" s="48">
        <v>15407</v>
      </c>
      <c r="P2831" s="21" t="s">
        <v>266</v>
      </c>
      <c r="Q2831" s="21">
        <v>58155923210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Pune</v>
      </c>
      <c r="W2831" s="38"/>
      <c r="X2831" s="30">
        <v>45923</v>
      </c>
      <c r="Y2831" s="21">
        <f t="shared" si="303"/>
        <v>3</v>
      </c>
      <c r="Z2831" s="21" t="str">
        <f t="shared" si="304"/>
        <v>Saturday</v>
      </c>
      <c r="AA2831" s="21" t="str">
        <f t="shared" si="305"/>
        <v>Tuesday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2830</v>
      </c>
      <c r="B2832" s="21" t="s">
        <v>3568</v>
      </c>
      <c r="C2832" s="30">
        <v>45912</v>
      </c>
      <c r="D2832" s="30">
        <v>45918</v>
      </c>
      <c r="E2832" s="47">
        <v>199.5</v>
      </c>
      <c r="F2832" s="47">
        <f t="shared" si="300"/>
        <v>17556</v>
      </c>
      <c r="G2832" s="48">
        <f t="shared" si="301"/>
        <v>52668</v>
      </c>
      <c r="H2832" s="21">
        <v>384808</v>
      </c>
      <c r="I2832" s="21" t="s">
        <v>4089</v>
      </c>
      <c r="J2832" s="21">
        <v>3</v>
      </c>
      <c r="K2832" s="21">
        <v>3</v>
      </c>
      <c r="L2832" s="21">
        <f t="shared" si="302"/>
        <v>0</v>
      </c>
      <c r="M2832" s="21" t="s">
        <v>3631</v>
      </c>
      <c r="N2832" s="30">
        <v>45920</v>
      </c>
      <c r="O2832" s="48">
        <v>86141.25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3"/>
        <v>2</v>
      </c>
      <c r="Z2832" s="21" t="str">
        <f t="shared" si="304"/>
        <v>Saturday</v>
      </c>
      <c r="AA2832" s="21" t="str">
        <f t="shared" si="305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2831</v>
      </c>
      <c r="B2833" s="21" t="s">
        <v>3568</v>
      </c>
      <c r="C2833" s="30">
        <v>45912</v>
      </c>
      <c r="D2833" s="30">
        <v>45918</v>
      </c>
      <c r="E2833" s="47">
        <v>250.6</v>
      </c>
      <c r="F2833" s="47">
        <f t="shared" si="300"/>
        <v>22052.799999999999</v>
      </c>
      <c r="G2833" s="48">
        <f t="shared" si="301"/>
        <v>22052.799999999999</v>
      </c>
      <c r="H2833" s="21">
        <v>395004</v>
      </c>
      <c r="I2833" s="21" t="s">
        <v>4090</v>
      </c>
      <c r="J2833" s="21">
        <v>1</v>
      </c>
      <c r="K2833" s="21">
        <v>1</v>
      </c>
      <c r="L2833" s="21">
        <f t="shared" si="302"/>
        <v>0</v>
      </c>
      <c r="M2833" s="21" t="s">
        <v>3721</v>
      </c>
      <c r="N2833" s="30">
        <v>45929</v>
      </c>
      <c r="O2833" s="48">
        <v>38843</v>
      </c>
      <c r="P2833" s="21" t="s">
        <v>3720</v>
      </c>
      <c r="Q2833" s="21" t="s">
        <v>2070</v>
      </c>
      <c r="R2833" s="21" t="s">
        <v>637</v>
      </c>
      <c r="S2833" s="3">
        <v>4</v>
      </c>
      <c r="T2833" s="37"/>
      <c r="U2833" s="21" t="s">
        <v>18</v>
      </c>
      <c r="V2833" s="21" t="str">
        <f>VLOOKUP(P2833,'Customer List'!B:C,2,)</f>
        <v>Delhi</v>
      </c>
      <c r="W2833" s="38"/>
      <c r="X2833" s="30">
        <f>IF(OR(R2833 = "PRIYANKA MADAM", R2833 = "DEEPAK", R2833 = "PORTER"),N2833,"")</f>
        <v>45929</v>
      </c>
      <c r="Y2833" s="21">
        <f t="shared" si="303"/>
        <v>0</v>
      </c>
      <c r="Z2833" s="21" t="str">
        <f t="shared" si="304"/>
        <v>Monday</v>
      </c>
      <c r="AA2833" s="21" t="str">
        <f t="shared" si="305"/>
        <v>Monday</v>
      </c>
      <c r="AB2833" s="21" t="str">
        <f>VLOOKUP(U2833,'Currency Sheet'!A:C,3,)</f>
        <v>DOLLAR</v>
      </c>
      <c r="AC2833" s="42" t="str">
        <f>VLOOKUP(P2833,'Customer List'!B:D,3,)</f>
        <v>Local</v>
      </c>
    </row>
    <row r="2834" spans="1:29" x14ac:dyDescent="0.25">
      <c r="A2834" s="21">
        <v>2832</v>
      </c>
      <c r="B2834" s="21" t="s">
        <v>3568</v>
      </c>
      <c r="C2834" s="30">
        <v>45912</v>
      </c>
      <c r="D2834" s="30">
        <v>45918</v>
      </c>
      <c r="E2834" s="47">
        <v>116.89999999999999</v>
      </c>
      <c r="F2834" s="47">
        <f t="shared" si="300"/>
        <v>10287.199999999999</v>
      </c>
      <c r="G2834" s="48">
        <f t="shared" si="301"/>
        <v>30861.599999999999</v>
      </c>
      <c r="H2834" s="21">
        <v>400118</v>
      </c>
      <c r="I2834" s="21" t="s">
        <v>4091</v>
      </c>
      <c r="J2834" s="21">
        <v>3</v>
      </c>
      <c r="K2834" s="21">
        <v>3</v>
      </c>
      <c r="L2834" s="21">
        <f t="shared" si="302"/>
        <v>0</v>
      </c>
      <c r="M2834" s="21" t="s">
        <v>3631</v>
      </c>
      <c r="N2834" s="30">
        <v>45920</v>
      </c>
      <c r="O2834" s="48">
        <v>50475.75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3"/>
        <v>2</v>
      </c>
      <c r="Z2834" s="21" t="str">
        <f t="shared" si="304"/>
        <v>Saturday</v>
      </c>
      <c r="AA2834" s="21" t="str">
        <f t="shared" si="305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2833</v>
      </c>
      <c r="B2835" s="21" t="s">
        <v>3568</v>
      </c>
      <c r="C2835" s="30">
        <v>45912</v>
      </c>
      <c r="D2835" s="30">
        <v>45918</v>
      </c>
      <c r="E2835" s="47">
        <v>125.3</v>
      </c>
      <c r="F2835" s="47">
        <f t="shared" si="300"/>
        <v>11026.4</v>
      </c>
      <c r="G2835" s="48">
        <f t="shared" si="301"/>
        <v>33079.199999999997</v>
      </c>
      <c r="H2835" s="21">
        <v>400128</v>
      </c>
      <c r="I2835" s="21" t="s">
        <v>3800</v>
      </c>
      <c r="J2835" s="21">
        <v>3</v>
      </c>
      <c r="K2835" s="21">
        <v>3</v>
      </c>
      <c r="L2835" s="21">
        <f t="shared" si="302"/>
        <v>0</v>
      </c>
      <c r="M2835" s="21" t="s">
        <v>3631</v>
      </c>
      <c r="N2835" s="30">
        <v>45920</v>
      </c>
      <c r="O2835" s="48">
        <v>54102.75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3"/>
        <v>2</v>
      </c>
      <c r="Z2835" s="21" t="str">
        <f t="shared" si="304"/>
        <v>Saturday</v>
      </c>
      <c r="AA2835" s="21" t="str">
        <f t="shared" si="305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2834</v>
      </c>
      <c r="B2836" s="21" t="s">
        <v>3568</v>
      </c>
      <c r="C2836" s="30">
        <v>45912</v>
      </c>
      <c r="D2836" s="30">
        <v>45918</v>
      </c>
      <c r="E2836" s="47">
        <v>32.9</v>
      </c>
      <c r="F2836" s="47">
        <f t="shared" si="300"/>
        <v>2895.2</v>
      </c>
      <c r="G2836" s="48">
        <f t="shared" si="301"/>
        <v>2895.2</v>
      </c>
      <c r="H2836" s="21">
        <v>400137</v>
      </c>
      <c r="I2836" s="21" t="s">
        <v>4092</v>
      </c>
      <c r="J2836" s="21">
        <v>1</v>
      </c>
      <c r="K2836" s="21">
        <v>1</v>
      </c>
      <c r="L2836" s="21">
        <f t="shared" si="302"/>
        <v>0</v>
      </c>
      <c r="M2836" s="21" t="s">
        <v>3650</v>
      </c>
      <c r="N2836" s="30">
        <v>45920</v>
      </c>
      <c r="O2836" s="48">
        <v>4794</v>
      </c>
      <c r="P2836" s="21" t="s">
        <v>629</v>
      </c>
      <c r="Q2836" s="21">
        <v>58155918612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Gujrat</v>
      </c>
      <c r="W2836" s="38"/>
      <c r="X2836" s="30">
        <v>45922</v>
      </c>
      <c r="Y2836" s="21">
        <f t="shared" si="303"/>
        <v>2</v>
      </c>
      <c r="Z2836" s="21" t="str">
        <f t="shared" si="304"/>
        <v>Saturday</v>
      </c>
      <c r="AA2836" s="21" t="str">
        <f t="shared" si="305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2835</v>
      </c>
      <c r="B2837" s="21" t="s">
        <v>3568</v>
      </c>
      <c r="C2837" s="30">
        <v>45912</v>
      </c>
      <c r="D2837" s="30">
        <v>45918</v>
      </c>
      <c r="E2837" s="47">
        <v>82.6</v>
      </c>
      <c r="F2837" s="47">
        <f t="shared" si="300"/>
        <v>7268.7999999999993</v>
      </c>
      <c r="G2837" s="48">
        <f t="shared" si="301"/>
        <v>7268.7999999999993</v>
      </c>
      <c r="H2837" s="21">
        <v>400208</v>
      </c>
      <c r="I2837" s="21" t="s">
        <v>4093</v>
      </c>
      <c r="J2837" s="21">
        <v>1</v>
      </c>
      <c r="K2837" s="21">
        <v>1</v>
      </c>
      <c r="L2837" s="21">
        <f t="shared" si="302"/>
        <v>0</v>
      </c>
      <c r="M2837" s="21" t="s">
        <v>3631</v>
      </c>
      <c r="N2837" s="30">
        <v>45920</v>
      </c>
      <c r="O2837" s="48">
        <v>11888.5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303"/>
        <v>2</v>
      </c>
      <c r="Z2837" s="21" t="str">
        <f t="shared" si="304"/>
        <v>Saturday</v>
      </c>
      <c r="AA2837" s="21" t="str">
        <f t="shared" si="305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2836</v>
      </c>
      <c r="B2838" s="21" t="s">
        <v>3568</v>
      </c>
      <c r="C2838" s="30">
        <v>45912</v>
      </c>
      <c r="D2838" s="30">
        <v>45918</v>
      </c>
      <c r="E2838" s="47">
        <v>309.75</v>
      </c>
      <c r="F2838" s="47">
        <f t="shared" si="300"/>
        <v>27258</v>
      </c>
      <c r="G2838" s="48">
        <f t="shared" si="301"/>
        <v>81774</v>
      </c>
      <c r="H2838" s="21">
        <v>400274</v>
      </c>
      <c r="I2838" s="21" t="s">
        <v>4094</v>
      </c>
      <c r="J2838" s="21">
        <v>3</v>
      </c>
      <c r="K2838" s="21">
        <v>3</v>
      </c>
      <c r="L2838" s="21">
        <f t="shared" si="302"/>
        <v>0</v>
      </c>
      <c r="M2838" s="21" t="s">
        <v>3631</v>
      </c>
      <c r="N2838" s="30">
        <v>45920</v>
      </c>
      <c r="O2838" s="48">
        <v>124829.25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3"/>
        <v>2</v>
      </c>
      <c r="Z2838" s="21" t="str">
        <f t="shared" si="304"/>
        <v>Saturday</v>
      </c>
      <c r="AA2838" s="21" t="str">
        <f t="shared" si="305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2837</v>
      </c>
      <c r="B2839" s="21" t="s">
        <v>3568</v>
      </c>
      <c r="C2839" s="30">
        <v>45912</v>
      </c>
      <c r="D2839" s="30">
        <v>45918</v>
      </c>
      <c r="E2839" s="47">
        <v>135.1</v>
      </c>
      <c r="F2839" s="47">
        <f t="shared" si="300"/>
        <v>11888.8</v>
      </c>
      <c r="G2839" s="48">
        <f t="shared" si="301"/>
        <v>23777.599999999999</v>
      </c>
      <c r="H2839" s="21">
        <v>400334</v>
      </c>
      <c r="I2839" s="21" t="s">
        <v>3809</v>
      </c>
      <c r="J2839" s="21">
        <v>2</v>
      </c>
      <c r="K2839" s="21">
        <v>2</v>
      </c>
      <c r="L2839" s="21">
        <f t="shared" si="302"/>
        <v>0</v>
      </c>
      <c r="M2839" s="21" t="s">
        <v>3631</v>
      </c>
      <c r="N2839" s="30">
        <v>45920</v>
      </c>
      <c r="O2839" s="48">
        <v>38889.5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3"/>
        <v>2</v>
      </c>
      <c r="Z2839" s="21" t="str">
        <f t="shared" si="304"/>
        <v>Saturday</v>
      </c>
      <c r="AA2839" s="21" t="str">
        <f t="shared" si="305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2838</v>
      </c>
      <c r="B2840" s="21" t="s">
        <v>3568</v>
      </c>
      <c r="C2840" s="30">
        <v>45912</v>
      </c>
      <c r="D2840" s="30">
        <v>45918</v>
      </c>
      <c r="E2840" s="47">
        <v>346.5</v>
      </c>
      <c r="F2840" s="47">
        <f t="shared" si="300"/>
        <v>30492</v>
      </c>
      <c r="G2840" s="48">
        <f t="shared" si="301"/>
        <v>30492</v>
      </c>
      <c r="H2840" s="21">
        <v>405225</v>
      </c>
      <c r="I2840" s="21" t="s">
        <v>4095</v>
      </c>
      <c r="J2840" s="21">
        <v>1</v>
      </c>
      <c r="K2840" s="21">
        <v>1</v>
      </c>
      <c r="L2840" s="21">
        <f t="shared" si="302"/>
        <v>0</v>
      </c>
      <c r="M2840" s="21" t="s">
        <v>3632</v>
      </c>
      <c r="N2840" s="30">
        <v>45920</v>
      </c>
      <c r="O2840" s="48">
        <v>71610</v>
      </c>
      <c r="P2840" s="21" t="s">
        <v>3577</v>
      </c>
      <c r="Q2840" s="21">
        <v>58155920745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Bhopal</v>
      </c>
      <c r="W2840" s="38"/>
      <c r="X2840" s="30">
        <v>45922</v>
      </c>
      <c r="Y2840" s="21">
        <f t="shared" si="303"/>
        <v>2</v>
      </c>
      <c r="Z2840" s="21" t="str">
        <f t="shared" si="304"/>
        <v>Saturday</v>
      </c>
      <c r="AA2840" s="21" t="str">
        <f t="shared" si="305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2839</v>
      </c>
      <c r="B2841" s="21" t="s">
        <v>3568</v>
      </c>
      <c r="C2841" s="30">
        <v>45912</v>
      </c>
      <c r="D2841" s="30">
        <v>45918</v>
      </c>
      <c r="E2841" s="47">
        <v>160.29999999999998</v>
      </c>
      <c r="F2841" s="47">
        <f t="shared" si="300"/>
        <v>14106.399999999998</v>
      </c>
      <c r="G2841" s="48">
        <f t="shared" si="301"/>
        <v>42319.199999999997</v>
      </c>
      <c r="H2841" s="21">
        <v>422302</v>
      </c>
      <c r="I2841" s="21" t="s">
        <v>3810</v>
      </c>
      <c r="J2841" s="21">
        <v>3</v>
      </c>
      <c r="K2841" s="21">
        <v>3</v>
      </c>
      <c r="L2841" s="21">
        <f t="shared" si="302"/>
        <v>0</v>
      </c>
      <c r="M2841" s="21" t="s">
        <v>3631</v>
      </c>
      <c r="N2841" s="30">
        <v>45920</v>
      </c>
      <c r="O2841" s="48">
        <v>69215.25</v>
      </c>
      <c r="P2841" s="21" t="s">
        <v>2048</v>
      </c>
      <c r="Q2841" s="21">
        <v>58155928261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303"/>
        <v>2</v>
      </c>
      <c r="Z2841" s="21" t="str">
        <f t="shared" si="304"/>
        <v>Saturday</v>
      </c>
      <c r="AA2841" s="21" t="str">
        <f t="shared" si="305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2840</v>
      </c>
      <c r="B2842" s="21" t="s">
        <v>3568</v>
      </c>
      <c r="C2842" s="30">
        <v>45912</v>
      </c>
      <c r="D2842" s="30">
        <v>45918</v>
      </c>
      <c r="E2842" s="47">
        <v>31.5</v>
      </c>
      <c r="F2842" s="47">
        <f t="shared" si="300"/>
        <v>2772</v>
      </c>
      <c r="G2842" s="48">
        <f t="shared" si="301"/>
        <v>11088</v>
      </c>
      <c r="H2842" s="21">
        <v>423201</v>
      </c>
      <c r="I2842" s="21" t="s">
        <v>4096</v>
      </c>
      <c r="J2842" s="21">
        <v>4</v>
      </c>
      <c r="K2842" s="21">
        <v>4</v>
      </c>
      <c r="L2842" s="21">
        <f t="shared" si="302"/>
        <v>0</v>
      </c>
      <c r="M2842" s="21" t="s">
        <v>3634</v>
      </c>
      <c r="N2842" s="30">
        <v>45920</v>
      </c>
      <c r="O2842" s="48">
        <v>18900</v>
      </c>
      <c r="P2842" s="21" t="s">
        <v>621</v>
      </c>
      <c r="Q2842" s="21">
        <v>58155918542</v>
      </c>
      <c r="R2842" s="21" t="s">
        <v>40</v>
      </c>
      <c r="S2842" s="3">
        <v>-20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303"/>
        <v>2</v>
      </c>
      <c r="Z2842" s="21" t="str">
        <f t="shared" si="304"/>
        <v>Saturday</v>
      </c>
      <c r="AA2842" s="21" t="str">
        <f t="shared" si="305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2841</v>
      </c>
      <c r="B2843" s="21" t="s">
        <v>3568</v>
      </c>
      <c r="C2843" s="30">
        <v>45912</v>
      </c>
      <c r="D2843" s="30">
        <v>45918</v>
      </c>
      <c r="E2843" s="47">
        <v>193.5</v>
      </c>
      <c r="F2843" s="47">
        <f t="shared" si="300"/>
        <v>17028</v>
      </c>
      <c r="G2843" s="48">
        <f t="shared" si="301"/>
        <v>17028</v>
      </c>
      <c r="H2843" s="21">
        <v>424902</v>
      </c>
      <c r="I2843" s="21" t="s">
        <v>4097</v>
      </c>
      <c r="J2843" s="21">
        <v>1</v>
      </c>
      <c r="K2843" s="21">
        <v>1</v>
      </c>
      <c r="L2843" s="21">
        <f t="shared" si="302"/>
        <v>0</v>
      </c>
      <c r="M2843" s="21" t="s">
        <v>3651</v>
      </c>
      <c r="N2843" s="30">
        <v>45920</v>
      </c>
      <c r="O2843" s="48">
        <v>27993</v>
      </c>
      <c r="P2843" s="21" t="s">
        <v>3579</v>
      </c>
      <c r="Q2843" s="21">
        <v>58155919916</v>
      </c>
      <c r="R2843" s="21" t="s">
        <v>40</v>
      </c>
      <c r="S2843" s="3">
        <v>4</v>
      </c>
      <c r="T2843" s="37"/>
      <c r="U2843" s="21" t="s">
        <v>18</v>
      </c>
      <c r="V2843" s="21" t="str">
        <f>VLOOKUP(P2843,'Customer List'!B:C,2,)</f>
        <v>Hyderabad</v>
      </c>
      <c r="W2843" s="38"/>
      <c r="X2843" s="30">
        <v>45922</v>
      </c>
      <c r="Y2843" s="21">
        <f t="shared" si="303"/>
        <v>2</v>
      </c>
      <c r="Z2843" s="21" t="str">
        <f t="shared" si="304"/>
        <v>Saturday</v>
      </c>
      <c r="AA2843" s="21" t="str">
        <f t="shared" si="305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2842</v>
      </c>
      <c r="B2844" s="21" t="s">
        <v>3568</v>
      </c>
      <c r="C2844" s="30">
        <v>45912</v>
      </c>
      <c r="D2844" s="30">
        <v>45918</v>
      </c>
      <c r="E2844" s="47">
        <v>394.1</v>
      </c>
      <c r="F2844" s="47">
        <f t="shared" si="300"/>
        <v>34680.800000000003</v>
      </c>
      <c r="G2844" s="48">
        <f t="shared" si="301"/>
        <v>34680.800000000003</v>
      </c>
      <c r="H2844" s="21">
        <v>426103</v>
      </c>
      <c r="I2844" s="21" t="s">
        <v>4098</v>
      </c>
      <c r="J2844" s="21">
        <v>1</v>
      </c>
      <c r="K2844" s="21">
        <v>1</v>
      </c>
      <c r="L2844" s="21">
        <f t="shared" si="302"/>
        <v>0</v>
      </c>
      <c r="M2844" s="21" t="s">
        <v>3642</v>
      </c>
      <c r="N2844" s="30">
        <v>45920</v>
      </c>
      <c r="O2844" s="48">
        <v>61085.5</v>
      </c>
      <c r="P2844" s="21" t="s">
        <v>2279</v>
      </c>
      <c r="Q2844" s="21">
        <v>58155921154</v>
      </c>
      <c r="R2844" s="21" t="s">
        <v>40</v>
      </c>
      <c r="S2844" s="3">
        <v>4</v>
      </c>
      <c r="T2844" s="37"/>
      <c r="U2844" s="21" t="s">
        <v>18</v>
      </c>
      <c r="V2844" s="21" t="str">
        <f>VLOOKUP(P2844,'Customer List'!B:C,2,)</f>
        <v>Ahemedabad</v>
      </c>
      <c r="W2844" s="38"/>
      <c r="X2844" s="30">
        <v>45922</v>
      </c>
      <c r="Y2844" s="21">
        <f t="shared" si="303"/>
        <v>2</v>
      </c>
      <c r="Z2844" s="21" t="str">
        <f t="shared" si="304"/>
        <v>Saturday</v>
      </c>
      <c r="AA2844" s="21" t="str">
        <f t="shared" si="305"/>
        <v>Monday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2843</v>
      </c>
      <c r="B2845" s="21" t="s">
        <v>3568</v>
      </c>
      <c r="C2845" s="30">
        <v>45912</v>
      </c>
      <c r="D2845" s="30">
        <v>45918</v>
      </c>
      <c r="E2845" s="47">
        <v>107.10000000000001</v>
      </c>
      <c r="F2845" s="47">
        <f t="shared" si="300"/>
        <v>9424.8000000000011</v>
      </c>
      <c r="G2845" s="48">
        <f t="shared" si="301"/>
        <v>56548.800000000003</v>
      </c>
      <c r="H2845" s="21">
        <v>426202</v>
      </c>
      <c r="I2845" s="21" t="s">
        <v>4099</v>
      </c>
      <c r="J2845" s="21">
        <v>6</v>
      </c>
      <c r="K2845" s="21">
        <v>6</v>
      </c>
      <c r="L2845" s="21">
        <f t="shared" si="302"/>
        <v>0</v>
      </c>
      <c r="M2845" s="21" t="s">
        <v>3643</v>
      </c>
      <c r="N2845" s="30">
        <v>45920</v>
      </c>
      <c r="O2845" s="48">
        <v>69731.28</v>
      </c>
      <c r="P2845" s="21" t="s">
        <v>276</v>
      </c>
      <c r="Q2845" s="21">
        <v>58155927303</v>
      </c>
      <c r="R2845" s="21" t="s">
        <v>40</v>
      </c>
      <c r="S2845" s="3" t="s">
        <v>299</v>
      </c>
      <c r="T2845" s="37"/>
      <c r="U2845" s="21" t="s">
        <v>18</v>
      </c>
      <c r="V2845" s="21" t="str">
        <f>VLOOKUP(P2845,'Customer List'!B:C,2,)</f>
        <v>Pune</v>
      </c>
      <c r="W2845" s="38"/>
      <c r="X2845" s="30">
        <v>45923</v>
      </c>
      <c r="Y2845" s="21">
        <f t="shared" si="303"/>
        <v>3</v>
      </c>
      <c r="Z2845" s="21" t="str">
        <f t="shared" si="304"/>
        <v>Saturday</v>
      </c>
      <c r="AA2845" s="21" t="str">
        <f t="shared" si="305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2844</v>
      </c>
      <c r="B2846" s="21" t="s">
        <v>3568</v>
      </c>
      <c r="C2846" s="30">
        <v>45912</v>
      </c>
      <c r="D2846" s="30">
        <v>45918</v>
      </c>
      <c r="E2846" s="47">
        <v>78.400000000000006</v>
      </c>
      <c r="F2846" s="47">
        <f t="shared" si="300"/>
        <v>6899.2000000000007</v>
      </c>
      <c r="G2846" s="48">
        <f t="shared" si="301"/>
        <v>6899.2000000000007</v>
      </c>
      <c r="H2846" s="21">
        <v>575304</v>
      </c>
      <c r="I2846" s="21" t="s">
        <v>4019</v>
      </c>
      <c r="J2846" s="21">
        <v>1</v>
      </c>
      <c r="K2846" s="21">
        <v>1</v>
      </c>
      <c r="L2846" s="21">
        <f t="shared" si="302"/>
        <v>0</v>
      </c>
      <c r="M2846" s="21" t="s">
        <v>3638</v>
      </c>
      <c r="N2846" s="30">
        <v>45920</v>
      </c>
      <c r="O2846" s="48">
        <v>12152</v>
      </c>
      <c r="P2846" s="21" t="s">
        <v>295</v>
      </c>
      <c r="Q2846" s="21">
        <v>58155922554</v>
      </c>
      <c r="R2846" s="21" t="s">
        <v>40</v>
      </c>
      <c r="S2846" s="3">
        <v>-20</v>
      </c>
      <c r="T2846" s="37"/>
      <c r="U2846" s="21" t="s">
        <v>18</v>
      </c>
      <c r="V2846" s="21" t="str">
        <f>VLOOKUP(P2846,'Customer List'!B:C,2,)</f>
        <v>Kerala</v>
      </c>
      <c r="W2846" s="38"/>
      <c r="X2846" s="30">
        <v>45923</v>
      </c>
      <c r="Y2846" s="21">
        <f t="shared" si="303"/>
        <v>3</v>
      </c>
      <c r="Z2846" s="21" t="str">
        <f t="shared" si="304"/>
        <v>Saturday</v>
      </c>
      <c r="AA2846" s="21" t="str">
        <f t="shared" si="305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2845</v>
      </c>
      <c r="B2847" s="21" t="s">
        <v>3568</v>
      </c>
      <c r="C2847" s="30">
        <v>45912</v>
      </c>
      <c r="D2847" s="30">
        <v>45918</v>
      </c>
      <c r="E2847" s="47">
        <v>177.1</v>
      </c>
      <c r="F2847" s="47">
        <f t="shared" si="300"/>
        <v>15584.8</v>
      </c>
      <c r="G2847" s="48">
        <f t="shared" si="301"/>
        <v>15584.8</v>
      </c>
      <c r="H2847" s="21">
        <v>582304</v>
      </c>
      <c r="I2847" s="21" t="s">
        <v>4100</v>
      </c>
      <c r="J2847" s="21">
        <v>1</v>
      </c>
      <c r="K2847" s="21">
        <v>1</v>
      </c>
      <c r="L2847" s="21">
        <f t="shared" si="302"/>
        <v>0</v>
      </c>
      <c r="M2847" s="21" t="s">
        <v>3644</v>
      </c>
      <c r="N2847" s="30">
        <v>45920</v>
      </c>
      <c r="O2847" s="48">
        <v>19217.88</v>
      </c>
      <c r="P2847" s="21" t="s">
        <v>276</v>
      </c>
      <c r="Q2847" s="21">
        <v>58155927303</v>
      </c>
      <c r="R2847" s="21" t="s">
        <v>40</v>
      </c>
      <c r="S2847" s="3">
        <v>-20</v>
      </c>
      <c r="T2847" s="37"/>
      <c r="U2847" s="21" t="s">
        <v>18</v>
      </c>
      <c r="V2847" s="21" t="str">
        <f>VLOOKUP(P2847,'Customer List'!B:C,2,)</f>
        <v>Pune</v>
      </c>
      <c r="W2847" s="38"/>
      <c r="X2847" s="30">
        <v>45923</v>
      </c>
      <c r="Y2847" s="21">
        <f t="shared" si="303"/>
        <v>3</v>
      </c>
      <c r="Z2847" s="21" t="str">
        <f t="shared" si="304"/>
        <v>Saturday</v>
      </c>
      <c r="AA2847" s="21" t="str">
        <f t="shared" si="305"/>
        <v>Tuesday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2846</v>
      </c>
      <c r="B2848" s="21" t="s">
        <v>3568</v>
      </c>
      <c r="C2848" s="30">
        <v>45912</v>
      </c>
      <c r="D2848" s="30">
        <v>45918</v>
      </c>
      <c r="E2848" s="47">
        <v>267.39999999999998</v>
      </c>
      <c r="F2848" s="47">
        <f t="shared" si="300"/>
        <v>23531.199999999997</v>
      </c>
      <c r="G2848" s="48">
        <f t="shared" si="301"/>
        <v>23531.199999999997</v>
      </c>
      <c r="H2848" s="21">
        <v>626810</v>
      </c>
      <c r="I2848" s="21" t="s">
        <v>4101</v>
      </c>
      <c r="J2848" s="21">
        <v>1</v>
      </c>
      <c r="K2848" s="21">
        <v>1</v>
      </c>
      <c r="L2848" s="21">
        <f t="shared" si="302"/>
        <v>0</v>
      </c>
      <c r="M2848" s="21" t="s">
        <v>3630</v>
      </c>
      <c r="N2848" s="30">
        <v>45920</v>
      </c>
      <c r="O2848" s="48">
        <v>41447</v>
      </c>
      <c r="P2848" s="21" t="s">
        <v>2046</v>
      </c>
      <c r="Q2848" s="21">
        <v>58155918682</v>
      </c>
      <c r="R2848" s="21" t="s">
        <v>40</v>
      </c>
      <c r="S2848" s="3">
        <v>4</v>
      </c>
      <c r="T2848" s="37"/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3"/>
        <v>2</v>
      </c>
      <c r="Z2848" s="21" t="str">
        <f t="shared" si="304"/>
        <v>Saturday</v>
      </c>
      <c r="AA2848" s="21" t="str">
        <f t="shared" si="305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2847</v>
      </c>
      <c r="B2849" s="21" t="s">
        <v>3568</v>
      </c>
      <c r="C2849" s="30">
        <v>45912</v>
      </c>
      <c r="D2849" s="30">
        <v>45918</v>
      </c>
      <c r="E2849" s="47">
        <v>82.6</v>
      </c>
      <c r="F2849" s="47">
        <f t="shared" si="300"/>
        <v>7268.7999999999993</v>
      </c>
      <c r="G2849" s="48">
        <f t="shared" si="301"/>
        <v>7268.7999999999993</v>
      </c>
      <c r="H2849" s="21">
        <v>740042</v>
      </c>
      <c r="I2849" s="21" t="s">
        <v>4102</v>
      </c>
      <c r="J2849" s="21">
        <v>1</v>
      </c>
      <c r="K2849" s="21">
        <v>1</v>
      </c>
      <c r="L2849" s="21">
        <f t="shared" si="302"/>
        <v>0</v>
      </c>
      <c r="M2849" s="21" t="s">
        <v>3645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3598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3"/>
        <v>2</v>
      </c>
      <c r="Z2849" s="21" t="str">
        <f t="shared" si="304"/>
        <v>Saturday</v>
      </c>
      <c r="AA2849" s="21" t="str">
        <f t="shared" si="305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2848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300"/>
        <v>7268.7999999999993</v>
      </c>
      <c r="G2850" s="48">
        <f t="shared" si="301"/>
        <v>7268.7999999999993</v>
      </c>
      <c r="H2850" s="21">
        <v>740043</v>
      </c>
      <c r="I2850" s="21" t="s">
        <v>4103</v>
      </c>
      <c r="J2850" s="21">
        <v>1</v>
      </c>
      <c r="K2850" s="21">
        <v>1</v>
      </c>
      <c r="L2850" s="21">
        <f t="shared" si="302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3"/>
        <v>2</v>
      </c>
      <c r="Z2850" s="21" t="str">
        <f t="shared" si="304"/>
        <v>Saturday</v>
      </c>
      <c r="AA2850" s="21" t="str">
        <f t="shared" si="305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2849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300"/>
        <v>7268.7999999999993</v>
      </c>
      <c r="G2851" s="48">
        <f t="shared" si="301"/>
        <v>7268.7999999999993</v>
      </c>
      <c r="H2851" s="21">
        <v>740044</v>
      </c>
      <c r="I2851" s="21" t="s">
        <v>4104</v>
      </c>
      <c r="J2851" s="21">
        <v>1</v>
      </c>
      <c r="K2851" s="21">
        <v>1</v>
      </c>
      <c r="L2851" s="21">
        <f t="shared" si="302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3"/>
        <v>2</v>
      </c>
      <c r="Z2851" s="21" t="str">
        <f t="shared" si="304"/>
        <v>Saturday</v>
      </c>
      <c r="AA2851" s="21" t="str">
        <f t="shared" si="305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2850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300"/>
        <v>7268.7999999999993</v>
      </c>
      <c r="G2852" s="48">
        <f t="shared" si="301"/>
        <v>7268.7999999999993</v>
      </c>
      <c r="H2852" s="21">
        <v>740045</v>
      </c>
      <c r="I2852" s="21" t="s">
        <v>4105</v>
      </c>
      <c r="J2852" s="21">
        <v>1</v>
      </c>
      <c r="K2852" s="21">
        <v>1</v>
      </c>
      <c r="L2852" s="21">
        <f t="shared" si="302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3"/>
        <v>2</v>
      </c>
      <c r="Z2852" s="21" t="str">
        <f t="shared" si="304"/>
        <v>Saturday</v>
      </c>
      <c r="AA2852" s="21" t="str">
        <f t="shared" si="305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2851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300"/>
        <v>7268.7999999999993</v>
      </c>
      <c r="G2853" s="48">
        <f t="shared" si="301"/>
        <v>7268.7999999999993</v>
      </c>
      <c r="H2853" s="21">
        <v>740046</v>
      </c>
      <c r="I2853" s="21" t="s">
        <v>4106</v>
      </c>
      <c r="J2853" s="21">
        <v>1</v>
      </c>
      <c r="K2853" s="21">
        <v>1</v>
      </c>
      <c r="L2853" s="21">
        <f t="shared" si="302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3"/>
        <v>2</v>
      </c>
      <c r="Z2853" s="21" t="str">
        <f t="shared" si="304"/>
        <v>Saturday</v>
      </c>
      <c r="AA2853" s="21" t="str">
        <f t="shared" si="305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2852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300"/>
        <v>7268.7999999999993</v>
      </c>
      <c r="G2854" s="48">
        <f t="shared" si="301"/>
        <v>7268.7999999999993</v>
      </c>
      <c r="H2854" s="21">
        <v>740047</v>
      </c>
      <c r="I2854" s="21" t="s">
        <v>4107</v>
      </c>
      <c r="J2854" s="21">
        <v>1</v>
      </c>
      <c r="K2854" s="21">
        <v>1</v>
      </c>
      <c r="L2854" s="21">
        <f t="shared" si="302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3"/>
        <v>2</v>
      </c>
      <c r="Z2854" s="21" t="str">
        <f t="shared" si="304"/>
        <v>Saturday</v>
      </c>
      <c r="AA2854" s="21" t="str">
        <f t="shared" si="305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2853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300"/>
        <v>7268.7999999999993</v>
      </c>
      <c r="G2855" s="48">
        <f t="shared" si="301"/>
        <v>7268.7999999999993</v>
      </c>
      <c r="H2855" s="21">
        <v>740052</v>
      </c>
      <c r="I2855" s="21" t="s">
        <v>4108</v>
      </c>
      <c r="J2855" s="21">
        <v>1</v>
      </c>
      <c r="K2855" s="21">
        <v>1</v>
      </c>
      <c r="L2855" s="21">
        <f t="shared" si="302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3"/>
        <v>2</v>
      </c>
      <c r="Z2855" s="21" t="str">
        <f t="shared" si="304"/>
        <v>Saturday</v>
      </c>
      <c r="AA2855" s="21" t="str">
        <f t="shared" si="305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2854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300"/>
        <v>7268.7999999999993</v>
      </c>
      <c r="G2856" s="48">
        <f t="shared" si="301"/>
        <v>7268.7999999999993</v>
      </c>
      <c r="H2856" s="21">
        <v>740053</v>
      </c>
      <c r="I2856" s="21" t="s">
        <v>4109</v>
      </c>
      <c r="J2856" s="21">
        <v>1</v>
      </c>
      <c r="K2856" s="21">
        <v>1</v>
      </c>
      <c r="L2856" s="21">
        <f t="shared" si="302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303"/>
        <v>2</v>
      </c>
      <c r="Z2856" s="21" t="str">
        <f t="shared" si="304"/>
        <v>Saturday</v>
      </c>
      <c r="AA2856" s="21" t="str">
        <f t="shared" si="305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2855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300"/>
        <v>7268.7999999999993</v>
      </c>
      <c r="G2857" s="48">
        <f t="shared" si="301"/>
        <v>7268.7999999999993</v>
      </c>
      <c r="H2857" s="21">
        <v>740368</v>
      </c>
      <c r="I2857" s="21" t="s">
        <v>4110</v>
      </c>
      <c r="J2857" s="21">
        <v>1</v>
      </c>
      <c r="K2857" s="21">
        <v>1</v>
      </c>
      <c r="L2857" s="21">
        <f t="shared" si="302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3"/>
        <v>2</v>
      </c>
      <c r="Z2857" s="21" t="str">
        <f t="shared" si="304"/>
        <v>Saturday</v>
      </c>
      <c r="AA2857" s="21" t="str">
        <f t="shared" si="305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2856</v>
      </c>
      <c r="B2858" s="21" t="s">
        <v>3568</v>
      </c>
      <c r="C2858" s="30">
        <v>45912</v>
      </c>
      <c r="D2858" s="30">
        <v>45918</v>
      </c>
      <c r="E2858" s="47">
        <v>82.6</v>
      </c>
      <c r="F2858" s="47">
        <f t="shared" si="300"/>
        <v>7268.7999999999993</v>
      </c>
      <c r="G2858" s="48">
        <f t="shared" si="301"/>
        <v>7268.7999999999993</v>
      </c>
      <c r="H2858" s="21">
        <v>740717</v>
      </c>
      <c r="I2858" s="21" t="s">
        <v>4111</v>
      </c>
      <c r="J2858" s="21">
        <v>1</v>
      </c>
      <c r="K2858" s="21">
        <v>1</v>
      </c>
      <c r="L2858" s="21">
        <f t="shared" si="302"/>
        <v>0</v>
      </c>
      <c r="M2858" s="21" t="s">
        <v>3645</v>
      </c>
      <c r="N2858" s="30">
        <v>45920</v>
      </c>
      <c r="O2858" s="48">
        <v>13717.5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3598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3"/>
        <v>2</v>
      </c>
      <c r="Z2858" s="21" t="str">
        <f t="shared" si="304"/>
        <v>Saturday</v>
      </c>
      <c r="AA2858" s="21" t="str">
        <f t="shared" si="305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2857</v>
      </c>
      <c r="B2859" s="21" t="s">
        <v>3568</v>
      </c>
      <c r="C2859" s="30">
        <v>45912</v>
      </c>
      <c r="D2859" s="30">
        <v>45918</v>
      </c>
      <c r="E2859" s="47">
        <v>1</v>
      </c>
      <c r="F2859" s="47">
        <f t="shared" si="300"/>
        <v>88</v>
      </c>
      <c r="G2859" s="48">
        <f t="shared" si="301"/>
        <v>88</v>
      </c>
      <c r="H2859" s="21">
        <v>740809</v>
      </c>
      <c r="I2859" s="21" t="s">
        <v>4112</v>
      </c>
      <c r="J2859" s="21">
        <v>1</v>
      </c>
      <c r="K2859" s="21">
        <v>1</v>
      </c>
      <c r="L2859" s="21">
        <f t="shared" si="302"/>
        <v>0</v>
      </c>
      <c r="M2859" s="21" t="s">
        <v>4959</v>
      </c>
      <c r="N2859" s="30">
        <v>45939</v>
      </c>
      <c r="O2859" s="48">
        <v>0</v>
      </c>
      <c r="P2859" s="21" t="s">
        <v>4844</v>
      </c>
      <c r="Q2859" s="21">
        <v>58156706370</v>
      </c>
      <c r="R2859" s="21" t="s">
        <v>40</v>
      </c>
      <c r="S2859" s="3">
        <v>4</v>
      </c>
      <c r="T2859" s="37" t="s">
        <v>3588</v>
      </c>
      <c r="U2859" s="21" t="s">
        <v>18</v>
      </c>
      <c r="V2859" s="21" t="str">
        <f>VLOOKUP(P2859,'Customer List'!B:C,2,)</f>
        <v>Banglore</v>
      </c>
      <c r="W2859" s="38"/>
      <c r="X2859" s="30">
        <v>45941</v>
      </c>
      <c r="Y2859" s="21">
        <f t="shared" si="303"/>
        <v>2</v>
      </c>
      <c r="Z2859" s="21" t="str">
        <f t="shared" si="304"/>
        <v>Thursday</v>
      </c>
      <c r="AA2859" s="21" t="str">
        <f t="shared" si="305"/>
        <v>Saturday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2858</v>
      </c>
      <c r="B2860" s="21" t="s">
        <v>3568</v>
      </c>
      <c r="C2860" s="30">
        <v>45912</v>
      </c>
      <c r="D2860" s="30">
        <v>45918</v>
      </c>
      <c r="E2860" s="47">
        <v>205.8</v>
      </c>
      <c r="F2860" s="47">
        <f t="shared" si="300"/>
        <v>18110.400000000001</v>
      </c>
      <c r="G2860" s="48">
        <f t="shared" si="301"/>
        <v>18110.400000000001</v>
      </c>
      <c r="H2860" s="21">
        <v>741041</v>
      </c>
      <c r="I2860" s="21" t="s">
        <v>4113</v>
      </c>
      <c r="J2860" s="21">
        <v>1</v>
      </c>
      <c r="K2860" s="21">
        <v>1</v>
      </c>
      <c r="L2860" s="21">
        <f t="shared" si="302"/>
        <v>0</v>
      </c>
      <c r="M2860" s="21" t="s">
        <v>3645</v>
      </c>
      <c r="N2860" s="30">
        <v>45920</v>
      </c>
      <c r="O2860" s="48">
        <v>34177.5</v>
      </c>
      <c r="P2860" s="21" t="s">
        <v>1135</v>
      </c>
      <c r="Q2860" s="21">
        <v>58155921386</v>
      </c>
      <c r="R2860" s="21" t="s">
        <v>40</v>
      </c>
      <c r="S2860" s="3">
        <v>4</v>
      </c>
      <c r="T2860" s="37" t="s">
        <v>3598</v>
      </c>
      <c r="U2860" s="21" t="s">
        <v>18</v>
      </c>
      <c r="V2860" s="21" t="str">
        <f>VLOOKUP(P2860,'Customer List'!B:C,2,)</f>
        <v>Banglore</v>
      </c>
      <c r="W2860" s="38"/>
      <c r="X2860" s="30">
        <v>45922</v>
      </c>
      <c r="Y2860" s="21">
        <f t="shared" si="303"/>
        <v>2</v>
      </c>
      <c r="Z2860" s="21" t="str">
        <f t="shared" si="304"/>
        <v>Saturday</v>
      </c>
      <c r="AA2860" s="21" t="str">
        <f t="shared" si="305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2859</v>
      </c>
      <c r="B2861" s="21" t="s">
        <v>3568</v>
      </c>
      <c r="C2861" s="30">
        <v>45912</v>
      </c>
      <c r="D2861" s="30">
        <v>45918</v>
      </c>
      <c r="E2861" s="47">
        <v>41.3</v>
      </c>
      <c r="F2861" s="47">
        <f t="shared" si="300"/>
        <v>3634.3999999999996</v>
      </c>
      <c r="G2861" s="48">
        <f t="shared" si="301"/>
        <v>3634.3999999999996</v>
      </c>
      <c r="H2861" s="21">
        <v>741042</v>
      </c>
      <c r="I2861" s="21" t="s">
        <v>4114</v>
      </c>
      <c r="J2861" s="21">
        <v>1</v>
      </c>
      <c r="K2861" s="21">
        <v>1</v>
      </c>
      <c r="L2861" s="21">
        <f t="shared" si="302"/>
        <v>0</v>
      </c>
      <c r="M2861" s="21" t="s">
        <v>3645</v>
      </c>
      <c r="N2861" s="30">
        <v>45920</v>
      </c>
      <c r="O2861" s="48">
        <v>6858.75</v>
      </c>
      <c r="P2861" s="21" t="s">
        <v>1135</v>
      </c>
      <c r="Q2861" s="21">
        <v>58155921386</v>
      </c>
      <c r="R2861" s="21" t="s">
        <v>40</v>
      </c>
      <c r="S2861" s="3">
        <v>4</v>
      </c>
      <c r="T2861" s="37" t="s">
        <v>3598</v>
      </c>
      <c r="U2861" s="21" t="s">
        <v>18</v>
      </c>
      <c r="V2861" s="21" t="str">
        <f>VLOOKUP(P2861,'Customer List'!B:C,2,)</f>
        <v>Banglore</v>
      </c>
      <c r="W2861" s="38"/>
      <c r="X2861" s="30">
        <v>45922</v>
      </c>
      <c r="Y2861" s="21">
        <f t="shared" si="303"/>
        <v>2</v>
      </c>
      <c r="Z2861" s="21" t="str">
        <f t="shared" si="304"/>
        <v>Saturday</v>
      </c>
      <c r="AA2861" s="21" t="str">
        <f t="shared" si="305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2860</v>
      </c>
      <c r="B2862" s="21" t="s">
        <v>3568</v>
      </c>
      <c r="C2862" s="30">
        <v>45912</v>
      </c>
      <c r="D2862" s="30">
        <v>45918</v>
      </c>
      <c r="E2862" s="47">
        <v>171.75</v>
      </c>
      <c r="F2862" s="47">
        <f t="shared" si="300"/>
        <v>15114</v>
      </c>
      <c r="G2862" s="48">
        <f t="shared" si="301"/>
        <v>15114</v>
      </c>
      <c r="H2862" s="21">
        <v>846102</v>
      </c>
      <c r="I2862" s="21" t="s">
        <v>4115</v>
      </c>
      <c r="J2862" s="21">
        <v>1</v>
      </c>
      <c r="K2862" s="21">
        <v>1</v>
      </c>
      <c r="L2862" s="21">
        <f t="shared" si="302"/>
        <v>0</v>
      </c>
      <c r="M2862" s="21" t="s">
        <v>3633</v>
      </c>
      <c r="N2862" s="30">
        <v>45920</v>
      </c>
      <c r="O2862" s="48">
        <v>24045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3"/>
        <v>2</v>
      </c>
      <c r="Z2862" s="21" t="str">
        <f t="shared" si="304"/>
        <v>Saturday</v>
      </c>
      <c r="AA2862" s="21" t="str">
        <f t="shared" si="305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2861</v>
      </c>
      <c r="B2863" s="21" t="s">
        <v>3568</v>
      </c>
      <c r="C2863" s="30">
        <v>45912</v>
      </c>
      <c r="D2863" s="30">
        <v>45918</v>
      </c>
      <c r="E2863" s="47">
        <v>990</v>
      </c>
      <c r="F2863" s="47">
        <f t="shared" si="300"/>
        <v>87120</v>
      </c>
      <c r="G2863" s="48">
        <f t="shared" si="301"/>
        <v>174240</v>
      </c>
      <c r="H2863" s="21">
        <v>900007328</v>
      </c>
      <c r="I2863" s="21" t="s">
        <v>4205</v>
      </c>
      <c r="J2863" s="21">
        <v>2</v>
      </c>
      <c r="K2863" s="21">
        <v>2</v>
      </c>
      <c r="L2863" s="21">
        <f t="shared" si="302"/>
        <v>0</v>
      </c>
      <c r="M2863" s="21" t="s">
        <v>3629</v>
      </c>
      <c r="N2863" s="30">
        <v>45920</v>
      </c>
      <c r="O2863" s="48">
        <v>231660</v>
      </c>
      <c r="P2863" s="21" t="s">
        <v>3580</v>
      </c>
      <c r="Q2863" s="21">
        <v>58155928084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MADURAI</v>
      </c>
      <c r="W2863" s="38"/>
      <c r="X2863" s="30">
        <v>45922</v>
      </c>
      <c r="Y2863" s="21">
        <f t="shared" si="303"/>
        <v>2</v>
      </c>
      <c r="Z2863" s="21" t="str">
        <f t="shared" si="304"/>
        <v>Saturday</v>
      </c>
      <c r="AA2863" s="21" t="str">
        <f t="shared" si="305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2862</v>
      </c>
      <c r="B2864" s="21" t="s">
        <v>3568</v>
      </c>
      <c r="C2864" s="30">
        <v>45912</v>
      </c>
      <c r="D2864" s="30">
        <v>45918</v>
      </c>
      <c r="E2864" s="47">
        <v>1540</v>
      </c>
      <c r="F2864" s="47">
        <f t="shared" si="300"/>
        <v>135520</v>
      </c>
      <c r="G2864" s="48">
        <f t="shared" si="301"/>
        <v>271040</v>
      </c>
      <c r="H2864" s="21">
        <v>900007329</v>
      </c>
      <c r="I2864" s="21" t="s">
        <v>4206</v>
      </c>
      <c r="J2864" s="21">
        <v>2</v>
      </c>
      <c r="K2864" s="21">
        <v>2</v>
      </c>
      <c r="L2864" s="21">
        <f t="shared" si="302"/>
        <v>0</v>
      </c>
      <c r="M2864" s="21" t="s">
        <v>3629</v>
      </c>
      <c r="N2864" s="30">
        <v>45920</v>
      </c>
      <c r="O2864" s="48">
        <v>360360</v>
      </c>
      <c r="P2864" s="21" t="s">
        <v>3580</v>
      </c>
      <c r="Q2864" s="21">
        <v>58155928084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MADURAI</v>
      </c>
      <c r="W2864" s="38"/>
      <c r="X2864" s="30">
        <v>45922</v>
      </c>
      <c r="Y2864" s="21">
        <f t="shared" si="303"/>
        <v>2</v>
      </c>
      <c r="Z2864" s="21" t="str">
        <f t="shared" si="304"/>
        <v>Saturday</v>
      </c>
      <c r="AA2864" s="21" t="str">
        <f t="shared" si="305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2863</v>
      </c>
      <c r="B2865" s="21" t="s">
        <v>3568</v>
      </c>
      <c r="C2865" s="30">
        <v>45912</v>
      </c>
      <c r="D2865" s="30">
        <v>45918</v>
      </c>
      <c r="E2865" s="47">
        <v>62.3</v>
      </c>
      <c r="F2865" s="47">
        <f t="shared" si="300"/>
        <v>5482.4</v>
      </c>
      <c r="G2865" s="48">
        <f t="shared" si="301"/>
        <v>5482.4</v>
      </c>
      <c r="H2865" s="21">
        <v>906113</v>
      </c>
      <c r="I2865" s="21" t="s">
        <v>4207</v>
      </c>
      <c r="J2865" s="21">
        <v>1</v>
      </c>
      <c r="K2865" s="21">
        <v>1</v>
      </c>
      <c r="L2865" s="21">
        <f t="shared" si="302"/>
        <v>0</v>
      </c>
      <c r="M2865" s="21" t="s">
        <v>3633</v>
      </c>
      <c r="N2865" s="30">
        <v>45920</v>
      </c>
      <c r="O2865" s="48">
        <v>9345</v>
      </c>
      <c r="P2865" s="21" t="s">
        <v>621</v>
      </c>
      <c r="Q2865" s="21">
        <v>58155918542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Hyderabad</v>
      </c>
      <c r="W2865" s="38"/>
      <c r="X2865" s="30">
        <v>45922</v>
      </c>
      <c r="Y2865" s="21">
        <f t="shared" si="303"/>
        <v>2</v>
      </c>
      <c r="Z2865" s="21" t="str">
        <f t="shared" si="304"/>
        <v>Saturday</v>
      </c>
      <c r="AA2865" s="21" t="str">
        <f t="shared" si="305"/>
        <v>Monday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2864</v>
      </c>
      <c r="B2866" s="21" t="s">
        <v>3568</v>
      </c>
      <c r="C2866" s="30">
        <v>45912</v>
      </c>
      <c r="D2866" s="30">
        <v>45918</v>
      </c>
      <c r="E2866" s="47">
        <v>152.6</v>
      </c>
      <c r="F2866" s="47">
        <f t="shared" si="300"/>
        <v>13428.8</v>
      </c>
      <c r="G2866" s="48">
        <f t="shared" si="301"/>
        <v>13428.8</v>
      </c>
      <c r="H2866" s="21">
        <v>921304</v>
      </c>
      <c r="I2866" s="21" t="s">
        <v>4208</v>
      </c>
      <c r="J2866" s="21">
        <v>1</v>
      </c>
      <c r="K2866" s="21">
        <v>1</v>
      </c>
      <c r="L2866" s="21">
        <f t="shared" si="302"/>
        <v>0</v>
      </c>
      <c r="M2866" s="21" t="s">
        <v>3643</v>
      </c>
      <c r="N2866" s="30">
        <v>45920</v>
      </c>
      <c r="O2866" s="48">
        <v>16559.28</v>
      </c>
      <c r="P2866" s="21" t="s">
        <v>276</v>
      </c>
      <c r="Q2866" s="21">
        <v>58155927303</v>
      </c>
      <c r="R2866" s="21" t="s">
        <v>40</v>
      </c>
      <c r="S2866" s="3">
        <v>4</v>
      </c>
      <c r="T2866" s="37"/>
      <c r="U2866" s="21" t="s">
        <v>18</v>
      </c>
      <c r="V2866" s="21" t="str">
        <f>VLOOKUP(P2866,'Customer List'!B:C,2,)</f>
        <v>Pune</v>
      </c>
      <c r="W2866" s="38"/>
      <c r="X2866" s="30">
        <v>45923</v>
      </c>
      <c r="Y2866" s="21">
        <f t="shared" si="303"/>
        <v>3</v>
      </c>
      <c r="Z2866" s="21" t="str">
        <f t="shared" si="304"/>
        <v>Saturday</v>
      </c>
      <c r="AA2866" s="21" t="str">
        <f t="shared" si="305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x14ac:dyDescent="0.25">
      <c r="A2867" s="21">
        <v>2865</v>
      </c>
      <c r="B2867" s="21" t="s">
        <v>3568</v>
      </c>
      <c r="C2867" s="30">
        <v>45912</v>
      </c>
      <c r="D2867" s="30">
        <v>45918</v>
      </c>
      <c r="E2867" s="47">
        <v>88.9</v>
      </c>
      <c r="F2867" s="47">
        <f t="shared" si="300"/>
        <v>7823.2000000000007</v>
      </c>
      <c r="G2867" s="48">
        <f t="shared" si="301"/>
        <v>7823.2000000000007</v>
      </c>
      <c r="H2867" s="21">
        <v>926201</v>
      </c>
      <c r="I2867" s="21" t="s">
        <v>4209</v>
      </c>
      <c r="J2867" s="21">
        <v>1</v>
      </c>
      <c r="K2867" s="21">
        <v>1</v>
      </c>
      <c r="L2867" s="21">
        <f t="shared" si="302"/>
        <v>0</v>
      </c>
      <c r="M2867" s="21" t="s">
        <v>3643</v>
      </c>
      <c r="N2867" s="30">
        <v>45920</v>
      </c>
      <c r="O2867" s="48">
        <v>9646.92</v>
      </c>
      <c r="P2867" s="21" t="s">
        <v>276</v>
      </c>
      <c r="Q2867" s="21">
        <v>58155927303</v>
      </c>
      <c r="R2867" s="21" t="s">
        <v>40</v>
      </c>
      <c r="S2867" s="3" t="s">
        <v>299</v>
      </c>
      <c r="T2867" s="37"/>
      <c r="U2867" s="21" t="s">
        <v>18</v>
      </c>
      <c r="V2867" s="21" t="str">
        <f>VLOOKUP(P2867,'Customer List'!B:C,2,)</f>
        <v>Pune</v>
      </c>
      <c r="W2867" s="38"/>
      <c r="X2867" s="30">
        <v>45923</v>
      </c>
      <c r="Y2867" s="21">
        <f t="shared" si="303"/>
        <v>3</v>
      </c>
      <c r="Z2867" s="21" t="str">
        <f t="shared" si="304"/>
        <v>Saturday</v>
      </c>
      <c r="AA2867" s="21" t="str">
        <f t="shared" si="305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2866</v>
      </c>
      <c r="B2868" s="21" t="s">
        <v>3566</v>
      </c>
      <c r="C2868" s="30">
        <v>45913</v>
      </c>
      <c r="D2868" s="30">
        <v>45918</v>
      </c>
      <c r="E2868" s="47">
        <v>3348.95</v>
      </c>
      <c r="F2868" s="47">
        <f t="shared" si="300"/>
        <v>294707.59999999998</v>
      </c>
      <c r="G2868" s="48">
        <f t="shared" si="301"/>
        <v>294707.59999999998</v>
      </c>
      <c r="H2868" s="21" t="s">
        <v>3569</v>
      </c>
      <c r="I2868" s="21" t="s">
        <v>4197</v>
      </c>
      <c r="J2868" s="21">
        <v>1</v>
      </c>
      <c r="K2868" s="21">
        <v>1</v>
      </c>
      <c r="L2868" s="21">
        <f t="shared" si="302"/>
        <v>0</v>
      </c>
      <c r="M2868" s="21" t="s">
        <v>3606</v>
      </c>
      <c r="N2868" s="30">
        <v>45920</v>
      </c>
      <c r="O2868" s="48">
        <v>502342.05</v>
      </c>
      <c r="P2868" s="21" t="s">
        <v>370</v>
      </c>
      <c r="Q2868" s="21">
        <v>58155927841</v>
      </c>
      <c r="R2868" s="21" t="s">
        <v>40</v>
      </c>
      <c r="S2868" s="3">
        <v>-20</v>
      </c>
      <c r="T2868" s="37"/>
      <c r="U2868" s="21" t="s">
        <v>3578</v>
      </c>
      <c r="V2868" s="21" t="str">
        <f>VLOOKUP(P2868,'Customer List'!B:C,2,)</f>
        <v>Gujrat</v>
      </c>
      <c r="W2868" s="38"/>
      <c r="X2868" s="30">
        <v>45923</v>
      </c>
      <c r="Y2868" s="21">
        <f t="shared" si="303"/>
        <v>3</v>
      </c>
      <c r="Z2868" s="21" t="str">
        <f t="shared" si="304"/>
        <v>Saturday</v>
      </c>
      <c r="AA2868" s="21" t="str">
        <f t="shared" si="305"/>
        <v>Tuesday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2867</v>
      </c>
      <c r="B2869" s="21" t="s">
        <v>3566</v>
      </c>
      <c r="C2869" s="30">
        <v>45913</v>
      </c>
      <c r="D2869" s="30">
        <v>45918</v>
      </c>
      <c r="E2869" s="47">
        <v>1679</v>
      </c>
      <c r="F2869" s="47">
        <f t="shared" si="300"/>
        <v>147752</v>
      </c>
      <c r="G2869" s="48">
        <f t="shared" si="301"/>
        <v>147752</v>
      </c>
      <c r="H2869" s="21" t="s">
        <v>3570</v>
      </c>
      <c r="I2869" s="21" t="s">
        <v>4198</v>
      </c>
      <c r="J2869" s="21">
        <v>1</v>
      </c>
      <c r="K2869" s="21">
        <v>1</v>
      </c>
      <c r="L2869" s="21">
        <f t="shared" si="302"/>
        <v>0</v>
      </c>
      <c r="M2869" s="21" t="s">
        <v>3619</v>
      </c>
      <c r="N2869" s="30">
        <v>45919</v>
      </c>
      <c r="O2869" s="48">
        <v>169150</v>
      </c>
      <c r="P2869" s="21" t="s">
        <v>254</v>
      </c>
      <c r="Q2869" s="21" t="s">
        <v>2070</v>
      </c>
      <c r="R2869" s="21" t="s">
        <v>847</v>
      </c>
      <c r="S2869" s="3">
        <v>-20</v>
      </c>
      <c r="T2869" s="37"/>
      <c r="U2869" s="21" t="s">
        <v>3578</v>
      </c>
      <c r="V2869" s="21" t="str">
        <f>VLOOKUP(P2869,'Customer List'!B:C,2,)</f>
        <v>Delhi</v>
      </c>
      <c r="W2869" s="38"/>
      <c r="X2869" s="30">
        <f>IF(OR(R2869 = "PRIYANKA MADAM", R2869 = "DEEPAK", R2869 = "PORTER"),N2869,"")</f>
        <v>45919</v>
      </c>
      <c r="Y2869" s="21">
        <f t="shared" si="303"/>
        <v>0</v>
      </c>
      <c r="Z2869" s="21" t="str">
        <f t="shared" si="304"/>
        <v>Friday</v>
      </c>
      <c r="AA2869" s="21" t="str">
        <f t="shared" si="305"/>
        <v>Friday</v>
      </c>
      <c r="AB2869" s="21" t="str">
        <f>VLOOKUP(U2869,'Currency Sheet'!A:C,3,)</f>
        <v>DOLLAR</v>
      </c>
      <c r="AC2869" s="42" t="str">
        <f>VLOOKUP(P2869,'Customer List'!B:D,3,)</f>
        <v>Local</v>
      </c>
    </row>
    <row r="2870" spans="1:29" x14ac:dyDescent="0.25">
      <c r="A2870" s="21">
        <v>2868</v>
      </c>
      <c r="B2870" s="21" t="s">
        <v>3566</v>
      </c>
      <c r="C2870" s="30">
        <v>45913</v>
      </c>
      <c r="D2870" s="30">
        <v>45918</v>
      </c>
      <c r="E2870" s="47">
        <v>1144</v>
      </c>
      <c r="F2870" s="47">
        <f t="shared" si="300"/>
        <v>100672</v>
      </c>
      <c r="G2870" s="48">
        <f t="shared" si="301"/>
        <v>100672</v>
      </c>
      <c r="H2870" s="21" t="s">
        <v>3571</v>
      </c>
      <c r="I2870" s="21" t="s">
        <v>4199</v>
      </c>
      <c r="J2870" s="21">
        <v>1</v>
      </c>
      <c r="K2870" s="21">
        <v>1</v>
      </c>
      <c r="L2870" s="21">
        <f t="shared" si="302"/>
        <v>0</v>
      </c>
      <c r="M2870" s="21" t="s">
        <v>3654</v>
      </c>
      <c r="N2870" s="30">
        <v>45920</v>
      </c>
      <c r="O2870" s="48">
        <v>162800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3578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303"/>
        <v>2</v>
      </c>
      <c r="Z2870" s="21" t="str">
        <f t="shared" si="304"/>
        <v>Saturday</v>
      </c>
      <c r="AA2870" s="21" t="str">
        <f t="shared" si="305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2869</v>
      </c>
      <c r="B2871" s="21" t="s">
        <v>3566</v>
      </c>
      <c r="C2871" s="30">
        <v>45913</v>
      </c>
      <c r="D2871" s="30">
        <v>45918</v>
      </c>
      <c r="E2871" s="47">
        <v>1040</v>
      </c>
      <c r="F2871" s="47">
        <f t="shared" si="300"/>
        <v>91520</v>
      </c>
      <c r="G2871" s="48">
        <f t="shared" si="301"/>
        <v>91520</v>
      </c>
      <c r="H2871" s="21" t="s">
        <v>3572</v>
      </c>
      <c r="I2871" s="21" t="s">
        <v>4200</v>
      </c>
      <c r="J2871" s="21">
        <v>1</v>
      </c>
      <c r="K2871" s="21">
        <v>1</v>
      </c>
      <c r="L2871" s="21">
        <f t="shared" si="302"/>
        <v>0</v>
      </c>
      <c r="M2871" s="21" t="s">
        <v>3655</v>
      </c>
      <c r="N2871" s="30">
        <v>45920</v>
      </c>
      <c r="O2871" s="48">
        <v>148000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303"/>
        <v>2</v>
      </c>
      <c r="Z2871" s="21" t="str">
        <f t="shared" si="304"/>
        <v>Saturday</v>
      </c>
      <c r="AA2871" s="21" t="str">
        <f t="shared" si="305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2870</v>
      </c>
      <c r="B2872" s="21" t="s">
        <v>3566</v>
      </c>
      <c r="C2872" s="30">
        <v>45913</v>
      </c>
      <c r="D2872" s="30">
        <v>45918</v>
      </c>
      <c r="E2872" s="47">
        <v>188</v>
      </c>
      <c r="F2872" s="47">
        <f t="shared" si="300"/>
        <v>16544</v>
      </c>
      <c r="G2872" s="48">
        <f t="shared" si="301"/>
        <v>33088</v>
      </c>
      <c r="H2872" s="21" t="s">
        <v>372</v>
      </c>
      <c r="I2872" s="21" t="s">
        <v>4121</v>
      </c>
      <c r="J2872" s="21">
        <v>2</v>
      </c>
      <c r="K2872" s="21">
        <v>2</v>
      </c>
      <c r="L2872" s="21">
        <f t="shared" si="302"/>
        <v>0</v>
      </c>
      <c r="M2872" s="21" t="s">
        <v>3656</v>
      </c>
      <c r="N2872" s="30">
        <v>45920</v>
      </c>
      <c r="O2872" s="48">
        <v>53800</v>
      </c>
      <c r="P2872" s="21" t="s">
        <v>839</v>
      </c>
      <c r="Q2872" s="21">
        <v>58155927664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Hyderabad</v>
      </c>
      <c r="W2872" s="38"/>
      <c r="X2872" s="30">
        <v>45922</v>
      </c>
      <c r="Y2872" s="21">
        <f t="shared" si="303"/>
        <v>2</v>
      </c>
      <c r="Z2872" s="21" t="str">
        <f t="shared" si="304"/>
        <v>Saturday</v>
      </c>
      <c r="AA2872" s="21" t="str">
        <f t="shared" si="305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2871</v>
      </c>
      <c r="B2873" s="21" t="s">
        <v>3566</v>
      </c>
      <c r="C2873" s="30">
        <v>45913</v>
      </c>
      <c r="D2873" s="30">
        <v>45918</v>
      </c>
      <c r="E2873" s="47">
        <v>132</v>
      </c>
      <c r="F2873" s="47">
        <f t="shared" si="300"/>
        <v>11616</v>
      </c>
      <c r="G2873" s="48">
        <f t="shared" si="301"/>
        <v>11616</v>
      </c>
      <c r="H2873" s="21" t="s">
        <v>3573</v>
      </c>
      <c r="I2873" s="21" t="s">
        <v>4201</v>
      </c>
      <c r="J2873" s="21">
        <v>1</v>
      </c>
      <c r="K2873" s="21">
        <v>1</v>
      </c>
      <c r="L2873" s="21">
        <f t="shared" si="302"/>
        <v>0</v>
      </c>
      <c r="M2873" s="21" t="s">
        <v>3647</v>
      </c>
      <c r="N2873" s="30">
        <v>45920</v>
      </c>
      <c r="O2873" s="48">
        <v>19740</v>
      </c>
      <c r="P2873" s="21" t="s">
        <v>165</v>
      </c>
      <c r="Q2873" s="21">
        <v>58155920130</v>
      </c>
      <c r="R2873" s="21" t="s">
        <v>40</v>
      </c>
      <c r="S2873" s="3">
        <v>-20</v>
      </c>
      <c r="T2873" s="37"/>
      <c r="U2873" s="21" t="s">
        <v>3578</v>
      </c>
      <c r="V2873" s="21" t="str">
        <f>VLOOKUP(P2873,'Customer List'!B:C,2,)</f>
        <v>Lucknow</v>
      </c>
      <c r="W2873" s="38"/>
      <c r="X2873" s="30">
        <v>45922</v>
      </c>
      <c r="Y2873" s="21">
        <f t="shared" si="303"/>
        <v>2</v>
      </c>
      <c r="Z2873" s="21" t="str">
        <f t="shared" si="304"/>
        <v>Saturday</v>
      </c>
      <c r="AA2873" s="21" t="str">
        <f t="shared" si="305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2872</v>
      </c>
      <c r="B2874" s="21" t="s">
        <v>3566</v>
      </c>
      <c r="C2874" s="30">
        <v>45913</v>
      </c>
      <c r="D2874" s="30">
        <v>45918</v>
      </c>
      <c r="E2874" s="47">
        <v>603</v>
      </c>
      <c r="F2874" s="47">
        <f t="shared" si="300"/>
        <v>53064</v>
      </c>
      <c r="G2874" s="48">
        <f t="shared" si="301"/>
        <v>53064</v>
      </c>
      <c r="H2874" s="21" t="s">
        <v>3574</v>
      </c>
      <c r="I2874" s="21" t="s">
        <v>4202</v>
      </c>
      <c r="J2874" s="21">
        <v>1</v>
      </c>
      <c r="K2874" s="21">
        <v>1</v>
      </c>
      <c r="L2874" s="21">
        <f t="shared" si="302"/>
        <v>0</v>
      </c>
      <c r="M2874" s="21" t="s">
        <v>3609</v>
      </c>
      <c r="N2874" s="30">
        <v>45920</v>
      </c>
      <c r="O2874" s="48">
        <v>90510</v>
      </c>
      <c r="P2874" s="21" t="s">
        <v>302</v>
      </c>
      <c r="Q2874" s="21">
        <v>58155928736</v>
      </c>
      <c r="R2874" s="21" t="s">
        <v>40</v>
      </c>
      <c r="S2874" s="3">
        <v>-80</v>
      </c>
      <c r="T2874" s="37"/>
      <c r="U2874" s="21" t="s">
        <v>3578</v>
      </c>
      <c r="V2874" s="21" t="str">
        <f>VLOOKUP(P2874,'Customer List'!B:C,2,)</f>
        <v>Banglore</v>
      </c>
      <c r="W2874" s="38"/>
      <c r="X2874" s="30">
        <v>45922</v>
      </c>
      <c r="Y2874" s="21">
        <f t="shared" si="303"/>
        <v>2</v>
      </c>
      <c r="Z2874" s="21" t="str">
        <f t="shared" si="304"/>
        <v>Saturday</v>
      </c>
      <c r="AA2874" s="21" t="str">
        <f t="shared" si="305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2873</v>
      </c>
      <c r="B2875" s="21" t="s">
        <v>3566</v>
      </c>
      <c r="C2875" s="30">
        <v>45913</v>
      </c>
      <c r="D2875" s="30">
        <v>45918</v>
      </c>
      <c r="E2875" s="47">
        <v>909</v>
      </c>
      <c r="F2875" s="47">
        <f t="shared" si="300"/>
        <v>79992</v>
      </c>
      <c r="G2875" s="48">
        <f t="shared" si="301"/>
        <v>79992</v>
      </c>
      <c r="H2875" s="21" t="s">
        <v>3575</v>
      </c>
      <c r="I2875" s="21" t="s">
        <v>4203</v>
      </c>
      <c r="J2875" s="21">
        <v>1</v>
      </c>
      <c r="K2875" s="21">
        <v>1</v>
      </c>
      <c r="L2875" s="21">
        <f t="shared" si="302"/>
        <v>0</v>
      </c>
      <c r="M2875" s="21" t="s">
        <v>3603</v>
      </c>
      <c r="N2875" s="30">
        <v>45920</v>
      </c>
      <c r="O2875" s="48">
        <v>146137.5</v>
      </c>
      <c r="P2875" s="21" t="s">
        <v>370</v>
      </c>
      <c r="Q2875" s="21">
        <v>58155927432</v>
      </c>
      <c r="R2875" s="21" t="s">
        <v>40</v>
      </c>
      <c r="S2875" s="3">
        <v>-80</v>
      </c>
      <c r="T2875" s="37"/>
      <c r="U2875" s="21" t="s">
        <v>3578</v>
      </c>
      <c r="V2875" s="21" t="str">
        <f>VLOOKUP(P2875,'Customer List'!B:C,2,)</f>
        <v>Gujrat</v>
      </c>
      <c r="W2875" s="38"/>
      <c r="X2875" s="30">
        <v>45922</v>
      </c>
      <c r="Y2875" s="21">
        <f t="shared" si="303"/>
        <v>2</v>
      </c>
      <c r="Z2875" s="21" t="str">
        <f t="shared" si="304"/>
        <v>Saturday</v>
      </c>
      <c r="AA2875" s="21" t="str">
        <f t="shared" si="305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x14ac:dyDescent="0.25">
      <c r="A2876" s="21">
        <v>2874</v>
      </c>
      <c r="B2876" s="21" t="s">
        <v>3566</v>
      </c>
      <c r="C2876" s="30">
        <v>45913</v>
      </c>
      <c r="D2876" s="30">
        <v>45918</v>
      </c>
      <c r="E2876" s="47">
        <v>69</v>
      </c>
      <c r="F2876" s="47">
        <f t="shared" si="300"/>
        <v>6072</v>
      </c>
      <c r="G2876" s="48">
        <f t="shared" si="301"/>
        <v>6072</v>
      </c>
      <c r="H2876" s="21" t="s">
        <v>355</v>
      </c>
      <c r="I2876" s="21" t="s">
        <v>4122</v>
      </c>
      <c r="J2876" s="21">
        <v>1</v>
      </c>
      <c r="K2876" s="21">
        <v>1</v>
      </c>
      <c r="L2876" s="21">
        <f t="shared" si="302"/>
        <v>0</v>
      </c>
      <c r="M2876" s="21" t="s">
        <v>3655</v>
      </c>
      <c r="N2876" s="30">
        <v>45920</v>
      </c>
      <c r="O2876" s="48">
        <v>9900</v>
      </c>
      <c r="P2876" s="21" t="s">
        <v>839</v>
      </c>
      <c r="Q2876" s="21">
        <v>58155927664</v>
      </c>
      <c r="R2876" s="21" t="s">
        <v>40</v>
      </c>
      <c r="S2876" s="3">
        <v>4</v>
      </c>
      <c r="T2876" s="37"/>
      <c r="U2876" s="21" t="s">
        <v>3578</v>
      </c>
      <c r="V2876" s="21" t="str">
        <f>VLOOKUP(P2876,'Customer List'!B:C,2,)</f>
        <v>Hyderabad</v>
      </c>
      <c r="W2876" s="38"/>
      <c r="X2876" s="30">
        <v>45922</v>
      </c>
      <c r="Y2876" s="21">
        <f t="shared" si="303"/>
        <v>2</v>
      </c>
      <c r="Z2876" s="21" t="str">
        <f t="shared" si="304"/>
        <v>Saturday</v>
      </c>
      <c r="AA2876" s="21" t="str">
        <f t="shared" si="305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2875</v>
      </c>
      <c r="B2877" s="21" t="s">
        <v>3566</v>
      </c>
      <c r="C2877" s="30">
        <v>45913</v>
      </c>
      <c r="D2877" s="30">
        <v>45918</v>
      </c>
      <c r="E2877" s="47">
        <v>237</v>
      </c>
      <c r="F2877" s="47">
        <f t="shared" si="300"/>
        <v>20856</v>
      </c>
      <c r="G2877" s="48">
        <f t="shared" si="301"/>
        <v>62568</v>
      </c>
      <c r="H2877" s="21" t="s">
        <v>3576</v>
      </c>
      <c r="I2877" s="21" t="s">
        <v>4204</v>
      </c>
      <c r="J2877" s="21">
        <v>3</v>
      </c>
      <c r="K2877" s="21">
        <v>3</v>
      </c>
      <c r="L2877" s="21">
        <f t="shared" si="302"/>
        <v>0</v>
      </c>
      <c r="M2877" s="21" t="s">
        <v>3657</v>
      </c>
      <c r="N2877" s="30">
        <v>45920</v>
      </c>
      <c r="O2877" s="48">
        <v>101400</v>
      </c>
      <c r="P2877" s="21" t="s">
        <v>839</v>
      </c>
      <c r="Q2877" s="21">
        <v>58155927664</v>
      </c>
      <c r="R2877" s="21" t="s">
        <v>40</v>
      </c>
      <c r="S2877" s="3">
        <v>4</v>
      </c>
      <c r="T2877" s="37"/>
      <c r="U2877" s="21" t="s">
        <v>3578</v>
      </c>
      <c r="V2877" s="21" t="str">
        <f>VLOOKUP(P2877,'Customer List'!B:C,2,)</f>
        <v>Hyderabad</v>
      </c>
      <c r="W2877" s="38"/>
      <c r="X2877" s="30">
        <v>45922</v>
      </c>
      <c r="Y2877" s="21">
        <f t="shared" si="303"/>
        <v>2</v>
      </c>
      <c r="Z2877" s="21" t="str">
        <f t="shared" si="304"/>
        <v>Saturday</v>
      </c>
      <c r="AA2877" s="21" t="str">
        <f t="shared" si="305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2876</v>
      </c>
      <c r="B2878" s="21" t="s">
        <v>3566</v>
      </c>
      <c r="C2878" s="30">
        <v>45913</v>
      </c>
      <c r="D2878" s="30">
        <v>45918</v>
      </c>
      <c r="E2878" s="47">
        <v>393</v>
      </c>
      <c r="F2878" s="47">
        <f t="shared" si="300"/>
        <v>34584</v>
      </c>
      <c r="G2878" s="48">
        <f t="shared" si="301"/>
        <v>34584</v>
      </c>
      <c r="H2878" s="21" t="s">
        <v>364</v>
      </c>
      <c r="I2878" s="21" t="s">
        <v>4129</v>
      </c>
      <c r="J2878" s="21">
        <v>1</v>
      </c>
      <c r="K2878" s="21">
        <v>1</v>
      </c>
      <c r="L2878" s="21">
        <f t="shared" si="302"/>
        <v>0</v>
      </c>
      <c r="M2878" s="21" t="s">
        <v>3620</v>
      </c>
      <c r="N2878" s="30">
        <v>45919</v>
      </c>
      <c r="O2878" s="48">
        <v>50580</v>
      </c>
      <c r="P2878" s="21" t="s">
        <v>254</v>
      </c>
      <c r="Q2878" s="21" t="s">
        <v>2070</v>
      </c>
      <c r="R2878" s="21" t="s">
        <v>847</v>
      </c>
      <c r="S2878" s="3">
        <v>4</v>
      </c>
      <c r="T2878" s="37"/>
      <c r="U2878" s="21" t="s">
        <v>3578</v>
      </c>
      <c r="V2878" s="21" t="str">
        <f>VLOOKUP(P2878,'Customer List'!B:C,2,)</f>
        <v>Delhi</v>
      </c>
      <c r="W2878" s="38"/>
      <c r="X2878" s="30">
        <f>IF(OR(R2878 = "PRIYANKA MADAM", R2878 = "DEEPAK", R2878 = "PORTER"),N2878,"")</f>
        <v>45919</v>
      </c>
      <c r="Y2878" s="21">
        <f t="shared" si="303"/>
        <v>0</v>
      </c>
      <c r="Z2878" s="21" t="str">
        <f t="shared" si="304"/>
        <v>Friday</v>
      </c>
      <c r="AA2878" s="21" t="str">
        <f t="shared" si="305"/>
        <v>Friday</v>
      </c>
      <c r="AB2878" s="21" t="str">
        <f>VLOOKUP(U2878,'Currency Sheet'!A:C,3,)</f>
        <v>DOLLAR</v>
      </c>
      <c r="AC2878" s="42" t="str">
        <f>VLOOKUP(P2878,'Customer List'!B:D,3,)</f>
        <v>Local</v>
      </c>
    </row>
    <row r="2879" spans="1:29" x14ac:dyDescent="0.25">
      <c r="A2879" s="21">
        <v>2877</v>
      </c>
      <c r="B2879" s="21">
        <v>922048</v>
      </c>
      <c r="C2879" s="30">
        <v>45915</v>
      </c>
      <c r="D2879" s="30">
        <v>45918</v>
      </c>
      <c r="E2879" s="47">
        <v>548.25</v>
      </c>
      <c r="F2879" s="47">
        <f t="shared" si="300"/>
        <v>48246</v>
      </c>
      <c r="G2879" s="48">
        <f t="shared" si="301"/>
        <v>48246</v>
      </c>
      <c r="H2879" s="21" t="s">
        <v>3586</v>
      </c>
      <c r="I2879" s="21" t="s">
        <v>4196</v>
      </c>
      <c r="J2879" s="21">
        <v>1</v>
      </c>
      <c r="K2879" s="21">
        <v>1</v>
      </c>
      <c r="L2879" s="21">
        <f t="shared" si="302"/>
        <v>0</v>
      </c>
      <c r="M2879" s="21" t="s">
        <v>3652</v>
      </c>
      <c r="N2879" s="30">
        <v>45920</v>
      </c>
      <c r="O2879" s="48">
        <v>60952.5</v>
      </c>
      <c r="P2879" s="21" t="s">
        <v>620</v>
      </c>
      <c r="Q2879" s="21">
        <v>58155921924</v>
      </c>
      <c r="R2879" s="21" t="s">
        <v>40</v>
      </c>
      <c r="S2879" s="3">
        <v>4</v>
      </c>
      <c r="T2879" s="37"/>
      <c r="U2879" s="21" t="s">
        <v>3587</v>
      </c>
      <c r="V2879" s="21" t="str">
        <f>VLOOKUP(P2879,'Customer List'!B:C,2,)</f>
        <v>Mumbai</v>
      </c>
      <c r="W2879" s="38"/>
      <c r="X2879" s="30">
        <v>45922</v>
      </c>
      <c r="Y2879" s="21">
        <f t="shared" si="303"/>
        <v>2</v>
      </c>
      <c r="Z2879" s="21" t="str">
        <f t="shared" si="304"/>
        <v>Saturday</v>
      </c>
      <c r="AA2879" s="21" t="str">
        <f t="shared" si="305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2878</v>
      </c>
      <c r="B2880" s="21">
        <v>178883</v>
      </c>
      <c r="C2880" s="30">
        <v>45915</v>
      </c>
      <c r="D2880" s="30">
        <v>45919</v>
      </c>
      <c r="E2880" s="47">
        <v>172</v>
      </c>
      <c r="F2880" s="47">
        <f t="shared" si="300"/>
        <v>15136</v>
      </c>
      <c r="G2880" s="48">
        <f t="shared" si="301"/>
        <v>15136</v>
      </c>
      <c r="H2880" s="21" t="s">
        <v>657</v>
      </c>
      <c r="I2880" s="21" t="s">
        <v>4116</v>
      </c>
      <c r="J2880" s="21">
        <v>1</v>
      </c>
      <c r="K2880" s="21">
        <v>1</v>
      </c>
      <c r="L2880" s="21">
        <f t="shared" si="302"/>
        <v>0</v>
      </c>
      <c r="M2880" s="21" t="s">
        <v>3639</v>
      </c>
      <c r="N2880" s="30">
        <v>45920</v>
      </c>
      <c r="O2880" s="48">
        <v>12642</v>
      </c>
      <c r="P2880" s="21" t="s">
        <v>3593</v>
      </c>
      <c r="Q2880" s="21">
        <v>58155922742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Kharagpur</v>
      </c>
      <c r="W2880" s="38"/>
      <c r="X2880" s="30">
        <v>45922</v>
      </c>
      <c r="Y2880" s="21">
        <f t="shared" si="303"/>
        <v>2</v>
      </c>
      <c r="Z2880" s="21" t="str">
        <f t="shared" si="304"/>
        <v>Saturday</v>
      </c>
      <c r="AA2880" s="21" t="str">
        <f t="shared" si="305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x14ac:dyDescent="0.25">
      <c r="A2881" s="21">
        <v>2879</v>
      </c>
      <c r="B2881" s="21">
        <v>178883</v>
      </c>
      <c r="C2881" s="30">
        <v>45915</v>
      </c>
      <c r="D2881" s="30">
        <v>45919</v>
      </c>
      <c r="E2881" s="47">
        <v>903</v>
      </c>
      <c r="F2881" s="47">
        <f t="shared" si="300"/>
        <v>79464</v>
      </c>
      <c r="G2881" s="48">
        <f t="shared" si="301"/>
        <v>79464</v>
      </c>
      <c r="H2881" s="21" t="s">
        <v>2066</v>
      </c>
      <c r="I2881" s="21" t="s">
        <v>4123</v>
      </c>
      <c r="J2881" s="21">
        <v>1</v>
      </c>
      <c r="K2881" s="21">
        <v>1</v>
      </c>
      <c r="L2881" s="21">
        <f t="shared" si="302"/>
        <v>0</v>
      </c>
      <c r="M2881" s="21" t="s">
        <v>3635</v>
      </c>
      <c r="N2881" s="30">
        <v>45920</v>
      </c>
      <c r="O2881" s="48">
        <v>155011.5</v>
      </c>
      <c r="P2881" s="21" t="s">
        <v>3594</v>
      </c>
      <c r="Q2881" s="21">
        <v>58155922370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NAGPUR</v>
      </c>
      <c r="W2881" s="38"/>
      <c r="X2881" s="30">
        <v>45922</v>
      </c>
      <c r="Y2881" s="21">
        <f t="shared" si="303"/>
        <v>2</v>
      </c>
      <c r="Z2881" s="21" t="str">
        <f t="shared" si="304"/>
        <v>Saturday</v>
      </c>
      <c r="AA2881" s="21" t="str">
        <f t="shared" si="305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2880</v>
      </c>
      <c r="B2882" s="21">
        <v>178883</v>
      </c>
      <c r="C2882" s="30">
        <v>45915</v>
      </c>
      <c r="D2882" s="30">
        <v>45919</v>
      </c>
      <c r="E2882" s="47">
        <v>1064</v>
      </c>
      <c r="F2882" s="47">
        <f t="shared" si="300"/>
        <v>93632</v>
      </c>
      <c r="G2882" s="48">
        <f t="shared" si="301"/>
        <v>93632</v>
      </c>
      <c r="H2882" s="21" t="s">
        <v>2067</v>
      </c>
      <c r="I2882" s="21" t="s">
        <v>4124</v>
      </c>
      <c r="J2882" s="21">
        <v>1</v>
      </c>
      <c r="K2882" s="21">
        <v>1</v>
      </c>
      <c r="L2882" s="21">
        <f t="shared" si="302"/>
        <v>0</v>
      </c>
      <c r="M2882" s="21" t="s">
        <v>3635</v>
      </c>
      <c r="N2882" s="30">
        <v>45920</v>
      </c>
      <c r="O2882" s="48">
        <v>166845</v>
      </c>
      <c r="P2882" s="21" t="s">
        <v>3594</v>
      </c>
      <c r="Q2882" s="21">
        <v>58155922370</v>
      </c>
      <c r="R2882" s="21" t="s">
        <v>40</v>
      </c>
      <c r="S2882" s="3">
        <v>4</v>
      </c>
      <c r="T2882" s="37"/>
      <c r="U2882" s="21" t="s">
        <v>423</v>
      </c>
      <c r="V2882" s="21" t="str">
        <f>VLOOKUP(P2882,'Customer List'!B:C,2,)</f>
        <v>NAGPUR</v>
      </c>
      <c r="W2882" s="38"/>
      <c r="X2882" s="30">
        <v>45922</v>
      </c>
      <c r="Y2882" s="21">
        <f t="shared" si="303"/>
        <v>2</v>
      </c>
      <c r="Z2882" s="21" t="str">
        <f t="shared" si="304"/>
        <v>Saturday</v>
      </c>
      <c r="AA2882" s="21" t="str">
        <f t="shared" si="305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2881</v>
      </c>
      <c r="B2883" s="21">
        <v>178883</v>
      </c>
      <c r="C2883" s="30">
        <v>45915</v>
      </c>
      <c r="D2883" s="30">
        <v>45919</v>
      </c>
      <c r="E2883" s="47">
        <v>3288</v>
      </c>
      <c r="F2883" s="47">
        <f t="shared" si="300"/>
        <v>289344</v>
      </c>
      <c r="G2883" s="48">
        <f t="shared" si="301"/>
        <v>289344</v>
      </c>
      <c r="H2883" s="21" t="s">
        <v>3592</v>
      </c>
      <c r="I2883" s="21" t="s">
        <v>4211</v>
      </c>
      <c r="J2883" s="21">
        <v>1</v>
      </c>
      <c r="K2883" s="21">
        <v>1</v>
      </c>
      <c r="L2883" s="21">
        <f t="shared" si="302"/>
        <v>0</v>
      </c>
      <c r="M2883" s="21" t="s">
        <v>6661</v>
      </c>
      <c r="N2883" s="30">
        <v>46006</v>
      </c>
      <c r="O2883" s="48">
        <v>364820</v>
      </c>
      <c r="P2883" s="21" t="s">
        <v>16</v>
      </c>
      <c r="Q2883" s="21"/>
      <c r="R2883" s="21"/>
      <c r="S2883" s="3">
        <v>4</v>
      </c>
      <c r="T2883" s="37"/>
      <c r="U2883" s="21" t="s">
        <v>423</v>
      </c>
      <c r="V2883" s="21" t="str">
        <f>VLOOKUP(P2883,'Customer List'!B:C,2,)</f>
        <v>Delhi</v>
      </c>
      <c r="W2883" s="38" t="s">
        <v>1145</v>
      </c>
      <c r="X2883" s="30" t="str">
        <f>IF(OR(R2883 = "PRIYANKA MADAM", R2883 = "DEEPAK", R2883 = "PORTER"),N2883,"")</f>
        <v/>
      </c>
      <c r="Y2883" s="21" t="str">
        <f t="shared" si="303"/>
        <v/>
      </c>
      <c r="Z2883" s="21" t="str">
        <f t="shared" si="304"/>
        <v>Monday</v>
      </c>
      <c r="AA2883" s="21" t="str">
        <f t="shared" si="305"/>
        <v/>
      </c>
      <c r="AB2883" s="21" t="str">
        <f>VLOOKUP(U2883,'Currency Sheet'!A:C,3,)</f>
        <v>DOLLAR</v>
      </c>
      <c r="AC2883" s="42" t="str">
        <f>VLOOKUP(P2883,'Customer List'!B:D,3,)</f>
        <v>Local</v>
      </c>
    </row>
    <row r="2884" spans="1:29" x14ac:dyDescent="0.25">
      <c r="A2884" s="21">
        <v>2882</v>
      </c>
      <c r="B2884" s="21" t="s">
        <v>3589</v>
      </c>
      <c r="C2884" s="30">
        <v>45916</v>
      </c>
      <c r="D2884" s="30">
        <v>45919</v>
      </c>
      <c r="E2884" s="47">
        <v>0</v>
      </c>
      <c r="F2884" s="47">
        <f t="shared" ref="F2884:F2947" si="306">IF(AB2884="DOLLAR",E2884*88,E2884)</f>
        <v>0</v>
      </c>
      <c r="G2884" s="48">
        <f t="shared" ref="G2884:G2947" si="307">F2884*J2884</f>
        <v>0</v>
      </c>
      <c r="H2884" s="21" t="s">
        <v>3590</v>
      </c>
      <c r="I2884" s="21" t="s">
        <v>4210</v>
      </c>
      <c r="J2884" s="21">
        <v>1</v>
      </c>
      <c r="K2884" s="21">
        <v>1</v>
      </c>
      <c r="L2884" s="21">
        <f t="shared" ref="L2884:L2947" si="308">J2884-K2884</f>
        <v>0</v>
      </c>
      <c r="M2884" s="21" t="s">
        <v>3659</v>
      </c>
      <c r="N2884" s="30">
        <v>45920</v>
      </c>
      <c r="O2884" s="48">
        <v>0</v>
      </c>
      <c r="P2884" s="21" t="s">
        <v>3591</v>
      </c>
      <c r="Q2884" s="21">
        <v>58155918774</v>
      </c>
      <c r="R2884" s="21" t="s">
        <v>40</v>
      </c>
      <c r="S2884" s="3">
        <v>4</v>
      </c>
      <c r="T2884" s="37" t="s">
        <v>3597</v>
      </c>
      <c r="U2884" s="21" t="s">
        <v>3344</v>
      </c>
      <c r="V2884" s="21" t="str">
        <f>VLOOKUP(P2884,'Customer List'!B:C,2,)</f>
        <v>Mumbai</v>
      </c>
      <c r="W2884" s="38"/>
      <c r="X2884" s="30">
        <v>45922</v>
      </c>
      <c r="Y2884" s="21">
        <f t="shared" ref="Y2884:Y2947" si="309">IF(X2884="", "", X2884-N2884)</f>
        <v>2</v>
      </c>
      <c r="Z2884" s="21" t="str">
        <f t="shared" ref="Z2884:Z2947" si="310">IF(N2884="", "", TEXT(N2884, "dddd"))</f>
        <v>Saturday</v>
      </c>
      <c r="AA2884" s="21" t="str">
        <f t="shared" ref="AA2884:AA2947" si="311">IF(X2884="", "", TEXT(X2884, "dddd"))</f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x14ac:dyDescent="0.25">
      <c r="A2885" s="21">
        <v>2883</v>
      </c>
      <c r="B2885" s="21" t="s">
        <v>3600</v>
      </c>
      <c r="C2885" s="30">
        <v>45915</v>
      </c>
      <c r="D2885" s="30">
        <v>45922</v>
      </c>
      <c r="E2885" s="47">
        <v>2249</v>
      </c>
      <c r="F2885" s="47">
        <f t="shared" si="306"/>
        <v>197912</v>
      </c>
      <c r="G2885" s="48">
        <f t="shared" si="307"/>
        <v>197912</v>
      </c>
      <c r="H2885" s="21" t="s">
        <v>3601</v>
      </c>
      <c r="I2885" s="21" t="s">
        <v>4212</v>
      </c>
      <c r="J2885" s="21">
        <v>1</v>
      </c>
      <c r="K2885" s="21">
        <v>1</v>
      </c>
      <c r="L2885" s="21">
        <f t="shared" si="308"/>
        <v>0</v>
      </c>
      <c r="M2885" s="21" t="s">
        <v>3604</v>
      </c>
      <c r="N2885" s="30">
        <v>45920</v>
      </c>
      <c r="O2885" s="48">
        <v>393750</v>
      </c>
      <c r="P2885" s="21" t="s">
        <v>370</v>
      </c>
      <c r="Q2885" s="21">
        <v>58155939203</v>
      </c>
      <c r="R2885" s="21" t="s">
        <v>40</v>
      </c>
      <c r="S2885" s="3">
        <v>-80</v>
      </c>
      <c r="T2885" s="37"/>
      <c r="U2885" s="21" t="s">
        <v>3578</v>
      </c>
      <c r="V2885" s="21" t="str">
        <f>VLOOKUP(P2885,'Customer List'!B:C,2,)</f>
        <v>Gujrat</v>
      </c>
      <c r="W2885" s="38"/>
      <c r="X2885" s="30">
        <v>45922</v>
      </c>
      <c r="Y2885" s="21">
        <f t="shared" si="309"/>
        <v>2</v>
      </c>
      <c r="Z2885" s="21" t="str">
        <f t="shared" si="310"/>
        <v>Saturday</v>
      </c>
      <c r="AA2885" s="21" t="str">
        <f t="shared" si="311"/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x14ac:dyDescent="0.25">
      <c r="A2886" s="21">
        <v>2884</v>
      </c>
      <c r="B2886" s="21" t="s">
        <v>3600</v>
      </c>
      <c r="C2886" s="30">
        <v>45915</v>
      </c>
      <c r="D2886" s="30">
        <v>45922</v>
      </c>
      <c r="E2886" s="47">
        <v>1</v>
      </c>
      <c r="F2886" s="47">
        <f t="shared" si="306"/>
        <v>88</v>
      </c>
      <c r="G2886" s="48">
        <f t="shared" si="307"/>
        <v>88</v>
      </c>
      <c r="H2886" s="21" t="s">
        <v>3602</v>
      </c>
      <c r="I2886" s="21" t="s">
        <v>4213</v>
      </c>
      <c r="J2886" s="21">
        <v>1</v>
      </c>
      <c r="K2886" s="21">
        <v>1</v>
      </c>
      <c r="L2886" s="21">
        <f t="shared" si="308"/>
        <v>0</v>
      </c>
      <c r="M2886" s="21" t="s">
        <v>3604</v>
      </c>
      <c r="N2886" s="30">
        <v>45920</v>
      </c>
      <c r="O2886" s="48">
        <v>0</v>
      </c>
      <c r="P2886" s="21" t="s">
        <v>370</v>
      </c>
      <c r="Q2886" s="21">
        <v>58155939203</v>
      </c>
      <c r="R2886" s="21" t="s">
        <v>40</v>
      </c>
      <c r="S2886" s="3">
        <v>-80</v>
      </c>
      <c r="T2886" s="37" t="s">
        <v>3605</v>
      </c>
      <c r="U2886" s="21" t="s">
        <v>3578</v>
      </c>
      <c r="V2886" s="21" t="str">
        <f>VLOOKUP(P2886,'Customer List'!B:C,2,)</f>
        <v>Gujrat</v>
      </c>
      <c r="W2886" s="38"/>
      <c r="X2886" s="30">
        <v>45922</v>
      </c>
      <c r="Y2886" s="21">
        <f t="shared" si="309"/>
        <v>2</v>
      </c>
      <c r="Z2886" s="21" t="str">
        <f t="shared" si="310"/>
        <v>Saturday</v>
      </c>
      <c r="AA2886" s="21" t="str">
        <f t="shared" si="311"/>
        <v>Monday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2885</v>
      </c>
      <c r="B2887" s="21" t="s">
        <v>3666</v>
      </c>
      <c r="C2887" s="30">
        <v>45917</v>
      </c>
      <c r="D2887" s="30">
        <v>45922</v>
      </c>
      <c r="E2887" s="47">
        <v>11860.25</v>
      </c>
      <c r="F2887" s="47">
        <f t="shared" si="306"/>
        <v>11860.25</v>
      </c>
      <c r="G2887" s="48">
        <f t="shared" si="307"/>
        <v>23720.5</v>
      </c>
      <c r="H2887" s="21">
        <v>100575</v>
      </c>
      <c r="I2887" s="21" t="s">
        <v>4714</v>
      </c>
      <c r="J2887" s="21">
        <v>2</v>
      </c>
      <c r="K2887" s="21">
        <v>2</v>
      </c>
      <c r="L2887" s="21">
        <f t="shared" si="308"/>
        <v>0</v>
      </c>
      <c r="M2887" s="21" t="s">
        <v>5567</v>
      </c>
      <c r="N2887" s="30">
        <v>45961</v>
      </c>
      <c r="O2887" s="48">
        <v>0</v>
      </c>
      <c r="P2887" s="21" t="s">
        <v>625</v>
      </c>
      <c r="Q2887" s="21" t="s">
        <v>2070</v>
      </c>
      <c r="R2887" s="21" t="s">
        <v>637</v>
      </c>
      <c r="S2887" s="3">
        <v>4</v>
      </c>
      <c r="T2887" s="37"/>
      <c r="U2887" s="21" t="s">
        <v>2083</v>
      </c>
      <c r="V2887" s="21" t="str">
        <f>VLOOKUP(P2887,'Customer List'!B:C,2,)</f>
        <v>Delhi</v>
      </c>
      <c r="W2887" s="38"/>
      <c r="X2887" s="30">
        <f>IF(OR(R2887 = "PRIYANKA MADAM", R2887 = "DEEPAK", R2887 = "PORTER"),N2887,"")</f>
        <v>45961</v>
      </c>
      <c r="Y2887" s="21">
        <f t="shared" si="309"/>
        <v>0</v>
      </c>
      <c r="Z2887" s="21" t="str">
        <f t="shared" si="310"/>
        <v>Friday</v>
      </c>
      <c r="AA2887" s="21" t="str">
        <f t="shared" si="311"/>
        <v>Friday</v>
      </c>
      <c r="AB2887" s="21" t="str">
        <f>VLOOKUP(U2887,'Currency Sheet'!A:C,3,)</f>
        <v>INR</v>
      </c>
      <c r="AC2887" s="42" t="str">
        <f>VLOOKUP(P2887,'Customer List'!B:D,3,)</f>
        <v>Local</v>
      </c>
    </row>
    <row r="2888" spans="1:29" x14ac:dyDescent="0.25">
      <c r="A2888" s="21">
        <v>2886</v>
      </c>
      <c r="B2888" s="21" t="s">
        <v>3666</v>
      </c>
      <c r="C2888" s="30">
        <v>45917</v>
      </c>
      <c r="D2888" s="30">
        <v>45922</v>
      </c>
      <c r="E2888" s="47">
        <v>51562.5</v>
      </c>
      <c r="F2888" s="47">
        <f t="shared" si="306"/>
        <v>51562.5</v>
      </c>
      <c r="G2888" s="48">
        <f t="shared" si="307"/>
        <v>51562.5</v>
      </c>
      <c r="H2888" s="21">
        <v>162517</v>
      </c>
      <c r="I2888" s="21"/>
      <c r="J2888" s="21">
        <v>1</v>
      </c>
      <c r="K2888" s="21">
        <v>1</v>
      </c>
      <c r="L2888" s="21">
        <f t="shared" si="308"/>
        <v>0</v>
      </c>
      <c r="M2888" s="21" t="s">
        <v>3677</v>
      </c>
      <c r="N2888" s="30">
        <v>45923</v>
      </c>
      <c r="O2888" s="48">
        <v>61875</v>
      </c>
      <c r="P2888" s="21" t="s">
        <v>3678</v>
      </c>
      <c r="Q2888" s="21" t="s">
        <v>2070</v>
      </c>
      <c r="R2888" s="21" t="s">
        <v>847</v>
      </c>
      <c r="S2888" s="3" t="s">
        <v>299</v>
      </c>
      <c r="T2888" s="37"/>
      <c r="U2888" s="21" t="s">
        <v>2083</v>
      </c>
      <c r="V2888" s="21" t="e">
        <f>VLOOKUP(P2888,'Customer List'!B:C,2,)</f>
        <v>#N/A</v>
      </c>
      <c r="W2888" s="38"/>
      <c r="X2888" s="30">
        <f>IF(OR(R2888 = "PRIYANKA MADAM", R2888 = "DEEPAK", R2888 = "PORTER"),N2888,"")</f>
        <v>45923</v>
      </c>
      <c r="Y2888" s="21">
        <f t="shared" si="309"/>
        <v>0</v>
      </c>
      <c r="Z2888" s="21" t="str">
        <f t="shared" si="310"/>
        <v>Tuesday</v>
      </c>
      <c r="AA2888" s="21" t="str">
        <f t="shared" si="311"/>
        <v>Tuesday</v>
      </c>
      <c r="AB2888" s="21" t="str">
        <f>VLOOKUP(U2888,'Currency Sheet'!A:C,3,)</f>
        <v>INR</v>
      </c>
      <c r="AC2888" s="42" t="e">
        <f>VLOOKUP(P2888,'Customer List'!B:D,3,)</f>
        <v>#N/A</v>
      </c>
    </row>
    <row r="2889" spans="1:29" x14ac:dyDescent="0.25">
      <c r="A2889" s="21">
        <v>2887</v>
      </c>
      <c r="B2889" s="21" t="s">
        <v>3675</v>
      </c>
      <c r="C2889" s="30">
        <v>45919</v>
      </c>
      <c r="D2889" s="30">
        <v>45923</v>
      </c>
      <c r="E2889" s="47">
        <v>2806.8</v>
      </c>
      <c r="F2889" s="47">
        <f t="shared" si="306"/>
        <v>246998.40000000002</v>
      </c>
      <c r="G2889" s="48">
        <f t="shared" si="307"/>
        <v>246998.40000000002</v>
      </c>
      <c r="H2889" s="21" t="s">
        <v>2067</v>
      </c>
      <c r="I2889" s="21" t="s">
        <v>4124</v>
      </c>
      <c r="J2889" s="21">
        <v>1</v>
      </c>
      <c r="K2889" s="21">
        <v>1</v>
      </c>
      <c r="L2889" s="21">
        <f t="shared" si="308"/>
        <v>0</v>
      </c>
      <c r="M2889" s="21" t="s">
        <v>4860</v>
      </c>
      <c r="N2889" s="30">
        <v>45923</v>
      </c>
      <c r="O2889" s="48">
        <v>334009.2</v>
      </c>
      <c r="P2889" s="21" t="s">
        <v>2046</v>
      </c>
      <c r="Q2889" s="21">
        <v>58156039233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Banglore</v>
      </c>
      <c r="W2889" s="38"/>
      <c r="X2889" s="30">
        <v>45924</v>
      </c>
      <c r="Y2889" s="21">
        <f t="shared" si="309"/>
        <v>1</v>
      </c>
      <c r="Z2889" s="21" t="str">
        <f t="shared" si="310"/>
        <v>Tuesday</v>
      </c>
      <c r="AA2889" s="21" t="str">
        <f t="shared" si="311"/>
        <v>Wednesday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2888</v>
      </c>
      <c r="B2890" s="21" t="s">
        <v>3675</v>
      </c>
      <c r="C2890" s="30">
        <v>45919</v>
      </c>
      <c r="D2890" s="30">
        <v>45923</v>
      </c>
      <c r="E2890" s="47">
        <v>1108</v>
      </c>
      <c r="F2890" s="47">
        <f t="shared" si="306"/>
        <v>97504</v>
      </c>
      <c r="G2890" s="48">
        <f t="shared" si="307"/>
        <v>97504</v>
      </c>
      <c r="H2890" s="21" t="s">
        <v>2067</v>
      </c>
      <c r="I2890" s="21" t="s">
        <v>4124</v>
      </c>
      <c r="J2890" s="21">
        <v>1</v>
      </c>
      <c r="K2890" s="21">
        <v>1</v>
      </c>
      <c r="L2890" s="21">
        <f t="shared" si="308"/>
        <v>0</v>
      </c>
      <c r="M2890" s="21" t="s">
        <v>3701</v>
      </c>
      <c r="N2890" s="30">
        <v>45924</v>
      </c>
      <c r="O2890" s="48">
        <v>177514</v>
      </c>
      <c r="P2890" s="21" t="s">
        <v>3674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09"/>
        <v>1</v>
      </c>
      <c r="Z2890" s="21" t="str">
        <f t="shared" si="310"/>
        <v>Wednesday</v>
      </c>
      <c r="AA2890" s="21" t="str">
        <f t="shared" si="311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2889</v>
      </c>
      <c r="B2891" s="21" t="s">
        <v>3675</v>
      </c>
      <c r="C2891" s="30">
        <v>45919</v>
      </c>
      <c r="D2891" s="30">
        <v>45923</v>
      </c>
      <c r="E2891" s="47">
        <v>2013</v>
      </c>
      <c r="F2891" s="47">
        <f t="shared" si="306"/>
        <v>177144</v>
      </c>
      <c r="G2891" s="48">
        <f t="shared" si="307"/>
        <v>177144</v>
      </c>
      <c r="H2891" s="21" t="s">
        <v>3672</v>
      </c>
      <c r="I2891" s="21" t="s">
        <v>4214</v>
      </c>
      <c r="J2891" s="21">
        <v>1</v>
      </c>
      <c r="K2891" s="21">
        <v>1</v>
      </c>
      <c r="L2891" s="21">
        <f t="shared" si="308"/>
        <v>0</v>
      </c>
      <c r="M2891" s="21" t="s">
        <v>4930</v>
      </c>
      <c r="N2891" s="30">
        <v>45923</v>
      </c>
      <c r="O2891" s="48">
        <v>237331.25</v>
      </c>
      <c r="P2891" s="21" t="s">
        <v>165</v>
      </c>
      <c r="Q2891" s="21">
        <v>58156038916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Lucknow</v>
      </c>
      <c r="W2891" s="38"/>
      <c r="X2891" s="30">
        <v>45925</v>
      </c>
      <c r="Y2891" s="21">
        <f t="shared" si="309"/>
        <v>2</v>
      </c>
      <c r="Z2891" s="21" t="str">
        <f t="shared" si="310"/>
        <v>Tuesday</v>
      </c>
      <c r="AA2891" s="21" t="str">
        <f t="shared" si="311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2890</v>
      </c>
      <c r="B2892" s="21" t="s">
        <v>3675</v>
      </c>
      <c r="C2892" s="30">
        <v>45919</v>
      </c>
      <c r="D2892" s="30">
        <v>45923</v>
      </c>
      <c r="E2892" s="47">
        <v>2013</v>
      </c>
      <c r="F2892" s="47">
        <f t="shared" si="306"/>
        <v>177144</v>
      </c>
      <c r="G2892" s="48">
        <f t="shared" si="307"/>
        <v>177144</v>
      </c>
      <c r="H2892" s="21" t="s">
        <v>3673</v>
      </c>
      <c r="I2892" s="21" t="s">
        <v>4215</v>
      </c>
      <c r="J2892" s="21">
        <v>1</v>
      </c>
      <c r="K2892" s="21">
        <v>1</v>
      </c>
      <c r="L2892" s="21">
        <f t="shared" si="308"/>
        <v>0</v>
      </c>
      <c r="M2892" s="21" t="s">
        <v>4930</v>
      </c>
      <c r="N2892" s="30">
        <v>45923</v>
      </c>
      <c r="O2892" s="48">
        <v>237331.25</v>
      </c>
      <c r="P2892" s="21" t="s">
        <v>165</v>
      </c>
      <c r="Q2892" s="21">
        <v>58156038916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Lucknow</v>
      </c>
      <c r="W2892" s="38"/>
      <c r="X2892" s="30">
        <v>45925</v>
      </c>
      <c r="Y2892" s="21">
        <f t="shared" si="309"/>
        <v>2</v>
      </c>
      <c r="Z2892" s="21" t="str">
        <f t="shared" si="310"/>
        <v>Tuesday</v>
      </c>
      <c r="AA2892" s="21" t="str">
        <f t="shared" si="311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2891</v>
      </c>
      <c r="B2893" s="21" t="s">
        <v>3675</v>
      </c>
      <c r="C2893" s="30">
        <v>45919</v>
      </c>
      <c r="D2893" s="30">
        <v>45923</v>
      </c>
      <c r="E2893" s="47">
        <v>96.8</v>
      </c>
      <c r="F2893" s="47">
        <f t="shared" si="306"/>
        <v>8518.4</v>
      </c>
      <c r="G2893" s="48">
        <f t="shared" si="307"/>
        <v>8518.4</v>
      </c>
      <c r="H2893" s="21" t="s">
        <v>933</v>
      </c>
      <c r="I2893" s="21" t="s">
        <v>4119</v>
      </c>
      <c r="J2893" s="21">
        <v>1</v>
      </c>
      <c r="K2893" s="21">
        <v>1</v>
      </c>
      <c r="L2893" s="21">
        <f t="shared" si="308"/>
        <v>0</v>
      </c>
      <c r="M2893" s="21" t="s">
        <v>3701</v>
      </c>
      <c r="N2893" s="30">
        <v>45924</v>
      </c>
      <c r="O2893" s="48">
        <v>8452.5</v>
      </c>
      <c r="P2893" s="21" t="s">
        <v>3674</v>
      </c>
      <c r="Q2893" s="21">
        <v>58156097705</v>
      </c>
      <c r="R2893" s="21" t="s">
        <v>40</v>
      </c>
      <c r="S2893" s="3">
        <v>4</v>
      </c>
      <c r="T2893" s="37"/>
      <c r="U2893" s="21" t="s">
        <v>423</v>
      </c>
      <c r="V2893" s="21" t="str">
        <f>VLOOKUP(P2893,'Customer List'!B:C,2,)</f>
        <v>BANGLORE</v>
      </c>
      <c r="W2893" s="38"/>
      <c r="X2893" s="30">
        <v>45925</v>
      </c>
      <c r="Y2893" s="21">
        <f t="shared" si="309"/>
        <v>1</v>
      </c>
      <c r="Z2893" s="21" t="str">
        <f t="shared" si="310"/>
        <v>Wednesday</v>
      </c>
      <c r="AA2893" s="21" t="str">
        <f t="shared" si="311"/>
        <v>Thursday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2892</v>
      </c>
      <c r="B2894" s="21" t="s">
        <v>3667</v>
      </c>
      <c r="C2894" s="30">
        <v>45918</v>
      </c>
      <c r="D2894" s="30">
        <v>45923</v>
      </c>
      <c r="E2894" s="47">
        <v>850</v>
      </c>
      <c r="F2894" s="47">
        <f t="shared" si="306"/>
        <v>74800</v>
      </c>
      <c r="G2894" s="48">
        <f t="shared" si="307"/>
        <v>74800</v>
      </c>
      <c r="H2894" s="21" t="s">
        <v>3669</v>
      </c>
      <c r="I2894" s="21"/>
      <c r="J2894" s="21">
        <v>1</v>
      </c>
      <c r="K2894" s="21">
        <v>1</v>
      </c>
      <c r="L2894" s="21">
        <f t="shared" si="308"/>
        <v>0</v>
      </c>
      <c r="M2894" s="21" t="s">
        <v>4935</v>
      </c>
      <c r="N2894" s="30">
        <v>45923</v>
      </c>
      <c r="O2894" s="48">
        <v>123250</v>
      </c>
      <c r="P2894" s="21" t="s">
        <v>3670</v>
      </c>
      <c r="Q2894" s="21">
        <v>58156038765</v>
      </c>
      <c r="R2894" s="21" t="s">
        <v>40</v>
      </c>
      <c r="S2894" s="3">
        <v>-20</v>
      </c>
      <c r="T2894" s="37"/>
      <c r="U2894" s="21" t="s">
        <v>520</v>
      </c>
      <c r="V2894" s="21" t="str">
        <f>VLOOKUP(P2894,'Customer List'!B:C,2,)</f>
        <v>Chennai</v>
      </c>
      <c r="W2894" s="38"/>
      <c r="X2894" s="30">
        <v>45924</v>
      </c>
      <c r="Y2894" s="21">
        <f t="shared" si="309"/>
        <v>1</v>
      </c>
      <c r="Z2894" s="21" t="str">
        <f t="shared" si="310"/>
        <v>Tuesday</v>
      </c>
      <c r="AA2894" s="21" t="str">
        <f t="shared" si="311"/>
        <v>Wednesday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x14ac:dyDescent="0.25">
      <c r="A2895" s="21">
        <v>2893</v>
      </c>
      <c r="B2895" s="21" t="s">
        <v>3668</v>
      </c>
      <c r="C2895" s="30">
        <v>45918</v>
      </c>
      <c r="D2895" s="30">
        <v>45923</v>
      </c>
      <c r="E2895" s="47">
        <v>238.8</v>
      </c>
      <c r="F2895" s="47">
        <f t="shared" si="306"/>
        <v>21014.400000000001</v>
      </c>
      <c r="G2895" s="48">
        <f t="shared" si="307"/>
        <v>21014.400000000001</v>
      </c>
      <c r="H2895" s="21" t="s">
        <v>3671</v>
      </c>
      <c r="I2895" s="21"/>
      <c r="J2895" s="21">
        <v>1</v>
      </c>
      <c r="K2895" s="21">
        <v>1</v>
      </c>
      <c r="L2895" s="21">
        <f t="shared" si="308"/>
        <v>0</v>
      </c>
      <c r="M2895" s="21" t="s">
        <v>4946</v>
      </c>
      <c r="N2895" s="30">
        <v>45934</v>
      </c>
      <c r="O2895" s="48">
        <v>39243</v>
      </c>
      <c r="P2895" s="21" t="s">
        <v>1094</v>
      </c>
      <c r="Q2895" s="21" t="s">
        <v>4719</v>
      </c>
      <c r="R2895" s="21" t="s">
        <v>40</v>
      </c>
      <c r="S2895" s="3">
        <v>-20</v>
      </c>
      <c r="T2895" s="37"/>
      <c r="U2895" s="21" t="s">
        <v>520</v>
      </c>
      <c r="V2895" s="21" t="str">
        <f>VLOOKUP(P2895,'Customer List'!B:C,2,)</f>
        <v>Punjab</v>
      </c>
      <c r="W2895" s="38"/>
      <c r="X2895" s="30">
        <v>45936</v>
      </c>
      <c r="Y2895" s="21">
        <f t="shared" si="309"/>
        <v>2</v>
      </c>
      <c r="Z2895" s="21" t="str">
        <f t="shared" si="310"/>
        <v>Saturday</v>
      </c>
      <c r="AA2895" s="21" t="str">
        <f t="shared" si="311"/>
        <v>Monday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x14ac:dyDescent="0.25">
      <c r="A2896" s="21">
        <v>2894</v>
      </c>
      <c r="B2896" s="21" t="s">
        <v>3687</v>
      </c>
      <c r="C2896" s="30">
        <v>45923</v>
      </c>
      <c r="D2896" s="30">
        <v>45924</v>
      </c>
      <c r="E2896" s="47">
        <v>191.57</v>
      </c>
      <c r="F2896" s="47">
        <f t="shared" si="306"/>
        <v>16858.16</v>
      </c>
      <c r="G2896" s="48">
        <f t="shared" si="307"/>
        <v>16858.16</v>
      </c>
      <c r="H2896" s="21" t="s">
        <v>3688</v>
      </c>
      <c r="I2896" s="21" t="s">
        <v>4216</v>
      </c>
      <c r="J2896" s="21">
        <v>1</v>
      </c>
      <c r="K2896" s="21">
        <v>1</v>
      </c>
      <c r="L2896" s="21">
        <f t="shared" si="308"/>
        <v>0</v>
      </c>
      <c r="M2896" s="21" t="s">
        <v>4880</v>
      </c>
      <c r="N2896" s="30">
        <v>45927</v>
      </c>
      <c r="O2896" s="48">
        <v>28735.7</v>
      </c>
      <c r="P2896" s="21" t="s">
        <v>1030</v>
      </c>
      <c r="Q2896" s="21">
        <v>58156228885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Kerala</v>
      </c>
      <c r="W2896" s="38"/>
      <c r="X2896" s="30">
        <v>45930</v>
      </c>
      <c r="Y2896" s="21">
        <f t="shared" si="309"/>
        <v>3</v>
      </c>
      <c r="Z2896" s="21" t="str">
        <f t="shared" si="310"/>
        <v>Saturday</v>
      </c>
      <c r="AA2896" s="21" t="str">
        <f t="shared" si="311"/>
        <v>Tuesday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2895</v>
      </c>
      <c r="B2897" s="21" t="s">
        <v>3687</v>
      </c>
      <c r="C2897" s="30">
        <v>45923</v>
      </c>
      <c r="D2897" s="30">
        <v>45924</v>
      </c>
      <c r="E2897" s="47">
        <v>382</v>
      </c>
      <c r="F2897" s="47">
        <f t="shared" si="306"/>
        <v>33616</v>
      </c>
      <c r="G2897" s="48">
        <f t="shared" si="307"/>
        <v>33616</v>
      </c>
      <c r="H2897" s="21" t="s">
        <v>3689</v>
      </c>
      <c r="I2897" s="21" t="s">
        <v>4217</v>
      </c>
      <c r="J2897" s="21">
        <v>1</v>
      </c>
      <c r="K2897" s="21">
        <v>1</v>
      </c>
      <c r="L2897" s="21">
        <f t="shared" si="308"/>
        <v>0</v>
      </c>
      <c r="M2897" s="21" t="s">
        <v>4883</v>
      </c>
      <c r="N2897" s="30">
        <v>45933</v>
      </c>
      <c r="O2897" s="48">
        <v>49186.25</v>
      </c>
      <c r="P2897" s="21" t="s">
        <v>30</v>
      </c>
      <c r="Q2897" s="21" t="s">
        <v>2070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>IF(OR(R2897 = "PRIYANKA MADAM", R2897 = "DEEPAK", R2897 = "PORTER"),N2897,"")</f>
        <v>45933</v>
      </c>
      <c r="Y2897" s="21">
        <f t="shared" si="309"/>
        <v>0</v>
      </c>
      <c r="Z2897" s="21" t="str">
        <f t="shared" si="310"/>
        <v>Friday</v>
      </c>
      <c r="AA2897" s="21" t="str">
        <f t="shared" si="311"/>
        <v>Friday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2896</v>
      </c>
      <c r="B2898" s="21" t="s">
        <v>3687</v>
      </c>
      <c r="C2898" s="30">
        <v>45923</v>
      </c>
      <c r="D2898" s="30">
        <v>45924</v>
      </c>
      <c r="E2898" s="47">
        <v>188</v>
      </c>
      <c r="F2898" s="47">
        <f t="shared" si="306"/>
        <v>16544</v>
      </c>
      <c r="G2898" s="48">
        <f t="shared" si="307"/>
        <v>16544</v>
      </c>
      <c r="H2898" s="21" t="s">
        <v>372</v>
      </c>
      <c r="I2898" s="21" t="s">
        <v>4121</v>
      </c>
      <c r="J2898" s="21">
        <v>1</v>
      </c>
      <c r="K2898" s="21">
        <v>1</v>
      </c>
      <c r="L2898" s="21">
        <f t="shared" si="308"/>
        <v>0</v>
      </c>
      <c r="M2898" s="21" t="s">
        <v>4883</v>
      </c>
      <c r="N2898" s="30">
        <v>45933</v>
      </c>
      <c r="O2898" s="48">
        <v>24277.5</v>
      </c>
      <c r="P2898" s="21" t="s">
        <v>30</v>
      </c>
      <c r="Q2898" s="21" t="s">
        <v>2070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>IF(OR(R2898 = "PRIYANKA MADAM", R2898 = "DEEPAK", R2898 = "PORTER"),N2898,"")</f>
        <v>45933</v>
      </c>
      <c r="Y2898" s="21">
        <f t="shared" si="309"/>
        <v>0</v>
      </c>
      <c r="Z2898" s="21" t="str">
        <f t="shared" si="310"/>
        <v>Friday</v>
      </c>
      <c r="AA2898" s="21" t="str">
        <f t="shared" si="311"/>
        <v>Friday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2897</v>
      </c>
      <c r="B2899" s="21" t="s">
        <v>3687</v>
      </c>
      <c r="C2899" s="30">
        <v>45923</v>
      </c>
      <c r="D2899" s="30">
        <v>45924</v>
      </c>
      <c r="E2899" s="47">
        <v>374</v>
      </c>
      <c r="F2899" s="47">
        <f t="shared" si="306"/>
        <v>32912</v>
      </c>
      <c r="G2899" s="48">
        <f t="shared" si="307"/>
        <v>32912</v>
      </c>
      <c r="H2899" s="21" t="s">
        <v>3690</v>
      </c>
      <c r="I2899" s="21" t="s">
        <v>4218</v>
      </c>
      <c r="J2899" s="21">
        <v>1</v>
      </c>
      <c r="K2899" s="21">
        <v>1</v>
      </c>
      <c r="L2899" s="21">
        <f t="shared" si="308"/>
        <v>0</v>
      </c>
      <c r="M2899" s="21" t="s">
        <v>4920</v>
      </c>
      <c r="N2899" s="30">
        <v>45927</v>
      </c>
      <c r="O2899" s="48">
        <v>45632.97</v>
      </c>
      <c r="P2899" s="21" t="s">
        <v>276</v>
      </c>
      <c r="Q2899" s="21">
        <v>58156228815</v>
      </c>
      <c r="R2899" s="21" t="s">
        <v>40</v>
      </c>
      <c r="S2899" s="3">
        <v>-20</v>
      </c>
      <c r="T2899" s="37"/>
      <c r="U2899" s="21" t="s">
        <v>320</v>
      </c>
      <c r="V2899" s="21" t="str">
        <f>VLOOKUP(P2899,'Customer List'!B:C,2,)</f>
        <v>Pune</v>
      </c>
      <c r="W2899" s="38"/>
      <c r="X2899" s="30">
        <v>45929</v>
      </c>
      <c r="Y2899" s="21">
        <f t="shared" si="309"/>
        <v>2</v>
      </c>
      <c r="Z2899" s="21" t="str">
        <f t="shared" si="310"/>
        <v>Saturday</v>
      </c>
      <c r="AA2899" s="21" t="str">
        <f t="shared" si="311"/>
        <v>Monday</v>
      </c>
      <c r="AB2899" s="21" t="str">
        <f>VLOOKUP(U2899,'Currency Sheet'!A:C,3,)</f>
        <v>DOLLAR</v>
      </c>
      <c r="AC2899" s="42" t="str">
        <f>VLOOKUP(P2899,'Customer List'!B:D,3,)</f>
        <v>OutStation</v>
      </c>
    </row>
    <row r="2900" spans="1:29" x14ac:dyDescent="0.25">
      <c r="A2900" s="21">
        <v>2898</v>
      </c>
      <c r="B2900" s="21" t="s">
        <v>3687</v>
      </c>
      <c r="C2900" s="30">
        <v>45923</v>
      </c>
      <c r="D2900" s="30">
        <v>45924</v>
      </c>
      <c r="E2900" s="47">
        <v>153</v>
      </c>
      <c r="F2900" s="47">
        <f t="shared" si="306"/>
        <v>13464</v>
      </c>
      <c r="G2900" s="48">
        <f t="shared" si="307"/>
        <v>13464</v>
      </c>
      <c r="H2900" s="21" t="s">
        <v>3691</v>
      </c>
      <c r="I2900" s="21" t="s">
        <v>4219</v>
      </c>
      <c r="J2900" s="21">
        <v>1</v>
      </c>
      <c r="K2900" s="21">
        <v>1</v>
      </c>
      <c r="L2900" s="21">
        <f t="shared" si="308"/>
        <v>0</v>
      </c>
      <c r="M2900" s="21" t="s">
        <v>4927</v>
      </c>
      <c r="N2900" s="30">
        <v>45938</v>
      </c>
      <c r="O2900" s="48">
        <v>23257.8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ref="X2900:X2905" si="312">IF(OR(R2900 = "PRIYANKA MADAM", R2900 = "DEEPAK", R2900 = "PORTER"),N2900,"")</f>
        <v>45938</v>
      </c>
      <c r="Y2900" s="21">
        <f t="shared" si="309"/>
        <v>0</v>
      </c>
      <c r="Z2900" s="21" t="str">
        <f t="shared" si="310"/>
        <v>Wednesday</v>
      </c>
      <c r="AA2900" s="21" t="str">
        <f t="shared" si="311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2899</v>
      </c>
      <c r="B2901" s="21" t="s">
        <v>3687</v>
      </c>
      <c r="C2901" s="30">
        <v>45923</v>
      </c>
      <c r="D2901" s="30">
        <v>45924</v>
      </c>
      <c r="E2901" s="47">
        <v>153</v>
      </c>
      <c r="F2901" s="47">
        <f t="shared" si="306"/>
        <v>13464</v>
      </c>
      <c r="G2901" s="48">
        <f t="shared" si="307"/>
        <v>13464</v>
      </c>
      <c r="H2901" s="21" t="s">
        <v>3692</v>
      </c>
      <c r="I2901" s="21" t="s">
        <v>4220</v>
      </c>
      <c r="J2901" s="21">
        <v>1</v>
      </c>
      <c r="K2901" s="21">
        <v>1</v>
      </c>
      <c r="L2901" s="21">
        <f t="shared" si="308"/>
        <v>0</v>
      </c>
      <c r="M2901" s="21" t="s">
        <v>4927</v>
      </c>
      <c r="N2901" s="30">
        <v>45938</v>
      </c>
      <c r="O2901" s="48">
        <v>23257.8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2"/>
        <v>45938</v>
      </c>
      <c r="Y2901" s="21">
        <f t="shared" si="309"/>
        <v>0</v>
      </c>
      <c r="Z2901" s="21" t="str">
        <f t="shared" si="310"/>
        <v>Wednesday</v>
      </c>
      <c r="AA2901" s="21" t="str">
        <f t="shared" si="311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2900</v>
      </c>
      <c r="B2902" s="21" t="s">
        <v>3687</v>
      </c>
      <c r="C2902" s="30">
        <v>45923</v>
      </c>
      <c r="D2902" s="30">
        <v>45924</v>
      </c>
      <c r="E2902" s="47">
        <v>374</v>
      </c>
      <c r="F2902" s="47">
        <f t="shared" si="306"/>
        <v>32912</v>
      </c>
      <c r="G2902" s="48">
        <f t="shared" si="307"/>
        <v>32912</v>
      </c>
      <c r="H2902" s="21" t="s">
        <v>3693</v>
      </c>
      <c r="I2902" s="21" t="s">
        <v>4221</v>
      </c>
      <c r="J2902" s="21">
        <v>1</v>
      </c>
      <c r="K2902" s="21">
        <v>1</v>
      </c>
      <c r="L2902" s="21">
        <f t="shared" si="308"/>
        <v>0</v>
      </c>
      <c r="M2902" s="21" t="s">
        <v>4927</v>
      </c>
      <c r="N2902" s="30">
        <v>45938</v>
      </c>
      <c r="O2902" s="48">
        <v>56710.8</v>
      </c>
      <c r="P2902" s="21" t="s">
        <v>254</v>
      </c>
      <c r="Q2902" s="21" t="s">
        <v>636</v>
      </c>
      <c r="R2902" s="21" t="s">
        <v>847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2"/>
        <v>45938</v>
      </c>
      <c r="Y2902" s="21">
        <f t="shared" si="309"/>
        <v>0</v>
      </c>
      <c r="Z2902" s="21" t="str">
        <f t="shared" si="310"/>
        <v>Wednesday</v>
      </c>
      <c r="AA2902" s="21" t="str">
        <f t="shared" si="311"/>
        <v>Wednesday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2901</v>
      </c>
      <c r="B2903" s="21" t="s">
        <v>3687</v>
      </c>
      <c r="C2903" s="30">
        <v>45923</v>
      </c>
      <c r="D2903" s="30">
        <v>45924</v>
      </c>
      <c r="E2903" s="47">
        <v>188</v>
      </c>
      <c r="F2903" s="47">
        <f t="shared" si="306"/>
        <v>16544</v>
      </c>
      <c r="G2903" s="48">
        <f t="shared" si="307"/>
        <v>16544</v>
      </c>
      <c r="H2903" s="21" t="s">
        <v>372</v>
      </c>
      <c r="I2903" s="21" t="s">
        <v>4121</v>
      </c>
      <c r="J2903" s="21">
        <v>1</v>
      </c>
      <c r="K2903" s="21">
        <v>1</v>
      </c>
      <c r="L2903" s="21">
        <f t="shared" si="308"/>
        <v>0</v>
      </c>
      <c r="M2903" s="21" t="s">
        <v>3714</v>
      </c>
      <c r="N2903" s="30">
        <v>45926</v>
      </c>
      <c r="O2903" s="48">
        <v>24277.25</v>
      </c>
      <c r="P2903" s="21" t="s">
        <v>30</v>
      </c>
      <c r="Q2903" s="21" t="s">
        <v>2070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12"/>
        <v>45926</v>
      </c>
      <c r="Y2903" s="21">
        <f t="shared" si="309"/>
        <v>0</v>
      </c>
      <c r="Z2903" s="21" t="str">
        <f t="shared" si="310"/>
        <v>Friday</v>
      </c>
      <c r="AA2903" s="21" t="str">
        <f t="shared" si="311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x14ac:dyDescent="0.25">
      <c r="A2904" s="21">
        <v>2902</v>
      </c>
      <c r="B2904" s="21" t="s">
        <v>3687</v>
      </c>
      <c r="C2904" s="30">
        <v>45923</v>
      </c>
      <c r="D2904" s="30">
        <v>45924</v>
      </c>
      <c r="E2904" s="47">
        <v>201</v>
      </c>
      <c r="F2904" s="47">
        <f t="shared" si="306"/>
        <v>17688</v>
      </c>
      <c r="G2904" s="48">
        <f t="shared" si="307"/>
        <v>17688</v>
      </c>
      <c r="H2904" s="21" t="s">
        <v>751</v>
      </c>
      <c r="I2904" s="21" t="s">
        <v>4125</v>
      </c>
      <c r="J2904" s="21">
        <v>1</v>
      </c>
      <c r="K2904" s="21">
        <v>1</v>
      </c>
      <c r="L2904" s="21">
        <f t="shared" si="308"/>
        <v>0</v>
      </c>
      <c r="M2904" s="21" t="s">
        <v>3714</v>
      </c>
      <c r="N2904" s="30">
        <v>45926</v>
      </c>
      <c r="O2904" s="48">
        <v>25901.75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12"/>
        <v>45926</v>
      </c>
      <c r="Y2904" s="21">
        <f t="shared" si="309"/>
        <v>0</v>
      </c>
      <c r="Z2904" s="21" t="str">
        <f t="shared" si="310"/>
        <v>Friday</v>
      </c>
      <c r="AA2904" s="21" t="str">
        <f t="shared" si="311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x14ac:dyDescent="0.25">
      <c r="A2905" s="21">
        <v>2903</v>
      </c>
      <c r="B2905" s="21" t="s">
        <v>3687</v>
      </c>
      <c r="C2905" s="30">
        <v>45923</v>
      </c>
      <c r="D2905" s="30">
        <v>45924</v>
      </c>
      <c r="E2905" s="47">
        <v>201</v>
      </c>
      <c r="F2905" s="47">
        <f t="shared" si="306"/>
        <v>17688</v>
      </c>
      <c r="G2905" s="48">
        <f t="shared" si="307"/>
        <v>17688</v>
      </c>
      <c r="H2905" s="21" t="s">
        <v>754</v>
      </c>
      <c r="I2905" s="21" t="s">
        <v>4126</v>
      </c>
      <c r="J2905" s="21">
        <v>1</v>
      </c>
      <c r="K2905" s="21">
        <v>1</v>
      </c>
      <c r="L2905" s="21">
        <f t="shared" si="308"/>
        <v>0</v>
      </c>
      <c r="M2905" s="21" t="s">
        <v>3714</v>
      </c>
      <c r="N2905" s="30">
        <v>45926</v>
      </c>
      <c r="O2905" s="48">
        <v>25901.75</v>
      </c>
      <c r="P2905" s="21" t="s">
        <v>30</v>
      </c>
      <c r="Q2905" s="21" t="s">
        <v>2070</v>
      </c>
      <c r="R2905" s="21" t="s">
        <v>637</v>
      </c>
      <c r="S2905" s="3">
        <v>-20</v>
      </c>
      <c r="T2905" s="37"/>
      <c r="U2905" s="21" t="s">
        <v>320</v>
      </c>
      <c r="V2905" s="21" t="str">
        <f>VLOOKUP(P2905,'Customer List'!B:C,2,)</f>
        <v>Delhi</v>
      </c>
      <c r="W2905" s="38"/>
      <c r="X2905" s="30">
        <f t="shared" si="312"/>
        <v>45926</v>
      </c>
      <c r="Y2905" s="21">
        <f t="shared" si="309"/>
        <v>0</v>
      </c>
      <c r="Z2905" s="21" t="str">
        <f t="shared" si="310"/>
        <v>Friday</v>
      </c>
      <c r="AA2905" s="21" t="str">
        <f t="shared" si="311"/>
        <v>Friday</v>
      </c>
      <c r="AB2905" s="21" t="str">
        <f>VLOOKUP(U2905,'Currency Sheet'!A:C,3,)</f>
        <v>DOLLAR</v>
      </c>
      <c r="AC2905" s="42" t="str">
        <f>VLOOKUP(P2905,'Customer List'!B:D,3,)</f>
        <v>Local</v>
      </c>
    </row>
    <row r="2906" spans="1:29" x14ac:dyDescent="0.25">
      <c r="A2906" s="21">
        <v>2904</v>
      </c>
      <c r="B2906" s="21" t="s">
        <v>3687</v>
      </c>
      <c r="C2906" s="30">
        <v>45923</v>
      </c>
      <c r="D2906" s="30">
        <v>45924</v>
      </c>
      <c r="E2906" s="47">
        <v>1761</v>
      </c>
      <c r="F2906" s="47">
        <f t="shared" si="306"/>
        <v>154968</v>
      </c>
      <c r="G2906" s="48">
        <f t="shared" si="307"/>
        <v>154968</v>
      </c>
      <c r="H2906" s="21" t="s">
        <v>3694</v>
      </c>
      <c r="I2906" s="21" t="s">
        <v>4222</v>
      </c>
      <c r="J2906" s="21">
        <v>1</v>
      </c>
      <c r="K2906" s="21">
        <v>1</v>
      </c>
      <c r="L2906" s="21">
        <f t="shared" si="308"/>
        <v>0</v>
      </c>
      <c r="M2906" s="21" t="s">
        <v>4894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09"/>
        <v>2</v>
      </c>
      <c r="Z2906" s="21" t="str">
        <f t="shared" si="310"/>
        <v>Monday</v>
      </c>
      <c r="AA2906" s="21" t="str">
        <f t="shared" si="311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2905</v>
      </c>
      <c r="B2907" s="21" t="s">
        <v>3687</v>
      </c>
      <c r="C2907" s="30">
        <v>45923</v>
      </c>
      <c r="D2907" s="30">
        <v>45924</v>
      </c>
      <c r="E2907" s="47">
        <v>334.75</v>
      </c>
      <c r="F2907" s="47">
        <f t="shared" si="306"/>
        <v>29458</v>
      </c>
      <c r="G2907" s="48">
        <f t="shared" si="307"/>
        <v>29458</v>
      </c>
      <c r="H2907" s="21" t="s">
        <v>3695</v>
      </c>
      <c r="I2907" s="21" t="s">
        <v>4223</v>
      </c>
      <c r="J2907" s="21">
        <v>1</v>
      </c>
      <c r="K2907" s="21">
        <v>1</v>
      </c>
      <c r="L2907" s="21">
        <f t="shared" si="308"/>
        <v>0</v>
      </c>
      <c r="M2907" s="21" t="s">
        <v>4894</v>
      </c>
      <c r="N2907" s="30">
        <v>45936</v>
      </c>
      <c r="O2907" s="48">
        <v>39960.800000000003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09"/>
        <v>2</v>
      </c>
      <c r="Z2907" s="21" t="str">
        <f t="shared" si="310"/>
        <v>Monday</v>
      </c>
      <c r="AA2907" s="21" t="str">
        <f t="shared" si="311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2906</v>
      </c>
      <c r="B2908" s="21" t="s">
        <v>3687</v>
      </c>
      <c r="C2908" s="30">
        <v>45923</v>
      </c>
      <c r="D2908" s="30">
        <v>45924</v>
      </c>
      <c r="E2908" s="47">
        <v>1606</v>
      </c>
      <c r="F2908" s="47">
        <f t="shared" si="306"/>
        <v>141328</v>
      </c>
      <c r="G2908" s="48">
        <f t="shared" si="307"/>
        <v>141328</v>
      </c>
      <c r="H2908" s="21" t="s">
        <v>3696</v>
      </c>
      <c r="I2908" s="21" t="s">
        <v>4224</v>
      </c>
      <c r="J2908" s="21">
        <v>1</v>
      </c>
      <c r="K2908" s="21">
        <v>1</v>
      </c>
      <c r="L2908" s="21">
        <f t="shared" si="308"/>
        <v>0</v>
      </c>
      <c r="M2908" s="21" t="s">
        <v>4894</v>
      </c>
      <c r="N2908" s="30">
        <v>45936</v>
      </c>
      <c r="O2908" s="48">
        <v>210337.6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09"/>
        <v>2</v>
      </c>
      <c r="Z2908" s="21" t="str">
        <f t="shared" si="310"/>
        <v>Monday</v>
      </c>
      <c r="AA2908" s="21" t="str">
        <f t="shared" si="311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2907</v>
      </c>
      <c r="B2909" s="21" t="s">
        <v>3687</v>
      </c>
      <c r="C2909" s="30">
        <v>45923</v>
      </c>
      <c r="D2909" s="30">
        <v>45924</v>
      </c>
      <c r="E2909" s="47">
        <v>1761</v>
      </c>
      <c r="F2909" s="47">
        <f t="shared" si="306"/>
        <v>154968</v>
      </c>
      <c r="G2909" s="48">
        <f t="shared" si="307"/>
        <v>154968</v>
      </c>
      <c r="H2909" s="21" t="s">
        <v>3697</v>
      </c>
      <c r="I2909" s="21" t="s">
        <v>4225</v>
      </c>
      <c r="J2909" s="21">
        <v>1</v>
      </c>
      <c r="K2909" s="21">
        <v>1</v>
      </c>
      <c r="L2909" s="21">
        <f t="shared" si="308"/>
        <v>0</v>
      </c>
      <c r="M2909" s="21" t="s">
        <v>4894</v>
      </c>
      <c r="N2909" s="30">
        <v>45936</v>
      </c>
      <c r="O2909" s="48">
        <v>210337.6</v>
      </c>
      <c r="P2909" s="21" t="s">
        <v>617</v>
      </c>
      <c r="Q2909" s="21">
        <v>58156534575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Bhuvneshwar</v>
      </c>
      <c r="W2909" s="38"/>
      <c r="X2909" s="30">
        <v>45938</v>
      </c>
      <c r="Y2909" s="21">
        <f t="shared" si="309"/>
        <v>2</v>
      </c>
      <c r="Z2909" s="21" t="str">
        <f t="shared" si="310"/>
        <v>Monday</v>
      </c>
      <c r="AA2909" s="21" t="str">
        <f t="shared" si="311"/>
        <v>Wednesday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x14ac:dyDescent="0.25">
      <c r="A2910" s="21">
        <v>2908</v>
      </c>
      <c r="B2910" s="21" t="s">
        <v>3687</v>
      </c>
      <c r="C2910" s="30">
        <v>45923</v>
      </c>
      <c r="D2910" s="30">
        <v>45924</v>
      </c>
      <c r="E2910" s="47">
        <v>55</v>
      </c>
      <c r="F2910" s="47">
        <f t="shared" si="306"/>
        <v>4840</v>
      </c>
      <c r="G2910" s="48">
        <f t="shared" si="307"/>
        <v>4840</v>
      </c>
      <c r="H2910" s="21" t="s">
        <v>3698</v>
      </c>
      <c r="I2910" s="21" t="s">
        <v>4226</v>
      </c>
      <c r="J2910" s="21">
        <v>1</v>
      </c>
      <c r="K2910" s="21">
        <v>1</v>
      </c>
      <c r="L2910" s="21">
        <f t="shared" si="308"/>
        <v>0</v>
      </c>
      <c r="M2910" s="21" t="s">
        <v>4866</v>
      </c>
      <c r="N2910" s="30">
        <v>45927</v>
      </c>
      <c r="O2910" s="48">
        <v>8190</v>
      </c>
      <c r="P2910" s="21" t="s">
        <v>621</v>
      </c>
      <c r="Q2910" s="21">
        <v>58156227076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Hyderabad</v>
      </c>
      <c r="W2910" s="38"/>
      <c r="X2910" s="30">
        <v>45929</v>
      </c>
      <c r="Y2910" s="21">
        <f t="shared" si="309"/>
        <v>2</v>
      </c>
      <c r="Z2910" s="21" t="str">
        <f t="shared" si="310"/>
        <v>Saturday</v>
      </c>
      <c r="AA2910" s="21" t="str">
        <f t="shared" si="311"/>
        <v>Monday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x14ac:dyDescent="0.25">
      <c r="A2911" s="21">
        <v>2909</v>
      </c>
      <c r="B2911" s="21" t="s">
        <v>3687</v>
      </c>
      <c r="C2911" s="30">
        <v>45923</v>
      </c>
      <c r="D2911" s="30">
        <v>45924</v>
      </c>
      <c r="E2911" s="47">
        <v>55</v>
      </c>
      <c r="F2911" s="47">
        <f t="shared" si="306"/>
        <v>4840</v>
      </c>
      <c r="G2911" s="48">
        <f t="shared" si="307"/>
        <v>4840</v>
      </c>
      <c r="H2911" s="21" t="s">
        <v>3699</v>
      </c>
      <c r="I2911" s="21" t="s">
        <v>4227</v>
      </c>
      <c r="J2911" s="21">
        <v>1</v>
      </c>
      <c r="K2911" s="21">
        <v>1</v>
      </c>
      <c r="L2911" s="21">
        <f t="shared" si="308"/>
        <v>0</v>
      </c>
      <c r="M2911" s="21" t="s">
        <v>4866</v>
      </c>
      <c r="N2911" s="30">
        <v>45927</v>
      </c>
      <c r="O2911" s="48">
        <v>8190</v>
      </c>
      <c r="P2911" s="21" t="s">
        <v>621</v>
      </c>
      <c r="Q2911" s="21">
        <v>58156227076</v>
      </c>
      <c r="R2911" s="21" t="s">
        <v>40</v>
      </c>
      <c r="S2911" s="3">
        <v>-80</v>
      </c>
      <c r="T2911" s="37"/>
      <c r="U2911" s="21" t="s">
        <v>320</v>
      </c>
      <c r="V2911" s="21" t="str">
        <f>VLOOKUP(P2911,'Customer List'!B:C,2,)</f>
        <v>Hyderabad</v>
      </c>
      <c r="W2911" s="38"/>
      <c r="X2911" s="30">
        <v>45929</v>
      </c>
      <c r="Y2911" s="21">
        <f t="shared" si="309"/>
        <v>2</v>
      </c>
      <c r="Z2911" s="21" t="str">
        <f t="shared" si="310"/>
        <v>Saturday</v>
      </c>
      <c r="AA2911" s="21" t="str">
        <f t="shared" si="311"/>
        <v>Monday</v>
      </c>
      <c r="AB2911" s="21" t="str">
        <f>VLOOKUP(U2911,'Currency Sheet'!A:C,3,)</f>
        <v>DOLLAR</v>
      </c>
      <c r="AC2911" s="42" t="str">
        <f>VLOOKUP(P2911,'Customer List'!B:D,3,)</f>
        <v>OutStation</v>
      </c>
    </row>
    <row r="2912" spans="1:29" x14ac:dyDescent="0.25">
      <c r="A2912" s="21">
        <v>2910</v>
      </c>
      <c r="B2912" s="21" t="s">
        <v>3687</v>
      </c>
      <c r="C2912" s="30">
        <v>45923</v>
      </c>
      <c r="D2912" s="30">
        <v>45924</v>
      </c>
      <c r="E2912" s="47">
        <v>237</v>
      </c>
      <c r="F2912" s="47">
        <f t="shared" si="306"/>
        <v>20856</v>
      </c>
      <c r="G2912" s="48">
        <f t="shared" si="307"/>
        <v>20856</v>
      </c>
      <c r="H2912" s="21" t="s">
        <v>321</v>
      </c>
      <c r="I2912" s="21" t="s">
        <v>4130</v>
      </c>
      <c r="J2912" s="21">
        <v>1</v>
      </c>
      <c r="K2912" s="21">
        <v>1</v>
      </c>
      <c r="L2912" s="21">
        <f t="shared" si="308"/>
        <v>0</v>
      </c>
      <c r="M2912" s="21" t="s">
        <v>4883</v>
      </c>
      <c r="N2912" s="30">
        <v>45933</v>
      </c>
      <c r="O2912" s="48">
        <v>30504.5</v>
      </c>
      <c r="P2912" s="21" t="s">
        <v>30</v>
      </c>
      <c r="Q2912" s="21" t="s">
        <v>2070</v>
      </c>
      <c r="R2912" s="21" t="s">
        <v>847</v>
      </c>
      <c r="S2912" s="3">
        <v>4</v>
      </c>
      <c r="T2912" s="37"/>
      <c r="U2912" s="21" t="s">
        <v>320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45933</v>
      </c>
      <c r="Y2912" s="21">
        <f t="shared" si="309"/>
        <v>0</v>
      </c>
      <c r="Z2912" s="21" t="str">
        <f t="shared" si="310"/>
        <v>Friday</v>
      </c>
      <c r="AA2912" s="21" t="str">
        <f t="shared" si="311"/>
        <v>Friday</v>
      </c>
      <c r="AB2912" s="21" t="str">
        <f>VLOOKUP(U2912,'Currency Sheet'!A:C,3,)</f>
        <v>DOLLAR</v>
      </c>
      <c r="AC2912" s="42" t="str">
        <f>VLOOKUP(P2912,'Customer List'!B:D,3,)</f>
        <v>Local</v>
      </c>
    </row>
    <row r="2913" spans="1:29" x14ac:dyDescent="0.25">
      <c r="A2913" s="21">
        <v>2911</v>
      </c>
      <c r="B2913" s="21" t="s">
        <v>3687</v>
      </c>
      <c r="C2913" s="30">
        <v>45923</v>
      </c>
      <c r="D2913" s="30">
        <v>45924</v>
      </c>
      <c r="E2913" s="47">
        <v>237</v>
      </c>
      <c r="F2913" s="47">
        <f t="shared" si="306"/>
        <v>20856</v>
      </c>
      <c r="G2913" s="48">
        <f t="shared" si="307"/>
        <v>20856</v>
      </c>
      <c r="H2913" s="21" t="s">
        <v>3576</v>
      </c>
      <c r="I2913" s="21" t="s">
        <v>4204</v>
      </c>
      <c r="J2913" s="21">
        <v>1</v>
      </c>
      <c r="K2913" s="21">
        <v>1</v>
      </c>
      <c r="L2913" s="21">
        <f t="shared" si="308"/>
        <v>0</v>
      </c>
      <c r="M2913" s="21" t="s">
        <v>4883</v>
      </c>
      <c r="N2913" s="30">
        <v>45933</v>
      </c>
      <c r="O2913" s="48">
        <v>30504.5</v>
      </c>
      <c r="P2913" s="21" t="s">
        <v>30</v>
      </c>
      <c r="Q2913" s="21" t="s">
        <v>2070</v>
      </c>
      <c r="R2913" s="21" t="s">
        <v>847</v>
      </c>
      <c r="S2913" s="3">
        <v>4</v>
      </c>
      <c r="T2913" s="37"/>
      <c r="U2913" s="21" t="s">
        <v>320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45933</v>
      </c>
      <c r="Y2913" s="21">
        <f t="shared" si="309"/>
        <v>0</v>
      </c>
      <c r="Z2913" s="21" t="str">
        <f t="shared" si="310"/>
        <v>Friday</v>
      </c>
      <c r="AA2913" s="21" t="str">
        <f t="shared" si="311"/>
        <v>Friday</v>
      </c>
      <c r="AB2913" s="21" t="str">
        <f>VLOOKUP(U2913,'Currency Sheet'!A:C,3,)</f>
        <v>DOLLAR</v>
      </c>
      <c r="AC2913" s="42" t="str">
        <f>VLOOKUP(P2913,'Customer List'!B:D,3,)</f>
        <v>Local</v>
      </c>
    </row>
    <row r="2914" spans="1:29" x14ac:dyDescent="0.25">
      <c r="A2914" s="21">
        <v>2912</v>
      </c>
      <c r="B2914" s="21" t="s">
        <v>3700</v>
      </c>
      <c r="C2914" s="30">
        <v>45917</v>
      </c>
      <c r="D2914" s="30">
        <v>45924</v>
      </c>
      <c r="E2914" s="47">
        <v>16000</v>
      </c>
      <c r="F2914" s="47">
        <f t="shared" si="306"/>
        <v>16000</v>
      </c>
      <c r="G2914" s="48">
        <f t="shared" si="307"/>
        <v>48000</v>
      </c>
      <c r="H2914" s="21" t="s">
        <v>2682</v>
      </c>
      <c r="I2914" s="21" t="s">
        <v>2683</v>
      </c>
      <c r="J2914" s="21">
        <v>3</v>
      </c>
      <c r="K2914" s="21"/>
      <c r="L2914" s="21">
        <f t="shared" si="308"/>
        <v>3</v>
      </c>
      <c r="M2914" s="21"/>
      <c r="N2914" s="30"/>
      <c r="O2914" s="48"/>
      <c r="P2914" s="21" t="s">
        <v>1145</v>
      </c>
      <c r="Q2914" s="21"/>
      <c r="R2914" s="21"/>
      <c r="S2914" s="3">
        <v>-20</v>
      </c>
      <c r="T2914" s="37"/>
      <c r="U2914" s="21" t="s">
        <v>2083</v>
      </c>
      <c r="V2914" s="21" t="str">
        <f>VLOOKUP(P2914,'Customer List'!B:C,2,)</f>
        <v>STOCK</v>
      </c>
      <c r="W2914" s="38" t="s">
        <v>1145</v>
      </c>
      <c r="X2914" s="30" t="str">
        <f>IF(OR(R2914 = "PRIYANKA MADAM", R2914 = "DEEPAK", R2914 = "PORTER"),N2914,"")</f>
        <v/>
      </c>
      <c r="Y2914" s="21" t="str">
        <f t="shared" si="309"/>
        <v/>
      </c>
      <c r="Z2914" s="21" t="str">
        <f t="shared" si="310"/>
        <v/>
      </c>
      <c r="AA2914" s="21" t="str">
        <f t="shared" si="311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2913</v>
      </c>
      <c r="B2915" s="21" t="s">
        <v>3700</v>
      </c>
      <c r="C2915" s="30">
        <v>45917</v>
      </c>
      <c r="D2915" s="30">
        <v>45924</v>
      </c>
      <c r="E2915" s="47">
        <v>16000</v>
      </c>
      <c r="F2915" s="47">
        <f t="shared" si="306"/>
        <v>16000</v>
      </c>
      <c r="G2915" s="48">
        <f t="shared" si="307"/>
        <v>64000</v>
      </c>
      <c r="H2915" s="21" t="s">
        <v>2682</v>
      </c>
      <c r="I2915" s="21" t="s">
        <v>2683</v>
      </c>
      <c r="J2915" s="21">
        <v>4</v>
      </c>
      <c r="K2915" s="21">
        <v>4</v>
      </c>
      <c r="L2915" s="21">
        <f t="shared" si="308"/>
        <v>0</v>
      </c>
      <c r="M2915" s="21" t="s">
        <v>5681</v>
      </c>
      <c r="N2915" s="30">
        <v>45964</v>
      </c>
      <c r="O2915" s="48">
        <v>0</v>
      </c>
      <c r="P2915" s="21" t="s">
        <v>1144</v>
      </c>
      <c r="Q2915" s="21" t="s">
        <v>2070</v>
      </c>
      <c r="R2915" s="21" t="s">
        <v>637</v>
      </c>
      <c r="S2915" s="3">
        <v>-20</v>
      </c>
      <c r="T2915" s="37"/>
      <c r="U2915" s="21" t="s">
        <v>2083</v>
      </c>
      <c r="V2915" s="21" t="str">
        <f>VLOOKUP(P2915,'Customer List'!B:C,2,)</f>
        <v>DELHI</v>
      </c>
      <c r="W2915" s="38"/>
      <c r="X2915" s="30">
        <f>IF(OR(R2915 = "PRIYANKA MADAM", R2915 = "DEEPAK", R2915 = "PORTER"),N2915,"")</f>
        <v>45964</v>
      </c>
      <c r="Y2915" s="21">
        <f t="shared" si="309"/>
        <v>0</v>
      </c>
      <c r="Z2915" s="21" t="str">
        <f t="shared" si="310"/>
        <v>Monday</v>
      </c>
      <c r="AA2915" s="21" t="str">
        <f t="shared" si="311"/>
        <v>Monday</v>
      </c>
      <c r="AB2915" s="21" t="str">
        <f>VLOOKUP(U2915,'Currency Sheet'!A:C,3,)</f>
        <v>INR</v>
      </c>
      <c r="AC2915" s="42" t="str">
        <f>VLOOKUP(P2915,'Customer List'!B:D,3,)</f>
        <v>Local</v>
      </c>
    </row>
    <row r="2916" spans="1:29" x14ac:dyDescent="0.25">
      <c r="A2916" s="21">
        <v>2914</v>
      </c>
      <c r="B2916" s="21" t="s">
        <v>5639</v>
      </c>
      <c r="C2916" s="30">
        <v>45920</v>
      </c>
      <c r="D2916" s="30">
        <v>45924</v>
      </c>
      <c r="E2916" s="47">
        <v>4788.415</v>
      </c>
      <c r="F2916" s="47">
        <f t="shared" si="306"/>
        <v>4788.415</v>
      </c>
      <c r="G2916" s="48">
        <f t="shared" si="307"/>
        <v>9576.83</v>
      </c>
      <c r="H2916" s="21">
        <v>805615</v>
      </c>
      <c r="I2916" s="21"/>
      <c r="J2916" s="21">
        <v>2</v>
      </c>
      <c r="K2916" s="21"/>
      <c r="L2916" s="21">
        <f t="shared" si="308"/>
        <v>2</v>
      </c>
      <c r="M2916" s="21"/>
      <c r="N2916" s="30"/>
      <c r="O2916" s="48"/>
      <c r="P2916" s="21" t="s">
        <v>1145</v>
      </c>
      <c r="Q2916" s="54"/>
      <c r="R2916" s="21"/>
      <c r="S2916" s="3" t="s">
        <v>299</v>
      </c>
      <c r="T2916" s="37"/>
      <c r="U2916" s="21" t="s">
        <v>5298</v>
      </c>
      <c r="V2916" s="21" t="str">
        <f>VLOOKUP(P2916,'Customer List'!B:C,2,)</f>
        <v>STOCK</v>
      </c>
      <c r="W2916" s="38" t="s">
        <v>1145</v>
      </c>
      <c r="X2916" s="30" t="str">
        <f>IF(OR(R6218 = "PRIYANKA MADAM", R6218 = "DEEPAK"), N6218, "")</f>
        <v/>
      </c>
      <c r="Y2916" s="21" t="str">
        <f t="shared" si="309"/>
        <v/>
      </c>
      <c r="Z2916" s="21" t="str">
        <f t="shared" si="310"/>
        <v/>
      </c>
      <c r="AA2916" s="21" t="str">
        <f t="shared" si="311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x14ac:dyDescent="0.25">
      <c r="A2917" s="21">
        <v>2915</v>
      </c>
      <c r="B2917" s="21" t="s">
        <v>5639</v>
      </c>
      <c r="C2917" s="30">
        <v>45920</v>
      </c>
      <c r="D2917" s="30">
        <v>45924</v>
      </c>
      <c r="E2917" s="47">
        <v>3033.75</v>
      </c>
      <c r="F2917" s="47">
        <f t="shared" si="306"/>
        <v>3033.75</v>
      </c>
      <c r="G2917" s="48">
        <f t="shared" si="307"/>
        <v>12135</v>
      </c>
      <c r="H2917" s="21">
        <v>4064112</v>
      </c>
      <c r="I2917" s="21"/>
      <c r="J2917" s="21">
        <v>4</v>
      </c>
      <c r="K2917" s="21"/>
      <c r="L2917" s="21">
        <f t="shared" si="308"/>
        <v>4</v>
      </c>
      <c r="M2917" s="21"/>
      <c r="N2917" s="30"/>
      <c r="O2917" s="48"/>
      <c r="P2917" s="21" t="s">
        <v>1145</v>
      </c>
      <c r="Q2917" s="54"/>
      <c r="R2917" s="21"/>
      <c r="S2917" s="3">
        <v>4</v>
      </c>
      <c r="T2917" s="37"/>
      <c r="U2917" s="21" t="s">
        <v>5298</v>
      </c>
      <c r="V2917" s="21" t="str">
        <f>VLOOKUP(P2917,'Customer List'!B:C,2,)</f>
        <v>STOCK</v>
      </c>
      <c r="W2917" s="38" t="s">
        <v>1145</v>
      </c>
      <c r="X2917" s="30" t="str">
        <f>IF(OR(R6219 = "PRIYANKA MADAM", R6219 = "DEEPAK"), N6219, "")</f>
        <v/>
      </c>
      <c r="Y2917" s="21" t="str">
        <f t="shared" si="309"/>
        <v/>
      </c>
      <c r="Z2917" s="21" t="str">
        <f t="shared" si="310"/>
        <v/>
      </c>
      <c r="AA2917" s="21" t="str">
        <f t="shared" si="311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2916</v>
      </c>
      <c r="B2918" s="21" t="s">
        <v>5639</v>
      </c>
      <c r="C2918" s="30">
        <v>45920</v>
      </c>
      <c r="D2918" s="30">
        <v>45924</v>
      </c>
      <c r="E2918" s="47">
        <v>6840</v>
      </c>
      <c r="F2918" s="47">
        <f t="shared" si="306"/>
        <v>6840</v>
      </c>
      <c r="G2918" s="48">
        <f t="shared" si="307"/>
        <v>20520</v>
      </c>
      <c r="H2918" s="21" t="s">
        <v>5527</v>
      </c>
      <c r="I2918" s="21"/>
      <c r="J2918" s="21">
        <v>3</v>
      </c>
      <c r="K2918" s="21"/>
      <c r="L2918" s="21">
        <f t="shared" si="308"/>
        <v>3</v>
      </c>
      <c r="M2918" s="21"/>
      <c r="N2918" s="30"/>
      <c r="O2918" s="48"/>
      <c r="P2918" s="21" t="s">
        <v>1145</v>
      </c>
      <c r="Q2918" s="54"/>
      <c r="R2918" s="21"/>
      <c r="S2918" s="3" t="s">
        <v>299</v>
      </c>
      <c r="T2918" s="37"/>
      <c r="U2918" s="21" t="s">
        <v>5298</v>
      </c>
      <c r="V2918" s="21" t="str">
        <f>VLOOKUP(P2918,'Customer List'!B:C,2,)</f>
        <v>STOCK</v>
      </c>
      <c r="W2918" s="38" t="s">
        <v>1145</v>
      </c>
      <c r="X2918" s="30" t="str">
        <f>IF(OR(R6220 = "PRIYANKA MADAM", R6220 = "DEEPAK"), N6220, "")</f>
        <v/>
      </c>
      <c r="Y2918" s="21" t="str">
        <f t="shared" si="309"/>
        <v/>
      </c>
      <c r="Z2918" s="21" t="str">
        <f t="shared" si="310"/>
        <v/>
      </c>
      <c r="AA2918" s="21" t="str">
        <f t="shared" si="311"/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x14ac:dyDescent="0.25">
      <c r="A2919" s="21">
        <v>2917</v>
      </c>
      <c r="B2919" s="21" t="s">
        <v>5639</v>
      </c>
      <c r="C2919" s="30">
        <v>45920</v>
      </c>
      <c r="D2919" s="30">
        <v>45924</v>
      </c>
      <c r="E2919" s="47">
        <v>6840</v>
      </c>
      <c r="F2919" s="47">
        <f t="shared" si="306"/>
        <v>6840</v>
      </c>
      <c r="G2919" s="48">
        <f t="shared" si="307"/>
        <v>6840</v>
      </c>
      <c r="H2919" s="21" t="s">
        <v>5527</v>
      </c>
      <c r="I2919" s="21"/>
      <c r="J2919" s="21">
        <v>1</v>
      </c>
      <c r="K2919" s="21">
        <v>1</v>
      </c>
      <c r="L2919" s="21">
        <f t="shared" si="308"/>
        <v>0</v>
      </c>
      <c r="M2919" s="21" t="s">
        <v>5641</v>
      </c>
      <c r="N2919" s="30">
        <v>45946</v>
      </c>
      <c r="O2919" s="48">
        <v>0</v>
      </c>
      <c r="P2919" s="21" t="s">
        <v>30</v>
      </c>
      <c r="Q2919" s="54" t="s">
        <v>2070</v>
      </c>
      <c r="R2919" s="21" t="s">
        <v>637</v>
      </c>
      <c r="S2919" s="3" t="s">
        <v>299</v>
      </c>
      <c r="T2919" s="37"/>
      <c r="U2919" s="21" t="s">
        <v>5298</v>
      </c>
      <c r="V2919" s="21" t="str">
        <f>VLOOKUP(P2919,'Customer List'!B:C,2,)</f>
        <v>Delhi</v>
      </c>
      <c r="W2919" s="38"/>
      <c r="X2919" s="30" t="str">
        <f>IF(OR(R6221 = "PRIYANKA MADAM", R6221 = "DEEPAK"), N6221, "")</f>
        <v/>
      </c>
      <c r="Y2919" s="21" t="str">
        <f t="shared" si="309"/>
        <v/>
      </c>
      <c r="Z2919" s="21" t="str">
        <f t="shared" si="310"/>
        <v>Thursday</v>
      </c>
      <c r="AA2919" s="21" t="str">
        <f t="shared" si="311"/>
        <v/>
      </c>
      <c r="AB2919" s="21" t="str">
        <f>VLOOKUP(U2919,'Currency Sheet'!A:C,3,)</f>
        <v>INR</v>
      </c>
      <c r="AC2919" s="42" t="str">
        <f>VLOOKUP(P2919,'Customer List'!B:D,3,)</f>
        <v>Local</v>
      </c>
    </row>
    <row r="2920" spans="1:29" x14ac:dyDescent="0.25">
      <c r="A2920" s="21">
        <v>2918</v>
      </c>
      <c r="B2920" s="21" t="s">
        <v>5640</v>
      </c>
      <c r="C2920" s="30">
        <v>45920</v>
      </c>
      <c r="D2920" s="30">
        <v>45924</v>
      </c>
      <c r="E2920" s="47">
        <v>6516</v>
      </c>
      <c r="F2920" s="47">
        <f t="shared" si="306"/>
        <v>6516</v>
      </c>
      <c r="G2920" s="48">
        <f t="shared" si="307"/>
        <v>26064</v>
      </c>
      <c r="H2920" s="21">
        <v>16006925</v>
      </c>
      <c r="I2920" s="21"/>
      <c r="J2920" s="21">
        <v>4</v>
      </c>
      <c r="K2920" s="21"/>
      <c r="L2920" s="21">
        <f t="shared" si="308"/>
        <v>4</v>
      </c>
      <c r="M2920" s="21"/>
      <c r="N2920" s="30"/>
      <c r="O2920" s="48"/>
      <c r="P2920" s="21" t="s">
        <v>1145</v>
      </c>
      <c r="Q2920" s="54"/>
      <c r="R2920" s="21"/>
      <c r="S2920" s="3">
        <v>4</v>
      </c>
      <c r="T2920" s="37"/>
      <c r="U2920" s="21" t="s">
        <v>5298</v>
      </c>
      <c r="V2920" s="21" t="str">
        <f>VLOOKUP(P2920,'Customer List'!B:C,2,)</f>
        <v>STOCK</v>
      </c>
      <c r="W2920" s="38" t="s">
        <v>1145</v>
      </c>
      <c r="X2920" s="30" t="str">
        <f>IF(OR(R6222 = "PRIYANKA MADAM", R6222 = "DEEPAK"), N6222, "")</f>
        <v/>
      </c>
      <c r="Y2920" s="21" t="str">
        <f t="shared" si="309"/>
        <v/>
      </c>
      <c r="Z2920" s="21" t="str">
        <f t="shared" si="310"/>
        <v/>
      </c>
      <c r="AA2920" s="21" t="str">
        <f t="shared" si="311"/>
        <v/>
      </c>
      <c r="AB2920" s="21" t="str">
        <f>VLOOKUP(U2920,'Currency Sheet'!A:C,3,)</f>
        <v>INR</v>
      </c>
      <c r="AC2920" s="42" t="str">
        <f>VLOOKUP(P2920,'Customer List'!B:D,3,)</f>
        <v>STOCK</v>
      </c>
    </row>
    <row r="2921" spans="1:29" x14ac:dyDescent="0.25">
      <c r="A2921" s="21">
        <v>2919</v>
      </c>
      <c r="B2921" s="21">
        <v>921769</v>
      </c>
      <c r="C2921" s="30">
        <v>45919</v>
      </c>
      <c r="D2921" s="30">
        <v>45925</v>
      </c>
      <c r="E2921" s="47">
        <v>463.25</v>
      </c>
      <c r="F2921" s="47">
        <f t="shared" si="306"/>
        <v>40766</v>
      </c>
      <c r="G2921" s="48">
        <f t="shared" si="307"/>
        <v>40766</v>
      </c>
      <c r="H2921" s="21" t="s">
        <v>3709</v>
      </c>
      <c r="I2921" s="21" t="s">
        <v>4228</v>
      </c>
      <c r="J2921" s="21">
        <v>1</v>
      </c>
      <c r="K2921" s="21">
        <v>1</v>
      </c>
      <c r="L2921" s="21">
        <f t="shared" si="308"/>
        <v>0</v>
      </c>
      <c r="M2921" s="21" t="s">
        <v>4936</v>
      </c>
      <c r="N2921" s="30">
        <v>45927</v>
      </c>
      <c r="O2921" s="48">
        <v>51502.5</v>
      </c>
      <c r="P2921" s="21" t="s">
        <v>3560</v>
      </c>
      <c r="Q2921" s="21">
        <v>58156233936</v>
      </c>
      <c r="R2921" s="21" t="s">
        <v>40</v>
      </c>
      <c r="S2921" s="3">
        <v>4</v>
      </c>
      <c r="T2921" s="37"/>
      <c r="U2921" s="21" t="s">
        <v>3587</v>
      </c>
      <c r="V2921" s="21" t="str">
        <f>VLOOKUP(P2921,'Customer List'!B:C,2,)</f>
        <v>JAIPUR</v>
      </c>
      <c r="W2921" s="38"/>
      <c r="X2921" s="30">
        <v>45929</v>
      </c>
      <c r="Y2921" s="21">
        <f t="shared" si="309"/>
        <v>2</v>
      </c>
      <c r="Z2921" s="21" t="str">
        <f t="shared" si="310"/>
        <v>Saturday</v>
      </c>
      <c r="AA2921" s="21" t="str">
        <f t="shared" si="311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2920</v>
      </c>
      <c r="B2922" s="21" t="s">
        <v>3724</v>
      </c>
      <c r="C2922" s="30">
        <v>45923</v>
      </c>
      <c r="D2922" s="30">
        <v>45925</v>
      </c>
      <c r="E2922" s="47">
        <v>15540</v>
      </c>
      <c r="F2922" s="47">
        <f t="shared" si="306"/>
        <v>15540</v>
      </c>
      <c r="G2922" s="48">
        <f t="shared" si="307"/>
        <v>31080</v>
      </c>
      <c r="H2922" s="21" t="s">
        <v>2347</v>
      </c>
      <c r="I2922" s="21" t="s">
        <v>4715</v>
      </c>
      <c r="J2922" s="21">
        <v>2</v>
      </c>
      <c r="K2922" s="21">
        <v>2</v>
      </c>
      <c r="L2922" s="21">
        <f t="shared" si="308"/>
        <v>0</v>
      </c>
      <c r="M2922" s="21" t="s">
        <v>4876</v>
      </c>
      <c r="N2922" s="30">
        <v>45937</v>
      </c>
      <c r="O2922" s="48">
        <v>37740</v>
      </c>
      <c r="P2922" s="21" t="s">
        <v>288</v>
      </c>
      <c r="Q2922" s="21">
        <v>58156567033</v>
      </c>
      <c r="R2922" s="21" t="s">
        <v>40</v>
      </c>
      <c r="S2922" s="3">
        <v>-20</v>
      </c>
      <c r="T2922" s="37"/>
      <c r="U2922" s="21" t="s">
        <v>2348</v>
      </c>
      <c r="V2922" s="21" t="str">
        <f>VLOOKUP(P2922,'Customer List'!B:C,2,)</f>
        <v>Banglore</v>
      </c>
      <c r="W2922" s="38"/>
      <c r="X2922" s="30">
        <v>45938</v>
      </c>
      <c r="Y2922" s="21">
        <f t="shared" si="309"/>
        <v>1</v>
      </c>
      <c r="Z2922" s="21" t="str">
        <f t="shared" si="310"/>
        <v>Tuesday</v>
      </c>
      <c r="AA2922" s="21" t="str">
        <f t="shared" si="311"/>
        <v>Wednesday</v>
      </c>
      <c r="AB2922" s="21" t="str">
        <f>VLOOKUP(U2922,'Currency Sheet'!A:C,3,)</f>
        <v>INR</v>
      </c>
      <c r="AC2922" s="42" t="str">
        <f>VLOOKUP(P2922,'Customer List'!B:D,3,)</f>
        <v>OutStation</v>
      </c>
    </row>
    <row r="2923" spans="1:29" x14ac:dyDescent="0.25">
      <c r="A2923" s="21">
        <v>2921</v>
      </c>
      <c r="B2923" s="21" t="s">
        <v>3719</v>
      </c>
      <c r="C2923" s="30">
        <v>45919</v>
      </c>
      <c r="D2923" s="30">
        <v>45926</v>
      </c>
      <c r="E2923" s="47">
        <v>73.5</v>
      </c>
      <c r="F2923" s="47">
        <f t="shared" si="306"/>
        <v>6468</v>
      </c>
      <c r="G2923" s="48">
        <f t="shared" si="307"/>
        <v>6468</v>
      </c>
      <c r="H2923" s="21">
        <v>100219</v>
      </c>
      <c r="I2923" s="21" t="s">
        <v>4229</v>
      </c>
      <c r="J2923" s="21">
        <v>1</v>
      </c>
      <c r="K2923" s="21">
        <v>1</v>
      </c>
      <c r="L2923" s="21">
        <f t="shared" si="308"/>
        <v>0</v>
      </c>
      <c r="M2923" s="21" t="s">
        <v>4931</v>
      </c>
      <c r="N2923" s="30">
        <v>45927</v>
      </c>
      <c r="O2923" s="48">
        <v>10578.75</v>
      </c>
      <c r="P2923" s="21" t="s">
        <v>165</v>
      </c>
      <c r="Q2923" s="21">
        <v>58156229353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Lucknow</v>
      </c>
      <c r="W2923" s="38"/>
      <c r="X2923" s="30">
        <v>45929</v>
      </c>
      <c r="Y2923" s="21">
        <f t="shared" si="309"/>
        <v>2</v>
      </c>
      <c r="Z2923" s="21" t="str">
        <f t="shared" si="310"/>
        <v>Saturday</v>
      </c>
      <c r="AA2923" s="21" t="str">
        <f t="shared" si="311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2922</v>
      </c>
      <c r="B2924" s="21" t="s">
        <v>3719</v>
      </c>
      <c r="C2924" s="30">
        <v>45919</v>
      </c>
      <c r="D2924" s="30">
        <v>45926</v>
      </c>
      <c r="E2924" s="47">
        <v>150.5</v>
      </c>
      <c r="F2924" s="47">
        <f t="shared" si="306"/>
        <v>13244</v>
      </c>
      <c r="G2924" s="48">
        <f t="shared" si="307"/>
        <v>13244</v>
      </c>
      <c r="H2924" s="21">
        <v>100536</v>
      </c>
      <c r="I2924" s="21" t="s">
        <v>4230</v>
      </c>
      <c r="J2924" s="21">
        <v>1</v>
      </c>
      <c r="K2924" s="21">
        <v>1</v>
      </c>
      <c r="L2924" s="21">
        <f t="shared" si="308"/>
        <v>0</v>
      </c>
      <c r="M2924" s="21" t="s">
        <v>4923</v>
      </c>
      <c r="N2924" s="30">
        <v>45927</v>
      </c>
      <c r="O2924" s="48">
        <v>23327.5</v>
      </c>
      <c r="P2924" s="21" t="s">
        <v>618</v>
      </c>
      <c r="Q2924" s="21">
        <v>58156229110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Kerala</v>
      </c>
      <c r="W2924" s="38"/>
      <c r="X2924" s="30">
        <v>45929</v>
      </c>
      <c r="Y2924" s="21">
        <f t="shared" si="309"/>
        <v>2</v>
      </c>
      <c r="Z2924" s="21" t="str">
        <f t="shared" si="310"/>
        <v>Saturday</v>
      </c>
      <c r="AA2924" s="21" t="str">
        <f t="shared" si="311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2923</v>
      </c>
      <c r="B2925" s="21" t="s">
        <v>3719</v>
      </c>
      <c r="C2925" s="30">
        <v>45919</v>
      </c>
      <c r="D2925" s="30">
        <v>45926</v>
      </c>
      <c r="E2925" s="47">
        <v>138.6</v>
      </c>
      <c r="F2925" s="47">
        <f t="shared" si="306"/>
        <v>12196.8</v>
      </c>
      <c r="G2925" s="48">
        <f t="shared" si="307"/>
        <v>24393.599999999999</v>
      </c>
      <c r="H2925" s="21">
        <v>100722</v>
      </c>
      <c r="I2925" s="21" t="s">
        <v>4231</v>
      </c>
      <c r="J2925" s="21">
        <v>2</v>
      </c>
      <c r="K2925" s="21">
        <v>2</v>
      </c>
      <c r="L2925" s="21">
        <f t="shared" si="308"/>
        <v>0</v>
      </c>
      <c r="M2925" s="21" t="s">
        <v>4933</v>
      </c>
      <c r="N2925" s="30">
        <v>45927</v>
      </c>
      <c r="O2925" s="48">
        <v>36828</v>
      </c>
      <c r="P2925" s="21" t="s">
        <v>2045</v>
      </c>
      <c r="Q2925" s="21">
        <v>58156227345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Hyderabad</v>
      </c>
      <c r="W2925" s="38"/>
      <c r="X2925" s="30">
        <v>45929</v>
      </c>
      <c r="Y2925" s="21">
        <f t="shared" si="309"/>
        <v>2</v>
      </c>
      <c r="Z2925" s="21" t="str">
        <f t="shared" si="310"/>
        <v>Saturday</v>
      </c>
      <c r="AA2925" s="21" t="str">
        <f t="shared" si="311"/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2924</v>
      </c>
      <c r="B2926" s="21" t="s">
        <v>3719</v>
      </c>
      <c r="C2926" s="30">
        <v>45919</v>
      </c>
      <c r="D2926" s="30">
        <v>45926</v>
      </c>
      <c r="E2926" s="47">
        <v>23.1</v>
      </c>
      <c r="F2926" s="47">
        <f t="shared" si="306"/>
        <v>2032.8000000000002</v>
      </c>
      <c r="G2926" s="48">
        <f t="shared" si="307"/>
        <v>2032.8000000000002</v>
      </c>
      <c r="H2926" s="21">
        <v>103011</v>
      </c>
      <c r="I2926" s="21" t="s">
        <v>4232</v>
      </c>
      <c r="J2926" s="21">
        <v>1</v>
      </c>
      <c r="K2926" s="21">
        <v>1</v>
      </c>
      <c r="L2926" s="21">
        <f t="shared" si="308"/>
        <v>0</v>
      </c>
      <c r="M2926" s="21" t="s">
        <v>4852</v>
      </c>
      <c r="N2926" s="30">
        <v>45936</v>
      </c>
      <c r="O2926" s="48">
        <v>3324.75</v>
      </c>
      <c r="P2926" s="21" t="s">
        <v>228</v>
      </c>
      <c r="Q2926" s="21">
        <v>58156536115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Kolkata</v>
      </c>
      <c r="W2926" s="38"/>
      <c r="X2926" s="30">
        <v>45937</v>
      </c>
      <c r="Y2926" s="21">
        <f t="shared" si="309"/>
        <v>1</v>
      </c>
      <c r="Z2926" s="21" t="str">
        <f t="shared" si="310"/>
        <v>Monday</v>
      </c>
      <c r="AA2926" s="21" t="str">
        <f t="shared" si="311"/>
        <v>Tuesday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2925</v>
      </c>
      <c r="B2927" s="21" t="s">
        <v>3719</v>
      </c>
      <c r="C2927" s="30">
        <v>45919</v>
      </c>
      <c r="D2927" s="30">
        <v>45926</v>
      </c>
      <c r="E2927" s="47">
        <v>30.1</v>
      </c>
      <c r="F2927" s="47">
        <f t="shared" si="306"/>
        <v>2648.8</v>
      </c>
      <c r="G2927" s="48">
        <f t="shared" si="307"/>
        <v>2648.8</v>
      </c>
      <c r="H2927" s="21">
        <v>123109</v>
      </c>
      <c r="I2927" s="21" t="s">
        <v>4044</v>
      </c>
      <c r="J2927" s="21">
        <v>1</v>
      </c>
      <c r="K2927" s="21">
        <v>1</v>
      </c>
      <c r="L2927" s="21">
        <f t="shared" si="308"/>
        <v>0</v>
      </c>
      <c r="M2927" s="21" t="s">
        <v>4867</v>
      </c>
      <c r="N2927" s="30">
        <v>45927</v>
      </c>
      <c r="O2927" s="48">
        <v>4515</v>
      </c>
      <c r="P2927" s="21" t="s">
        <v>621</v>
      </c>
      <c r="Q2927" s="21">
        <v>58156227076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Hyderabad</v>
      </c>
      <c r="W2927" s="38"/>
      <c r="X2927" s="30">
        <v>45929</v>
      </c>
      <c r="Y2927" s="21">
        <f t="shared" si="309"/>
        <v>2</v>
      </c>
      <c r="Z2927" s="21" t="str">
        <f t="shared" si="310"/>
        <v>Saturday</v>
      </c>
      <c r="AA2927" s="21" t="str">
        <f t="shared" si="311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2926</v>
      </c>
      <c r="B2928" s="21" t="s">
        <v>3719</v>
      </c>
      <c r="C2928" s="30">
        <v>45919</v>
      </c>
      <c r="D2928" s="30">
        <v>45926</v>
      </c>
      <c r="E2928" s="47">
        <v>204.75</v>
      </c>
      <c r="F2928" s="47">
        <f t="shared" si="306"/>
        <v>18018</v>
      </c>
      <c r="G2928" s="48">
        <f t="shared" si="307"/>
        <v>18018</v>
      </c>
      <c r="H2928" s="21">
        <v>138419</v>
      </c>
      <c r="I2928" s="21" t="s">
        <v>4233</v>
      </c>
      <c r="J2928" s="21">
        <v>1</v>
      </c>
      <c r="K2928" s="21">
        <v>1</v>
      </c>
      <c r="L2928" s="21">
        <f t="shared" si="308"/>
        <v>0</v>
      </c>
      <c r="M2928" s="21" t="s">
        <v>4875</v>
      </c>
      <c r="N2928" s="30">
        <v>45927</v>
      </c>
      <c r="O2928" s="48">
        <v>28774.2</v>
      </c>
      <c r="P2928" s="21" t="s">
        <v>886</v>
      </c>
      <c r="Q2928" s="21">
        <v>58156225400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Karnataka</v>
      </c>
      <c r="W2928" s="38"/>
      <c r="X2928" s="30">
        <v>45930</v>
      </c>
      <c r="Y2928" s="21">
        <f t="shared" si="309"/>
        <v>3</v>
      </c>
      <c r="Z2928" s="21" t="str">
        <f t="shared" si="310"/>
        <v>Saturday</v>
      </c>
      <c r="AA2928" s="21" t="str">
        <f t="shared" si="311"/>
        <v>Tuesday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x14ac:dyDescent="0.25">
      <c r="A2929" s="21">
        <v>2927</v>
      </c>
      <c r="B2929" s="21" t="s">
        <v>3719</v>
      </c>
      <c r="C2929" s="30">
        <v>45919</v>
      </c>
      <c r="D2929" s="30">
        <v>45926</v>
      </c>
      <c r="E2929" s="47">
        <v>123.2</v>
      </c>
      <c r="F2929" s="47">
        <f t="shared" si="306"/>
        <v>10841.6</v>
      </c>
      <c r="G2929" s="48">
        <f t="shared" si="307"/>
        <v>10841.6</v>
      </c>
      <c r="H2929" s="21">
        <v>144215</v>
      </c>
      <c r="I2929" s="21" t="s">
        <v>4234</v>
      </c>
      <c r="J2929" s="21">
        <v>1</v>
      </c>
      <c r="K2929" s="21">
        <v>1</v>
      </c>
      <c r="L2929" s="21">
        <f t="shared" si="308"/>
        <v>0</v>
      </c>
      <c r="M2929" s="21" t="s">
        <v>4931</v>
      </c>
      <c r="N2929" s="30">
        <v>45927</v>
      </c>
      <c r="O2929" s="48">
        <v>17732</v>
      </c>
      <c r="P2929" s="21" t="s">
        <v>165</v>
      </c>
      <c r="Q2929" s="21">
        <v>58156229353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Lucknow</v>
      </c>
      <c r="W2929" s="38"/>
      <c r="X2929" s="30">
        <v>45929</v>
      </c>
      <c r="Y2929" s="21">
        <f t="shared" si="309"/>
        <v>2</v>
      </c>
      <c r="Z2929" s="21" t="str">
        <f t="shared" si="310"/>
        <v>Saturday</v>
      </c>
      <c r="AA2929" s="21" t="str">
        <f t="shared" si="311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2928</v>
      </c>
      <c r="B2930" s="21" t="s">
        <v>3719</v>
      </c>
      <c r="C2930" s="30">
        <v>45919</v>
      </c>
      <c r="D2930" s="30">
        <v>45926</v>
      </c>
      <c r="E2930" s="47">
        <v>70.7</v>
      </c>
      <c r="F2930" s="47">
        <f t="shared" si="306"/>
        <v>6221.6</v>
      </c>
      <c r="G2930" s="48">
        <f t="shared" si="307"/>
        <v>6221.6</v>
      </c>
      <c r="H2930" s="21">
        <v>157617</v>
      </c>
      <c r="I2930" s="21" t="s">
        <v>4235</v>
      </c>
      <c r="J2930" s="21">
        <v>1</v>
      </c>
      <c r="K2930" s="21">
        <v>1</v>
      </c>
      <c r="L2930" s="21">
        <f t="shared" si="308"/>
        <v>0</v>
      </c>
      <c r="M2930" s="21" t="s">
        <v>4931</v>
      </c>
      <c r="N2930" s="30">
        <v>45927</v>
      </c>
      <c r="O2930" s="48">
        <v>10175.75</v>
      </c>
      <c r="P2930" s="21" t="s">
        <v>165</v>
      </c>
      <c r="Q2930" s="21">
        <v>58156229353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Lucknow</v>
      </c>
      <c r="W2930" s="38"/>
      <c r="X2930" s="30">
        <v>45929</v>
      </c>
      <c r="Y2930" s="21">
        <f t="shared" si="309"/>
        <v>2</v>
      </c>
      <c r="Z2930" s="21" t="str">
        <f t="shared" si="310"/>
        <v>Saturday</v>
      </c>
      <c r="AA2930" s="21" t="str">
        <f t="shared" si="311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2929</v>
      </c>
      <c r="B2931" s="21" t="s">
        <v>3719</v>
      </c>
      <c r="C2931" s="30">
        <v>45919</v>
      </c>
      <c r="D2931" s="30">
        <v>45926</v>
      </c>
      <c r="E2931" s="47">
        <v>30.8</v>
      </c>
      <c r="F2931" s="47">
        <f t="shared" si="306"/>
        <v>2710.4</v>
      </c>
      <c r="G2931" s="48">
        <f t="shared" si="307"/>
        <v>2710.4</v>
      </c>
      <c r="H2931" s="21">
        <v>300402</v>
      </c>
      <c r="I2931" s="21" t="s">
        <v>4236</v>
      </c>
      <c r="J2931" s="21">
        <v>1</v>
      </c>
      <c r="K2931" s="21">
        <v>1</v>
      </c>
      <c r="L2931" s="21">
        <f t="shared" si="308"/>
        <v>0</v>
      </c>
      <c r="M2931" s="21" t="s">
        <v>4908</v>
      </c>
      <c r="N2931" s="30">
        <v>45929</v>
      </c>
      <c r="O2931" s="48">
        <v>4180</v>
      </c>
      <c r="P2931" s="21" t="s">
        <v>213</v>
      </c>
      <c r="Q2931" s="21" t="s">
        <v>1996</v>
      </c>
      <c r="R2931" s="21" t="s">
        <v>1996</v>
      </c>
      <c r="S2931" s="3">
        <v>4</v>
      </c>
      <c r="T2931" s="37"/>
      <c r="U2931" s="21" t="s">
        <v>18</v>
      </c>
      <c r="V2931" s="21" t="str">
        <f>VLOOKUP(P2931,'Customer List'!B:C,2,)</f>
        <v>Delhi</v>
      </c>
      <c r="W2931" s="38"/>
      <c r="X2931" s="30">
        <f>IF(OR(R2931 = "PRIYANKA MADAM", R2931 = "DEEPAK", R2931 = "PORTER"),N2931,"")</f>
        <v>45929</v>
      </c>
      <c r="Y2931" s="21">
        <f t="shared" si="309"/>
        <v>0</v>
      </c>
      <c r="Z2931" s="21" t="str">
        <f t="shared" si="310"/>
        <v>Monday</v>
      </c>
      <c r="AA2931" s="21" t="str">
        <f t="shared" si="311"/>
        <v>Monday</v>
      </c>
      <c r="AB2931" s="21" t="str">
        <f>VLOOKUP(U2931,'Currency Sheet'!A:C,3,)</f>
        <v>DOLLAR</v>
      </c>
      <c r="AC2931" s="42" t="str">
        <f>VLOOKUP(P2931,'Customer List'!B:D,3,)</f>
        <v>Local</v>
      </c>
    </row>
    <row r="2932" spans="1:29" x14ac:dyDescent="0.25">
      <c r="A2932" s="21">
        <v>2930</v>
      </c>
      <c r="B2932" s="21" t="s">
        <v>3719</v>
      </c>
      <c r="C2932" s="30">
        <v>45919</v>
      </c>
      <c r="D2932" s="30">
        <v>45926</v>
      </c>
      <c r="E2932" s="47">
        <v>285.75</v>
      </c>
      <c r="F2932" s="47">
        <f t="shared" si="306"/>
        <v>25146</v>
      </c>
      <c r="G2932" s="48">
        <f t="shared" si="307"/>
        <v>25146</v>
      </c>
      <c r="H2932" s="21">
        <v>300434</v>
      </c>
      <c r="I2932" s="21" t="s">
        <v>4237</v>
      </c>
      <c r="J2932" s="21">
        <v>1</v>
      </c>
      <c r="K2932" s="21">
        <v>1</v>
      </c>
      <c r="L2932" s="21">
        <f t="shared" si="308"/>
        <v>0</v>
      </c>
      <c r="M2932" s="21" t="s">
        <v>4915</v>
      </c>
      <c r="N2932" s="30">
        <v>45927</v>
      </c>
      <c r="O2932" s="48">
        <v>40157.4</v>
      </c>
      <c r="P2932" s="21" t="s">
        <v>191</v>
      </c>
      <c r="Q2932" s="21" t="s">
        <v>3716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09"/>
        <v>2</v>
      </c>
      <c r="Z2932" s="21" t="str">
        <f t="shared" si="310"/>
        <v>Saturday</v>
      </c>
      <c r="AA2932" s="21" t="str">
        <f t="shared" si="311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2931</v>
      </c>
      <c r="B2933" s="21" t="s">
        <v>3719</v>
      </c>
      <c r="C2933" s="30">
        <v>45919</v>
      </c>
      <c r="D2933" s="30">
        <v>45926</v>
      </c>
      <c r="E2933" s="47">
        <v>297</v>
      </c>
      <c r="F2933" s="47">
        <f t="shared" si="306"/>
        <v>26136</v>
      </c>
      <c r="G2933" s="48">
        <f t="shared" si="307"/>
        <v>26136</v>
      </c>
      <c r="H2933" s="21">
        <v>300468</v>
      </c>
      <c r="I2933" s="21" t="s">
        <v>4238</v>
      </c>
      <c r="J2933" s="21">
        <v>1</v>
      </c>
      <c r="K2933" s="21">
        <v>1</v>
      </c>
      <c r="L2933" s="21">
        <f t="shared" si="308"/>
        <v>0</v>
      </c>
      <c r="M2933" s="21" t="s">
        <v>4853</v>
      </c>
      <c r="N2933" s="30">
        <v>45927</v>
      </c>
      <c r="O2933" s="48">
        <v>33858</v>
      </c>
      <c r="P2933" s="21" t="s">
        <v>242</v>
      </c>
      <c r="Q2933" s="21">
        <v>58156233800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Mumbai</v>
      </c>
      <c r="W2933" s="38"/>
      <c r="X2933" s="30">
        <v>45929</v>
      </c>
      <c r="Y2933" s="21">
        <f t="shared" si="309"/>
        <v>2</v>
      </c>
      <c r="Z2933" s="21" t="str">
        <f t="shared" si="310"/>
        <v>Saturday</v>
      </c>
      <c r="AA2933" s="21" t="str">
        <f t="shared" si="311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x14ac:dyDescent="0.25">
      <c r="A2934" s="21">
        <v>2932</v>
      </c>
      <c r="B2934" s="21" t="s">
        <v>3719</v>
      </c>
      <c r="C2934" s="30">
        <v>45919</v>
      </c>
      <c r="D2934" s="30">
        <v>45926</v>
      </c>
      <c r="E2934" s="47">
        <v>46.2</v>
      </c>
      <c r="F2934" s="47">
        <f t="shared" si="306"/>
        <v>4065.6000000000004</v>
      </c>
      <c r="G2934" s="48">
        <f t="shared" si="307"/>
        <v>8131.2000000000007</v>
      </c>
      <c r="H2934" s="21">
        <v>300508</v>
      </c>
      <c r="I2934" s="21" t="s">
        <v>3943</v>
      </c>
      <c r="J2934" s="21">
        <v>2</v>
      </c>
      <c r="K2934" s="21">
        <v>2</v>
      </c>
      <c r="L2934" s="21">
        <f t="shared" si="308"/>
        <v>0</v>
      </c>
      <c r="M2934" s="21" t="s">
        <v>4915</v>
      </c>
      <c r="N2934" s="30">
        <v>45927</v>
      </c>
      <c r="O2934" s="48">
        <v>13912.8</v>
      </c>
      <c r="P2934" s="21" t="s">
        <v>191</v>
      </c>
      <c r="Q2934" s="21" t="s">
        <v>3716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Chandigarh</v>
      </c>
      <c r="W2934" s="38"/>
      <c r="X2934" s="30">
        <v>45929</v>
      </c>
      <c r="Y2934" s="21">
        <f t="shared" si="309"/>
        <v>2</v>
      </c>
      <c r="Z2934" s="21" t="str">
        <f t="shared" si="310"/>
        <v>Saturday</v>
      </c>
      <c r="AA2934" s="21" t="str">
        <f t="shared" si="311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x14ac:dyDescent="0.25">
      <c r="A2935" s="21">
        <v>2933</v>
      </c>
      <c r="B2935" s="21" t="s">
        <v>3719</v>
      </c>
      <c r="C2935" s="30">
        <v>45919</v>
      </c>
      <c r="D2935" s="30">
        <v>45926</v>
      </c>
      <c r="E2935" s="47">
        <v>73.5</v>
      </c>
      <c r="F2935" s="47">
        <f t="shared" si="306"/>
        <v>6468</v>
      </c>
      <c r="G2935" s="48">
        <f t="shared" si="307"/>
        <v>6468</v>
      </c>
      <c r="H2935" s="21">
        <v>301330</v>
      </c>
      <c r="I2935" s="21" t="s">
        <v>4239</v>
      </c>
      <c r="J2935" s="21">
        <v>1</v>
      </c>
      <c r="K2935" s="21">
        <v>1</v>
      </c>
      <c r="L2935" s="21">
        <f t="shared" si="308"/>
        <v>0</v>
      </c>
      <c r="M2935" s="21" t="s">
        <v>4916</v>
      </c>
      <c r="N2935" s="30">
        <v>45927</v>
      </c>
      <c r="O2935" s="48">
        <v>11067</v>
      </c>
      <c r="P2935" s="21" t="s">
        <v>191</v>
      </c>
      <c r="Q2935" s="21" t="s">
        <v>3716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Chandigarh</v>
      </c>
      <c r="W2935" s="38"/>
      <c r="X2935" s="30">
        <v>45929</v>
      </c>
      <c r="Y2935" s="21">
        <f t="shared" si="309"/>
        <v>2</v>
      </c>
      <c r="Z2935" s="21" t="str">
        <f t="shared" si="310"/>
        <v>Saturday</v>
      </c>
      <c r="AA2935" s="21" t="str">
        <f t="shared" si="311"/>
        <v>Monday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2934</v>
      </c>
      <c r="B2936" s="21" t="s">
        <v>3719</v>
      </c>
      <c r="C2936" s="30">
        <v>45919</v>
      </c>
      <c r="D2936" s="30">
        <v>45926</v>
      </c>
      <c r="E2936" s="47">
        <v>45.5</v>
      </c>
      <c r="F2936" s="47">
        <f t="shared" si="306"/>
        <v>4004</v>
      </c>
      <c r="G2936" s="48">
        <f t="shared" si="307"/>
        <v>4004</v>
      </c>
      <c r="H2936" s="21">
        <v>301805</v>
      </c>
      <c r="I2936" s="21" t="s">
        <v>4240</v>
      </c>
      <c r="J2936" s="21">
        <v>1</v>
      </c>
      <c r="K2936" s="21">
        <v>1</v>
      </c>
      <c r="L2936" s="21">
        <f t="shared" si="308"/>
        <v>0</v>
      </c>
      <c r="M2936" s="21" t="s">
        <v>4907</v>
      </c>
      <c r="N2936" s="30">
        <v>45929</v>
      </c>
      <c r="O2936" s="48">
        <v>6175</v>
      </c>
      <c r="P2936" s="21" t="s">
        <v>213</v>
      </c>
      <c r="Q2936" s="21" t="s">
        <v>1996</v>
      </c>
      <c r="R2936" s="21" t="s">
        <v>1996</v>
      </c>
      <c r="S2936" s="3">
        <v>4</v>
      </c>
      <c r="T2936" s="37"/>
      <c r="U2936" s="21" t="s">
        <v>18</v>
      </c>
      <c r="V2936" s="21" t="str">
        <f>VLOOKUP(P2936,'Customer List'!B:C,2,)</f>
        <v>Delhi</v>
      </c>
      <c r="W2936" s="38"/>
      <c r="X2936" s="30">
        <f>IF(OR(R2936 = "PRIYANKA MADAM", R2936 = "DEEPAK", R2936 = "PORTER"),N2936,"")</f>
        <v>45929</v>
      </c>
      <c r="Y2936" s="21">
        <f t="shared" si="309"/>
        <v>0</v>
      </c>
      <c r="Z2936" s="21" t="str">
        <f t="shared" si="310"/>
        <v>Monday</v>
      </c>
      <c r="AA2936" s="21" t="str">
        <f t="shared" si="311"/>
        <v>Monday</v>
      </c>
      <c r="AB2936" s="21" t="str">
        <f>VLOOKUP(U2936,'Currency Sheet'!A:C,3,)</f>
        <v>DOLLAR</v>
      </c>
      <c r="AC2936" s="42" t="str">
        <f>VLOOKUP(P2936,'Customer List'!B:D,3,)</f>
        <v>Local</v>
      </c>
    </row>
    <row r="2937" spans="1:29" x14ac:dyDescent="0.25">
      <c r="A2937" s="21">
        <v>2935</v>
      </c>
      <c r="B2937" s="21" t="s">
        <v>3719</v>
      </c>
      <c r="C2937" s="30">
        <v>45919</v>
      </c>
      <c r="D2937" s="30">
        <v>45926</v>
      </c>
      <c r="E2937" s="47">
        <v>169.4</v>
      </c>
      <c r="F2937" s="47">
        <f t="shared" si="306"/>
        <v>14907.2</v>
      </c>
      <c r="G2937" s="48">
        <f t="shared" si="307"/>
        <v>14907.2</v>
      </c>
      <c r="H2937" s="21">
        <v>302008</v>
      </c>
      <c r="I2937" s="21" t="s">
        <v>4241</v>
      </c>
      <c r="J2937" s="21">
        <v>1</v>
      </c>
      <c r="K2937" s="21">
        <v>1</v>
      </c>
      <c r="L2937" s="21">
        <f t="shared" si="308"/>
        <v>0</v>
      </c>
      <c r="M2937" s="21" t="s">
        <v>4882</v>
      </c>
      <c r="N2937" s="30">
        <v>45929</v>
      </c>
      <c r="O2937" s="48">
        <v>20691</v>
      </c>
      <c r="P2937" s="21" t="s">
        <v>16</v>
      </c>
      <c r="Q2937" s="21" t="s">
        <v>2070</v>
      </c>
      <c r="R2937" s="21" t="s">
        <v>637</v>
      </c>
      <c r="S2937" s="3">
        <v>4</v>
      </c>
      <c r="T2937" s="37"/>
      <c r="U2937" s="21" t="s">
        <v>18</v>
      </c>
      <c r="V2937" s="21" t="str">
        <f>VLOOKUP(P2937,'Customer List'!B:C,2,)</f>
        <v>Delhi</v>
      </c>
      <c r="W2937" s="38"/>
      <c r="X2937" s="30">
        <f>IF(OR(R2937 = "PRIYANKA MADAM", R2937 = "DEEPAK", R2937 = "PORTER"),N2937,"")</f>
        <v>45929</v>
      </c>
      <c r="Y2937" s="21">
        <f t="shared" si="309"/>
        <v>0</v>
      </c>
      <c r="Z2937" s="21" t="str">
        <f t="shared" si="310"/>
        <v>Monday</v>
      </c>
      <c r="AA2937" s="21" t="str">
        <f t="shared" si="311"/>
        <v>Monday</v>
      </c>
      <c r="AB2937" s="21" t="str">
        <f>VLOOKUP(U2937,'Currency Sheet'!A:C,3,)</f>
        <v>DOLLAR</v>
      </c>
      <c r="AC2937" s="42" t="str">
        <f>VLOOKUP(P2937,'Customer List'!B:D,3,)</f>
        <v>Local</v>
      </c>
    </row>
    <row r="2938" spans="1:29" x14ac:dyDescent="0.25">
      <c r="A2938" s="21">
        <v>2936</v>
      </c>
      <c r="B2938" s="21" t="s">
        <v>3719</v>
      </c>
      <c r="C2938" s="30">
        <v>45919</v>
      </c>
      <c r="D2938" s="30">
        <v>45926</v>
      </c>
      <c r="E2938" s="47">
        <v>142.5</v>
      </c>
      <c r="F2938" s="47">
        <f t="shared" si="306"/>
        <v>12540</v>
      </c>
      <c r="G2938" s="48">
        <f t="shared" si="307"/>
        <v>12540</v>
      </c>
      <c r="H2938" s="21">
        <v>302037</v>
      </c>
      <c r="I2938" s="21" t="s">
        <v>4242</v>
      </c>
      <c r="J2938" s="21">
        <v>1</v>
      </c>
      <c r="K2938" s="21">
        <v>1</v>
      </c>
      <c r="L2938" s="21">
        <f t="shared" si="308"/>
        <v>0</v>
      </c>
      <c r="M2938" s="21" t="s">
        <v>4852</v>
      </c>
      <c r="N2938" s="30">
        <v>45936</v>
      </c>
      <c r="O2938" s="48">
        <v>19142.5</v>
      </c>
      <c r="P2938" s="21" t="s">
        <v>228</v>
      </c>
      <c r="Q2938" s="21">
        <v>58156536115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Kolkata</v>
      </c>
      <c r="W2938" s="38"/>
      <c r="X2938" s="30">
        <v>45937</v>
      </c>
      <c r="Y2938" s="21">
        <f t="shared" si="309"/>
        <v>1</v>
      </c>
      <c r="Z2938" s="21" t="str">
        <f t="shared" si="310"/>
        <v>Monday</v>
      </c>
      <c r="AA2938" s="21" t="str">
        <f t="shared" si="311"/>
        <v>Tuesday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2937</v>
      </c>
      <c r="B2939" s="21" t="s">
        <v>3719</v>
      </c>
      <c r="C2939" s="30">
        <v>45919</v>
      </c>
      <c r="D2939" s="30">
        <v>45926</v>
      </c>
      <c r="E2939" s="47">
        <v>259</v>
      </c>
      <c r="F2939" s="47">
        <f t="shared" si="306"/>
        <v>22792</v>
      </c>
      <c r="G2939" s="48">
        <f t="shared" si="307"/>
        <v>22792</v>
      </c>
      <c r="H2939" s="21">
        <v>302088</v>
      </c>
      <c r="I2939" s="21" t="s">
        <v>4243</v>
      </c>
      <c r="J2939" s="21">
        <v>1</v>
      </c>
      <c r="K2939" s="21">
        <v>1</v>
      </c>
      <c r="L2939" s="21">
        <f t="shared" si="308"/>
        <v>0</v>
      </c>
      <c r="M2939" s="21" t="s">
        <v>4853</v>
      </c>
      <c r="N2939" s="30">
        <v>45927</v>
      </c>
      <c r="O2939" s="48">
        <v>31635</v>
      </c>
      <c r="P2939" s="21" t="s">
        <v>242</v>
      </c>
      <c r="Q2939" s="21">
        <v>58156233800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Mumbai</v>
      </c>
      <c r="W2939" s="38"/>
      <c r="X2939" s="30">
        <v>45929</v>
      </c>
      <c r="Y2939" s="21">
        <f t="shared" si="309"/>
        <v>2</v>
      </c>
      <c r="Z2939" s="21" t="str">
        <f t="shared" si="310"/>
        <v>Saturday</v>
      </c>
      <c r="AA2939" s="21" t="str">
        <f t="shared" si="311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2938</v>
      </c>
      <c r="B2940" s="21" t="s">
        <v>3719</v>
      </c>
      <c r="C2940" s="30">
        <v>45919</v>
      </c>
      <c r="D2940" s="30">
        <v>45926</v>
      </c>
      <c r="E2940" s="47">
        <v>46.2</v>
      </c>
      <c r="F2940" s="47">
        <f t="shared" si="306"/>
        <v>4065.6000000000004</v>
      </c>
      <c r="G2940" s="48">
        <f t="shared" si="307"/>
        <v>8131.2000000000007</v>
      </c>
      <c r="H2940" s="21">
        <v>302208</v>
      </c>
      <c r="I2940" s="21" t="s">
        <v>4244</v>
      </c>
      <c r="J2940" s="21">
        <v>2</v>
      </c>
      <c r="K2940" s="21">
        <v>2</v>
      </c>
      <c r="L2940" s="21">
        <f t="shared" si="308"/>
        <v>0</v>
      </c>
      <c r="M2940" s="21" t="s">
        <v>4915</v>
      </c>
      <c r="N2940" s="30">
        <v>45927</v>
      </c>
      <c r="O2940" s="48">
        <v>13912.8</v>
      </c>
      <c r="P2940" s="21" t="s">
        <v>191</v>
      </c>
      <c r="Q2940" s="21" t="s">
        <v>3716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09"/>
        <v>2</v>
      </c>
      <c r="Z2940" s="21" t="str">
        <f t="shared" si="310"/>
        <v>Saturday</v>
      </c>
      <c r="AA2940" s="21" t="str">
        <f t="shared" si="311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2939</v>
      </c>
      <c r="B2941" s="21" t="s">
        <v>3719</v>
      </c>
      <c r="C2941" s="30">
        <v>45919</v>
      </c>
      <c r="D2941" s="30">
        <v>45926</v>
      </c>
      <c r="E2941" s="47">
        <v>267.39999999999998</v>
      </c>
      <c r="F2941" s="47">
        <f t="shared" si="306"/>
        <v>23531.199999999997</v>
      </c>
      <c r="G2941" s="48">
        <f t="shared" si="307"/>
        <v>23531.199999999997</v>
      </c>
      <c r="H2941" s="21">
        <v>302326</v>
      </c>
      <c r="I2941" s="21" t="s">
        <v>4245</v>
      </c>
      <c r="J2941" s="21">
        <v>1</v>
      </c>
      <c r="K2941" s="21">
        <v>1</v>
      </c>
      <c r="L2941" s="21">
        <f t="shared" si="308"/>
        <v>0</v>
      </c>
      <c r="M2941" s="21" t="s">
        <v>4929</v>
      </c>
      <c r="N2941" s="30">
        <v>45927</v>
      </c>
      <c r="O2941" s="48">
        <v>36773.870000000003</v>
      </c>
      <c r="P2941" s="21" t="s">
        <v>165</v>
      </c>
      <c r="Q2941" s="21">
        <v>58156229353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Lucknow</v>
      </c>
      <c r="W2941" s="38"/>
      <c r="X2941" s="30">
        <v>45929</v>
      </c>
      <c r="Y2941" s="21">
        <f t="shared" si="309"/>
        <v>2</v>
      </c>
      <c r="Z2941" s="21" t="str">
        <f t="shared" si="310"/>
        <v>Saturday</v>
      </c>
      <c r="AA2941" s="21" t="str">
        <f t="shared" si="311"/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x14ac:dyDescent="0.25">
      <c r="A2942" s="21">
        <v>2940</v>
      </c>
      <c r="B2942" s="21" t="s">
        <v>3719</v>
      </c>
      <c r="C2942" s="30">
        <v>45919</v>
      </c>
      <c r="D2942" s="30">
        <v>45926</v>
      </c>
      <c r="E2942" s="47">
        <v>204.4</v>
      </c>
      <c r="F2942" s="47">
        <f t="shared" si="306"/>
        <v>17987.2</v>
      </c>
      <c r="G2942" s="48">
        <f t="shared" si="307"/>
        <v>17987.2</v>
      </c>
      <c r="H2942" s="21">
        <v>302612</v>
      </c>
      <c r="I2942" s="21" t="s">
        <v>4246</v>
      </c>
      <c r="J2942" s="21">
        <v>1</v>
      </c>
      <c r="K2942" s="21">
        <v>1</v>
      </c>
      <c r="L2942" s="21">
        <f t="shared" si="308"/>
        <v>0</v>
      </c>
      <c r="M2942" s="21" t="s">
        <v>4875</v>
      </c>
      <c r="N2942" s="30">
        <v>45927</v>
      </c>
      <c r="O2942" s="48">
        <v>30776.799999999999</v>
      </c>
      <c r="P2942" s="21" t="s">
        <v>886</v>
      </c>
      <c r="Q2942" s="21">
        <v>58156225400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Karnataka</v>
      </c>
      <c r="W2942" s="38"/>
      <c r="X2942" s="30">
        <v>45930</v>
      </c>
      <c r="Y2942" s="21">
        <f t="shared" si="309"/>
        <v>3</v>
      </c>
      <c r="Z2942" s="21" t="str">
        <f t="shared" si="310"/>
        <v>Saturday</v>
      </c>
      <c r="AA2942" s="21" t="str">
        <f t="shared" si="311"/>
        <v>Tuesday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2941</v>
      </c>
      <c r="B2943" s="21" t="s">
        <v>3719</v>
      </c>
      <c r="C2943" s="30">
        <v>45919</v>
      </c>
      <c r="D2943" s="30">
        <v>45926</v>
      </c>
      <c r="E2943" s="47">
        <v>73.5</v>
      </c>
      <c r="F2943" s="47">
        <f t="shared" si="306"/>
        <v>6468</v>
      </c>
      <c r="G2943" s="48">
        <f t="shared" si="307"/>
        <v>6468</v>
      </c>
      <c r="H2943" s="21">
        <v>302808</v>
      </c>
      <c r="I2943" s="21" t="s">
        <v>4247</v>
      </c>
      <c r="J2943" s="21">
        <v>1</v>
      </c>
      <c r="K2943" s="21">
        <v>1</v>
      </c>
      <c r="L2943" s="21">
        <f t="shared" si="308"/>
        <v>0</v>
      </c>
      <c r="M2943" s="21" t="s">
        <v>4916</v>
      </c>
      <c r="N2943" s="30">
        <v>45927</v>
      </c>
      <c r="O2943" s="48">
        <v>11067</v>
      </c>
      <c r="P2943" s="21" t="s">
        <v>191</v>
      </c>
      <c r="Q2943" s="21" t="s">
        <v>3716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Chandigarh</v>
      </c>
      <c r="W2943" s="38"/>
      <c r="X2943" s="30">
        <v>45929</v>
      </c>
      <c r="Y2943" s="21">
        <f t="shared" si="309"/>
        <v>2</v>
      </c>
      <c r="Z2943" s="21" t="str">
        <f t="shared" si="310"/>
        <v>Saturday</v>
      </c>
      <c r="AA2943" s="21" t="str">
        <f t="shared" si="311"/>
        <v>Monday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x14ac:dyDescent="0.25">
      <c r="A2944" s="21">
        <v>2942</v>
      </c>
      <c r="B2944" s="21" t="s">
        <v>3719</v>
      </c>
      <c r="C2944" s="30">
        <v>45919</v>
      </c>
      <c r="D2944" s="30">
        <v>45926</v>
      </c>
      <c r="E2944" s="47">
        <v>35</v>
      </c>
      <c r="F2944" s="47">
        <f t="shared" si="306"/>
        <v>3080</v>
      </c>
      <c r="G2944" s="48">
        <f t="shared" si="307"/>
        <v>3080</v>
      </c>
      <c r="H2944" s="21">
        <v>302902</v>
      </c>
      <c r="I2944" s="21" t="s">
        <v>4248</v>
      </c>
      <c r="J2944" s="21">
        <v>1</v>
      </c>
      <c r="K2944" s="21">
        <v>1</v>
      </c>
      <c r="L2944" s="21">
        <f t="shared" si="308"/>
        <v>0</v>
      </c>
      <c r="M2944" s="21" t="s">
        <v>4908</v>
      </c>
      <c r="N2944" s="30">
        <v>45929</v>
      </c>
      <c r="O2944" s="48">
        <v>4750</v>
      </c>
      <c r="P2944" s="21" t="s">
        <v>213</v>
      </c>
      <c r="Q2944" s="21" t="s">
        <v>1996</v>
      </c>
      <c r="R2944" s="21" t="s">
        <v>1996</v>
      </c>
      <c r="S2944" s="3">
        <v>4</v>
      </c>
      <c r="T2944" s="37"/>
      <c r="U2944" s="21" t="s">
        <v>18</v>
      </c>
      <c r="V2944" s="21" t="str">
        <f>VLOOKUP(P2944,'Customer List'!B:C,2,)</f>
        <v>Delhi</v>
      </c>
      <c r="W2944" s="38"/>
      <c r="X2944" s="30">
        <f>IF(OR(R2944 = "PRIYANKA MADAM", R2944 = "DEEPAK", R2944 = "PORTER"),N2944,"")</f>
        <v>45929</v>
      </c>
      <c r="Y2944" s="21">
        <f t="shared" si="309"/>
        <v>0</v>
      </c>
      <c r="Z2944" s="21" t="str">
        <f t="shared" si="310"/>
        <v>Monday</v>
      </c>
      <c r="AA2944" s="21" t="str">
        <f t="shared" si="311"/>
        <v>Monday</v>
      </c>
      <c r="AB2944" s="21" t="str">
        <f>VLOOKUP(U2944,'Currency Sheet'!A:C,3,)</f>
        <v>DOLLAR</v>
      </c>
      <c r="AC2944" s="42" t="str">
        <f>VLOOKUP(P2944,'Customer List'!B:D,3,)</f>
        <v>Local</v>
      </c>
    </row>
    <row r="2945" spans="1:29" x14ac:dyDescent="0.25">
      <c r="A2945" s="21">
        <v>2943</v>
      </c>
      <c r="B2945" s="21" t="s">
        <v>3719</v>
      </c>
      <c r="C2945" s="30">
        <v>45919</v>
      </c>
      <c r="D2945" s="30">
        <v>45926</v>
      </c>
      <c r="E2945" s="47">
        <v>207.9</v>
      </c>
      <c r="F2945" s="47">
        <f t="shared" si="306"/>
        <v>18295.2</v>
      </c>
      <c r="G2945" s="48">
        <f t="shared" si="307"/>
        <v>18295.2</v>
      </c>
      <c r="H2945" s="21">
        <v>302910</v>
      </c>
      <c r="I2945" s="21" t="s">
        <v>4076</v>
      </c>
      <c r="J2945" s="21">
        <v>1</v>
      </c>
      <c r="K2945" s="21">
        <v>1</v>
      </c>
      <c r="L2945" s="21">
        <f t="shared" si="308"/>
        <v>0</v>
      </c>
      <c r="M2945" s="21" t="s">
        <v>4900</v>
      </c>
      <c r="N2945" s="30">
        <v>45927</v>
      </c>
      <c r="O2945" s="48">
        <v>34526</v>
      </c>
      <c r="P2945" s="21" t="s">
        <v>3704</v>
      </c>
      <c r="Q2945" s="21" t="s">
        <v>3717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Chandigarh</v>
      </c>
      <c r="W2945" s="38"/>
      <c r="X2945" s="30">
        <v>45929</v>
      </c>
      <c r="Y2945" s="21">
        <f t="shared" si="309"/>
        <v>2</v>
      </c>
      <c r="Z2945" s="21" t="str">
        <f t="shared" si="310"/>
        <v>Saturday</v>
      </c>
      <c r="AA2945" s="21" t="str">
        <f t="shared" si="311"/>
        <v>Monday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2944</v>
      </c>
      <c r="B2946" s="21" t="s">
        <v>3719</v>
      </c>
      <c r="C2946" s="30">
        <v>45919</v>
      </c>
      <c r="D2946" s="30">
        <v>45926</v>
      </c>
      <c r="E2946" s="47">
        <v>185.5</v>
      </c>
      <c r="F2946" s="47">
        <f t="shared" si="306"/>
        <v>16324</v>
      </c>
      <c r="G2946" s="48">
        <f t="shared" si="307"/>
        <v>16324</v>
      </c>
      <c r="H2946" s="21">
        <v>303110</v>
      </c>
      <c r="I2946" s="21" t="s">
        <v>4249</v>
      </c>
      <c r="J2946" s="21">
        <v>1</v>
      </c>
      <c r="K2946" s="21">
        <v>1</v>
      </c>
      <c r="L2946" s="21">
        <f t="shared" si="308"/>
        <v>0</v>
      </c>
      <c r="M2946" s="21" t="s">
        <v>4901</v>
      </c>
      <c r="N2946" s="30">
        <v>45929</v>
      </c>
      <c r="O2946" s="48">
        <v>29574</v>
      </c>
      <c r="P2946" s="21" t="s">
        <v>3705</v>
      </c>
      <c r="Q2946" s="21" t="s">
        <v>2070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45929</v>
      </c>
      <c r="Y2946" s="21">
        <f t="shared" si="309"/>
        <v>0</v>
      </c>
      <c r="Z2946" s="21" t="str">
        <f t="shared" si="310"/>
        <v>Monday</v>
      </c>
      <c r="AA2946" s="21" t="str">
        <f t="shared" si="311"/>
        <v>Monday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2945</v>
      </c>
      <c r="B2947" s="21" t="s">
        <v>3719</v>
      </c>
      <c r="C2947" s="30">
        <v>45919</v>
      </c>
      <c r="D2947" s="30">
        <v>45926</v>
      </c>
      <c r="E2947" s="47">
        <v>285.75</v>
      </c>
      <c r="F2947" s="47">
        <f t="shared" si="306"/>
        <v>25146</v>
      </c>
      <c r="G2947" s="48">
        <f t="shared" si="307"/>
        <v>25146</v>
      </c>
      <c r="H2947" s="21">
        <v>303526</v>
      </c>
      <c r="I2947" s="21" t="s">
        <v>4250</v>
      </c>
      <c r="J2947" s="21">
        <v>1</v>
      </c>
      <c r="K2947" s="21">
        <v>1</v>
      </c>
      <c r="L2947" s="21">
        <f t="shared" si="308"/>
        <v>0</v>
      </c>
      <c r="M2947" s="21" t="s">
        <v>4916</v>
      </c>
      <c r="N2947" s="30">
        <v>45927</v>
      </c>
      <c r="O2947" s="48">
        <v>40157.4</v>
      </c>
      <c r="P2947" s="21" t="s">
        <v>191</v>
      </c>
      <c r="Q2947" s="21" t="s">
        <v>3716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Chandigarh</v>
      </c>
      <c r="W2947" s="38"/>
      <c r="X2947" s="30">
        <v>45929</v>
      </c>
      <c r="Y2947" s="21">
        <f t="shared" si="309"/>
        <v>2</v>
      </c>
      <c r="Z2947" s="21" t="str">
        <f t="shared" si="310"/>
        <v>Saturday</v>
      </c>
      <c r="AA2947" s="21" t="str">
        <f t="shared" si="311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2946</v>
      </c>
      <c r="B2948" s="21" t="s">
        <v>3719</v>
      </c>
      <c r="C2948" s="30">
        <v>45919</v>
      </c>
      <c r="D2948" s="30">
        <v>45926</v>
      </c>
      <c r="E2948" s="47">
        <v>157.5</v>
      </c>
      <c r="F2948" s="47">
        <f t="shared" ref="F2948:F3011" si="313">IF(AB2948="DOLLAR",E2948*88,E2948)</f>
        <v>13860</v>
      </c>
      <c r="G2948" s="48">
        <f t="shared" ref="G2948:G3011" si="314">F2948*J2948</f>
        <v>13860</v>
      </c>
      <c r="H2948" s="21">
        <v>303651</v>
      </c>
      <c r="I2948" s="21" t="s">
        <v>4251</v>
      </c>
      <c r="J2948" s="21">
        <v>1</v>
      </c>
      <c r="K2948" s="21">
        <v>1</v>
      </c>
      <c r="L2948" s="21">
        <f t="shared" ref="L2948:L3011" si="315">J2948-K2948</f>
        <v>0</v>
      </c>
      <c r="M2948" s="21" t="s">
        <v>4852</v>
      </c>
      <c r="N2948" s="30">
        <v>45936</v>
      </c>
      <c r="O2948" s="48">
        <v>22668.75</v>
      </c>
      <c r="P2948" s="21" t="s">
        <v>228</v>
      </c>
      <c r="Q2948" s="21">
        <v>58156536115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Kolkata</v>
      </c>
      <c r="W2948" s="38"/>
      <c r="X2948" s="30">
        <v>45937</v>
      </c>
      <c r="Y2948" s="21">
        <f t="shared" ref="Y2948:Y3011" si="316">IF(X2948="", "", X2948-N2948)</f>
        <v>1</v>
      </c>
      <c r="Z2948" s="21" t="str">
        <f t="shared" ref="Z2948:Z3011" si="317">IF(N2948="", "", TEXT(N2948, "dddd"))</f>
        <v>Monday</v>
      </c>
      <c r="AA2948" s="21" t="str">
        <f t="shared" ref="AA2948:AA3011" si="318">IF(X2948="", "", TEXT(X2948, "dddd"))</f>
        <v>Tuesday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x14ac:dyDescent="0.25">
      <c r="A2949" s="21">
        <v>2947</v>
      </c>
      <c r="B2949" s="21" t="s">
        <v>3719</v>
      </c>
      <c r="C2949" s="30">
        <v>45919</v>
      </c>
      <c r="D2949" s="30">
        <v>45926</v>
      </c>
      <c r="E2949" s="47">
        <v>342.75</v>
      </c>
      <c r="F2949" s="47">
        <f t="shared" si="313"/>
        <v>30162</v>
      </c>
      <c r="G2949" s="48">
        <f t="shared" si="314"/>
        <v>30162</v>
      </c>
      <c r="H2949" s="21">
        <v>303744</v>
      </c>
      <c r="I2949" s="21" t="s">
        <v>4252</v>
      </c>
      <c r="J2949" s="21">
        <v>1</v>
      </c>
      <c r="K2949" s="21">
        <v>1</v>
      </c>
      <c r="L2949" s="21">
        <f t="shared" si="315"/>
        <v>0</v>
      </c>
      <c r="M2949" s="21" t="s">
        <v>4929</v>
      </c>
      <c r="N2949" s="30">
        <v>45938</v>
      </c>
      <c r="O2949" s="48">
        <v>43993.87</v>
      </c>
      <c r="P2949" s="21" t="s">
        <v>254</v>
      </c>
      <c r="Q2949" s="21" t="s">
        <v>636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45938</v>
      </c>
      <c r="Y2949" s="21">
        <f t="shared" si="316"/>
        <v>0</v>
      </c>
      <c r="Z2949" s="21" t="str">
        <f t="shared" si="317"/>
        <v>Wednesday</v>
      </c>
      <c r="AA2949" s="21" t="str">
        <f t="shared" si="318"/>
        <v>Wednesday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2948</v>
      </c>
      <c r="B2950" s="21" t="s">
        <v>3719</v>
      </c>
      <c r="C2950" s="30">
        <v>45919</v>
      </c>
      <c r="D2950" s="30">
        <v>45926</v>
      </c>
      <c r="E2950" s="47">
        <v>50.4</v>
      </c>
      <c r="F2950" s="47">
        <f t="shared" si="313"/>
        <v>4435.2</v>
      </c>
      <c r="G2950" s="48">
        <f t="shared" si="314"/>
        <v>4435.2</v>
      </c>
      <c r="H2950" s="21">
        <v>304006</v>
      </c>
      <c r="I2950" s="21" t="s">
        <v>3947</v>
      </c>
      <c r="J2950" s="21">
        <v>1</v>
      </c>
      <c r="K2950" s="21">
        <v>1</v>
      </c>
      <c r="L2950" s="21">
        <f t="shared" si="315"/>
        <v>0</v>
      </c>
      <c r="M2950" s="21" t="s">
        <v>4931</v>
      </c>
      <c r="N2950" s="30">
        <v>45927</v>
      </c>
      <c r="O2950" s="48">
        <v>7254</v>
      </c>
      <c r="P2950" s="21" t="s">
        <v>165</v>
      </c>
      <c r="Q2950" s="21">
        <v>58156229353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Lucknow</v>
      </c>
      <c r="W2950" s="38"/>
      <c r="X2950" s="30">
        <v>45929</v>
      </c>
      <c r="Y2950" s="21">
        <f t="shared" si="316"/>
        <v>2</v>
      </c>
      <c r="Z2950" s="21" t="str">
        <f t="shared" si="317"/>
        <v>Saturday</v>
      </c>
      <c r="AA2950" s="21" t="str">
        <f t="shared" si="318"/>
        <v>Monday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2949</v>
      </c>
      <c r="B2951" s="21" t="s">
        <v>3719</v>
      </c>
      <c r="C2951" s="30">
        <v>45919</v>
      </c>
      <c r="D2951" s="30">
        <v>45926</v>
      </c>
      <c r="E2951" s="47">
        <v>289.5</v>
      </c>
      <c r="F2951" s="47">
        <f t="shared" si="313"/>
        <v>25476</v>
      </c>
      <c r="G2951" s="48">
        <f t="shared" si="314"/>
        <v>25476</v>
      </c>
      <c r="H2951" s="21">
        <v>304036</v>
      </c>
      <c r="I2951" s="21" t="s">
        <v>4253</v>
      </c>
      <c r="J2951" s="21">
        <v>1</v>
      </c>
      <c r="K2951" s="21">
        <v>1</v>
      </c>
      <c r="L2951" s="21">
        <f t="shared" si="315"/>
        <v>0</v>
      </c>
      <c r="M2951" s="21" t="s">
        <v>4882</v>
      </c>
      <c r="N2951" s="30">
        <v>45929</v>
      </c>
      <c r="O2951" s="48">
        <v>33003</v>
      </c>
      <c r="P2951" s="21" t="s">
        <v>16</v>
      </c>
      <c r="Q2951" s="21" t="s">
        <v>2070</v>
      </c>
      <c r="R2951" s="21" t="s">
        <v>637</v>
      </c>
      <c r="S2951" s="3">
        <v>4</v>
      </c>
      <c r="T2951" s="37"/>
      <c r="U2951" s="21" t="s">
        <v>18</v>
      </c>
      <c r="V2951" s="21" t="str">
        <f>VLOOKUP(P2951,'Customer List'!B:C,2,)</f>
        <v>Delhi</v>
      </c>
      <c r="W2951" s="38"/>
      <c r="X2951" s="30">
        <f>IF(OR(R2951 = "PRIYANKA MADAM", R2951 = "DEEPAK", R2951 = "PORTER"),N2951,"")</f>
        <v>45929</v>
      </c>
      <c r="Y2951" s="21">
        <f t="shared" si="316"/>
        <v>0</v>
      </c>
      <c r="Z2951" s="21" t="str">
        <f t="shared" si="317"/>
        <v>Monday</v>
      </c>
      <c r="AA2951" s="21" t="str">
        <f t="shared" si="318"/>
        <v>Monday</v>
      </c>
      <c r="AB2951" s="21" t="str">
        <f>VLOOKUP(U2951,'Currency Sheet'!A:C,3,)</f>
        <v>DOLLAR</v>
      </c>
      <c r="AC2951" s="42" t="str">
        <f>VLOOKUP(P2951,'Customer List'!B:D,3,)</f>
        <v>Local</v>
      </c>
    </row>
    <row r="2952" spans="1:29" x14ac:dyDescent="0.25">
      <c r="A2952" s="21">
        <v>2950</v>
      </c>
      <c r="B2952" s="21" t="s">
        <v>3719</v>
      </c>
      <c r="C2952" s="30">
        <v>45919</v>
      </c>
      <c r="D2952" s="30">
        <v>45926</v>
      </c>
      <c r="E2952" s="47">
        <v>203</v>
      </c>
      <c r="F2952" s="47">
        <f t="shared" si="313"/>
        <v>17864</v>
      </c>
      <c r="G2952" s="48">
        <f t="shared" si="314"/>
        <v>17864</v>
      </c>
      <c r="H2952" s="21">
        <v>304096</v>
      </c>
      <c r="I2952" s="21" t="s">
        <v>4254</v>
      </c>
      <c r="J2952" s="21">
        <v>1</v>
      </c>
      <c r="K2952" s="21">
        <v>1</v>
      </c>
      <c r="L2952" s="21">
        <f t="shared" si="315"/>
        <v>0</v>
      </c>
      <c r="M2952" s="21" t="s">
        <v>4901</v>
      </c>
      <c r="N2952" s="30">
        <v>45929</v>
      </c>
      <c r="O2952" s="48">
        <v>32364</v>
      </c>
      <c r="P2952" s="21" t="s">
        <v>3705</v>
      </c>
      <c r="Q2952" s="21" t="s">
        <v>2070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6"/>
        <v>0</v>
      </c>
      <c r="Z2952" s="21" t="str">
        <f t="shared" si="317"/>
        <v>Monday</v>
      </c>
      <c r="AA2952" s="21" t="str">
        <f t="shared" si="318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2951</v>
      </c>
      <c r="B2953" s="21" t="s">
        <v>3719</v>
      </c>
      <c r="C2953" s="30">
        <v>45919</v>
      </c>
      <c r="D2953" s="30">
        <v>45926</v>
      </c>
      <c r="E2953" s="47">
        <v>326.25</v>
      </c>
      <c r="F2953" s="47">
        <f t="shared" si="313"/>
        <v>28710</v>
      </c>
      <c r="G2953" s="48">
        <f t="shared" si="314"/>
        <v>28710</v>
      </c>
      <c r="H2953" s="21">
        <v>304136</v>
      </c>
      <c r="I2953" s="21" t="s">
        <v>4255</v>
      </c>
      <c r="J2953" s="21">
        <v>1</v>
      </c>
      <c r="K2953" s="21">
        <v>1</v>
      </c>
      <c r="L2953" s="21">
        <f t="shared" si="315"/>
        <v>0</v>
      </c>
      <c r="M2953" s="21" t="s">
        <v>4875</v>
      </c>
      <c r="N2953" s="30">
        <v>45927</v>
      </c>
      <c r="O2953" s="48">
        <v>45849</v>
      </c>
      <c r="P2953" s="21" t="s">
        <v>886</v>
      </c>
      <c r="Q2953" s="21">
        <v>58156225400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Karnataka</v>
      </c>
      <c r="W2953" s="38"/>
      <c r="X2953" s="30">
        <v>45930</v>
      </c>
      <c r="Y2953" s="21">
        <f t="shared" si="316"/>
        <v>3</v>
      </c>
      <c r="Z2953" s="21" t="str">
        <f t="shared" si="317"/>
        <v>Saturday</v>
      </c>
      <c r="AA2953" s="21" t="str">
        <f t="shared" si="318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2952</v>
      </c>
      <c r="B2954" s="21" t="s">
        <v>3719</v>
      </c>
      <c r="C2954" s="30">
        <v>45919</v>
      </c>
      <c r="D2954" s="30">
        <v>45926</v>
      </c>
      <c r="E2954" s="47">
        <v>285</v>
      </c>
      <c r="F2954" s="47">
        <f t="shared" si="313"/>
        <v>25080</v>
      </c>
      <c r="G2954" s="48">
        <f t="shared" si="314"/>
        <v>25080</v>
      </c>
      <c r="H2954" s="21">
        <v>304142</v>
      </c>
      <c r="I2954" s="21" t="s">
        <v>4256</v>
      </c>
      <c r="J2954" s="21">
        <v>1</v>
      </c>
      <c r="K2954" s="21">
        <v>1</v>
      </c>
      <c r="L2954" s="21">
        <f t="shared" si="315"/>
        <v>0</v>
      </c>
      <c r="M2954" s="21" t="s">
        <v>4916</v>
      </c>
      <c r="N2954" s="30">
        <v>45927</v>
      </c>
      <c r="O2954" s="48">
        <v>40052</v>
      </c>
      <c r="P2954" s="21" t="s">
        <v>191</v>
      </c>
      <c r="Q2954" s="21" t="s">
        <v>3716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Chandigarh</v>
      </c>
      <c r="W2954" s="38"/>
      <c r="X2954" s="30">
        <v>45929</v>
      </c>
      <c r="Y2954" s="21">
        <f t="shared" si="316"/>
        <v>2</v>
      </c>
      <c r="Z2954" s="21" t="str">
        <f t="shared" si="317"/>
        <v>Saturday</v>
      </c>
      <c r="AA2954" s="21" t="str">
        <f t="shared" si="318"/>
        <v>Monday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x14ac:dyDescent="0.25">
      <c r="A2955" s="21">
        <v>2953</v>
      </c>
      <c r="B2955" s="21" t="s">
        <v>3719</v>
      </c>
      <c r="C2955" s="30">
        <v>45919</v>
      </c>
      <c r="D2955" s="30">
        <v>45926</v>
      </c>
      <c r="E2955" s="47">
        <v>71.400000000000006</v>
      </c>
      <c r="F2955" s="47">
        <f t="shared" si="313"/>
        <v>6283.2000000000007</v>
      </c>
      <c r="G2955" s="48">
        <f t="shared" si="314"/>
        <v>6283.2000000000007</v>
      </c>
      <c r="H2955" s="21">
        <v>304402</v>
      </c>
      <c r="I2955" s="21" t="s">
        <v>4257</v>
      </c>
      <c r="J2955" s="21">
        <v>1</v>
      </c>
      <c r="K2955" s="21">
        <v>1</v>
      </c>
      <c r="L2955" s="21">
        <f t="shared" si="315"/>
        <v>0</v>
      </c>
      <c r="M2955" s="21" t="s">
        <v>4902</v>
      </c>
      <c r="N2955" s="30">
        <v>45929</v>
      </c>
      <c r="O2955" s="48">
        <v>11857.5</v>
      </c>
      <c r="P2955" s="21" t="s">
        <v>3705</v>
      </c>
      <c r="Q2955" s="21" t="s">
        <v>2070</v>
      </c>
      <c r="R2955" s="21" t="s">
        <v>847</v>
      </c>
      <c r="S2955" s="3">
        <v>4</v>
      </c>
      <c r="T2955" s="37"/>
      <c r="U2955" s="21" t="s">
        <v>18</v>
      </c>
      <c r="V2955" s="21" t="str">
        <f>VLOOKUP(P2955,'Customer List'!B:C,2,)</f>
        <v>DELHI</v>
      </c>
      <c r="W2955" s="38"/>
      <c r="X2955" s="30">
        <f>IF(OR(R2955 = "PRIYANKA MADAM", R2955 = "DEEPAK", R2955 = "PORTER"),N2955,"")</f>
        <v>45929</v>
      </c>
      <c r="Y2955" s="21">
        <f t="shared" si="316"/>
        <v>0</v>
      </c>
      <c r="Z2955" s="21" t="str">
        <f t="shared" si="317"/>
        <v>Monday</v>
      </c>
      <c r="AA2955" s="21" t="str">
        <f t="shared" si="318"/>
        <v>Monday</v>
      </c>
      <c r="AB2955" s="21" t="str">
        <f>VLOOKUP(U2955,'Currency Sheet'!A:C,3,)</f>
        <v>DOLLAR</v>
      </c>
      <c r="AC2955" s="42" t="str">
        <f>VLOOKUP(P2955,'Customer List'!B:D,3,)</f>
        <v>LOCAL</v>
      </c>
    </row>
    <row r="2956" spans="1:29" x14ac:dyDescent="0.25">
      <c r="A2956" s="21">
        <v>2954</v>
      </c>
      <c r="B2956" s="21" t="s">
        <v>3719</v>
      </c>
      <c r="C2956" s="30">
        <v>45919</v>
      </c>
      <c r="D2956" s="30">
        <v>45926</v>
      </c>
      <c r="E2956" s="47">
        <v>86.8</v>
      </c>
      <c r="F2956" s="47">
        <f t="shared" si="313"/>
        <v>7638.4</v>
      </c>
      <c r="G2956" s="48">
        <f t="shared" si="314"/>
        <v>7638.4</v>
      </c>
      <c r="H2956" s="21">
        <v>304825</v>
      </c>
      <c r="I2956" s="21" t="s">
        <v>4258</v>
      </c>
      <c r="J2956" s="21">
        <v>1</v>
      </c>
      <c r="K2956" s="21">
        <v>1</v>
      </c>
      <c r="L2956" s="21">
        <f t="shared" si="315"/>
        <v>0</v>
      </c>
      <c r="M2956" s="21" t="s">
        <v>4852</v>
      </c>
      <c r="N2956" s="30">
        <v>45936</v>
      </c>
      <c r="O2956" s="48">
        <v>12493</v>
      </c>
      <c r="P2956" s="21" t="s">
        <v>228</v>
      </c>
      <c r="Q2956" s="21">
        <v>58156536115</v>
      </c>
      <c r="R2956" s="21" t="s">
        <v>40</v>
      </c>
      <c r="S2956" s="3">
        <v>4</v>
      </c>
      <c r="T2956" s="37"/>
      <c r="U2956" s="21" t="s">
        <v>18</v>
      </c>
      <c r="V2956" s="21" t="str">
        <f>VLOOKUP(P2956,'Customer List'!B:C,2,)</f>
        <v>Kolkata</v>
      </c>
      <c r="W2956" s="38"/>
      <c r="X2956" s="30">
        <v>45937</v>
      </c>
      <c r="Y2956" s="21">
        <f t="shared" si="316"/>
        <v>1</v>
      </c>
      <c r="Z2956" s="21" t="str">
        <f t="shared" si="317"/>
        <v>Monday</v>
      </c>
      <c r="AA2956" s="21" t="str">
        <f t="shared" si="318"/>
        <v>Tuesday</v>
      </c>
      <c r="AB2956" s="21" t="str">
        <f>VLOOKUP(U2956,'Currency Sheet'!A:C,3,)</f>
        <v>DOLLAR</v>
      </c>
      <c r="AC2956" s="42" t="str">
        <f>VLOOKUP(P2956,'Customer List'!B:D,3,)</f>
        <v>OutStation</v>
      </c>
    </row>
    <row r="2957" spans="1:29" x14ac:dyDescent="0.25">
      <c r="A2957" s="21">
        <v>2955</v>
      </c>
      <c r="B2957" s="21" t="s">
        <v>3719</v>
      </c>
      <c r="C2957" s="30">
        <v>45919</v>
      </c>
      <c r="D2957" s="30">
        <v>45926</v>
      </c>
      <c r="E2957" s="47">
        <v>226.1</v>
      </c>
      <c r="F2957" s="47">
        <f t="shared" si="313"/>
        <v>19896.8</v>
      </c>
      <c r="G2957" s="48">
        <f t="shared" si="314"/>
        <v>19896.8</v>
      </c>
      <c r="H2957" s="21">
        <v>305114</v>
      </c>
      <c r="I2957" s="21" t="s">
        <v>4259</v>
      </c>
      <c r="J2957" s="21">
        <v>1</v>
      </c>
      <c r="K2957" s="21">
        <v>1</v>
      </c>
      <c r="L2957" s="21">
        <f t="shared" si="315"/>
        <v>0</v>
      </c>
      <c r="M2957" s="21" t="s">
        <v>4882</v>
      </c>
      <c r="N2957" s="30">
        <v>45929</v>
      </c>
      <c r="O2957" s="48">
        <v>27616.5</v>
      </c>
      <c r="P2957" s="21" t="s">
        <v>16</v>
      </c>
      <c r="Q2957" s="21" t="s">
        <v>2070</v>
      </c>
      <c r="R2957" s="21" t="s">
        <v>637</v>
      </c>
      <c r="S2957" s="3">
        <v>4</v>
      </c>
      <c r="T2957" s="37"/>
      <c r="U2957" s="21" t="s">
        <v>18</v>
      </c>
      <c r="V2957" s="21" t="str">
        <f>VLOOKUP(P2957,'Customer List'!B:C,2,)</f>
        <v>Delhi</v>
      </c>
      <c r="W2957" s="38"/>
      <c r="X2957" s="30">
        <f>IF(OR(R2957 = "PRIYANKA MADAM", R2957 = "DEEPAK", R2957 = "PORTER"),N2957,"")</f>
        <v>45929</v>
      </c>
      <c r="Y2957" s="21">
        <f t="shared" si="316"/>
        <v>0</v>
      </c>
      <c r="Z2957" s="21" t="str">
        <f t="shared" si="317"/>
        <v>Monday</v>
      </c>
      <c r="AA2957" s="21" t="str">
        <f t="shared" si="318"/>
        <v>Monday</v>
      </c>
      <c r="AB2957" s="21" t="str">
        <f>VLOOKUP(U2957,'Currency Sheet'!A:C,3,)</f>
        <v>DOLLAR</v>
      </c>
      <c r="AC2957" s="42" t="str">
        <f>VLOOKUP(P2957,'Customer List'!B:D,3,)</f>
        <v>Local</v>
      </c>
    </row>
    <row r="2958" spans="1:29" x14ac:dyDescent="0.25">
      <c r="A2958" s="21">
        <v>2956</v>
      </c>
      <c r="B2958" s="21" t="s">
        <v>3719</v>
      </c>
      <c r="C2958" s="30">
        <v>45919</v>
      </c>
      <c r="D2958" s="30">
        <v>45926</v>
      </c>
      <c r="E2958" s="47">
        <v>205.1</v>
      </c>
      <c r="F2958" s="47">
        <f t="shared" si="313"/>
        <v>18048.8</v>
      </c>
      <c r="G2958" s="48">
        <f t="shared" si="314"/>
        <v>18048.8</v>
      </c>
      <c r="H2958" s="21">
        <v>306008</v>
      </c>
      <c r="I2958" s="21" t="s">
        <v>4260</v>
      </c>
      <c r="J2958" s="21">
        <v>1</v>
      </c>
      <c r="K2958" s="21">
        <v>1</v>
      </c>
      <c r="L2958" s="21">
        <f t="shared" si="315"/>
        <v>0</v>
      </c>
      <c r="M2958" s="21" t="s">
        <v>4853</v>
      </c>
      <c r="N2958" s="30">
        <v>45927</v>
      </c>
      <c r="O2958" s="48">
        <v>25051.5</v>
      </c>
      <c r="P2958" s="21" t="s">
        <v>242</v>
      </c>
      <c r="Q2958" s="21">
        <v>58156233800</v>
      </c>
      <c r="R2958" s="21" t="s">
        <v>40</v>
      </c>
      <c r="S2958" s="3">
        <v>4</v>
      </c>
      <c r="T2958" s="37"/>
      <c r="U2958" s="21" t="s">
        <v>18</v>
      </c>
      <c r="V2958" s="21" t="str">
        <f>VLOOKUP(P2958,'Customer List'!B:C,2,)</f>
        <v>Mumbai</v>
      </c>
      <c r="W2958" s="38"/>
      <c r="X2958" s="30">
        <v>45929</v>
      </c>
      <c r="Y2958" s="21">
        <f t="shared" si="316"/>
        <v>2</v>
      </c>
      <c r="Z2958" s="21" t="str">
        <f t="shared" si="317"/>
        <v>Saturday</v>
      </c>
      <c r="AA2958" s="21" t="str">
        <f t="shared" si="318"/>
        <v>Monday</v>
      </c>
      <c r="AB2958" s="21" t="str">
        <f>VLOOKUP(U2958,'Currency Sheet'!A:C,3,)</f>
        <v>DOLLAR</v>
      </c>
      <c r="AC2958" s="42" t="str">
        <f>VLOOKUP(P2958,'Customer List'!B:D,3,)</f>
        <v>OutStation</v>
      </c>
    </row>
    <row r="2959" spans="1:29" x14ac:dyDescent="0.25">
      <c r="A2959" s="21">
        <v>2957</v>
      </c>
      <c r="B2959" s="21" t="s">
        <v>3719</v>
      </c>
      <c r="C2959" s="30">
        <v>45919</v>
      </c>
      <c r="D2959" s="30">
        <v>45926</v>
      </c>
      <c r="E2959" s="47">
        <v>107.8</v>
      </c>
      <c r="F2959" s="47">
        <f t="shared" si="313"/>
        <v>9486.4</v>
      </c>
      <c r="G2959" s="48">
        <f t="shared" si="314"/>
        <v>9486.4</v>
      </c>
      <c r="H2959" s="21">
        <v>306509</v>
      </c>
      <c r="I2959" s="21" t="s">
        <v>4261</v>
      </c>
      <c r="J2959" s="21">
        <v>1</v>
      </c>
      <c r="K2959" s="21">
        <v>1</v>
      </c>
      <c r="L2959" s="21">
        <f t="shared" si="315"/>
        <v>0</v>
      </c>
      <c r="M2959" s="21" t="s">
        <v>4907</v>
      </c>
      <c r="N2959" s="30">
        <v>45929</v>
      </c>
      <c r="O2959" s="48">
        <v>14630</v>
      </c>
      <c r="P2959" s="21" t="s">
        <v>213</v>
      </c>
      <c r="Q2959" s="21" t="s">
        <v>1996</v>
      </c>
      <c r="R2959" s="21" t="s">
        <v>1996</v>
      </c>
      <c r="S2959" s="3">
        <v>4</v>
      </c>
      <c r="T2959" s="37"/>
      <c r="U2959" s="21" t="s">
        <v>18</v>
      </c>
      <c r="V2959" s="21" t="str">
        <f>VLOOKUP(P2959,'Customer List'!B:C,2,)</f>
        <v>Delhi</v>
      </c>
      <c r="W2959" s="38"/>
      <c r="X2959" s="30">
        <f>IF(OR(R2959 = "PRIYANKA MADAM", R2959 = "DEEPAK", R2959 = "PORTER"),N2959,"")</f>
        <v>45929</v>
      </c>
      <c r="Y2959" s="21">
        <f t="shared" si="316"/>
        <v>0</v>
      </c>
      <c r="Z2959" s="21" t="str">
        <f t="shared" si="317"/>
        <v>Monday</v>
      </c>
      <c r="AA2959" s="21" t="str">
        <f t="shared" si="318"/>
        <v>Monday</v>
      </c>
      <c r="AB2959" s="21" t="str">
        <f>VLOOKUP(U2959,'Currency Sheet'!A:C,3,)</f>
        <v>DOLLAR</v>
      </c>
      <c r="AC2959" s="42" t="str">
        <f>VLOOKUP(P2959,'Customer List'!B:D,3,)</f>
        <v>Local</v>
      </c>
    </row>
    <row r="2960" spans="1:29" x14ac:dyDescent="0.25">
      <c r="A2960" s="21">
        <v>2958</v>
      </c>
      <c r="B2960" s="21" t="s">
        <v>3719</v>
      </c>
      <c r="C2960" s="30">
        <v>45919</v>
      </c>
      <c r="D2960" s="30">
        <v>45926</v>
      </c>
      <c r="E2960" s="47">
        <v>321.75</v>
      </c>
      <c r="F2960" s="47">
        <f t="shared" si="313"/>
        <v>28314</v>
      </c>
      <c r="G2960" s="48">
        <f t="shared" si="314"/>
        <v>56628</v>
      </c>
      <c r="H2960" s="21">
        <v>307640</v>
      </c>
      <c r="I2960" s="21" t="s">
        <v>4262</v>
      </c>
      <c r="J2960" s="21">
        <v>2</v>
      </c>
      <c r="K2960" s="21">
        <v>2</v>
      </c>
      <c r="L2960" s="21">
        <f t="shared" si="315"/>
        <v>0</v>
      </c>
      <c r="M2960" s="21" t="s">
        <v>4853</v>
      </c>
      <c r="N2960" s="30">
        <v>45927</v>
      </c>
      <c r="O2960" s="48">
        <v>73359</v>
      </c>
      <c r="P2960" s="21" t="s">
        <v>242</v>
      </c>
      <c r="Q2960" s="21">
        <v>58156233800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Mumbai</v>
      </c>
      <c r="W2960" s="38"/>
      <c r="X2960" s="30">
        <v>45929</v>
      </c>
      <c r="Y2960" s="21">
        <f t="shared" si="316"/>
        <v>2</v>
      </c>
      <c r="Z2960" s="21" t="str">
        <f t="shared" si="317"/>
        <v>Saturday</v>
      </c>
      <c r="AA2960" s="21" t="str">
        <f t="shared" si="318"/>
        <v>Monday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2959</v>
      </c>
      <c r="B2961" s="21" t="s">
        <v>3719</v>
      </c>
      <c r="C2961" s="30">
        <v>45919</v>
      </c>
      <c r="D2961" s="30">
        <v>45926</v>
      </c>
      <c r="E2961" s="47">
        <v>242.9</v>
      </c>
      <c r="F2961" s="47">
        <f t="shared" si="313"/>
        <v>21375.200000000001</v>
      </c>
      <c r="G2961" s="48">
        <f t="shared" si="314"/>
        <v>21375.200000000001</v>
      </c>
      <c r="H2961" s="21">
        <v>307654</v>
      </c>
      <c r="I2961" s="21" t="s">
        <v>4263</v>
      </c>
      <c r="J2961" s="21">
        <v>1</v>
      </c>
      <c r="K2961" s="21">
        <v>1</v>
      </c>
      <c r="L2961" s="21">
        <f t="shared" si="315"/>
        <v>0</v>
      </c>
      <c r="M2961" s="21" t="s">
        <v>4882</v>
      </c>
      <c r="N2961" s="30">
        <v>45929</v>
      </c>
      <c r="O2961" s="48">
        <v>29658.5</v>
      </c>
      <c r="P2961" s="21" t="s">
        <v>16</v>
      </c>
      <c r="Q2961" s="21" t="s">
        <v>2070</v>
      </c>
      <c r="R2961" s="21" t="s">
        <v>637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45929</v>
      </c>
      <c r="Y2961" s="21">
        <f t="shared" si="316"/>
        <v>0</v>
      </c>
      <c r="Z2961" s="21" t="str">
        <f t="shared" si="317"/>
        <v>Monday</v>
      </c>
      <c r="AA2961" s="21" t="str">
        <f t="shared" si="318"/>
        <v>Monday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2960</v>
      </c>
      <c r="B2962" s="21" t="s">
        <v>3719</v>
      </c>
      <c r="C2962" s="30">
        <v>45919</v>
      </c>
      <c r="D2962" s="30">
        <v>45926</v>
      </c>
      <c r="E2962" s="47">
        <v>267.39999999999998</v>
      </c>
      <c r="F2962" s="47">
        <f t="shared" si="313"/>
        <v>23531.199999999997</v>
      </c>
      <c r="G2962" s="48">
        <f t="shared" si="314"/>
        <v>23531.199999999997</v>
      </c>
      <c r="H2962" s="21">
        <v>310718</v>
      </c>
      <c r="I2962" s="21" t="s">
        <v>4264</v>
      </c>
      <c r="J2962" s="21">
        <v>1</v>
      </c>
      <c r="K2962" s="21">
        <v>1</v>
      </c>
      <c r="L2962" s="21">
        <f t="shared" si="315"/>
        <v>0</v>
      </c>
      <c r="M2962" s="21" t="s">
        <v>4916</v>
      </c>
      <c r="N2962" s="30">
        <v>45927</v>
      </c>
      <c r="O2962" s="48">
        <v>40262.800000000003</v>
      </c>
      <c r="P2962" s="21" t="s">
        <v>191</v>
      </c>
      <c r="Q2962" s="21" t="s">
        <v>3716</v>
      </c>
      <c r="R2962" s="21" t="s">
        <v>40</v>
      </c>
      <c r="S2962" s="3">
        <v>4</v>
      </c>
      <c r="T2962" s="37"/>
      <c r="U2962" s="21" t="s">
        <v>18</v>
      </c>
      <c r="V2962" s="21" t="str">
        <f>VLOOKUP(P2962,'Customer List'!B:C,2,)</f>
        <v>Chandigarh</v>
      </c>
      <c r="W2962" s="38"/>
      <c r="X2962" s="30">
        <v>45929</v>
      </c>
      <c r="Y2962" s="21">
        <f t="shared" si="316"/>
        <v>2</v>
      </c>
      <c r="Z2962" s="21" t="str">
        <f t="shared" si="317"/>
        <v>Saturday</v>
      </c>
      <c r="AA2962" s="21" t="str">
        <f t="shared" si="318"/>
        <v>Monday</v>
      </c>
      <c r="AB2962" s="21" t="str">
        <f>VLOOKUP(U2962,'Currency Sheet'!A:C,3,)</f>
        <v>DOLLAR</v>
      </c>
      <c r="AC2962" s="42" t="str">
        <f>VLOOKUP(P2962,'Customer List'!B:D,3,)</f>
        <v>OutStation</v>
      </c>
    </row>
    <row r="2963" spans="1:29" x14ac:dyDescent="0.25">
      <c r="A2963" s="21">
        <v>2961</v>
      </c>
      <c r="B2963" s="21" t="s">
        <v>3719</v>
      </c>
      <c r="C2963" s="30">
        <v>45919</v>
      </c>
      <c r="D2963" s="30">
        <v>45926</v>
      </c>
      <c r="E2963" s="47">
        <v>242.9</v>
      </c>
      <c r="F2963" s="47">
        <f t="shared" si="313"/>
        <v>21375.200000000001</v>
      </c>
      <c r="G2963" s="48">
        <f t="shared" si="314"/>
        <v>21375.200000000001</v>
      </c>
      <c r="H2963" s="21">
        <v>310946</v>
      </c>
      <c r="I2963" s="21" t="s">
        <v>4265</v>
      </c>
      <c r="J2963" s="21">
        <v>1</v>
      </c>
      <c r="K2963" s="21">
        <v>1</v>
      </c>
      <c r="L2963" s="21">
        <f t="shared" si="315"/>
        <v>0</v>
      </c>
      <c r="M2963" s="21" t="s">
        <v>4875</v>
      </c>
      <c r="N2963" s="30">
        <v>45927</v>
      </c>
      <c r="O2963" s="48">
        <v>36573.800000000003</v>
      </c>
      <c r="P2963" s="21" t="s">
        <v>886</v>
      </c>
      <c r="Q2963" s="21">
        <v>58156225400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Karnataka</v>
      </c>
      <c r="W2963" s="38"/>
      <c r="X2963" s="30">
        <v>45930</v>
      </c>
      <c r="Y2963" s="21">
        <f t="shared" si="316"/>
        <v>3</v>
      </c>
      <c r="Z2963" s="21" t="str">
        <f t="shared" si="317"/>
        <v>Saturday</v>
      </c>
      <c r="AA2963" s="21" t="str">
        <f t="shared" si="318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2962</v>
      </c>
      <c r="B2964" s="21" t="s">
        <v>3719</v>
      </c>
      <c r="C2964" s="30">
        <v>45919</v>
      </c>
      <c r="D2964" s="30">
        <v>45926</v>
      </c>
      <c r="E2964" s="47">
        <v>304.5</v>
      </c>
      <c r="F2964" s="47">
        <f t="shared" si="313"/>
        <v>26796</v>
      </c>
      <c r="G2964" s="48">
        <f t="shared" si="314"/>
        <v>26796</v>
      </c>
      <c r="H2964" s="21">
        <v>311136</v>
      </c>
      <c r="I2964" s="21" t="s">
        <v>4266</v>
      </c>
      <c r="J2964" s="21">
        <v>1</v>
      </c>
      <c r="K2964" s="21">
        <v>1</v>
      </c>
      <c r="L2964" s="21">
        <f t="shared" si="315"/>
        <v>0</v>
      </c>
      <c r="M2964" s="21" t="s">
        <v>4929</v>
      </c>
      <c r="N2964" s="30">
        <v>45938</v>
      </c>
      <c r="O2964" s="48">
        <v>39084.269999999997</v>
      </c>
      <c r="P2964" s="21" t="s">
        <v>254</v>
      </c>
      <c r="Q2964" s="21" t="s">
        <v>636</v>
      </c>
      <c r="R2964" s="21" t="s">
        <v>847</v>
      </c>
      <c r="S2964" s="3">
        <v>4</v>
      </c>
      <c r="T2964" s="37"/>
      <c r="U2964" s="21" t="s">
        <v>18</v>
      </c>
      <c r="V2964" s="21" t="str">
        <f>VLOOKUP(P2964,'Customer List'!B:C,2,)</f>
        <v>Delhi</v>
      </c>
      <c r="W2964" s="38"/>
      <c r="X2964" s="30">
        <f>IF(OR(R2964 = "PRIYANKA MADAM", R2964 = "DEEPAK", R2964 = "PORTER"),N2964,"")</f>
        <v>45938</v>
      </c>
      <c r="Y2964" s="21">
        <f t="shared" si="316"/>
        <v>0</v>
      </c>
      <c r="Z2964" s="21" t="str">
        <f t="shared" si="317"/>
        <v>Wednesday</v>
      </c>
      <c r="AA2964" s="21" t="str">
        <f t="shared" si="318"/>
        <v>Wednesday</v>
      </c>
      <c r="AB2964" s="21" t="str">
        <f>VLOOKUP(U2964,'Currency Sheet'!A:C,3,)</f>
        <v>DOLLAR</v>
      </c>
      <c r="AC2964" s="42" t="str">
        <f>VLOOKUP(P2964,'Customer List'!B:D,3,)</f>
        <v>Local</v>
      </c>
    </row>
    <row r="2965" spans="1:29" x14ac:dyDescent="0.25">
      <c r="A2965" s="21">
        <v>2963</v>
      </c>
      <c r="B2965" s="21" t="s">
        <v>3719</v>
      </c>
      <c r="C2965" s="30">
        <v>45919</v>
      </c>
      <c r="D2965" s="30">
        <v>45926</v>
      </c>
      <c r="E2965" s="47">
        <v>297</v>
      </c>
      <c r="F2965" s="47">
        <f t="shared" si="313"/>
        <v>26136</v>
      </c>
      <c r="G2965" s="48">
        <f t="shared" si="314"/>
        <v>26136</v>
      </c>
      <c r="H2965" s="21">
        <v>312238</v>
      </c>
      <c r="I2965" s="21" t="s">
        <v>4267</v>
      </c>
      <c r="J2965" s="21">
        <v>1</v>
      </c>
      <c r="K2965" s="21">
        <v>1</v>
      </c>
      <c r="L2965" s="21">
        <f t="shared" si="315"/>
        <v>0</v>
      </c>
      <c r="M2965" s="21" t="s">
        <v>4882</v>
      </c>
      <c r="N2965" s="30">
        <v>45929</v>
      </c>
      <c r="O2965" s="48">
        <v>33858</v>
      </c>
      <c r="P2965" s="21" t="s">
        <v>16</v>
      </c>
      <c r="Q2965" s="21" t="s">
        <v>2070</v>
      </c>
      <c r="R2965" s="21" t="s">
        <v>637</v>
      </c>
      <c r="S2965" s="3">
        <v>4</v>
      </c>
      <c r="T2965" s="37"/>
      <c r="U2965" s="21" t="s">
        <v>18</v>
      </c>
      <c r="V2965" s="21" t="str">
        <f>VLOOKUP(P2965,'Customer List'!B:C,2,)</f>
        <v>Delhi</v>
      </c>
      <c r="W2965" s="38"/>
      <c r="X2965" s="30">
        <f>IF(OR(R2965 = "PRIYANKA MADAM", R2965 = "DEEPAK", R2965 = "PORTER"),N2965,"")</f>
        <v>45929</v>
      </c>
      <c r="Y2965" s="21">
        <f t="shared" si="316"/>
        <v>0</v>
      </c>
      <c r="Z2965" s="21" t="str">
        <f t="shared" si="317"/>
        <v>Monday</v>
      </c>
      <c r="AA2965" s="21" t="str">
        <f t="shared" si="318"/>
        <v>Monday</v>
      </c>
      <c r="AB2965" s="21" t="str">
        <f>VLOOKUP(U2965,'Currency Sheet'!A:C,3,)</f>
        <v>DOLLAR</v>
      </c>
      <c r="AC2965" s="42" t="str">
        <f>VLOOKUP(P2965,'Customer List'!B:D,3,)</f>
        <v>Local</v>
      </c>
    </row>
    <row r="2966" spans="1:29" x14ac:dyDescent="0.25">
      <c r="A2966" s="21">
        <v>2964</v>
      </c>
      <c r="B2966" s="21" t="s">
        <v>3719</v>
      </c>
      <c r="C2966" s="30">
        <v>45919</v>
      </c>
      <c r="D2966" s="30">
        <v>45926</v>
      </c>
      <c r="E2966" s="47">
        <v>86.8</v>
      </c>
      <c r="F2966" s="47">
        <f t="shared" si="313"/>
        <v>7638.4</v>
      </c>
      <c r="G2966" s="48">
        <f t="shared" si="314"/>
        <v>7638.4</v>
      </c>
      <c r="H2966" s="21">
        <v>317313</v>
      </c>
      <c r="I2966" s="21" t="s">
        <v>4268</v>
      </c>
      <c r="J2966" s="21">
        <v>1</v>
      </c>
      <c r="K2966" s="21">
        <v>1</v>
      </c>
      <c r="L2966" s="21">
        <f t="shared" si="315"/>
        <v>0</v>
      </c>
      <c r="M2966" s="21" t="s">
        <v>4852</v>
      </c>
      <c r="N2966" s="30">
        <v>45936</v>
      </c>
      <c r="O2966" s="48">
        <v>12493</v>
      </c>
      <c r="P2966" s="21" t="s">
        <v>228</v>
      </c>
      <c r="Q2966" s="21">
        <v>58156536115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Kolkata</v>
      </c>
      <c r="W2966" s="38"/>
      <c r="X2966" s="30">
        <v>45937</v>
      </c>
      <c r="Y2966" s="21">
        <f t="shared" si="316"/>
        <v>1</v>
      </c>
      <c r="Z2966" s="21" t="str">
        <f t="shared" si="317"/>
        <v>Monday</v>
      </c>
      <c r="AA2966" s="21" t="str">
        <f t="shared" si="318"/>
        <v>Tuesday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x14ac:dyDescent="0.25">
      <c r="A2967" s="21">
        <v>2965</v>
      </c>
      <c r="B2967" s="21" t="s">
        <v>3719</v>
      </c>
      <c r="C2967" s="30">
        <v>45919</v>
      </c>
      <c r="D2967" s="30">
        <v>45926</v>
      </c>
      <c r="E2967" s="47">
        <v>19.600000000000001</v>
      </c>
      <c r="F2967" s="47">
        <f t="shared" si="313"/>
        <v>1724.8000000000002</v>
      </c>
      <c r="G2967" s="48">
        <f t="shared" si="314"/>
        <v>1724.8000000000002</v>
      </c>
      <c r="H2967" s="21">
        <v>317409</v>
      </c>
      <c r="I2967" s="21" t="s">
        <v>4269</v>
      </c>
      <c r="J2967" s="21">
        <v>1</v>
      </c>
      <c r="K2967" s="21">
        <v>1</v>
      </c>
      <c r="L2967" s="21">
        <f t="shared" si="315"/>
        <v>0</v>
      </c>
      <c r="M2967" s="21" t="s">
        <v>4852</v>
      </c>
      <c r="N2967" s="30">
        <v>45936</v>
      </c>
      <c r="O2967" s="48">
        <v>2821</v>
      </c>
      <c r="P2967" s="21" t="s">
        <v>228</v>
      </c>
      <c r="Q2967" s="21">
        <v>58156536115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Kolkata</v>
      </c>
      <c r="W2967" s="38"/>
      <c r="X2967" s="30">
        <v>45937</v>
      </c>
      <c r="Y2967" s="21">
        <f t="shared" si="316"/>
        <v>1</v>
      </c>
      <c r="Z2967" s="21" t="str">
        <f t="shared" si="317"/>
        <v>Monday</v>
      </c>
      <c r="AA2967" s="21" t="str">
        <f t="shared" si="318"/>
        <v>Tuesday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2966</v>
      </c>
      <c r="B2968" s="21" t="s">
        <v>3719</v>
      </c>
      <c r="C2968" s="30">
        <v>45919</v>
      </c>
      <c r="D2968" s="30">
        <v>45926</v>
      </c>
      <c r="E2968" s="47">
        <v>141.4</v>
      </c>
      <c r="F2968" s="47">
        <f t="shared" si="313"/>
        <v>12443.2</v>
      </c>
      <c r="G2968" s="48">
        <f t="shared" si="314"/>
        <v>12443.2</v>
      </c>
      <c r="H2968" s="21">
        <v>323512</v>
      </c>
      <c r="I2968" s="21" t="s">
        <v>4270</v>
      </c>
      <c r="J2968" s="21">
        <v>1</v>
      </c>
      <c r="K2968" s="21">
        <v>1</v>
      </c>
      <c r="L2968" s="21">
        <f t="shared" si="315"/>
        <v>0</v>
      </c>
      <c r="M2968" s="21" t="s">
        <v>4931</v>
      </c>
      <c r="N2968" s="30">
        <v>45927</v>
      </c>
      <c r="O2968" s="48">
        <v>20351.5</v>
      </c>
      <c r="P2968" s="21" t="s">
        <v>165</v>
      </c>
      <c r="Q2968" s="21">
        <v>58156229353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Lucknow</v>
      </c>
      <c r="W2968" s="38"/>
      <c r="X2968" s="30">
        <v>45929</v>
      </c>
      <c r="Y2968" s="21">
        <f t="shared" si="316"/>
        <v>2</v>
      </c>
      <c r="Z2968" s="21" t="str">
        <f t="shared" si="317"/>
        <v>Saturday</v>
      </c>
      <c r="AA2968" s="21" t="str">
        <f t="shared" si="318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2967</v>
      </c>
      <c r="B2969" s="21" t="s">
        <v>3719</v>
      </c>
      <c r="C2969" s="30">
        <v>45919</v>
      </c>
      <c r="D2969" s="30">
        <v>45926</v>
      </c>
      <c r="E2969" s="47">
        <v>175</v>
      </c>
      <c r="F2969" s="47">
        <f t="shared" si="313"/>
        <v>15400</v>
      </c>
      <c r="G2969" s="48">
        <f t="shared" si="314"/>
        <v>15400</v>
      </c>
      <c r="H2969" s="21">
        <v>324206</v>
      </c>
      <c r="I2969" s="21" t="s">
        <v>4271</v>
      </c>
      <c r="J2969" s="21">
        <v>1</v>
      </c>
      <c r="K2969" s="21">
        <v>1</v>
      </c>
      <c r="L2969" s="21">
        <f t="shared" si="315"/>
        <v>0</v>
      </c>
      <c r="M2969" s="21" t="s">
        <v>4901</v>
      </c>
      <c r="N2969" s="30">
        <v>45929</v>
      </c>
      <c r="O2969" s="48">
        <v>27900</v>
      </c>
      <c r="P2969" s="21" t="s">
        <v>3705</v>
      </c>
      <c r="Q2969" s="21" t="s">
        <v>2070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6"/>
        <v>0</v>
      </c>
      <c r="Z2969" s="21" t="str">
        <f t="shared" si="317"/>
        <v>Monday</v>
      </c>
      <c r="AA2969" s="21" t="str">
        <f t="shared" si="318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2968</v>
      </c>
      <c r="B2970" s="21" t="s">
        <v>3719</v>
      </c>
      <c r="C2970" s="30">
        <v>45919</v>
      </c>
      <c r="D2970" s="30">
        <v>45926</v>
      </c>
      <c r="E2970" s="47">
        <v>175</v>
      </c>
      <c r="F2970" s="47">
        <f t="shared" si="313"/>
        <v>15400</v>
      </c>
      <c r="G2970" s="48">
        <f t="shared" si="314"/>
        <v>15400</v>
      </c>
      <c r="H2970" s="21">
        <v>324206</v>
      </c>
      <c r="I2970" s="21" t="s">
        <v>4271</v>
      </c>
      <c r="J2970" s="21">
        <v>1</v>
      </c>
      <c r="K2970" s="21">
        <v>1</v>
      </c>
      <c r="L2970" s="21">
        <f t="shared" si="315"/>
        <v>0</v>
      </c>
      <c r="M2970" s="21" t="s">
        <v>4931</v>
      </c>
      <c r="N2970" s="30">
        <v>45927</v>
      </c>
      <c r="O2970" s="48">
        <v>25187.5</v>
      </c>
      <c r="P2970" s="21" t="s">
        <v>165</v>
      </c>
      <c r="Q2970" s="21">
        <v>58156229353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Lucknow</v>
      </c>
      <c r="W2970" s="38"/>
      <c r="X2970" s="30">
        <v>45929</v>
      </c>
      <c r="Y2970" s="21">
        <f t="shared" si="316"/>
        <v>2</v>
      </c>
      <c r="Z2970" s="21" t="str">
        <f t="shared" si="317"/>
        <v>Saturday</v>
      </c>
      <c r="AA2970" s="21" t="str">
        <f t="shared" si="318"/>
        <v>Monday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2969</v>
      </c>
      <c r="B2971" s="21" t="s">
        <v>3719</v>
      </c>
      <c r="C2971" s="30">
        <v>45919</v>
      </c>
      <c r="D2971" s="30">
        <v>45926</v>
      </c>
      <c r="E2971" s="47">
        <v>65.8</v>
      </c>
      <c r="F2971" s="47">
        <f t="shared" si="313"/>
        <v>5790.4</v>
      </c>
      <c r="G2971" s="48">
        <f t="shared" si="314"/>
        <v>5790.4</v>
      </c>
      <c r="H2971" s="21">
        <v>327005</v>
      </c>
      <c r="I2971" s="21" t="s">
        <v>4272</v>
      </c>
      <c r="J2971" s="21">
        <v>1</v>
      </c>
      <c r="K2971" s="21">
        <v>1</v>
      </c>
      <c r="L2971" s="21">
        <f t="shared" si="315"/>
        <v>0</v>
      </c>
      <c r="M2971" s="21" t="s">
        <v>4872</v>
      </c>
      <c r="N2971" s="30">
        <v>45927</v>
      </c>
      <c r="O2971" s="48">
        <v>10199</v>
      </c>
      <c r="P2971" s="21" t="s">
        <v>2488</v>
      </c>
      <c r="Q2971" s="21">
        <v>58156228675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Chennai</v>
      </c>
      <c r="W2971" s="38"/>
      <c r="X2971" s="30">
        <v>45929</v>
      </c>
      <c r="Y2971" s="21">
        <f t="shared" si="316"/>
        <v>2</v>
      </c>
      <c r="Z2971" s="21" t="str">
        <f t="shared" si="317"/>
        <v>Saturday</v>
      </c>
      <c r="AA2971" s="21" t="str">
        <f t="shared" si="318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2970</v>
      </c>
      <c r="B2972" s="21" t="s">
        <v>3719</v>
      </c>
      <c r="C2972" s="30">
        <v>45919</v>
      </c>
      <c r="D2972" s="30">
        <v>45926</v>
      </c>
      <c r="E2972" s="47">
        <v>219.8</v>
      </c>
      <c r="F2972" s="47">
        <f t="shared" si="313"/>
        <v>19342.400000000001</v>
      </c>
      <c r="G2972" s="48">
        <f t="shared" si="314"/>
        <v>19342.400000000001</v>
      </c>
      <c r="H2972" s="21">
        <v>328114</v>
      </c>
      <c r="I2972" s="21" t="s">
        <v>4273</v>
      </c>
      <c r="J2972" s="21">
        <v>1</v>
      </c>
      <c r="K2972" s="21">
        <v>1</v>
      </c>
      <c r="L2972" s="21">
        <f t="shared" si="315"/>
        <v>0</v>
      </c>
      <c r="M2972" s="21" t="s">
        <v>4901</v>
      </c>
      <c r="N2972" s="30">
        <v>45929</v>
      </c>
      <c r="O2972" s="48">
        <v>35042.400000000001</v>
      </c>
      <c r="P2972" s="21" t="s">
        <v>3705</v>
      </c>
      <c r="Q2972" s="21" t="s">
        <v>2070</v>
      </c>
      <c r="R2972" s="21" t="s">
        <v>847</v>
      </c>
      <c r="S2972" s="3">
        <v>4</v>
      </c>
      <c r="T2972" s="37"/>
      <c r="U2972" s="21" t="s">
        <v>18</v>
      </c>
      <c r="V2972" s="21" t="str">
        <f>VLOOKUP(P2972,'Customer List'!B:C,2,)</f>
        <v>DELHI</v>
      </c>
      <c r="W2972" s="38"/>
      <c r="X2972" s="30">
        <f>IF(OR(R2972 = "PRIYANKA MADAM", R2972 = "DEEPAK", R2972 = "PORTER"),N2972,"")</f>
        <v>45929</v>
      </c>
      <c r="Y2972" s="21">
        <f t="shared" si="316"/>
        <v>0</v>
      </c>
      <c r="Z2972" s="21" t="str">
        <f t="shared" si="317"/>
        <v>Monday</v>
      </c>
      <c r="AA2972" s="21" t="str">
        <f t="shared" si="318"/>
        <v>Monday</v>
      </c>
      <c r="AB2972" s="21" t="str">
        <f>VLOOKUP(U2972,'Currency Sheet'!A:C,3,)</f>
        <v>DOLLAR</v>
      </c>
      <c r="AC2972" s="42" t="str">
        <f>VLOOKUP(P2972,'Customer List'!B:D,3,)</f>
        <v>LOCAL</v>
      </c>
    </row>
    <row r="2973" spans="1:29" x14ac:dyDescent="0.25">
      <c r="A2973" s="21">
        <v>2971</v>
      </c>
      <c r="B2973" s="21" t="s">
        <v>3719</v>
      </c>
      <c r="C2973" s="30">
        <v>45919</v>
      </c>
      <c r="D2973" s="30">
        <v>45926</v>
      </c>
      <c r="E2973" s="47">
        <v>267.39999999999998</v>
      </c>
      <c r="F2973" s="47">
        <f t="shared" si="313"/>
        <v>23531.199999999997</v>
      </c>
      <c r="G2973" s="48">
        <f t="shared" si="314"/>
        <v>23531.199999999997</v>
      </c>
      <c r="H2973" s="21">
        <v>329918</v>
      </c>
      <c r="I2973" s="21" t="s">
        <v>3957</v>
      </c>
      <c r="J2973" s="21">
        <v>1</v>
      </c>
      <c r="K2973" s="21">
        <v>1</v>
      </c>
      <c r="L2973" s="21">
        <f t="shared" si="315"/>
        <v>0</v>
      </c>
      <c r="M2973" s="21" t="s">
        <v>4875</v>
      </c>
      <c r="N2973" s="30">
        <v>45927</v>
      </c>
      <c r="O2973" s="48">
        <v>40262.800000000003</v>
      </c>
      <c r="P2973" s="21" t="s">
        <v>886</v>
      </c>
      <c r="Q2973" s="21">
        <v>58156225400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Karnataka</v>
      </c>
      <c r="W2973" s="38"/>
      <c r="X2973" s="30">
        <v>45930</v>
      </c>
      <c r="Y2973" s="21">
        <f t="shared" si="316"/>
        <v>3</v>
      </c>
      <c r="Z2973" s="21" t="str">
        <f t="shared" si="317"/>
        <v>Saturday</v>
      </c>
      <c r="AA2973" s="21" t="str">
        <f t="shared" si="318"/>
        <v>Tuesday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x14ac:dyDescent="0.25">
      <c r="A2974" s="21">
        <v>2972</v>
      </c>
      <c r="B2974" s="21" t="s">
        <v>3719</v>
      </c>
      <c r="C2974" s="30">
        <v>45919</v>
      </c>
      <c r="D2974" s="30">
        <v>45926</v>
      </c>
      <c r="E2974" s="47">
        <v>175</v>
      </c>
      <c r="F2974" s="47">
        <f t="shared" si="313"/>
        <v>15400</v>
      </c>
      <c r="G2974" s="48">
        <f t="shared" si="314"/>
        <v>15400</v>
      </c>
      <c r="H2974" s="21">
        <v>330610</v>
      </c>
      <c r="I2974" s="21" t="s">
        <v>4274</v>
      </c>
      <c r="J2974" s="21">
        <v>1</v>
      </c>
      <c r="K2974" s="21">
        <v>1</v>
      </c>
      <c r="L2974" s="21">
        <f t="shared" si="315"/>
        <v>0</v>
      </c>
      <c r="M2974" s="21" t="s">
        <v>4853</v>
      </c>
      <c r="N2974" s="30">
        <v>45927</v>
      </c>
      <c r="O2974" s="48">
        <v>21375</v>
      </c>
      <c r="P2974" s="21" t="s">
        <v>242</v>
      </c>
      <c r="Q2974" s="21">
        <v>58156233800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Mumbai</v>
      </c>
      <c r="W2974" s="38"/>
      <c r="X2974" s="30">
        <v>45929</v>
      </c>
      <c r="Y2974" s="21">
        <f t="shared" si="316"/>
        <v>2</v>
      </c>
      <c r="Z2974" s="21" t="str">
        <f t="shared" si="317"/>
        <v>Saturday</v>
      </c>
      <c r="AA2974" s="21" t="str">
        <f t="shared" si="318"/>
        <v>Monday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2973</v>
      </c>
      <c r="B2975" s="21" t="s">
        <v>3719</v>
      </c>
      <c r="C2975" s="30">
        <v>45919</v>
      </c>
      <c r="D2975" s="30">
        <v>45926</v>
      </c>
      <c r="E2975" s="47">
        <v>214.9</v>
      </c>
      <c r="F2975" s="47">
        <f t="shared" si="313"/>
        <v>18911.2</v>
      </c>
      <c r="G2975" s="48">
        <f t="shared" si="314"/>
        <v>18911.2</v>
      </c>
      <c r="H2975" s="21">
        <v>330706</v>
      </c>
      <c r="I2975" s="21" t="s">
        <v>4275</v>
      </c>
      <c r="J2975" s="21">
        <v>1</v>
      </c>
      <c r="K2975" s="21">
        <v>1</v>
      </c>
      <c r="L2975" s="21">
        <f t="shared" si="315"/>
        <v>0</v>
      </c>
      <c r="M2975" s="21" t="s">
        <v>4853</v>
      </c>
      <c r="N2975" s="30">
        <v>45927</v>
      </c>
      <c r="O2975" s="48">
        <v>26248.5</v>
      </c>
      <c r="P2975" s="21" t="s">
        <v>242</v>
      </c>
      <c r="Q2975" s="21">
        <v>58156233800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Mumbai</v>
      </c>
      <c r="W2975" s="38"/>
      <c r="X2975" s="30">
        <v>45929</v>
      </c>
      <c r="Y2975" s="21">
        <f t="shared" si="316"/>
        <v>2</v>
      </c>
      <c r="Z2975" s="21" t="str">
        <f t="shared" si="317"/>
        <v>Saturday</v>
      </c>
      <c r="AA2975" s="21" t="str">
        <f t="shared" si="318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2974</v>
      </c>
      <c r="B2976" s="21" t="s">
        <v>3719</v>
      </c>
      <c r="C2976" s="30">
        <v>45919</v>
      </c>
      <c r="D2976" s="30">
        <v>45926</v>
      </c>
      <c r="E2976" s="47">
        <v>315</v>
      </c>
      <c r="F2976" s="47">
        <f t="shared" si="313"/>
        <v>27720</v>
      </c>
      <c r="G2976" s="48">
        <f t="shared" si="314"/>
        <v>27720</v>
      </c>
      <c r="H2976" s="21">
        <v>333648</v>
      </c>
      <c r="I2976" s="21" t="s">
        <v>4276</v>
      </c>
      <c r="J2976" s="21">
        <v>1</v>
      </c>
      <c r="K2976" s="21">
        <v>1</v>
      </c>
      <c r="L2976" s="21">
        <f t="shared" si="315"/>
        <v>0</v>
      </c>
      <c r="M2976" s="21" t="s">
        <v>4882</v>
      </c>
      <c r="N2976" s="30">
        <v>45929</v>
      </c>
      <c r="O2976" s="48">
        <v>35910</v>
      </c>
      <c r="P2976" s="21" t="s">
        <v>16</v>
      </c>
      <c r="Q2976" s="21" t="s">
        <v>2070</v>
      </c>
      <c r="R2976" s="21" t="s">
        <v>637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6"/>
        <v>0</v>
      </c>
      <c r="Z2976" s="21" t="str">
        <f t="shared" si="317"/>
        <v>Monday</v>
      </c>
      <c r="AA2976" s="21" t="str">
        <f t="shared" si="318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2975</v>
      </c>
      <c r="B2977" s="21" t="s">
        <v>3719</v>
      </c>
      <c r="C2977" s="30">
        <v>45919</v>
      </c>
      <c r="D2977" s="30">
        <v>45926</v>
      </c>
      <c r="E2977" s="47">
        <v>267.39999999999998</v>
      </c>
      <c r="F2977" s="47">
        <f t="shared" si="313"/>
        <v>23531.199999999997</v>
      </c>
      <c r="G2977" s="48">
        <f t="shared" si="314"/>
        <v>23531.199999999997</v>
      </c>
      <c r="H2977" s="21">
        <v>334114</v>
      </c>
      <c r="I2977" s="21" t="s">
        <v>4277</v>
      </c>
      <c r="J2977" s="21">
        <v>1</v>
      </c>
      <c r="K2977" s="21">
        <v>1</v>
      </c>
      <c r="L2977" s="21">
        <f t="shared" si="315"/>
        <v>0</v>
      </c>
      <c r="M2977" s="21" t="s">
        <v>4875</v>
      </c>
      <c r="N2977" s="30">
        <v>45927</v>
      </c>
      <c r="O2977" s="48">
        <v>40262.800000000003</v>
      </c>
      <c r="P2977" s="21" t="s">
        <v>886</v>
      </c>
      <c r="Q2977" s="21">
        <v>58156225400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Karnataka</v>
      </c>
      <c r="W2977" s="38"/>
      <c r="X2977" s="30">
        <v>45930</v>
      </c>
      <c r="Y2977" s="21">
        <f t="shared" si="316"/>
        <v>3</v>
      </c>
      <c r="Z2977" s="21" t="str">
        <f t="shared" si="317"/>
        <v>Saturday</v>
      </c>
      <c r="AA2977" s="21" t="str">
        <f t="shared" si="318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2976</v>
      </c>
      <c r="B2978" s="21" t="s">
        <v>3719</v>
      </c>
      <c r="C2978" s="30">
        <v>45919</v>
      </c>
      <c r="D2978" s="30">
        <v>45926</v>
      </c>
      <c r="E2978" s="47">
        <v>246.4</v>
      </c>
      <c r="F2978" s="47">
        <f t="shared" si="313"/>
        <v>21683.200000000001</v>
      </c>
      <c r="G2978" s="48">
        <f t="shared" si="314"/>
        <v>21683.200000000001</v>
      </c>
      <c r="H2978" s="21">
        <v>336220</v>
      </c>
      <c r="I2978" s="21" t="s">
        <v>4278</v>
      </c>
      <c r="J2978" s="21">
        <v>1</v>
      </c>
      <c r="K2978" s="21">
        <v>1</v>
      </c>
      <c r="L2978" s="21">
        <f t="shared" si="315"/>
        <v>0</v>
      </c>
      <c r="M2978" s="21" t="s">
        <v>4870</v>
      </c>
      <c r="N2978" s="30">
        <v>45927</v>
      </c>
      <c r="O2978" s="48">
        <v>38192</v>
      </c>
      <c r="P2978" s="21" t="s">
        <v>3706</v>
      </c>
      <c r="Q2978" s="21">
        <v>58156229014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AHMEDABAD</v>
      </c>
      <c r="W2978" s="38"/>
      <c r="X2978" s="30">
        <v>45929</v>
      </c>
      <c r="Y2978" s="21">
        <f t="shared" si="316"/>
        <v>2</v>
      </c>
      <c r="Z2978" s="21" t="str">
        <f t="shared" si="317"/>
        <v>Saturday</v>
      </c>
      <c r="AA2978" s="21" t="str">
        <f t="shared" si="318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2977</v>
      </c>
      <c r="B2979" s="21" t="s">
        <v>3719</v>
      </c>
      <c r="C2979" s="30">
        <v>45919</v>
      </c>
      <c r="D2979" s="30">
        <v>45926</v>
      </c>
      <c r="E2979" s="47">
        <v>107.1</v>
      </c>
      <c r="F2979" s="47">
        <f t="shared" si="313"/>
        <v>9424.7999999999993</v>
      </c>
      <c r="G2979" s="48">
        <f t="shared" si="314"/>
        <v>9424.7999999999993</v>
      </c>
      <c r="H2979" s="21">
        <v>343513</v>
      </c>
      <c r="I2979" s="21" t="s">
        <v>4279</v>
      </c>
      <c r="J2979" s="21">
        <v>1</v>
      </c>
      <c r="K2979" s="21">
        <v>1</v>
      </c>
      <c r="L2979" s="21">
        <f t="shared" si="315"/>
        <v>0</v>
      </c>
      <c r="M2979" s="21" t="s">
        <v>4907</v>
      </c>
      <c r="N2979" s="30">
        <v>45929</v>
      </c>
      <c r="O2979" s="48">
        <v>14535</v>
      </c>
      <c r="P2979" s="21" t="s">
        <v>213</v>
      </c>
      <c r="Q2979" s="21" t="s">
        <v>1996</v>
      </c>
      <c r="R2979" s="21" t="s">
        <v>1996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6"/>
        <v>0</v>
      </c>
      <c r="Z2979" s="21" t="str">
        <f t="shared" si="317"/>
        <v>Monday</v>
      </c>
      <c r="AA2979" s="21" t="str">
        <f t="shared" si="318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2978</v>
      </c>
      <c r="B2980" s="21" t="s">
        <v>3719</v>
      </c>
      <c r="C2980" s="30">
        <v>45919</v>
      </c>
      <c r="D2980" s="30">
        <v>45926</v>
      </c>
      <c r="E2980" s="47">
        <v>84.7</v>
      </c>
      <c r="F2980" s="47">
        <f t="shared" si="313"/>
        <v>7453.6</v>
      </c>
      <c r="G2980" s="48">
        <f t="shared" si="314"/>
        <v>7453.6</v>
      </c>
      <c r="H2980" s="21">
        <v>344703</v>
      </c>
      <c r="I2980" s="21" t="s">
        <v>4280</v>
      </c>
      <c r="J2980" s="21">
        <v>1</v>
      </c>
      <c r="K2980" s="21">
        <v>1</v>
      </c>
      <c r="L2980" s="21">
        <f t="shared" si="315"/>
        <v>0</v>
      </c>
      <c r="M2980" s="21" t="s">
        <v>4852</v>
      </c>
      <c r="N2980" s="30">
        <v>45936</v>
      </c>
      <c r="O2980" s="48">
        <v>12190.75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6"/>
        <v>1</v>
      </c>
      <c r="Z2980" s="21" t="str">
        <f t="shared" si="317"/>
        <v>Monday</v>
      </c>
      <c r="AA2980" s="21" t="str">
        <f t="shared" si="318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2979</v>
      </c>
      <c r="B2981" s="21" t="s">
        <v>3719</v>
      </c>
      <c r="C2981" s="30">
        <v>45919</v>
      </c>
      <c r="D2981" s="30">
        <v>45926</v>
      </c>
      <c r="E2981" s="47">
        <v>100.1</v>
      </c>
      <c r="F2981" s="47">
        <f t="shared" si="313"/>
        <v>8808.7999999999993</v>
      </c>
      <c r="G2981" s="48">
        <f t="shared" si="314"/>
        <v>8808.7999999999993</v>
      </c>
      <c r="H2981" s="21">
        <v>344813</v>
      </c>
      <c r="I2981" s="21" t="s">
        <v>4281</v>
      </c>
      <c r="J2981" s="21">
        <v>1</v>
      </c>
      <c r="K2981" s="21">
        <v>1</v>
      </c>
      <c r="L2981" s="21">
        <f t="shared" si="315"/>
        <v>0</v>
      </c>
      <c r="M2981" s="21" t="s">
        <v>4915</v>
      </c>
      <c r="N2981" s="30">
        <v>45927</v>
      </c>
      <c r="O2981" s="48">
        <v>15072.2</v>
      </c>
      <c r="P2981" s="21" t="s">
        <v>191</v>
      </c>
      <c r="Q2981" s="21" t="s">
        <v>3716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Chandigarh</v>
      </c>
      <c r="W2981" s="38"/>
      <c r="X2981" s="30">
        <v>45929</v>
      </c>
      <c r="Y2981" s="21">
        <f t="shared" si="316"/>
        <v>2</v>
      </c>
      <c r="Z2981" s="21" t="str">
        <f t="shared" si="317"/>
        <v>Saturday</v>
      </c>
      <c r="AA2981" s="21" t="str">
        <f t="shared" si="318"/>
        <v>Monday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2980</v>
      </c>
      <c r="B2982" s="21" t="s">
        <v>3719</v>
      </c>
      <c r="C2982" s="30">
        <v>45919</v>
      </c>
      <c r="D2982" s="30">
        <v>45926</v>
      </c>
      <c r="E2982" s="47">
        <v>313.5</v>
      </c>
      <c r="F2982" s="47">
        <f t="shared" si="313"/>
        <v>27588</v>
      </c>
      <c r="G2982" s="48">
        <f t="shared" si="314"/>
        <v>27588</v>
      </c>
      <c r="H2982" s="21">
        <v>344846</v>
      </c>
      <c r="I2982" s="21" t="s">
        <v>4282</v>
      </c>
      <c r="J2982" s="21">
        <v>1</v>
      </c>
      <c r="K2982" s="21">
        <v>1</v>
      </c>
      <c r="L2982" s="21">
        <f t="shared" si="315"/>
        <v>0</v>
      </c>
      <c r="M2982" s="21" t="s">
        <v>3722</v>
      </c>
      <c r="N2982" s="30">
        <v>45929</v>
      </c>
      <c r="O2982" s="48">
        <v>39124.800000000003</v>
      </c>
      <c r="P2982" s="21" t="s">
        <v>625</v>
      </c>
      <c r="Q2982" s="21" t="s">
        <v>2070</v>
      </c>
      <c r="R2982" s="21" t="s">
        <v>637</v>
      </c>
      <c r="S2982" s="3">
        <v>4</v>
      </c>
      <c r="T2982" s="37"/>
      <c r="U2982" s="21" t="s">
        <v>18</v>
      </c>
      <c r="V2982" s="21" t="str">
        <f>VLOOKUP(P2982,'Customer List'!B:C,2,)</f>
        <v>Delhi</v>
      </c>
      <c r="W2982" s="38"/>
      <c r="X2982" s="30">
        <f>IF(OR(R2982 = "PRIYANKA MADAM", R2982 = "DEEPAK", R2982 = "PORTER"),N2982,"")</f>
        <v>45929</v>
      </c>
      <c r="Y2982" s="21">
        <f t="shared" si="316"/>
        <v>0</v>
      </c>
      <c r="Z2982" s="21" t="str">
        <f t="shared" si="317"/>
        <v>Monday</v>
      </c>
      <c r="AA2982" s="21" t="str">
        <f t="shared" si="318"/>
        <v>Monday</v>
      </c>
      <c r="AB2982" s="21" t="str">
        <f>VLOOKUP(U2982,'Currency Sheet'!A:C,3,)</f>
        <v>DOLLAR</v>
      </c>
      <c r="AC2982" s="42" t="str">
        <f>VLOOKUP(P2982,'Customer List'!B:D,3,)</f>
        <v>Local</v>
      </c>
    </row>
    <row r="2983" spans="1:29" x14ac:dyDescent="0.25">
      <c r="A2983" s="21">
        <v>2981</v>
      </c>
      <c r="B2983" s="21" t="s">
        <v>3719</v>
      </c>
      <c r="C2983" s="30">
        <v>45919</v>
      </c>
      <c r="D2983" s="30">
        <v>45926</v>
      </c>
      <c r="E2983" s="47">
        <v>102.9</v>
      </c>
      <c r="F2983" s="47">
        <f t="shared" si="313"/>
        <v>9055.2000000000007</v>
      </c>
      <c r="G2983" s="48">
        <f t="shared" si="314"/>
        <v>9055.2000000000007</v>
      </c>
      <c r="H2983" s="21">
        <v>345013</v>
      </c>
      <c r="I2983" s="21" t="s">
        <v>4283</v>
      </c>
      <c r="J2983" s="21">
        <v>1</v>
      </c>
      <c r="K2983" s="21">
        <v>1</v>
      </c>
      <c r="L2983" s="21">
        <f t="shared" si="315"/>
        <v>0</v>
      </c>
      <c r="M2983" s="21" t="s">
        <v>4852</v>
      </c>
      <c r="N2983" s="30">
        <v>45936</v>
      </c>
      <c r="O2983" s="48">
        <v>14810.25</v>
      </c>
      <c r="P2983" s="21" t="s">
        <v>228</v>
      </c>
      <c r="Q2983" s="21">
        <v>58156536115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Kolkata</v>
      </c>
      <c r="W2983" s="38"/>
      <c r="X2983" s="30">
        <v>45937</v>
      </c>
      <c r="Y2983" s="21">
        <f t="shared" si="316"/>
        <v>1</v>
      </c>
      <c r="Z2983" s="21" t="str">
        <f t="shared" si="317"/>
        <v>Monday</v>
      </c>
      <c r="AA2983" s="21" t="str">
        <f t="shared" si="318"/>
        <v>Tuesday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x14ac:dyDescent="0.25">
      <c r="A2984" s="21">
        <v>2982</v>
      </c>
      <c r="B2984" s="21" t="s">
        <v>3719</v>
      </c>
      <c r="C2984" s="30">
        <v>45919</v>
      </c>
      <c r="D2984" s="30">
        <v>45926</v>
      </c>
      <c r="E2984" s="47">
        <v>259</v>
      </c>
      <c r="F2984" s="47">
        <f t="shared" si="313"/>
        <v>22792</v>
      </c>
      <c r="G2984" s="48">
        <f t="shared" si="314"/>
        <v>22792</v>
      </c>
      <c r="H2984" s="21">
        <v>345044</v>
      </c>
      <c r="I2984" s="21" t="s">
        <v>4343</v>
      </c>
      <c r="J2984" s="21">
        <v>1</v>
      </c>
      <c r="K2984" s="21">
        <v>1</v>
      </c>
      <c r="L2984" s="21">
        <f t="shared" si="315"/>
        <v>0</v>
      </c>
      <c r="M2984" s="21" t="s">
        <v>4875</v>
      </c>
      <c r="N2984" s="30">
        <v>45927</v>
      </c>
      <c r="O2984" s="48">
        <v>38998</v>
      </c>
      <c r="P2984" s="21" t="s">
        <v>886</v>
      </c>
      <c r="Q2984" s="21">
        <v>58156225400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Karnataka</v>
      </c>
      <c r="W2984" s="38"/>
      <c r="X2984" s="30">
        <v>45930</v>
      </c>
      <c r="Y2984" s="21">
        <f t="shared" si="316"/>
        <v>3</v>
      </c>
      <c r="Z2984" s="21" t="str">
        <f t="shared" si="317"/>
        <v>Saturday</v>
      </c>
      <c r="AA2984" s="21" t="str">
        <f t="shared" si="318"/>
        <v>Tuesday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2983</v>
      </c>
      <c r="B2985" s="21" t="s">
        <v>3719</v>
      </c>
      <c r="C2985" s="30">
        <v>45919</v>
      </c>
      <c r="D2985" s="30">
        <v>45926</v>
      </c>
      <c r="E2985" s="47">
        <v>309.75</v>
      </c>
      <c r="F2985" s="47">
        <f t="shared" si="313"/>
        <v>27258</v>
      </c>
      <c r="G2985" s="48">
        <f t="shared" si="314"/>
        <v>27258</v>
      </c>
      <c r="H2985" s="21">
        <v>347318</v>
      </c>
      <c r="I2985" s="21" t="s">
        <v>4284</v>
      </c>
      <c r="J2985" s="21">
        <v>1</v>
      </c>
      <c r="K2985" s="21">
        <v>1</v>
      </c>
      <c r="L2985" s="21">
        <f t="shared" si="315"/>
        <v>0</v>
      </c>
      <c r="M2985" s="21" t="s">
        <v>4895</v>
      </c>
      <c r="N2985" s="30">
        <v>45936</v>
      </c>
      <c r="O2985" s="48">
        <v>39235</v>
      </c>
      <c r="P2985" s="21" t="s">
        <v>617</v>
      </c>
      <c r="Q2985" s="21">
        <v>58156534575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Bhuvneshwar</v>
      </c>
      <c r="W2985" s="38"/>
      <c r="X2985" s="30">
        <v>45938</v>
      </c>
      <c r="Y2985" s="21">
        <f t="shared" si="316"/>
        <v>2</v>
      </c>
      <c r="Z2985" s="21" t="str">
        <f t="shared" si="317"/>
        <v>Monday</v>
      </c>
      <c r="AA2985" s="21" t="str">
        <f t="shared" si="318"/>
        <v>Wednesday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2984</v>
      </c>
      <c r="B2986" s="21" t="s">
        <v>3719</v>
      </c>
      <c r="C2986" s="30">
        <v>45919</v>
      </c>
      <c r="D2986" s="30">
        <v>45926</v>
      </c>
      <c r="E2986" s="47">
        <v>111.3</v>
      </c>
      <c r="F2986" s="47">
        <f t="shared" si="313"/>
        <v>9794.4</v>
      </c>
      <c r="G2986" s="48">
        <f t="shared" si="314"/>
        <v>9794.4</v>
      </c>
      <c r="H2986" s="21">
        <v>351729</v>
      </c>
      <c r="I2986" s="21" t="s">
        <v>4285</v>
      </c>
      <c r="J2986" s="21">
        <v>1</v>
      </c>
      <c r="K2986" s="21">
        <v>1</v>
      </c>
      <c r="L2986" s="21">
        <f t="shared" si="315"/>
        <v>0</v>
      </c>
      <c r="M2986" s="21" t="s">
        <v>4869</v>
      </c>
      <c r="N2986" s="30">
        <v>45929</v>
      </c>
      <c r="O2986" s="48">
        <v>15264</v>
      </c>
      <c r="P2986" s="21" t="s">
        <v>208</v>
      </c>
      <c r="Q2986" s="21" t="s">
        <v>1996</v>
      </c>
      <c r="R2986" s="21" t="s">
        <v>1996</v>
      </c>
      <c r="S2986" s="3">
        <v>4</v>
      </c>
      <c r="T2986" s="37"/>
      <c r="U2986" s="21" t="s">
        <v>18</v>
      </c>
      <c r="V2986" s="21" t="str">
        <f>VLOOKUP(P2986,'Customer List'!B:C,2,)</f>
        <v>Delhi</v>
      </c>
      <c r="W2986" s="38"/>
      <c r="X2986" s="30">
        <f>IF(OR(R2986 = "PRIYANKA MADAM", R2986 = "DEEPAK", R2986 = "PORTER"),N2986,"")</f>
        <v>45929</v>
      </c>
      <c r="Y2986" s="21">
        <f t="shared" si="316"/>
        <v>0</v>
      </c>
      <c r="Z2986" s="21" t="str">
        <f t="shared" si="317"/>
        <v>Monday</v>
      </c>
      <c r="AA2986" s="21" t="str">
        <f t="shared" si="318"/>
        <v>Monday</v>
      </c>
      <c r="AB2986" s="21" t="str">
        <f>VLOOKUP(U2986,'Currency Sheet'!A:C,3,)</f>
        <v>DOLLAR</v>
      </c>
      <c r="AC2986" s="42" t="str">
        <f>VLOOKUP(P2986,'Customer List'!B:D,3,)</f>
        <v>Local</v>
      </c>
    </row>
    <row r="2987" spans="1:29" x14ac:dyDescent="0.25">
      <c r="A2987" s="21">
        <v>2985</v>
      </c>
      <c r="B2987" s="21" t="s">
        <v>3719</v>
      </c>
      <c r="C2987" s="30">
        <v>45919</v>
      </c>
      <c r="D2987" s="30">
        <v>45926</v>
      </c>
      <c r="E2987" s="47">
        <v>236.6</v>
      </c>
      <c r="F2987" s="47">
        <f t="shared" si="313"/>
        <v>20820.8</v>
      </c>
      <c r="G2987" s="48">
        <f t="shared" si="314"/>
        <v>20820.8</v>
      </c>
      <c r="H2987" s="21">
        <v>353606</v>
      </c>
      <c r="I2987" s="21" t="s">
        <v>4286</v>
      </c>
      <c r="J2987" s="21">
        <v>1</v>
      </c>
      <c r="K2987" s="21">
        <v>1</v>
      </c>
      <c r="L2987" s="21">
        <f t="shared" si="315"/>
        <v>0</v>
      </c>
      <c r="M2987" s="21" t="s">
        <v>4925</v>
      </c>
      <c r="N2987" s="30">
        <v>45927</v>
      </c>
      <c r="O2987" s="48">
        <v>36673</v>
      </c>
      <c r="P2987" s="21" t="s">
        <v>630</v>
      </c>
      <c r="Q2987" s="21">
        <v>58156228491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Telangana</v>
      </c>
      <c r="W2987" s="38"/>
      <c r="X2987" s="30">
        <v>45929</v>
      </c>
      <c r="Y2987" s="21">
        <f t="shared" si="316"/>
        <v>2</v>
      </c>
      <c r="Z2987" s="21" t="str">
        <f t="shared" si="317"/>
        <v>Saturday</v>
      </c>
      <c r="AA2987" s="21" t="str">
        <f t="shared" si="318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2986</v>
      </c>
      <c r="B2988" s="21" t="s">
        <v>3719</v>
      </c>
      <c r="C2988" s="30">
        <v>45919</v>
      </c>
      <c r="D2988" s="30">
        <v>45926</v>
      </c>
      <c r="E2988" s="47">
        <v>305.25</v>
      </c>
      <c r="F2988" s="47">
        <f t="shared" si="313"/>
        <v>26862</v>
      </c>
      <c r="G2988" s="48">
        <f t="shared" si="314"/>
        <v>80586</v>
      </c>
      <c r="H2988" s="21">
        <v>353726</v>
      </c>
      <c r="I2988" s="21" t="s">
        <v>4287</v>
      </c>
      <c r="J2988" s="21">
        <v>3</v>
      </c>
      <c r="K2988" s="21">
        <v>3</v>
      </c>
      <c r="L2988" s="21">
        <f t="shared" si="315"/>
        <v>0</v>
      </c>
      <c r="M2988" s="21" t="s">
        <v>4853</v>
      </c>
      <c r="N2988" s="30">
        <v>45927</v>
      </c>
      <c r="O2988" s="48">
        <v>104395.5</v>
      </c>
      <c r="P2988" s="21" t="s">
        <v>242</v>
      </c>
      <c r="Q2988" s="21">
        <v>58156233800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Mumbai</v>
      </c>
      <c r="W2988" s="38"/>
      <c r="X2988" s="30">
        <v>45929</v>
      </c>
      <c r="Y2988" s="21">
        <f t="shared" si="316"/>
        <v>2</v>
      </c>
      <c r="Z2988" s="21" t="str">
        <f t="shared" si="317"/>
        <v>Saturday</v>
      </c>
      <c r="AA2988" s="21" t="str">
        <f t="shared" si="318"/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2987</v>
      </c>
      <c r="B2989" s="21" t="s">
        <v>3719</v>
      </c>
      <c r="C2989" s="30">
        <v>45919</v>
      </c>
      <c r="D2989" s="30">
        <v>45926</v>
      </c>
      <c r="E2989" s="47">
        <v>151.19999999999999</v>
      </c>
      <c r="F2989" s="47">
        <f t="shared" si="313"/>
        <v>13305.599999999999</v>
      </c>
      <c r="G2989" s="48">
        <f t="shared" si="314"/>
        <v>13305.599999999999</v>
      </c>
      <c r="H2989" s="21">
        <v>356110</v>
      </c>
      <c r="I2989" s="21" t="s">
        <v>3738</v>
      </c>
      <c r="J2989" s="21">
        <v>1</v>
      </c>
      <c r="K2989" s="21">
        <v>1</v>
      </c>
      <c r="L2989" s="21">
        <f t="shared" si="315"/>
        <v>0</v>
      </c>
      <c r="M2989" s="21" t="s">
        <v>4852</v>
      </c>
      <c r="N2989" s="30">
        <v>45936</v>
      </c>
      <c r="O2989" s="48">
        <v>21762</v>
      </c>
      <c r="P2989" s="21" t="s">
        <v>228</v>
      </c>
      <c r="Q2989" s="21">
        <v>58156536115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Kolkata</v>
      </c>
      <c r="W2989" s="38"/>
      <c r="X2989" s="30">
        <v>45937</v>
      </c>
      <c r="Y2989" s="21">
        <f t="shared" si="316"/>
        <v>1</v>
      </c>
      <c r="Z2989" s="21" t="str">
        <f t="shared" si="317"/>
        <v>Monday</v>
      </c>
      <c r="AA2989" s="21" t="str">
        <f t="shared" si="318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2988</v>
      </c>
      <c r="B2990" s="21" t="s">
        <v>3719</v>
      </c>
      <c r="C2990" s="30">
        <v>45919</v>
      </c>
      <c r="D2990" s="30">
        <v>45926</v>
      </c>
      <c r="E2990" s="47">
        <v>245.70000000000002</v>
      </c>
      <c r="F2990" s="47">
        <f t="shared" si="313"/>
        <v>21621.600000000002</v>
      </c>
      <c r="G2990" s="48">
        <f t="shared" si="314"/>
        <v>64864.800000000003</v>
      </c>
      <c r="H2990" s="21">
        <v>356422</v>
      </c>
      <c r="I2990" s="21" t="s">
        <v>4288</v>
      </c>
      <c r="J2990" s="21">
        <v>3</v>
      </c>
      <c r="K2990" s="21">
        <v>3</v>
      </c>
      <c r="L2990" s="21">
        <f t="shared" si="315"/>
        <v>0</v>
      </c>
      <c r="M2990" s="21" t="s">
        <v>4899</v>
      </c>
      <c r="N2990" s="30">
        <v>45927</v>
      </c>
      <c r="O2990" s="48">
        <v>114250.5</v>
      </c>
      <c r="P2990" s="21" t="s">
        <v>891</v>
      </c>
      <c r="Q2990" s="21">
        <v>58156226575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Banglore</v>
      </c>
      <c r="W2990" s="38"/>
      <c r="X2990" s="30">
        <v>45929</v>
      </c>
      <c r="Y2990" s="21">
        <f t="shared" si="316"/>
        <v>2</v>
      </c>
      <c r="Z2990" s="21" t="str">
        <f t="shared" si="317"/>
        <v>Saturday</v>
      </c>
      <c r="AA2990" s="21" t="str">
        <f t="shared" si="318"/>
        <v>Monday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x14ac:dyDescent="0.25">
      <c r="A2991" s="21">
        <v>2989</v>
      </c>
      <c r="B2991" s="21" t="s">
        <v>3719</v>
      </c>
      <c r="C2991" s="30">
        <v>45919</v>
      </c>
      <c r="D2991" s="30">
        <v>45926</v>
      </c>
      <c r="E2991" s="47">
        <v>86.8</v>
      </c>
      <c r="F2991" s="47">
        <f t="shared" si="313"/>
        <v>7638.4</v>
      </c>
      <c r="G2991" s="48">
        <f t="shared" si="314"/>
        <v>7638.4</v>
      </c>
      <c r="H2991" s="21">
        <v>357415</v>
      </c>
      <c r="I2991" s="21" t="s">
        <v>4058</v>
      </c>
      <c r="J2991" s="21">
        <v>1</v>
      </c>
      <c r="K2991" s="21">
        <v>1</v>
      </c>
      <c r="L2991" s="21">
        <f t="shared" si="315"/>
        <v>0</v>
      </c>
      <c r="M2991" s="21" t="s">
        <v>4852</v>
      </c>
      <c r="N2991" s="30">
        <v>45936</v>
      </c>
      <c r="O2991" s="48">
        <v>12480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6"/>
        <v>1</v>
      </c>
      <c r="Z2991" s="21" t="str">
        <f t="shared" si="317"/>
        <v>Monday</v>
      </c>
      <c r="AA2991" s="21" t="str">
        <f t="shared" si="318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2990</v>
      </c>
      <c r="B2992" s="21" t="s">
        <v>3719</v>
      </c>
      <c r="C2992" s="30">
        <v>45919</v>
      </c>
      <c r="D2992" s="30">
        <v>45926</v>
      </c>
      <c r="E2992" s="47">
        <v>252</v>
      </c>
      <c r="F2992" s="47">
        <f t="shared" si="313"/>
        <v>22176</v>
      </c>
      <c r="G2992" s="48">
        <f t="shared" si="314"/>
        <v>66528</v>
      </c>
      <c r="H2992" s="21">
        <v>357504</v>
      </c>
      <c r="I2992" s="21" t="s">
        <v>4289</v>
      </c>
      <c r="J2992" s="21">
        <v>3</v>
      </c>
      <c r="K2992" s="21">
        <v>3</v>
      </c>
      <c r="L2992" s="21">
        <f t="shared" si="315"/>
        <v>0</v>
      </c>
      <c r="M2992" s="21" t="s">
        <v>4875</v>
      </c>
      <c r="N2992" s="30">
        <v>45927</v>
      </c>
      <c r="O2992" s="48">
        <v>113832.4</v>
      </c>
      <c r="P2992" s="21" t="s">
        <v>886</v>
      </c>
      <c r="Q2992" s="21">
        <v>58156225400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Karnataka</v>
      </c>
      <c r="W2992" s="38"/>
      <c r="X2992" s="30">
        <v>45930</v>
      </c>
      <c r="Y2992" s="21">
        <f t="shared" si="316"/>
        <v>3</v>
      </c>
      <c r="Z2992" s="21" t="str">
        <f t="shared" si="317"/>
        <v>Saturday</v>
      </c>
      <c r="AA2992" s="21" t="str">
        <f t="shared" si="318"/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x14ac:dyDescent="0.25">
      <c r="A2993" s="21">
        <v>2991</v>
      </c>
      <c r="B2993" s="21" t="s">
        <v>3719</v>
      </c>
      <c r="C2993" s="30">
        <v>45919</v>
      </c>
      <c r="D2993" s="30">
        <v>45926</v>
      </c>
      <c r="E2993" s="47">
        <v>326.25</v>
      </c>
      <c r="F2993" s="47">
        <f t="shared" si="313"/>
        <v>28710</v>
      </c>
      <c r="G2993" s="48">
        <f t="shared" si="314"/>
        <v>28710</v>
      </c>
      <c r="H2993" s="21">
        <v>358610</v>
      </c>
      <c r="I2993" s="21" t="s">
        <v>4290</v>
      </c>
      <c r="J2993" s="21">
        <v>1</v>
      </c>
      <c r="K2993" s="21">
        <v>1</v>
      </c>
      <c r="L2993" s="21">
        <f t="shared" si="315"/>
        <v>0</v>
      </c>
      <c r="M2993" s="21" t="s">
        <v>4882</v>
      </c>
      <c r="N2993" s="30">
        <v>45929</v>
      </c>
      <c r="O2993" s="48">
        <v>37192.5</v>
      </c>
      <c r="P2993" s="21" t="s">
        <v>16</v>
      </c>
      <c r="Q2993" s="21" t="s">
        <v>2070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6"/>
        <v>0</v>
      </c>
      <c r="Z2993" s="21" t="str">
        <f t="shared" si="317"/>
        <v>Monday</v>
      </c>
      <c r="AA2993" s="21" t="str">
        <f t="shared" si="318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2992</v>
      </c>
      <c r="B2994" s="21" t="s">
        <v>3719</v>
      </c>
      <c r="C2994" s="30">
        <v>45919</v>
      </c>
      <c r="D2994" s="30">
        <v>45926</v>
      </c>
      <c r="E2994" s="47">
        <v>107.1</v>
      </c>
      <c r="F2994" s="47">
        <f t="shared" si="313"/>
        <v>9424.7999999999993</v>
      </c>
      <c r="G2994" s="48">
        <f t="shared" si="314"/>
        <v>9424.7999999999993</v>
      </c>
      <c r="H2994" s="21">
        <v>363203</v>
      </c>
      <c r="I2994" s="21" t="s">
        <v>4291</v>
      </c>
      <c r="J2994" s="21">
        <v>1</v>
      </c>
      <c r="K2994" s="21">
        <v>1</v>
      </c>
      <c r="L2994" s="21">
        <f t="shared" si="315"/>
        <v>0</v>
      </c>
      <c r="M2994" s="21" t="s">
        <v>4851</v>
      </c>
      <c r="N2994" s="30">
        <v>45936</v>
      </c>
      <c r="O2994" s="48">
        <v>15414.75</v>
      </c>
      <c r="P2994" s="21" t="s">
        <v>228</v>
      </c>
      <c r="Q2994" s="21">
        <v>58156536115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Kolkata</v>
      </c>
      <c r="W2994" s="38"/>
      <c r="X2994" s="30">
        <v>45937</v>
      </c>
      <c r="Y2994" s="21">
        <f t="shared" si="316"/>
        <v>1</v>
      </c>
      <c r="Z2994" s="21" t="str">
        <f t="shared" si="317"/>
        <v>Monday</v>
      </c>
      <c r="AA2994" s="21" t="str">
        <f t="shared" si="318"/>
        <v>Tuesday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2993</v>
      </c>
      <c r="B2995" s="21" t="s">
        <v>3719</v>
      </c>
      <c r="C2995" s="30">
        <v>45919</v>
      </c>
      <c r="D2995" s="30">
        <v>45926</v>
      </c>
      <c r="E2995" s="47">
        <v>259</v>
      </c>
      <c r="F2995" s="47">
        <f t="shared" si="313"/>
        <v>22792</v>
      </c>
      <c r="G2995" s="48">
        <f t="shared" si="314"/>
        <v>22792</v>
      </c>
      <c r="H2995" s="21">
        <v>363210</v>
      </c>
      <c r="I2995" s="21" t="s">
        <v>4292</v>
      </c>
      <c r="J2995" s="21">
        <v>1</v>
      </c>
      <c r="K2995" s="21">
        <v>1</v>
      </c>
      <c r="L2995" s="21">
        <f t="shared" si="315"/>
        <v>0</v>
      </c>
      <c r="M2995" s="21" t="s">
        <v>4882</v>
      </c>
      <c r="N2995" s="30">
        <v>45929</v>
      </c>
      <c r="O2995" s="48">
        <v>31635</v>
      </c>
      <c r="P2995" s="21" t="s">
        <v>16</v>
      </c>
      <c r="Q2995" s="21" t="s">
        <v>2070</v>
      </c>
      <c r="R2995" s="21" t="s">
        <v>637</v>
      </c>
      <c r="S2995" s="3">
        <v>4</v>
      </c>
      <c r="T2995" s="37"/>
      <c r="U2995" s="21" t="s">
        <v>18</v>
      </c>
      <c r="V2995" s="21" t="str">
        <f>VLOOKUP(P2995,'Customer List'!B:C,2,)</f>
        <v>Delhi</v>
      </c>
      <c r="W2995" s="38"/>
      <c r="X2995" s="30">
        <f>IF(OR(R2995 = "PRIYANKA MADAM", R2995 = "DEEPAK", R2995 = "PORTER"),N2995,"")</f>
        <v>45929</v>
      </c>
      <c r="Y2995" s="21">
        <f t="shared" si="316"/>
        <v>0</v>
      </c>
      <c r="Z2995" s="21" t="str">
        <f t="shared" si="317"/>
        <v>Monday</v>
      </c>
      <c r="AA2995" s="21" t="str">
        <f t="shared" si="318"/>
        <v>Monday</v>
      </c>
      <c r="AB2995" s="21" t="str">
        <f>VLOOKUP(U2995,'Currency Sheet'!A:C,3,)</f>
        <v>DOLLAR</v>
      </c>
      <c r="AC2995" s="42" t="str">
        <f>VLOOKUP(P2995,'Customer List'!B:D,3,)</f>
        <v>Local</v>
      </c>
    </row>
    <row r="2996" spans="1:29" x14ac:dyDescent="0.25">
      <c r="A2996" s="21">
        <v>2994</v>
      </c>
      <c r="B2996" s="21" t="s">
        <v>3719</v>
      </c>
      <c r="C2996" s="30">
        <v>45919</v>
      </c>
      <c r="D2996" s="30">
        <v>45926</v>
      </c>
      <c r="E2996" s="47">
        <v>410.2</v>
      </c>
      <c r="F2996" s="47">
        <f t="shared" si="313"/>
        <v>36097.599999999999</v>
      </c>
      <c r="G2996" s="48">
        <f t="shared" si="314"/>
        <v>36097.599999999999</v>
      </c>
      <c r="H2996" s="21">
        <v>363601</v>
      </c>
      <c r="I2996" s="21" t="s">
        <v>4293</v>
      </c>
      <c r="J2996" s="21">
        <v>1</v>
      </c>
      <c r="K2996" s="21">
        <v>1</v>
      </c>
      <c r="L2996" s="21">
        <f t="shared" si="315"/>
        <v>0</v>
      </c>
      <c r="M2996" s="21" t="s">
        <v>4882</v>
      </c>
      <c r="N2996" s="30">
        <v>45929</v>
      </c>
      <c r="O2996" s="48">
        <v>50103</v>
      </c>
      <c r="P2996" s="21" t="s">
        <v>16</v>
      </c>
      <c r="Q2996" s="21" t="s">
        <v>2070</v>
      </c>
      <c r="R2996" s="21" t="s">
        <v>637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6"/>
        <v>0</v>
      </c>
      <c r="Z2996" s="21" t="str">
        <f t="shared" si="317"/>
        <v>Monday</v>
      </c>
      <c r="AA2996" s="21" t="str">
        <f t="shared" si="318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2995</v>
      </c>
      <c r="B2997" s="21" t="s">
        <v>3719</v>
      </c>
      <c r="C2997" s="30">
        <v>45919</v>
      </c>
      <c r="D2997" s="30">
        <v>45926</v>
      </c>
      <c r="E2997" s="47">
        <v>252</v>
      </c>
      <c r="F2997" s="47">
        <f t="shared" si="313"/>
        <v>22176</v>
      </c>
      <c r="G2997" s="48">
        <f t="shared" si="314"/>
        <v>22176</v>
      </c>
      <c r="H2997" s="21">
        <v>366704</v>
      </c>
      <c r="I2997" s="21" t="s">
        <v>4294</v>
      </c>
      <c r="J2997" s="21">
        <v>1</v>
      </c>
      <c r="K2997" s="21">
        <v>1</v>
      </c>
      <c r="L2997" s="21">
        <f t="shared" si="315"/>
        <v>0</v>
      </c>
      <c r="M2997" s="21" t="s">
        <v>4853</v>
      </c>
      <c r="N2997" s="30">
        <v>45927</v>
      </c>
      <c r="O2997" s="48">
        <v>37600.199999999997</v>
      </c>
      <c r="P2997" s="21" t="s">
        <v>242</v>
      </c>
      <c r="Q2997" s="21">
        <v>58156233800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Mumbai</v>
      </c>
      <c r="W2997" s="38"/>
      <c r="X2997" s="30">
        <v>45929</v>
      </c>
      <c r="Y2997" s="21">
        <f t="shared" si="316"/>
        <v>2</v>
      </c>
      <c r="Z2997" s="21" t="str">
        <f t="shared" si="317"/>
        <v>Saturday</v>
      </c>
      <c r="AA2997" s="21" t="str">
        <f t="shared" si="318"/>
        <v>Monday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2996</v>
      </c>
      <c r="B2998" s="21" t="s">
        <v>3719</v>
      </c>
      <c r="C2998" s="30">
        <v>45919</v>
      </c>
      <c r="D2998" s="30">
        <v>45926</v>
      </c>
      <c r="E2998" s="47">
        <v>104.3</v>
      </c>
      <c r="F2998" s="47">
        <f t="shared" si="313"/>
        <v>9178.4</v>
      </c>
      <c r="G2998" s="48">
        <f t="shared" si="314"/>
        <v>9178.4</v>
      </c>
      <c r="H2998" s="21">
        <v>367405</v>
      </c>
      <c r="I2998" s="21" t="s">
        <v>4088</v>
      </c>
      <c r="J2998" s="21">
        <v>1</v>
      </c>
      <c r="K2998" s="21">
        <v>1</v>
      </c>
      <c r="L2998" s="21">
        <f t="shared" si="315"/>
        <v>0</v>
      </c>
      <c r="M2998" s="21" t="s">
        <v>4852</v>
      </c>
      <c r="N2998" s="30">
        <v>45936</v>
      </c>
      <c r="O2998" s="48">
        <v>15011.75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6"/>
        <v>1</v>
      </c>
      <c r="Z2998" s="21" t="str">
        <f t="shared" si="317"/>
        <v>Monday</v>
      </c>
      <c r="AA2998" s="21" t="str">
        <f t="shared" si="318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2997</v>
      </c>
      <c r="B2999" s="21" t="s">
        <v>3719</v>
      </c>
      <c r="C2999" s="30">
        <v>45919</v>
      </c>
      <c r="D2999" s="30">
        <v>45926</v>
      </c>
      <c r="E2999" s="47">
        <v>102.9</v>
      </c>
      <c r="F2999" s="47">
        <f t="shared" si="313"/>
        <v>9055.2000000000007</v>
      </c>
      <c r="G2999" s="48">
        <f t="shared" si="314"/>
        <v>9055.2000000000007</v>
      </c>
      <c r="H2999" s="21">
        <v>368503</v>
      </c>
      <c r="I2999" s="21" t="s">
        <v>4295</v>
      </c>
      <c r="J2999" s="21">
        <v>1</v>
      </c>
      <c r="K2999" s="21">
        <v>1</v>
      </c>
      <c r="L2999" s="21">
        <f t="shared" si="315"/>
        <v>0</v>
      </c>
      <c r="M2999" s="21" t="s">
        <v>4907</v>
      </c>
      <c r="N2999" s="30">
        <v>45929</v>
      </c>
      <c r="O2999" s="48">
        <v>13965</v>
      </c>
      <c r="P2999" s="21" t="s">
        <v>213</v>
      </c>
      <c r="Q2999" s="21" t="s">
        <v>1996</v>
      </c>
      <c r="R2999" s="21" t="s">
        <v>1996</v>
      </c>
      <c r="S2999" s="3">
        <v>4</v>
      </c>
      <c r="T2999" s="37"/>
      <c r="U2999" s="21" t="s">
        <v>18</v>
      </c>
      <c r="V2999" s="21" t="str">
        <f>VLOOKUP(P2999,'Customer List'!B:C,2,)</f>
        <v>Delhi</v>
      </c>
      <c r="W2999" s="38"/>
      <c r="X2999" s="30">
        <f>IF(OR(R2999 = "PRIYANKA MADAM", R2999 = "DEEPAK", R2999 = "PORTER"),N2999,"")</f>
        <v>45929</v>
      </c>
      <c r="Y2999" s="21">
        <f t="shared" si="316"/>
        <v>0</v>
      </c>
      <c r="Z2999" s="21" t="str">
        <f t="shared" si="317"/>
        <v>Monday</v>
      </c>
      <c r="AA2999" s="21" t="str">
        <f t="shared" si="318"/>
        <v>Monday</v>
      </c>
      <c r="AB2999" s="21" t="str">
        <f>VLOOKUP(U2999,'Currency Sheet'!A:C,3,)</f>
        <v>DOLLAR</v>
      </c>
      <c r="AC2999" s="42" t="str">
        <f>VLOOKUP(P2999,'Customer List'!B:D,3,)</f>
        <v>Local</v>
      </c>
    </row>
    <row r="3000" spans="1:29" x14ac:dyDescent="0.25">
      <c r="A3000" s="21">
        <v>2998</v>
      </c>
      <c r="B3000" s="21" t="s">
        <v>3719</v>
      </c>
      <c r="C3000" s="30">
        <v>45919</v>
      </c>
      <c r="D3000" s="30">
        <v>45926</v>
      </c>
      <c r="E3000" s="47">
        <v>96.6</v>
      </c>
      <c r="F3000" s="47">
        <f t="shared" si="313"/>
        <v>8500.7999999999993</v>
      </c>
      <c r="G3000" s="48">
        <f t="shared" si="314"/>
        <v>8500.7999999999993</v>
      </c>
      <c r="H3000" s="21">
        <v>368508</v>
      </c>
      <c r="I3000" s="21" t="s">
        <v>3947</v>
      </c>
      <c r="J3000" s="21">
        <v>1</v>
      </c>
      <c r="K3000" s="21">
        <v>1</v>
      </c>
      <c r="L3000" s="21">
        <f t="shared" si="315"/>
        <v>0</v>
      </c>
      <c r="M3000" s="21" t="s">
        <v>4851</v>
      </c>
      <c r="N3000" s="30">
        <v>45936</v>
      </c>
      <c r="O3000" s="48">
        <v>13903.5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6"/>
        <v>1</v>
      </c>
      <c r="Z3000" s="21" t="str">
        <f t="shared" si="317"/>
        <v>Monday</v>
      </c>
      <c r="AA3000" s="21" t="str">
        <f t="shared" si="318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2999</v>
      </c>
      <c r="B3001" s="21" t="s">
        <v>3719</v>
      </c>
      <c r="C3001" s="30">
        <v>45919</v>
      </c>
      <c r="D3001" s="30">
        <v>45926</v>
      </c>
      <c r="E3001" s="47">
        <v>42.7</v>
      </c>
      <c r="F3001" s="47">
        <f t="shared" si="313"/>
        <v>3757.6000000000004</v>
      </c>
      <c r="G3001" s="48">
        <f t="shared" si="314"/>
        <v>3757.6000000000004</v>
      </c>
      <c r="H3001" s="21">
        <v>368509</v>
      </c>
      <c r="I3001" s="21" t="s">
        <v>4296</v>
      </c>
      <c r="J3001" s="21">
        <v>1</v>
      </c>
      <c r="K3001" s="21">
        <v>1</v>
      </c>
      <c r="L3001" s="21">
        <f t="shared" si="315"/>
        <v>0</v>
      </c>
      <c r="M3001" s="21" t="s">
        <v>4851</v>
      </c>
      <c r="N3001" s="30">
        <v>45936</v>
      </c>
      <c r="O3001" s="48">
        <v>6145.75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 t="shared" si="316"/>
        <v>1</v>
      </c>
      <c r="Z3001" s="21" t="str">
        <f t="shared" si="317"/>
        <v>Monday</v>
      </c>
      <c r="AA3001" s="21" t="str">
        <f t="shared" si="318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x14ac:dyDescent="0.25">
      <c r="A3002" s="21">
        <v>3000</v>
      </c>
      <c r="B3002" s="21" t="s">
        <v>3719</v>
      </c>
      <c r="C3002" s="30">
        <v>45919</v>
      </c>
      <c r="D3002" s="30">
        <v>45926</v>
      </c>
      <c r="E3002" s="47">
        <v>210</v>
      </c>
      <c r="F3002" s="47">
        <f t="shared" si="313"/>
        <v>18480</v>
      </c>
      <c r="G3002" s="48">
        <f t="shared" si="314"/>
        <v>18480</v>
      </c>
      <c r="H3002" s="21">
        <v>369312</v>
      </c>
      <c r="I3002" s="21" t="s">
        <v>4297</v>
      </c>
      <c r="J3002" s="21">
        <v>1</v>
      </c>
      <c r="K3002" s="21">
        <v>1</v>
      </c>
      <c r="L3002" s="21">
        <f t="shared" si="315"/>
        <v>0</v>
      </c>
      <c r="M3002" s="21" t="s">
        <v>4875</v>
      </c>
      <c r="N3002" s="30">
        <v>45927</v>
      </c>
      <c r="O3002" s="48">
        <v>31620</v>
      </c>
      <c r="P3002" s="21" t="s">
        <v>886</v>
      </c>
      <c r="Q3002" s="21">
        <v>58156225400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Karnataka</v>
      </c>
      <c r="W3002" s="38"/>
      <c r="X3002" s="30">
        <v>45930</v>
      </c>
      <c r="Y3002" s="21">
        <f t="shared" si="316"/>
        <v>3</v>
      </c>
      <c r="Z3002" s="21" t="str">
        <f t="shared" si="317"/>
        <v>Saturday</v>
      </c>
      <c r="AA3002" s="21" t="str">
        <f t="shared" si="318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3001</v>
      </c>
      <c r="B3003" s="21" t="s">
        <v>3719</v>
      </c>
      <c r="C3003" s="30">
        <v>45919</v>
      </c>
      <c r="D3003" s="30">
        <v>45926</v>
      </c>
      <c r="E3003" s="47">
        <v>161.25</v>
      </c>
      <c r="F3003" s="47">
        <f t="shared" si="313"/>
        <v>14190</v>
      </c>
      <c r="G3003" s="48">
        <f t="shared" si="314"/>
        <v>14190</v>
      </c>
      <c r="H3003" s="21">
        <v>369321</v>
      </c>
      <c r="I3003" s="21" t="s">
        <v>4298</v>
      </c>
      <c r="J3003" s="21">
        <v>1</v>
      </c>
      <c r="K3003" s="21">
        <v>1</v>
      </c>
      <c r="L3003" s="21">
        <f t="shared" si="315"/>
        <v>0</v>
      </c>
      <c r="M3003" s="21" t="s">
        <v>4852</v>
      </c>
      <c r="N3003" s="30">
        <v>45936</v>
      </c>
      <c r="O3003" s="48">
        <v>21661.25</v>
      </c>
      <c r="P3003" s="21" t="s">
        <v>228</v>
      </c>
      <c r="Q3003" s="21">
        <v>58156536115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Kolkata</v>
      </c>
      <c r="W3003" s="38"/>
      <c r="X3003" s="30">
        <v>45937</v>
      </c>
      <c r="Y3003" s="21">
        <f t="shared" si="316"/>
        <v>1</v>
      </c>
      <c r="Z3003" s="21" t="str">
        <f t="shared" si="317"/>
        <v>Monday</v>
      </c>
      <c r="AA3003" s="21" t="str">
        <f t="shared" si="318"/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x14ac:dyDescent="0.25">
      <c r="A3004" s="21">
        <v>3002</v>
      </c>
      <c r="B3004" s="21" t="s">
        <v>3719</v>
      </c>
      <c r="C3004" s="30">
        <v>45919</v>
      </c>
      <c r="D3004" s="30">
        <v>45926</v>
      </c>
      <c r="E3004" s="47">
        <v>226.1</v>
      </c>
      <c r="F3004" s="47">
        <f t="shared" si="313"/>
        <v>19896.8</v>
      </c>
      <c r="G3004" s="48">
        <f t="shared" si="314"/>
        <v>19896.8</v>
      </c>
      <c r="H3004" s="21">
        <v>372002</v>
      </c>
      <c r="I3004" s="21" t="s">
        <v>4299</v>
      </c>
      <c r="J3004" s="21">
        <v>1</v>
      </c>
      <c r="K3004" s="21">
        <v>1</v>
      </c>
      <c r="L3004" s="21">
        <f t="shared" si="315"/>
        <v>0</v>
      </c>
      <c r="M3004" s="21" t="s">
        <v>3721</v>
      </c>
      <c r="N3004" s="30">
        <v>45929</v>
      </c>
      <c r="O3004" s="48">
        <v>35045.5</v>
      </c>
      <c r="P3004" s="21" t="s">
        <v>3720</v>
      </c>
      <c r="Q3004" s="21" t="s">
        <v>2070</v>
      </c>
      <c r="R3004" s="21" t="s">
        <v>637</v>
      </c>
      <c r="S3004" s="3">
        <v>4</v>
      </c>
      <c r="T3004" s="37"/>
      <c r="U3004" s="21" t="s">
        <v>18</v>
      </c>
      <c r="V3004" s="21" t="str">
        <f>VLOOKUP(P3004,'Customer List'!B:C,2,)</f>
        <v>Delhi</v>
      </c>
      <c r="W3004" s="38"/>
      <c r="X3004" s="30">
        <f>IF(OR(R3004 = "PRIYANKA MADAM", R3004 = "DEEPAK", R3004 = "PORTER"),N3004,"")</f>
        <v>45929</v>
      </c>
      <c r="Y3004" s="21">
        <f t="shared" si="316"/>
        <v>0</v>
      </c>
      <c r="Z3004" s="21" t="str">
        <f t="shared" si="317"/>
        <v>Monday</v>
      </c>
      <c r="AA3004" s="21" t="str">
        <f t="shared" si="318"/>
        <v>Monday</v>
      </c>
      <c r="AB3004" s="21" t="str">
        <f>VLOOKUP(U3004,'Currency Sheet'!A:C,3,)</f>
        <v>DOLLAR</v>
      </c>
      <c r="AC3004" s="42" t="str">
        <f>VLOOKUP(P3004,'Customer List'!B:D,3,)</f>
        <v>Local</v>
      </c>
    </row>
    <row r="3005" spans="1:29" x14ac:dyDescent="0.25">
      <c r="A3005" s="21">
        <v>3003</v>
      </c>
      <c r="B3005" s="21" t="s">
        <v>3719</v>
      </c>
      <c r="C3005" s="30">
        <v>45919</v>
      </c>
      <c r="D3005" s="30">
        <v>45926</v>
      </c>
      <c r="E3005" s="47">
        <v>87.5</v>
      </c>
      <c r="F3005" s="47">
        <f t="shared" si="313"/>
        <v>7700</v>
      </c>
      <c r="G3005" s="48">
        <f t="shared" si="314"/>
        <v>7700</v>
      </c>
      <c r="H3005" s="21">
        <v>372203</v>
      </c>
      <c r="I3005" s="21" t="s">
        <v>4300</v>
      </c>
      <c r="J3005" s="21">
        <v>1</v>
      </c>
      <c r="K3005" s="21">
        <v>1</v>
      </c>
      <c r="L3005" s="21">
        <f t="shared" si="315"/>
        <v>0</v>
      </c>
      <c r="M3005" s="21" t="s">
        <v>4852</v>
      </c>
      <c r="N3005" s="30">
        <v>45936</v>
      </c>
      <c r="O3005" s="48">
        <v>12593.75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6"/>
        <v>1</v>
      </c>
      <c r="Z3005" s="21" t="str">
        <f t="shared" si="317"/>
        <v>Monday</v>
      </c>
      <c r="AA3005" s="21" t="str">
        <f t="shared" si="318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3004</v>
      </c>
      <c r="B3006" s="21" t="s">
        <v>3719</v>
      </c>
      <c r="C3006" s="30">
        <v>45919</v>
      </c>
      <c r="D3006" s="30">
        <v>45926</v>
      </c>
      <c r="E3006" s="47">
        <v>234.5</v>
      </c>
      <c r="F3006" s="47">
        <f t="shared" si="313"/>
        <v>20636</v>
      </c>
      <c r="G3006" s="48">
        <f t="shared" si="314"/>
        <v>20636</v>
      </c>
      <c r="H3006" s="21">
        <v>372208</v>
      </c>
      <c r="I3006" s="21" t="s">
        <v>3973</v>
      </c>
      <c r="J3006" s="21">
        <v>1</v>
      </c>
      <c r="K3006" s="21">
        <v>1</v>
      </c>
      <c r="L3006" s="21">
        <f t="shared" si="315"/>
        <v>0</v>
      </c>
      <c r="M3006" s="21" t="s">
        <v>4929</v>
      </c>
      <c r="N3006" s="30">
        <v>45938</v>
      </c>
      <c r="O3006" s="48">
        <v>32249.33</v>
      </c>
      <c r="P3006" s="21" t="s">
        <v>254</v>
      </c>
      <c r="Q3006" s="21" t="s">
        <v>636</v>
      </c>
      <c r="R3006" s="21" t="s">
        <v>847</v>
      </c>
      <c r="S3006" s="3">
        <v>4</v>
      </c>
      <c r="T3006" s="37"/>
      <c r="U3006" s="21" t="s">
        <v>18</v>
      </c>
      <c r="V3006" s="21" t="str">
        <f>VLOOKUP(P3006,'Customer List'!B:C,2,)</f>
        <v>Delhi</v>
      </c>
      <c r="W3006" s="38"/>
      <c r="X3006" s="30">
        <f>IF(OR(R3006 = "PRIYANKA MADAM", R3006 = "DEEPAK", R3006 = "PORTER"),N3006,"")</f>
        <v>45938</v>
      </c>
      <c r="Y3006" s="21">
        <f t="shared" si="316"/>
        <v>0</v>
      </c>
      <c r="Z3006" s="21" t="str">
        <f t="shared" si="317"/>
        <v>Wednesday</v>
      </c>
      <c r="AA3006" s="21" t="str">
        <f t="shared" si="318"/>
        <v>Wednesday</v>
      </c>
      <c r="AB3006" s="21" t="str">
        <f>VLOOKUP(U3006,'Currency Sheet'!A:C,3,)</f>
        <v>DOLLAR</v>
      </c>
      <c r="AC3006" s="42" t="str">
        <f>VLOOKUP(P3006,'Customer List'!B:D,3,)</f>
        <v>Local</v>
      </c>
    </row>
    <row r="3007" spans="1:29" x14ac:dyDescent="0.25">
      <c r="A3007" s="21">
        <v>3005</v>
      </c>
      <c r="B3007" s="21" t="s">
        <v>3719</v>
      </c>
      <c r="C3007" s="30">
        <v>45919</v>
      </c>
      <c r="D3007" s="30">
        <v>45926</v>
      </c>
      <c r="E3007" s="47">
        <v>300.3</v>
      </c>
      <c r="F3007" s="47">
        <f t="shared" si="313"/>
        <v>26426.400000000001</v>
      </c>
      <c r="G3007" s="48">
        <f t="shared" si="314"/>
        <v>26426.400000000001</v>
      </c>
      <c r="H3007" s="21">
        <v>372716</v>
      </c>
      <c r="I3007" s="21" t="s">
        <v>4301</v>
      </c>
      <c r="J3007" s="21">
        <v>1</v>
      </c>
      <c r="K3007" s="21">
        <v>1</v>
      </c>
      <c r="L3007" s="21">
        <f t="shared" si="315"/>
        <v>0</v>
      </c>
      <c r="M3007" s="21" t="s">
        <v>4875</v>
      </c>
      <c r="N3007" s="30">
        <v>45927</v>
      </c>
      <c r="O3007" s="48">
        <v>45216.6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6"/>
        <v>3</v>
      </c>
      <c r="Z3007" s="21" t="str">
        <f t="shared" si="317"/>
        <v>Saturday</v>
      </c>
      <c r="AA3007" s="21" t="str">
        <f t="shared" si="318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3006</v>
      </c>
      <c r="B3008" s="21" t="s">
        <v>3719</v>
      </c>
      <c r="C3008" s="30">
        <v>45919</v>
      </c>
      <c r="D3008" s="30">
        <v>45926</v>
      </c>
      <c r="E3008" s="47">
        <v>56</v>
      </c>
      <c r="F3008" s="47">
        <f t="shared" si="313"/>
        <v>4928</v>
      </c>
      <c r="G3008" s="48">
        <f t="shared" si="314"/>
        <v>4928</v>
      </c>
      <c r="H3008" s="21">
        <v>384813</v>
      </c>
      <c r="I3008" s="21" t="s">
        <v>4302</v>
      </c>
      <c r="J3008" s="21">
        <v>1</v>
      </c>
      <c r="K3008" s="21">
        <v>1</v>
      </c>
      <c r="L3008" s="21">
        <f t="shared" si="315"/>
        <v>0</v>
      </c>
      <c r="M3008" s="21" t="s">
        <v>4852</v>
      </c>
      <c r="N3008" s="30">
        <v>45936</v>
      </c>
      <c r="O3008" s="48">
        <v>8060</v>
      </c>
      <c r="P3008" s="21" t="s">
        <v>228</v>
      </c>
      <c r="Q3008" s="21">
        <v>58156536115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Kolkata</v>
      </c>
      <c r="W3008" s="38"/>
      <c r="X3008" s="30">
        <v>45937</v>
      </c>
      <c r="Y3008" s="21">
        <f t="shared" si="316"/>
        <v>1</v>
      </c>
      <c r="Z3008" s="21" t="str">
        <f t="shared" si="317"/>
        <v>Monday</v>
      </c>
      <c r="AA3008" s="21" t="str">
        <f t="shared" si="318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3007</v>
      </c>
      <c r="B3009" s="21" t="s">
        <v>3719</v>
      </c>
      <c r="C3009" s="30">
        <v>45919</v>
      </c>
      <c r="D3009" s="30">
        <v>45926</v>
      </c>
      <c r="E3009" s="47">
        <v>268.5</v>
      </c>
      <c r="F3009" s="47">
        <f t="shared" si="313"/>
        <v>23628</v>
      </c>
      <c r="G3009" s="48">
        <f t="shared" si="314"/>
        <v>70884</v>
      </c>
      <c r="H3009" s="21">
        <v>400158</v>
      </c>
      <c r="I3009" s="21" t="s">
        <v>3802</v>
      </c>
      <c r="J3009" s="21">
        <v>3</v>
      </c>
      <c r="K3009" s="21">
        <v>3</v>
      </c>
      <c r="L3009" s="21">
        <f t="shared" si="315"/>
        <v>0</v>
      </c>
      <c r="M3009" s="21" t="s">
        <v>4875</v>
      </c>
      <c r="N3009" s="30">
        <v>45927</v>
      </c>
      <c r="O3009" s="48">
        <f>37733.2*3</f>
        <v>113199.59999999999</v>
      </c>
      <c r="P3009" s="21" t="s">
        <v>886</v>
      </c>
      <c r="Q3009" s="21">
        <v>58156225400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Karnataka</v>
      </c>
      <c r="W3009" s="38"/>
      <c r="X3009" s="30">
        <v>45930</v>
      </c>
      <c r="Y3009" s="21">
        <f t="shared" si="316"/>
        <v>3</v>
      </c>
      <c r="Z3009" s="21" t="str">
        <f t="shared" si="317"/>
        <v>Saturday</v>
      </c>
      <c r="AA3009" s="21" t="str">
        <f t="shared" si="318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x14ac:dyDescent="0.25">
      <c r="A3010" s="21">
        <v>3008</v>
      </c>
      <c r="B3010" s="21" t="s">
        <v>3719</v>
      </c>
      <c r="C3010" s="30">
        <v>45919</v>
      </c>
      <c r="D3010" s="30">
        <v>45926</v>
      </c>
      <c r="E3010" s="47">
        <v>64.400000000000006</v>
      </c>
      <c r="F3010" s="47">
        <f t="shared" si="313"/>
        <v>5667.2000000000007</v>
      </c>
      <c r="G3010" s="48">
        <f t="shared" si="314"/>
        <v>11334.400000000001</v>
      </c>
      <c r="H3010" s="21">
        <v>400212</v>
      </c>
      <c r="I3010" s="21" t="s">
        <v>4303</v>
      </c>
      <c r="J3010" s="21">
        <v>2</v>
      </c>
      <c r="K3010" s="21">
        <v>2</v>
      </c>
      <c r="L3010" s="21">
        <f t="shared" si="315"/>
        <v>0</v>
      </c>
      <c r="M3010" s="21" t="s">
        <v>4875</v>
      </c>
      <c r="N3010" s="30">
        <v>45927</v>
      </c>
      <c r="O3010" s="48">
        <v>19393.599999999999</v>
      </c>
      <c r="P3010" s="21" t="s">
        <v>886</v>
      </c>
      <c r="Q3010" s="21">
        <v>58156225400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Karnataka</v>
      </c>
      <c r="W3010" s="38"/>
      <c r="X3010" s="30">
        <v>45930</v>
      </c>
      <c r="Y3010" s="21">
        <f t="shared" si="316"/>
        <v>3</v>
      </c>
      <c r="Z3010" s="21" t="str">
        <f t="shared" si="317"/>
        <v>Saturday</v>
      </c>
      <c r="AA3010" s="21" t="str">
        <f t="shared" si="318"/>
        <v>Tuesday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3009</v>
      </c>
      <c r="B3011" s="21" t="s">
        <v>3719</v>
      </c>
      <c r="C3011" s="30">
        <v>45919</v>
      </c>
      <c r="D3011" s="30">
        <v>45926</v>
      </c>
      <c r="E3011" s="47">
        <v>81.900000000000006</v>
      </c>
      <c r="F3011" s="47">
        <f t="shared" si="313"/>
        <v>7207.2000000000007</v>
      </c>
      <c r="G3011" s="48">
        <f t="shared" si="314"/>
        <v>7207.2000000000007</v>
      </c>
      <c r="H3011" s="21">
        <v>401319</v>
      </c>
      <c r="I3011" s="21" t="s">
        <v>4304</v>
      </c>
      <c r="J3011" s="21">
        <v>1</v>
      </c>
      <c r="K3011" s="21">
        <v>1</v>
      </c>
      <c r="L3011" s="21">
        <f t="shared" si="315"/>
        <v>0</v>
      </c>
      <c r="M3011" s="21" t="s">
        <v>4931</v>
      </c>
      <c r="N3011" s="30">
        <v>45927</v>
      </c>
      <c r="O3011" s="48">
        <v>11787.75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6"/>
        <v>2</v>
      </c>
      <c r="Z3011" s="21" t="str">
        <f t="shared" si="317"/>
        <v>Saturday</v>
      </c>
      <c r="AA3011" s="21" t="str">
        <f t="shared" si="318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3010</v>
      </c>
      <c r="B3012" s="21" t="s">
        <v>3719</v>
      </c>
      <c r="C3012" s="30">
        <v>45919</v>
      </c>
      <c r="D3012" s="30">
        <v>45926</v>
      </c>
      <c r="E3012" s="47">
        <v>144.19999999999999</v>
      </c>
      <c r="F3012" s="47">
        <f t="shared" ref="F3012:F3075" si="319">IF(AB3012="DOLLAR",E3012*88,E3012)</f>
        <v>12689.599999999999</v>
      </c>
      <c r="G3012" s="48">
        <f t="shared" ref="G3012:G3075" si="320">F3012*J3012</f>
        <v>12689.599999999999</v>
      </c>
      <c r="H3012" s="21">
        <v>405206</v>
      </c>
      <c r="I3012" s="21" t="s">
        <v>4305</v>
      </c>
      <c r="J3012" s="21">
        <v>1</v>
      </c>
      <c r="K3012" s="21">
        <v>1</v>
      </c>
      <c r="L3012" s="21">
        <f t="shared" ref="L3012:L3075" si="321">J3012-K3012</f>
        <v>0</v>
      </c>
      <c r="M3012" s="21" t="s">
        <v>3722</v>
      </c>
      <c r="N3012" s="30">
        <v>45929</v>
      </c>
      <c r="O3012" s="48">
        <v>19281.599999999999</v>
      </c>
      <c r="P3012" s="21" t="s">
        <v>625</v>
      </c>
      <c r="Q3012" s="21" t="s">
        <v>2070</v>
      </c>
      <c r="R3012" s="21" t="s">
        <v>637</v>
      </c>
      <c r="S3012" s="3">
        <v>4</v>
      </c>
      <c r="T3012" s="37"/>
      <c r="U3012" s="21" t="s">
        <v>18</v>
      </c>
      <c r="V3012" s="21" t="str">
        <f>VLOOKUP(P3012,'Customer List'!B:C,2,)</f>
        <v>Delhi</v>
      </c>
      <c r="W3012" s="38"/>
      <c r="X3012" s="30">
        <f>IF(OR(R3012 = "PRIYANKA MADAM", R3012 = "DEEPAK", R3012 = "PORTER"),N3012,"")</f>
        <v>45929</v>
      </c>
      <c r="Y3012" s="21">
        <f t="shared" ref="Y3012:Y3075" si="322">IF(X3012="", "", X3012-N3012)</f>
        <v>0</v>
      </c>
      <c r="Z3012" s="21" t="str">
        <f t="shared" ref="Z3012:Z3075" si="323">IF(N3012="", "", TEXT(N3012, "dddd"))</f>
        <v>Monday</v>
      </c>
      <c r="AA3012" s="21" t="str">
        <f t="shared" ref="AA3012:AA3075" si="324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Local</v>
      </c>
    </row>
    <row r="3013" spans="1:29" x14ac:dyDescent="0.25">
      <c r="A3013" s="21">
        <v>3011</v>
      </c>
      <c r="B3013" s="21" t="s">
        <v>3719</v>
      </c>
      <c r="C3013" s="30">
        <v>45919</v>
      </c>
      <c r="D3013" s="30">
        <v>45926</v>
      </c>
      <c r="E3013" s="47">
        <v>78.400000000000006</v>
      </c>
      <c r="F3013" s="47">
        <f t="shared" si="319"/>
        <v>6899.2000000000007</v>
      </c>
      <c r="G3013" s="48">
        <f t="shared" si="320"/>
        <v>6899.2000000000007</v>
      </c>
      <c r="H3013" s="21">
        <v>405326</v>
      </c>
      <c r="I3013" s="21" t="s">
        <v>4306</v>
      </c>
      <c r="J3013" s="21">
        <v>1</v>
      </c>
      <c r="K3013" s="21">
        <v>1</v>
      </c>
      <c r="L3013" s="21">
        <f t="shared" si="321"/>
        <v>0</v>
      </c>
      <c r="M3013" s="21" t="s">
        <v>4931</v>
      </c>
      <c r="N3013" s="30">
        <v>45927</v>
      </c>
      <c r="O3013" s="48">
        <v>11284</v>
      </c>
      <c r="P3013" s="21" t="s">
        <v>165</v>
      </c>
      <c r="Q3013" s="21">
        <v>58156229353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Lucknow</v>
      </c>
      <c r="W3013" s="38"/>
      <c r="X3013" s="30">
        <v>45929</v>
      </c>
      <c r="Y3013" s="21">
        <f t="shared" si="322"/>
        <v>2</v>
      </c>
      <c r="Z3013" s="21" t="str">
        <f t="shared" si="323"/>
        <v>Saturday</v>
      </c>
      <c r="AA3013" s="21" t="str">
        <f t="shared" si="324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3012</v>
      </c>
      <c r="B3014" s="21" t="s">
        <v>3719</v>
      </c>
      <c r="C3014" s="30">
        <v>45919</v>
      </c>
      <c r="D3014" s="30">
        <v>45926</v>
      </c>
      <c r="E3014" s="47">
        <v>58.1</v>
      </c>
      <c r="F3014" s="47">
        <f t="shared" si="319"/>
        <v>5112.8</v>
      </c>
      <c r="G3014" s="48">
        <f t="shared" si="320"/>
        <v>5112.8</v>
      </c>
      <c r="H3014" s="21">
        <v>406605</v>
      </c>
      <c r="I3014" s="21" t="s">
        <v>4307</v>
      </c>
      <c r="J3014" s="21">
        <v>1</v>
      </c>
      <c r="K3014" s="21">
        <v>1</v>
      </c>
      <c r="L3014" s="21">
        <f t="shared" si="321"/>
        <v>0</v>
      </c>
      <c r="M3014" s="21" t="s">
        <v>4931</v>
      </c>
      <c r="N3014" s="30">
        <v>45927</v>
      </c>
      <c r="O3014" s="48">
        <v>8362.25</v>
      </c>
      <c r="P3014" s="21" t="s">
        <v>165</v>
      </c>
      <c r="Q3014" s="21">
        <v>58156229353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Lucknow</v>
      </c>
      <c r="W3014" s="38"/>
      <c r="X3014" s="30">
        <v>45929</v>
      </c>
      <c r="Y3014" s="21">
        <f t="shared" si="322"/>
        <v>2</v>
      </c>
      <c r="Z3014" s="21" t="str">
        <f t="shared" si="323"/>
        <v>Saturday</v>
      </c>
      <c r="AA3014" s="21" t="str">
        <f t="shared" si="324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3013</v>
      </c>
      <c r="B3015" s="21" t="s">
        <v>3719</v>
      </c>
      <c r="C3015" s="30">
        <v>45919</v>
      </c>
      <c r="D3015" s="30">
        <v>45926</v>
      </c>
      <c r="E3015" s="47">
        <v>79.099999999999994</v>
      </c>
      <c r="F3015" s="47">
        <f t="shared" si="319"/>
        <v>6960.7999999999993</v>
      </c>
      <c r="G3015" s="48">
        <f t="shared" si="320"/>
        <v>6960.7999999999993</v>
      </c>
      <c r="H3015" s="21">
        <v>406609</v>
      </c>
      <c r="I3015" s="21" t="s">
        <v>4308</v>
      </c>
      <c r="J3015" s="21">
        <v>1</v>
      </c>
      <c r="K3015" s="21">
        <v>1</v>
      </c>
      <c r="L3015" s="21">
        <f t="shared" si="321"/>
        <v>0</v>
      </c>
      <c r="M3015" s="21" t="s">
        <v>4858</v>
      </c>
      <c r="N3015" s="30">
        <v>45927</v>
      </c>
      <c r="O3015" s="48">
        <v>12250</v>
      </c>
      <c r="P3015" s="21" t="s">
        <v>2046</v>
      </c>
      <c r="Q3015" s="21">
        <v>58156226041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22"/>
        <v>2</v>
      </c>
      <c r="Z3015" s="21" t="str">
        <f t="shared" si="323"/>
        <v>Saturday</v>
      </c>
      <c r="AA3015" s="21" t="str">
        <f t="shared" si="324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3014</v>
      </c>
      <c r="B3016" s="21" t="s">
        <v>3719</v>
      </c>
      <c r="C3016" s="30">
        <v>45919</v>
      </c>
      <c r="D3016" s="30">
        <v>45926</v>
      </c>
      <c r="E3016" s="47">
        <v>41.3</v>
      </c>
      <c r="F3016" s="47">
        <f t="shared" si="319"/>
        <v>3634.3999999999996</v>
      </c>
      <c r="G3016" s="48">
        <f t="shared" si="320"/>
        <v>7268.7999999999993</v>
      </c>
      <c r="H3016" s="21">
        <v>420404</v>
      </c>
      <c r="I3016" s="21" t="s">
        <v>3746</v>
      </c>
      <c r="J3016" s="21">
        <v>2</v>
      </c>
      <c r="K3016" s="21">
        <v>2</v>
      </c>
      <c r="L3016" s="21">
        <f t="shared" si="321"/>
        <v>0</v>
      </c>
      <c r="M3016" s="21" t="s">
        <v>4898</v>
      </c>
      <c r="N3016" s="30">
        <v>45927</v>
      </c>
      <c r="O3016" s="48">
        <v>12803</v>
      </c>
      <c r="P3016" s="21" t="s">
        <v>891</v>
      </c>
      <c r="Q3016" s="21">
        <v>58156226575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22"/>
        <v>2</v>
      </c>
      <c r="Z3016" s="21" t="str">
        <f t="shared" si="323"/>
        <v>Saturday</v>
      </c>
      <c r="AA3016" s="21" t="str">
        <f t="shared" si="324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3015</v>
      </c>
      <c r="B3017" s="21" t="s">
        <v>3719</v>
      </c>
      <c r="C3017" s="30">
        <v>45919</v>
      </c>
      <c r="D3017" s="30">
        <v>45926</v>
      </c>
      <c r="E3017" s="47">
        <v>160.30000000000001</v>
      </c>
      <c r="F3017" s="47">
        <f t="shared" si="319"/>
        <v>14106.400000000001</v>
      </c>
      <c r="G3017" s="48">
        <f t="shared" si="320"/>
        <v>28212.800000000003</v>
      </c>
      <c r="H3017" s="21">
        <v>422302</v>
      </c>
      <c r="I3017" s="21" t="s">
        <v>3810</v>
      </c>
      <c r="J3017" s="21">
        <v>2</v>
      </c>
      <c r="K3017" s="21">
        <v>2</v>
      </c>
      <c r="L3017" s="21">
        <f t="shared" si="321"/>
        <v>0</v>
      </c>
      <c r="M3017" s="21" t="s">
        <v>4859</v>
      </c>
      <c r="N3017" s="30">
        <v>45927</v>
      </c>
      <c r="O3017" s="48">
        <v>49693</v>
      </c>
      <c r="P3017" s="21" t="s">
        <v>2046</v>
      </c>
      <c r="Q3017" s="21">
        <v>58156226041</v>
      </c>
      <c r="R3017" s="21" t="s">
        <v>40</v>
      </c>
      <c r="S3017" s="3">
        <v>4</v>
      </c>
      <c r="T3017" s="37"/>
      <c r="U3017" s="21" t="s">
        <v>18</v>
      </c>
      <c r="V3017" s="21" t="str">
        <f>VLOOKUP(P3017,'Customer List'!B:C,2,)</f>
        <v>Banglore</v>
      </c>
      <c r="W3017" s="38"/>
      <c r="X3017" s="30">
        <v>45929</v>
      </c>
      <c r="Y3017" s="21">
        <f t="shared" si="322"/>
        <v>2</v>
      </c>
      <c r="Z3017" s="21" t="str">
        <f t="shared" si="323"/>
        <v>Saturday</v>
      </c>
      <c r="AA3017" s="21" t="str">
        <f t="shared" si="324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3016</v>
      </c>
      <c r="B3018" s="21" t="s">
        <v>3719</v>
      </c>
      <c r="C3018" s="30">
        <v>45919</v>
      </c>
      <c r="D3018" s="30">
        <v>45926</v>
      </c>
      <c r="E3018" s="47">
        <v>62.3</v>
      </c>
      <c r="F3018" s="47">
        <f t="shared" si="319"/>
        <v>5482.4</v>
      </c>
      <c r="G3018" s="48">
        <f t="shared" si="320"/>
        <v>5482.4</v>
      </c>
      <c r="H3018" s="21">
        <v>423115</v>
      </c>
      <c r="I3018" s="21" t="s">
        <v>4309</v>
      </c>
      <c r="J3018" s="21">
        <v>1</v>
      </c>
      <c r="K3018" s="21">
        <v>1</v>
      </c>
      <c r="L3018" s="21">
        <f t="shared" si="321"/>
        <v>0</v>
      </c>
      <c r="M3018" s="21" t="s">
        <v>4867</v>
      </c>
      <c r="N3018" s="30">
        <v>45927</v>
      </c>
      <c r="O3018" s="48">
        <v>9345</v>
      </c>
      <c r="P3018" s="21" t="s">
        <v>621</v>
      </c>
      <c r="Q3018" s="21">
        <v>58156227076</v>
      </c>
      <c r="R3018" s="21" t="s">
        <v>40</v>
      </c>
      <c r="S3018" s="3">
        <v>-20</v>
      </c>
      <c r="T3018" s="37"/>
      <c r="U3018" s="21" t="s">
        <v>18</v>
      </c>
      <c r="V3018" s="21" t="str">
        <f>VLOOKUP(P3018,'Customer List'!B:C,2,)</f>
        <v>Hyderabad</v>
      </c>
      <c r="W3018" s="38"/>
      <c r="X3018" s="30">
        <v>45929</v>
      </c>
      <c r="Y3018" s="21">
        <f t="shared" si="322"/>
        <v>2</v>
      </c>
      <c r="Z3018" s="21" t="str">
        <f t="shared" si="323"/>
        <v>Saturday</v>
      </c>
      <c r="AA3018" s="21" t="str">
        <f t="shared" si="324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3017</v>
      </c>
      <c r="B3019" s="21" t="s">
        <v>3719</v>
      </c>
      <c r="C3019" s="30">
        <v>45919</v>
      </c>
      <c r="D3019" s="30">
        <v>45926</v>
      </c>
      <c r="E3019" s="47">
        <v>29.4</v>
      </c>
      <c r="F3019" s="47">
        <f t="shared" si="319"/>
        <v>2587.1999999999998</v>
      </c>
      <c r="G3019" s="48">
        <f t="shared" si="320"/>
        <v>2587.1999999999998</v>
      </c>
      <c r="H3019" s="21">
        <v>423501</v>
      </c>
      <c r="I3019" s="21" t="s">
        <v>2780</v>
      </c>
      <c r="J3019" s="21">
        <v>1</v>
      </c>
      <c r="K3019" s="21">
        <v>1</v>
      </c>
      <c r="L3019" s="21">
        <f t="shared" si="321"/>
        <v>0</v>
      </c>
      <c r="M3019" s="21" t="s">
        <v>4891</v>
      </c>
      <c r="N3019" s="30">
        <v>45936</v>
      </c>
      <c r="O3019" s="48">
        <v>4557</v>
      </c>
      <c r="P3019" s="21" t="s">
        <v>2511</v>
      </c>
      <c r="Q3019" s="1" t="s">
        <v>4743</v>
      </c>
      <c r="R3019" s="21" t="s">
        <v>40</v>
      </c>
      <c r="S3019" s="3" t="s">
        <v>299</v>
      </c>
      <c r="T3019" s="37"/>
      <c r="U3019" s="21" t="s">
        <v>18</v>
      </c>
      <c r="V3019" s="21" t="str">
        <f>VLOOKUP(P3019,'Customer List'!B:C,2,)</f>
        <v>MOHALI (PUNJAB)</v>
      </c>
      <c r="W3019" s="38"/>
      <c r="X3019" s="30">
        <v>45943</v>
      </c>
      <c r="Y3019" s="21">
        <f t="shared" si="322"/>
        <v>7</v>
      </c>
      <c r="Z3019" s="21" t="str">
        <f t="shared" si="323"/>
        <v>Monday</v>
      </c>
      <c r="AA3019" s="21" t="str">
        <f t="shared" si="324"/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x14ac:dyDescent="0.25">
      <c r="A3020" s="21">
        <v>3018</v>
      </c>
      <c r="B3020" s="21" t="s">
        <v>3719</v>
      </c>
      <c r="C3020" s="30">
        <v>45919</v>
      </c>
      <c r="D3020" s="30">
        <v>45926</v>
      </c>
      <c r="E3020" s="47">
        <v>147.69999999999999</v>
      </c>
      <c r="F3020" s="47">
        <f t="shared" si="319"/>
        <v>12997.599999999999</v>
      </c>
      <c r="G3020" s="48">
        <f t="shared" si="320"/>
        <v>12997.599999999999</v>
      </c>
      <c r="H3020" s="21">
        <v>425305</v>
      </c>
      <c r="I3020" s="21" t="s">
        <v>4310</v>
      </c>
      <c r="J3020" s="21">
        <v>1</v>
      </c>
      <c r="K3020" s="21">
        <v>1</v>
      </c>
      <c r="L3020" s="21">
        <f t="shared" si="321"/>
        <v>0</v>
      </c>
      <c r="M3020" s="21" t="s">
        <v>4875</v>
      </c>
      <c r="N3020" s="30">
        <v>45927</v>
      </c>
      <c r="O3020" s="48">
        <v>22239.4</v>
      </c>
      <c r="P3020" s="21" t="s">
        <v>886</v>
      </c>
      <c r="Q3020" s="21">
        <v>58156225400</v>
      </c>
      <c r="R3020" s="21" t="s">
        <v>40</v>
      </c>
      <c r="S3020" s="3">
        <v>-20</v>
      </c>
      <c r="T3020" s="37"/>
      <c r="U3020" s="21" t="s">
        <v>18</v>
      </c>
      <c r="V3020" s="21" t="str">
        <f>VLOOKUP(P3020,'Customer List'!B:C,2,)</f>
        <v>Karnataka</v>
      </c>
      <c r="W3020" s="38"/>
      <c r="X3020" s="30">
        <v>45930</v>
      </c>
      <c r="Y3020" s="21">
        <f t="shared" si="322"/>
        <v>3</v>
      </c>
      <c r="Z3020" s="21" t="str">
        <f t="shared" si="323"/>
        <v>Saturday</v>
      </c>
      <c r="AA3020" s="21" t="str">
        <f t="shared" si="324"/>
        <v>Tuesday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3019</v>
      </c>
      <c r="B3021" s="21" t="s">
        <v>3719</v>
      </c>
      <c r="C3021" s="30">
        <v>45919</v>
      </c>
      <c r="D3021" s="30">
        <v>45926</v>
      </c>
      <c r="E3021" s="47">
        <v>164.5</v>
      </c>
      <c r="F3021" s="47">
        <f t="shared" si="319"/>
        <v>14476</v>
      </c>
      <c r="G3021" s="48">
        <f t="shared" si="320"/>
        <v>14476</v>
      </c>
      <c r="H3021" s="21">
        <v>500304</v>
      </c>
      <c r="I3021" s="21" t="s">
        <v>4311</v>
      </c>
      <c r="J3021" s="21">
        <v>1</v>
      </c>
      <c r="K3021" s="21">
        <v>1</v>
      </c>
      <c r="L3021" s="21">
        <f t="shared" si="321"/>
        <v>0</v>
      </c>
      <c r="M3021" s="21" t="s">
        <v>4853</v>
      </c>
      <c r="N3021" s="30">
        <v>45927</v>
      </c>
      <c r="O3021" s="48">
        <v>24544.58</v>
      </c>
      <c r="P3021" s="21" t="s">
        <v>242</v>
      </c>
      <c r="Q3021" s="21">
        <v>58156233800</v>
      </c>
      <c r="R3021" s="21" t="s">
        <v>40</v>
      </c>
      <c r="S3021" s="3">
        <v>4</v>
      </c>
      <c r="T3021" s="37"/>
      <c r="U3021" s="21" t="s">
        <v>18</v>
      </c>
      <c r="V3021" s="21" t="str">
        <f>VLOOKUP(P3021,'Customer List'!B:C,2,)</f>
        <v>Mumbai</v>
      </c>
      <c r="W3021" s="38"/>
      <c r="X3021" s="30">
        <v>45929</v>
      </c>
      <c r="Y3021" s="21">
        <f t="shared" si="322"/>
        <v>2</v>
      </c>
      <c r="Z3021" s="21" t="str">
        <f t="shared" si="323"/>
        <v>Saturday</v>
      </c>
      <c r="AA3021" s="21" t="str">
        <f t="shared" si="324"/>
        <v>Monday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x14ac:dyDescent="0.25">
      <c r="A3022" s="21">
        <v>3020</v>
      </c>
      <c r="B3022" s="21" t="s">
        <v>3719</v>
      </c>
      <c r="C3022" s="30">
        <v>45919</v>
      </c>
      <c r="D3022" s="30">
        <v>45926</v>
      </c>
      <c r="E3022" s="47">
        <v>58.1</v>
      </c>
      <c r="F3022" s="47">
        <f t="shared" si="319"/>
        <v>5112.8</v>
      </c>
      <c r="G3022" s="48">
        <f t="shared" si="320"/>
        <v>5112.8</v>
      </c>
      <c r="H3022" s="21">
        <v>500701</v>
      </c>
      <c r="I3022" s="21" t="s">
        <v>4312</v>
      </c>
      <c r="J3022" s="21">
        <v>1</v>
      </c>
      <c r="K3022" s="21">
        <v>1</v>
      </c>
      <c r="L3022" s="21">
        <f t="shared" si="321"/>
        <v>0</v>
      </c>
      <c r="M3022" s="21" t="s">
        <v>4908</v>
      </c>
      <c r="N3022" s="30">
        <v>45929</v>
      </c>
      <c r="O3022" s="48">
        <v>7885</v>
      </c>
      <c r="P3022" s="21" t="s">
        <v>213</v>
      </c>
      <c r="Q3022" s="21" t="s">
        <v>1996</v>
      </c>
      <c r="R3022" s="21" t="s">
        <v>1996</v>
      </c>
      <c r="S3022" s="3">
        <v>4</v>
      </c>
      <c r="T3022" s="37"/>
      <c r="U3022" s="21" t="s">
        <v>18</v>
      </c>
      <c r="V3022" s="21" t="str">
        <f>VLOOKUP(P3022,'Customer List'!B:C,2,)</f>
        <v>Delhi</v>
      </c>
      <c r="W3022" s="38"/>
      <c r="X3022" s="30">
        <f>IF(OR(R3022 = "PRIYANKA MADAM", R3022 = "DEEPAK", R3022 = "PORTER"),N3022,"")</f>
        <v>45929</v>
      </c>
      <c r="Y3022" s="21">
        <f t="shared" si="322"/>
        <v>0</v>
      </c>
      <c r="Z3022" s="21" t="str">
        <f t="shared" si="323"/>
        <v>Monday</v>
      </c>
      <c r="AA3022" s="21" t="str">
        <f t="shared" si="324"/>
        <v>Monday</v>
      </c>
      <c r="AB3022" s="21" t="str">
        <f>VLOOKUP(U3022,'Currency Sheet'!A:C,3,)</f>
        <v>DOLLAR</v>
      </c>
      <c r="AC3022" s="42" t="str">
        <f>VLOOKUP(P3022,'Customer List'!B:D,3,)</f>
        <v>Local</v>
      </c>
    </row>
    <row r="3023" spans="1:29" x14ac:dyDescent="0.25">
      <c r="A3023" s="21">
        <v>3021</v>
      </c>
      <c r="B3023" s="21" t="s">
        <v>3719</v>
      </c>
      <c r="C3023" s="30">
        <v>45919</v>
      </c>
      <c r="D3023" s="30">
        <v>45926</v>
      </c>
      <c r="E3023" s="47">
        <v>164.5</v>
      </c>
      <c r="F3023" s="47">
        <f t="shared" si="319"/>
        <v>14476</v>
      </c>
      <c r="G3023" s="48">
        <f t="shared" si="320"/>
        <v>14476</v>
      </c>
      <c r="H3023" s="21">
        <v>500806</v>
      </c>
      <c r="I3023" s="21" t="s">
        <v>4313</v>
      </c>
      <c r="J3023" s="21">
        <v>1</v>
      </c>
      <c r="K3023" s="21">
        <v>1</v>
      </c>
      <c r="L3023" s="21">
        <f t="shared" si="321"/>
        <v>0</v>
      </c>
      <c r="M3023" s="21" t="s">
        <v>4853</v>
      </c>
      <c r="N3023" s="30">
        <v>45927</v>
      </c>
      <c r="O3023" s="48">
        <v>24544.58</v>
      </c>
      <c r="P3023" s="21" t="s">
        <v>242</v>
      </c>
      <c r="Q3023" s="21">
        <v>58156233800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Mumbai</v>
      </c>
      <c r="W3023" s="38"/>
      <c r="X3023" s="30">
        <v>45929</v>
      </c>
      <c r="Y3023" s="21">
        <f t="shared" si="322"/>
        <v>2</v>
      </c>
      <c r="Z3023" s="21" t="str">
        <f t="shared" si="323"/>
        <v>Saturday</v>
      </c>
      <c r="AA3023" s="21" t="str">
        <f t="shared" si="324"/>
        <v>Monday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3022</v>
      </c>
      <c r="B3024" s="21" t="s">
        <v>3719</v>
      </c>
      <c r="C3024" s="30">
        <v>45919</v>
      </c>
      <c r="D3024" s="30">
        <v>45926</v>
      </c>
      <c r="E3024" s="47">
        <v>241.5</v>
      </c>
      <c r="F3024" s="47">
        <f t="shared" si="319"/>
        <v>21252</v>
      </c>
      <c r="G3024" s="48">
        <f t="shared" si="320"/>
        <v>21252</v>
      </c>
      <c r="H3024" s="21">
        <v>500832</v>
      </c>
      <c r="I3024" s="21" t="s">
        <v>4314</v>
      </c>
      <c r="J3024" s="21">
        <v>1</v>
      </c>
      <c r="K3024" s="21">
        <v>1</v>
      </c>
      <c r="L3024" s="21">
        <f t="shared" si="321"/>
        <v>0</v>
      </c>
      <c r="M3024" s="21" t="s">
        <v>4929</v>
      </c>
      <c r="N3024" s="30">
        <v>45938</v>
      </c>
      <c r="O3024" s="48">
        <v>33212</v>
      </c>
      <c r="P3024" s="21" t="s">
        <v>254</v>
      </c>
      <c r="Q3024" s="21" t="s">
        <v>636</v>
      </c>
      <c r="R3024" s="21" t="s">
        <v>847</v>
      </c>
      <c r="S3024" s="3">
        <v>4</v>
      </c>
      <c r="T3024" s="37"/>
      <c r="U3024" s="21" t="s">
        <v>18</v>
      </c>
      <c r="V3024" s="21" t="str">
        <f>VLOOKUP(P3024,'Customer List'!B:C,2,)</f>
        <v>Delhi</v>
      </c>
      <c r="W3024" s="38"/>
      <c r="X3024" s="30">
        <f>IF(OR(R3024 = "PRIYANKA MADAM", R3024 = "DEEPAK", R3024 = "PORTER"),N3024,"")</f>
        <v>45938</v>
      </c>
      <c r="Y3024" s="21">
        <f t="shared" si="322"/>
        <v>0</v>
      </c>
      <c r="Z3024" s="21" t="str">
        <f t="shared" si="323"/>
        <v>Wednesday</v>
      </c>
      <c r="AA3024" s="21" t="str">
        <f t="shared" si="324"/>
        <v>Wednesday</v>
      </c>
      <c r="AB3024" s="21" t="str">
        <f>VLOOKUP(U3024,'Currency Sheet'!A:C,3,)</f>
        <v>DOLLAR</v>
      </c>
      <c r="AC3024" s="42" t="str">
        <f>VLOOKUP(P3024,'Customer List'!B:D,3,)</f>
        <v>Local</v>
      </c>
    </row>
    <row r="3025" spans="1:29" x14ac:dyDescent="0.25">
      <c r="A3025" s="21">
        <v>3023</v>
      </c>
      <c r="B3025" s="21" t="s">
        <v>3719</v>
      </c>
      <c r="C3025" s="30">
        <v>45919</v>
      </c>
      <c r="D3025" s="30">
        <v>45926</v>
      </c>
      <c r="E3025" s="47">
        <v>86.8</v>
      </c>
      <c r="F3025" s="47">
        <f t="shared" si="319"/>
        <v>7638.4</v>
      </c>
      <c r="G3025" s="48">
        <f t="shared" si="320"/>
        <v>7638.4</v>
      </c>
      <c r="H3025" s="21">
        <v>502521</v>
      </c>
      <c r="I3025" s="21" t="s">
        <v>4315</v>
      </c>
      <c r="J3025" s="21">
        <v>1</v>
      </c>
      <c r="K3025" s="21">
        <v>1</v>
      </c>
      <c r="L3025" s="21">
        <f t="shared" si="321"/>
        <v>0</v>
      </c>
      <c r="M3025" s="21" t="s">
        <v>4852</v>
      </c>
      <c r="N3025" s="30">
        <v>45936</v>
      </c>
      <c r="O3025" s="48">
        <v>12480</v>
      </c>
      <c r="P3025" s="21" t="s">
        <v>228</v>
      </c>
      <c r="Q3025" s="21">
        <v>58156536115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Kolkata</v>
      </c>
      <c r="W3025" s="38"/>
      <c r="X3025" s="30">
        <v>45937</v>
      </c>
      <c r="Y3025" s="21">
        <f t="shared" si="322"/>
        <v>1</v>
      </c>
      <c r="Z3025" s="21" t="str">
        <f t="shared" si="323"/>
        <v>Monday</v>
      </c>
      <c r="AA3025" s="21" t="str">
        <f t="shared" si="324"/>
        <v>Tuesday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x14ac:dyDescent="0.25">
      <c r="A3026" s="21">
        <v>3024</v>
      </c>
      <c r="B3026" s="21" t="s">
        <v>3719</v>
      </c>
      <c r="C3026" s="30">
        <v>45919</v>
      </c>
      <c r="D3026" s="30">
        <v>45926</v>
      </c>
      <c r="E3026" s="47">
        <v>90.3</v>
      </c>
      <c r="F3026" s="47">
        <f t="shared" si="319"/>
        <v>7946.4</v>
      </c>
      <c r="G3026" s="48">
        <f t="shared" si="320"/>
        <v>7946.4</v>
      </c>
      <c r="H3026" s="21">
        <v>502929</v>
      </c>
      <c r="I3026" s="21" t="s">
        <v>4316</v>
      </c>
      <c r="J3026" s="21">
        <v>1</v>
      </c>
      <c r="K3026" s="21">
        <v>1</v>
      </c>
      <c r="L3026" s="21">
        <f t="shared" si="321"/>
        <v>0</v>
      </c>
      <c r="M3026" s="21" t="s">
        <v>4852</v>
      </c>
      <c r="N3026" s="30">
        <v>45936</v>
      </c>
      <c r="O3026" s="48">
        <v>12996.75</v>
      </c>
      <c r="P3026" s="21" t="s">
        <v>228</v>
      </c>
      <c r="Q3026" s="21">
        <v>58156536115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Kolkata</v>
      </c>
      <c r="W3026" s="38"/>
      <c r="X3026" s="30">
        <v>45937</v>
      </c>
      <c r="Y3026" s="21">
        <f t="shared" si="322"/>
        <v>1</v>
      </c>
      <c r="Z3026" s="21" t="str">
        <f t="shared" si="323"/>
        <v>Monday</v>
      </c>
      <c r="AA3026" s="21" t="str">
        <f t="shared" si="324"/>
        <v>Tuesday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3025</v>
      </c>
      <c r="B3027" s="21" t="s">
        <v>3719</v>
      </c>
      <c r="C3027" s="30">
        <v>45919</v>
      </c>
      <c r="D3027" s="30">
        <v>45926</v>
      </c>
      <c r="E3027" s="47">
        <v>321.75</v>
      </c>
      <c r="F3027" s="47">
        <f t="shared" si="319"/>
        <v>28314</v>
      </c>
      <c r="G3027" s="48">
        <f t="shared" si="320"/>
        <v>28314</v>
      </c>
      <c r="H3027" s="21">
        <v>502948</v>
      </c>
      <c r="I3027" s="21" t="s">
        <v>4317</v>
      </c>
      <c r="J3027" s="21">
        <v>1</v>
      </c>
      <c r="K3027" s="21">
        <v>1</v>
      </c>
      <c r="L3027" s="21">
        <f t="shared" si="321"/>
        <v>0</v>
      </c>
      <c r="M3027" s="21" t="s">
        <v>4895</v>
      </c>
      <c r="N3027" s="30">
        <v>45936</v>
      </c>
      <c r="O3027" s="48">
        <v>40755</v>
      </c>
      <c r="P3027" s="21" t="s">
        <v>617</v>
      </c>
      <c r="Q3027" s="21">
        <v>58156534575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Bhuvneshwar</v>
      </c>
      <c r="W3027" s="38"/>
      <c r="X3027" s="30">
        <v>45938</v>
      </c>
      <c r="Y3027" s="21">
        <f t="shared" si="322"/>
        <v>2</v>
      </c>
      <c r="Z3027" s="21" t="str">
        <f t="shared" si="323"/>
        <v>Monday</v>
      </c>
      <c r="AA3027" s="21" t="str">
        <f t="shared" si="324"/>
        <v>Wednesday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x14ac:dyDescent="0.25">
      <c r="A3028" s="21">
        <v>3026</v>
      </c>
      <c r="B3028" s="21" t="s">
        <v>3719</v>
      </c>
      <c r="C3028" s="30">
        <v>45919</v>
      </c>
      <c r="D3028" s="30">
        <v>45926</v>
      </c>
      <c r="E3028" s="47">
        <v>65.8</v>
      </c>
      <c r="F3028" s="47">
        <f t="shared" si="319"/>
        <v>5790.4</v>
      </c>
      <c r="G3028" s="48">
        <f t="shared" si="320"/>
        <v>5790.4</v>
      </c>
      <c r="H3028" s="21">
        <v>506501</v>
      </c>
      <c r="I3028" s="21" t="s">
        <v>4318</v>
      </c>
      <c r="J3028" s="21">
        <v>1</v>
      </c>
      <c r="K3028" s="21">
        <v>1</v>
      </c>
      <c r="L3028" s="21">
        <f t="shared" si="321"/>
        <v>0</v>
      </c>
      <c r="M3028" s="21" t="s">
        <v>4908</v>
      </c>
      <c r="N3028" s="30">
        <v>45929</v>
      </c>
      <c r="O3028" s="48">
        <v>8930</v>
      </c>
      <c r="P3028" s="21" t="s">
        <v>213</v>
      </c>
      <c r="Q3028" s="21" t="s">
        <v>1996</v>
      </c>
      <c r="R3028" s="21" t="s">
        <v>1996</v>
      </c>
      <c r="S3028" s="3">
        <v>4</v>
      </c>
      <c r="T3028" s="37"/>
      <c r="U3028" s="21" t="s">
        <v>18</v>
      </c>
      <c r="V3028" s="21" t="str">
        <f>VLOOKUP(P3028,'Customer List'!B:C,2,)</f>
        <v>Delhi</v>
      </c>
      <c r="W3028" s="38"/>
      <c r="X3028" s="30">
        <f>IF(OR(R3028 = "PRIYANKA MADAM", R3028 = "DEEPAK", R3028 = "PORTER"),N3028,"")</f>
        <v>45929</v>
      </c>
      <c r="Y3028" s="21">
        <f t="shared" si="322"/>
        <v>0</v>
      </c>
      <c r="Z3028" s="21" t="str">
        <f t="shared" si="323"/>
        <v>Monday</v>
      </c>
      <c r="AA3028" s="21" t="str">
        <f t="shared" si="324"/>
        <v>Monday</v>
      </c>
      <c r="AB3028" s="21" t="str">
        <f>VLOOKUP(U3028,'Currency Sheet'!A:C,3,)</f>
        <v>DOLLAR</v>
      </c>
      <c r="AC3028" s="42" t="str">
        <f>VLOOKUP(P3028,'Customer List'!B:D,3,)</f>
        <v>Local</v>
      </c>
    </row>
    <row r="3029" spans="1:29" x14ac:dyDescent="0.25">
      <c r="A3029" s="21">
        <v>3027</v>
      </c>
      <c r="B3029" s="21" t="s">
        <v>3719</v>
      </c>
      <c r="C3029" s="30">
        <v>45919</v>
      </c>
      <c r="D3029" s="30">
        <v>45926</v>
      </c>
      <c r="E3029" s="47">
        <v>212.8</v>
      </c>
      <c r="F3029" s="47">
        <f t="shared" si="319"/>
        <v>18726.400000000001</v>
      </c>
      <c r="G3029" s="48">
        <f t="shared" si="320"/>
        <v>18726.400000000001</v>
      </c>
      <c r="H3029" s="21">
        <v>507605</v>
      </c>
      <c r="I3029" s="21" t="s">
        <v>4319</v>
      </c>
      <c r="J3029" s="21">
        <v>1</v>
      </c>
      <c r="K3029" s="21">
        <v>1</v>
      </c>
      <c r="L3029" s="21">
        <f t="shared" si="321"/>
        <v>0</v>
      </c>
      <c r="M3029" s="21" t="s">
        <v>4853</v>
      </c>
      <c r="N3029" s="30">
        <v>45927</v>
      </c>
      <c r="O3029" s="48">
        <v>31751.279999999999</v>
      </c>
      <c r="P3029" s="21" t="s">
        <v>242</v>
      </c>
      <c r="Q3029" s="21">
        <v>58156233800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Mumbai</v>
      </c>
      <c r="W3029" s="38"/>
      <c r="X3029" s="30">
        <v>45929</v>
      </c>
      <c r="Y3029" s="21">
        <f t="shared" si="322"/>
        <v>2</v>
      </c>
      <c r="Z3029" s="21" t="str">
        <f t="shared" si="323"/>
        <v>Saturday</v>
      </c>
      <c r="AA3029" s="21" t="str">
        <f t="shared" si="324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3028</v>
      </c>
      <c r="B3030" s="21" t="s">
        <v>3719</v>
      </c>
      <c r="C3030" s="30">
        <v>45919</v>
      </c>
      <c r="D3030" s="30">
        <v>45926</v>
      </c>
      <c r="E3030" s="47">
        <v>102.2</v>
      </c>
      <c r="F3030" s="47">
        <f t="shared" si="319"/>
        <v>8993.6</v>
      </c>
      <c r="G3030" s="48">
        <f t="shared" si="320"/>
        <v>8993.6</v>
      </c>
      <c r="H3030" s="21">
        <v>512305</v>
      </c>
      <c r="I3030" s="21" t="s">
        <v>4320</v>
      </c>
      <c r="J3030" s="21">
        <v>1</v>
      </c>
      <c r="K3030" s="21">
        <v>1</v>
      </c>
      <c r="L3030" s="21">
        <f t="shared" si="321"/>
        <v>0</v>
      </c>
      <c r="M3030" s="21" t="s">
        <v>4869</v>
      </c>
      <c r="N3030" s="30">
        <v>45929</v>
      </c>
      <c r="O3030" s="48">
        <v>14016</v>
      </c>
      <c r="P3030" s="21" t="s">
        <v>208</v>
      </c>
      <c r="Q3030" s="21" t="s">
        <v>1996</v>
      </c>
      <c r="R3030" s="21" t="s">
        <v>1996</v>
      </c>
      <c r="S3030" s="3">
        <v>4</v>
      </c>
      <c r="T3030" s="37"/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45929</v>
      </c>
      <c r="Y3030" s="21">
        <f t="shared" si="322"/>
        <v>0</v>
      </c>
      <c r="Z3030" s="21" t="str">
        <f t="shared" si="323"/>
        <v>Monday</v>
      </c>
      <c r="AA3030" s="21" t="str">
        <f t="shared" si="324"/>
        <v>Monday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3029</v>
      </c>
      <c r="B3031" s="21" t="s">
        <v>3719</v>
      </c>
      <c r="C3031" s="30">
        <v>45919</v>
      </c>
      <c r="D3031" s="30">
        <v>45926</v>
      </c>
      <c r="E3031" s="47">
        <v>177.1</v>
      </c>
      <c r="F3031" s="47">
        <f t="shared" si="319"/>
        <v>15584.8</v>
      </c>
      <c r="G3031" s="48">
        <f t="shared" si="320"/>
        <v>15584.8</v>
      </c>
      <c r="H3031" s="21">
        <v>570804</v>
      </c>
      <c r="I3031" s="21" t="s">
        <v>3901</v>
      </c>
      <c r="J3031" s="21">
        <v>1</v>
      </c>
      <c r="K3031" s="21">
        <v>1</v>
      </c>
      <c r="L3031" s="21">
        <f t="shared" si="321"/>
        <v>0</v>
      </c>
      <c r="M3031" s="21" t="s">
        <v>4934</v>
      </c>
      <c r="N3031" s="30">
        <v>45927</v>
      </c>
      <c r="O3031" s="48">
        <v>23529</v>
      </c>
      <c r="P3031" s="21" t="s">
        <v>2045</v>
      </c>
      <c r="Q3031" s="21">
        <v>58156227345</v>
      </c>
      <c r="R3031" s="21" t="s">
        <v>40</v>
      </c>
      <c r="S3031" s="3">
        <v>-20</v>
      </c>
      <c r="T3031" s="37"/>
      <c r="U3031" s="21" t="s">
        <v>18</v>
      </c>
      <c r="V3031" s="21" t="str">
        <f>VLOOKUP(P3031,'Customer List'!B:C,2,)</f>
        <v>Hyderabad</v>
      </c>
      <c r="W3031" s="38"/>
      <c r="X3031" s="30">
        <v>45929</v>
      </c>
      <c r="Y3031" s="21">
        <f t="shared" si="322"/>
        <v>2</v>
      </c>
      <c r="Z3031" s="21" t="str">
        <f t="shared" si="323"/>
        <v>Saturday</v>
      </c>
      <c r="AA3031" s="21" t="str">
        <f t="shared" si="324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3030</v>
      </c>
      <c r="B3032" s="21" t="s">
        <v>3719</v>
      </c>
      <c r="C3032" s="30">
        <v>45919</v>
      </c>
      <c r="D3032" s="30">
        <v>45926</v>
      </c>
      <c r="E3032" s="47">
        <v>259</v>
      </c>
      <c r="F3032" s="47">
        <f t="shared" si="319"/>
        <v>22792</v>
      </c>
      <c r="G3032" s="48">
        <f t="shared" si="320"/>
        <v>22792</v>
      </c>
      <c r="H3032" s="21">
        <v>621616</v>
      </c>
      <c r="I3032" s="21" t="s">
        <v>3957</v>
      </c>
      <c r="J3032" s="21">
        <v>1</v>
      </c>
      <c r="K3032" s="21">
        <v>1</v>
      </c>
      <c r="L3032" s="21">
        <f t="shared" si="321"/>
        <v>0</v>
      </c>
      <c r="M3032" s="21" t="s">
        <v>4859</v>
      </c>
      <c r="N3032" s="30">
        <v>45927</v>
      </c>
      <c r="O3032" s="48">
        <v>40145</v>
      </c>
      <c r="P3032" s="21" t="s">
        <v>2046</v>
      </c>
      <c r="Q3032" s="21">
        <v>58156226041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Banglore</v>
      </c>
      <c r="W3032" s="38"/>
      <c r="X3032" s="30">
        <v>45929</v>
      </c>
      <c r="Y3032" s="21">
        <f t="shared" si="322"/>
        <v>2</v>
      </c>
      <c r="Z3032" s="21" t="str">
        <f t="shared" si="323"/>
        <v>Saturday</v>
      </c>
      <c r="AA3032" s="21" t="str">
        <f t="shared" si="324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3031</v>
      </c>
      <c r="B3033" s="21" t="s">
        <v>3719</v>
      </c>
      <c r="C3033" s="30">
        <v>45919</v>
      </c>
      <c r="D3033" s="30">
        <v>45926</v>
      </c>
      <c r="E3033" s="47">
        <v>70.7</v>
      </c>
      <c r="F3033" s="47">
        <f t="shared" si="319"/>
        <v>6221.6</v>
      </c>
      <c r="G3033" s="48">
        <f t="shared" si="320"/>
        <v>6221.6</v>
      </c>
      <c r="H3033" s="21">
        <v>626801</v>
      </c>
      <c r="I3033" s="21" t="s">
        <v>4321</v>
      </c>
      <c r="J3033" s="21">
        <v>1</v>
      </c>
      <c r="K3033" s="21">
        <v>1</v>
      </c>
      <c r="L3033" s="21">
        <f t="shared" si="321"/>
        <v>0</v>
      </c>
      <c r="M3033" s="21" t="s">
        <v>4952</v>
      </c>
      <c r="N3033" s="30">
        <v>45926</v>
      </c>
      <c r="O3033" s="48">
        <v>0</v>
      </c>
      <c r="P3033" s="21" t="s">
        <v>625</v>
      </c>
      <c r="Q3033" s="21" t="s">
        <v>1996</v>
      </c>
      <c r="R3033" s="21" t="s">
        <v>1996</v>
      </c>
      <c r="S3033" s="3">
        <v>4</v>
      </c>
      <c r="T3033" s="37" t="s">
        <v>3723</v>
      </c>
      <c r="U3033" s="21" t="s">
        <v>18</v>
      </c>
      <c r="V3033" s="21" t="str">
        <f>VLOOKUP(P3033,'Customer List'!B:C,2,)</f>
        <v>Delhi</v>
      </c>
      <c r="W3033" s="38"/>
      <c r="X3033" s="30">
        <f>IF(OR(R3033 = "PRIYANKA MADAM", R3033 = "DEEPAK", R3033 = "PORTER"),N3033,"")</f>
        <v>45926</v>
      </c>
      <c r="Y3033" s="21">
        <f t="shared" si="322"/>
        <v>0</v>
      </c>
      <c r="Z3033" s="21" t="str">
        <f t="shared" si="323"/>
        <v>Friday</v>
      </c>
      <c r="AA3033" s="21" t="str">
        <f t="shared" si="324"/>
        <v>Friday</v>
      </c>
      <c r="AB3033" s="21" t="str">
        <f>VLOOKUP(U3033,'Currency Sheet'!A:C,3,)</f>
        <v>DOLLAR</v>
      </c>
      <c r="AC3033" s="42" t="str">
        <f>VLOOKUP(P3033,'Customer List'!B:D,3,)</f>
        <v>Local</v>
      </c>
    </row>
    <row r="3034" spans="1:29" x14ac:dyDescent="0.25">
      <c r="A3034" s="21">
        <v>3032</v>
      </c>
      <c r="B3034" s="21" t="s">
        <v>3719</v>
      </c>
      <c r="C3034" s="30">
        <v>45919</v>
      </c>
      <c r="D3034" s="30">
        <v>45926</v>
      </c>
      <c r="E3034" s="47">
        <v>267.39999999999998</v>
      </c>
      <c r="F3034" s="47">
        <f t="shared" si="319"/>
        <v>23531.199999999997</v>
      </c>
      <c r="G3034" s="48">
        <f t="shared" si="320"/>
        <v>47062.399999999994</v>
      </c>
      <c r="H3034" s="21">
        <v>626810</v>
      </c>
      <c r="I3034" s="21" t="s">
        <v>4101</v>
      </c>
      <c r="J3034" s="21">
        <v>2</v>
      </c>
      <c r="K3034" s="21">
        <v>2</v>
      </c>
      <c r="L3034" s="21">
        <f t="shared" si="321"/>
        <v>0</v>
      </c>
      <c r="M3034" s="21" t="s">
        <v>4859</v>
      </c>
      <c r="N3034" s="30">
        <v>45927</v>
      </c>
      <c r="O3034" s="48">
        <v>82894</v>
      </c>
      <c r="P3034" s="21" t="s">
        <v>2046</v>
      </c>
      <c r="Q3034" s="21">
        <v>58156226041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Banglore</v>
      </c>
      <c r="W3034" s="38"/>
      <c r="X3034" s="30">
        <v>45929</v>
      </c>
      <c r="Y3034" s="21">
        <f t="shared" si="322"/>
        <v>2</v>
      </c>
      <c r="Z3034" s="21" t="str">
        <f t="shared" si="323"/>
        <v>Saturday</v>
      </c>
      <c r="AA3034" s="21" t="str">
        <f t="shared" si="324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3033</v>
      </c>
      <c r="B3035" s="21" t="s">
        <v>3719</v>
      </c>
      <c r="C3035" s="30">
        <v>45919</v>
      </c>
      <c r="D3035" s="30">
        <v>45926</v>
      </c>
      <c r="E3035" s="47">
        <v>234.5</v>
      </c>
      <c r="F3035" s="47">
        <f t="shared" si="319"/>
        <v>20636</v>
      </c>
      <c r="G3035" s="48">
        <f t="shared" si="320"/>
        <v>20636</v>
      </c>
      <c r="H3035" s="21">
        <v>651020</v>
      </c>
      <c r="I3035" s="21" t="s">
        <v>4322</v>
      </c>
      <c r="J3035" s="21">
        <v>1</v>
      </c>
      <c r="K3035" s="21">
        <v>1</v>
      </c>
      <c r="L3035" s="21">
        <f t="shared" si="321"/>
        <v>0</v>
      </c>
      <c r="M3035" s="21" t="s">
        <v>4942</v>
      </c>
      <c r="N3035" s="30">
        <v>45927</v>
      </c>
      <c r="O3035" s="48">
        <v>34170</v>
      </c>
      <c r="P3035" s="21" t="s">
        <v>629</v>
      </c>
      <c r="Q3035" s="21">
        <v>58156228314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Gujrat</v>
      </c>
      <c r="W3035" s="38"/>
      <c r="X3035" s="30">
        <v>45929</v>
      </c>
      <c r="Y3035" s="21">
        <f t="shared" si="322"/>
        <v>2</v>
      </c>
      <c r="Z3035" s="21" t="str">
        <f t="shared" si="323"/>
        <v>Saturday</v>
      </c>
      <c r="AA3035" s="21" t="str">
        <f t="shared" si="324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3034</v>
      </c>
      <c r="B3036" s="21" t="s">
        <v>3719</v>
      </c>
      <c r="C3036" s="30">
        <v>45919</v>
      </c>
      <c r="D3036" s="30">
        <v>45926</v>
      </c>
      <c r="E3036" s="47">
        <v>252</v>
      </c>
      <c r="F3036" s="47">
        <f t="shared" si="319"/>
        <v>22176</v>
      </c>
      <c r="G3036" s="48">
        <f t="shared" si="320"/>
        <v>22176</v>
      </c>
      <c r="H3036" s="21">
        <v>655208</v>
      </c>
      <c r="I3036" s="21" t="s">
        <v>4323</v>
      </c>
      <c r="J3036" s="21">
        <v>1</v>
      </c>
      <c r="K3036" s="21">
        <v>1</v>
      </c>
      <c r="L3036" s="21">
        <f t="shared" si="321"/>
        <v>0</v>
      </c>
      <c r="M3036" s="21" t="s">
        <v>4852</v>
      </c>
      <c r="N3036" s="30">
        <v>45936</v>
      </c>
      <c r="O3036" s="48">
        <v>36270</v>
      </c>
      <c r="P3036" s="21" t="s">
        <v>228</v>
      </c>
      <c r="Q3036" s="21">
        <v>58156536115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Kolkata</v>
      </c>
      <c r="W3036" s="38"/>
      <c r="X3036" s="30">
        <v>45937</v>
      </c>
      <c r="Y3036" s="21">
        <f t="shared" si="322"/>
        <v>1</v>
      </c>
      <c r="Z3036" s="21" t="str">
        <f t="shared" si="323"/>
        <v>Monday</v>
      </c>
      <c r="AA3036" s="21" t="str">
        <f t="shared" si="324"/>
        <v>Tuesday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3035</v>
      </c>
      <c r="B3037" s="21" t="s">
        <v>3719</v>
      </c>
      <c r="C3037" s="30">
        <v>45919</v>
      </c>
      <c r="D3037" s="30">
        <v>45926</v>
      </c>
      <c r="E3037" s="47">
        <v>90.3</v>
      </c>
      <c r="F3037" s="47">
        <f t="shared" si="319"/>
        <v>7946.4</v>
      </c>
      <c r="G3037" s="48">
        <f t="shared" si="320"/>
        <v>7946.4</v>
      </c>
      <c r="H3037" s="21">
        <v>795604</v>
      </c>
      <c r="I3037" s="21" t="s">
        <v>4324</v>
      </c>
      <c r="J3037" s="21">
        <v>1</v>
      </c>
      <c r="K3037" s="21">
        <v>1</v>
      </c>
      <c r="L3037" s="21">
        <f t="shared" si="321"/>
        <v>0</v>
      </c>
      <c r="M3037" s="21" t="s">
        <v>4931</v>
      </c>
      <c r="N3037" s="30">
        <v>45927</v>
      </c>
      <c r="O3037" s="48">
        <v>12996.75</v>
      </c>
      <c r="P3037" s="21" t="s">
        <v>165</v>
      </c>
      <c r="Q3037" s="21">
        <v>58156229353</v>
      </c>
      <c r="R3037" s="21" t="s">
        <v>40</v>
      </c>
      <c r="S3037" s="3">
        <v>-20</v>
      </c>
      <c r="T3037" s="37"/>
      <c r="U3037" s="21" t="s">
        <v>18</v>
      </c>
      <c r="V3037" s="21" t="str">
        <f>VLOOKUP(P3037,'Customer List'!B:C,2,)</f>
        <v>Lucknow</v>
      </c>
      <c r="W3037" s="38"/>
      <c r="X3037" s="30">
        <v>45929</v>
      </c>
      <c r="Y3037" s="21">
        <f t="shared" si="322"/>
        <v>2</v>
      </c>
      <c r="Z3037" s="21" t="str">
        <f t="shared" si="323"/>
        <v>Saturday</v>
      </c>
      <c r="AA3037" s="21" t="str">
        <f t="shared" si="324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3036</v>
      </c>
      <c r="B3038" s="21" t="s">
        <v>3719</v>
      </c>
      <c r="C3038" s="30">
        <v>45919</v>
      </c>
      <c r="D3038" s="30">
        <v>45926</v>
      </c>
      <c r="E3038" s="47">
        <v>1320</v>
      </c>
      <c r="F3038" s="47">
        <f t="shared" si="319"/>
        <v>116160</v>
      </c>
      <c r="G3038" s="48">
        <f t="shared" si="320"/>
        <v>232320</v>
      </c>
      <c r="H3038" s="21">
        <v>900000034</v>
      </c>
      <c r="I3038" s="21" t="s">
        <v>4325</v>
      </c>
      <c r="J3038" s="21">
        <v>2</v>
      </c>
      <c r="K3038" s="21">
        <v>2</v>
      </c>
      <c r="L3038" s="21">
        <f t="shared" si="321"/>
        <v>0</v>
      </c>
      <c r="M3038" s="21" t="s">
        <v>4924</v>
      </c>
      <c r="N3038" s="30">
        <v>45927</v>
      </c>
      <c r="O3038" s="48">
        <v>363660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2"/>
        <v>2</v>
      </c>
      <c r="Z3038" s="21" t="str">
        <f t="shared" si="323"/>
        <v>Saturday</v>
      </c>
      <c r="AA3038" s="21" t="str">
        <f t="shared" si="324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3037</v>
      </c>
      <c r="B3039" s="21" t="s">
        <v>3719</v>
      </c>
      <c r="C3039" s="30">
        <v>45919</v>
      </c>
      <c r="D3039" s="30">
        <v>45926</v>
      </c>
      <c r="E3039" s="47">
        <v>1210</v>
      </c>
      <c r="F3039" s="47">
        <f t="shared" si="319"/>
        <v>106480</v>
      </c>
      <c r="G3039" s="48">
        <f t="shared" si="320"/>
        <v>212960</v>
      </c>
      <c r="H3039" s="21">
        <v>900000035</v>
      </c>
      <c r="I3039" s="21" t="s">
        <v>4326</v>
      </c>
      <c r="J3039" s="21">
        <v>2</v>
      </c>
      <c r="K3039" s="21">
        <v>2</v>
      </c>
      <c r="L3039" s="21">
        <f t="shared" si="321"/>
        <v>0</v>
      </c>
      <c r="M3039" s="21" t="s">
        <v>4924</v>
      </c>
      <c r="N3039" s="30">
        <v>45927</v>
      </c>
      <c r="O3039" s="48">
        <v>333355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22"/>
        <v>2</v>
      </c>
      <c r="Z3039" s="21" t="str">
        <f t="shared" si="323"/>
        <v>Saturday</v>
      </c>
      <c r="AA3039" s="21" t="str">
        <f t="shared" si="324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x14ac:dyDescent="0.25">
      <c r="A3040" s="21">
        <v>3038</v>
      </c>
      <c r="B3040" s="21" t="s">
        <v>3719</v>
      </c>
      <c r="C3040" s="30">
        <v>45919</v>
      </c>
      <c r="D3040" s="30">
        <v>45926</v>
      </c>
      <c r="E3040" s="47">
        <v>1210</v>
      </c>
      <c r="F3040" s="47">
        <f t="shared" si="319"/>
        <v>106480</v>
      </c>
      <c r="G3040" s="48">
        <f t="shared" si="320"/>
        <v>212960</v>
      </c>
      <c r="H3040" s="21">
        <v>900000036</v>
      </c>
      <c r="I3040" s="21" t="s">
        <v>4327</v>
      </c>
      <c r="J3040" s="21">
        <v>2</v>
      </c>
      <c r="K3040" s="21">
        <v>2</v>
      </c>
      <c r="L3040" s="21">
        <f t="shared" si="321"/>
        <v>0</v>
      </c>
      <c r="M3040" s="21" t="s">
        <v>4924</v>
      </c>
      <c r="N3040" s="30">
        <v>45927</v>
      </c>
      <c r="O3040" s="48">
        <v>333355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22"/>
        <v>2</v>
      </c>
      <c r="Z3040" s="21" t="str">
        <f t="shared" si="323"/>
        <v>Saturday</v>
      </c>
      <c r="AA3040" s="21" t="str">
        <f t="shared" si="324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3039</v>
      </c>
      <c r="B3041" s="21" t="s">
        <v>3719</v>
      </c>
      <c r="C3041" s="30">
        <v>45919</v>
      </c>
      <c r="D3041" s="30">
        <v>45926</v>
      </c>
      <c r="E3041" s="47">
        <v>1760</v>
      </c>
      <c r="F3041" s="47">
        <f t="shared" si="319"/>
        <v>154880</v>
      </c>
      <c r="G3041" s="48">
        <f t="shared" si="320"/>
        <v>309760</v>
      </c>
      <c r="H3041" s="21">
        <v>900000866</v>
      </c>
      <c r="I3041" s="21" t="s">
        <v>4328</v>
      </c>
      <c r="J3041" s="21">
        <v>2</v>
      </c>
      <c r="K3041" s="21">
        <v>2</v>
      </c>
      <c r="L3041" s="21">
        <f t="shared" si="321"/>
        <v>0</v>
      </c>
      <c r="M3041" s="21" t="s">
        <v>4924</v>
      </c>
      <c r="N3041" s="30">
        <v>45927</v>
      </c>
      <c r="O3041" s="48">
        <v>484880</v>
      </c>
      <c r="P3041" s="21" t="s">
        <v>945</v>
      </c>
      <c r="Q3041" s="21">
        <v>58156228163</v>
      </c>
      <c r="R3041" s="21" t="s">
        <v>40</v>
      </c>
      <c r="S3041" s="3">
        <v>4</v>
      </c>
      <c r="T3041" s="37"/>
      <c r="U3041" s="21" t="s">
        <v>18</v>
      </c>
      <c r="V3041" s="21" t="str">
        <f>VLOOKUP(P3041,'Customer List'!B:C,2,)</f>
        <v>Banglore</v>
      </c>
      <c r="W3041" s="38"/>
      <c r="X3041" s="30">
        <v>45929</v>
      </c>
      <c r="Y3041" s="21">
        <f t="shared" si="322"/>
        <v>2</v>
      </c>
      <c r="Z3041" s="21" t="str">
        <f t="shared" si="323"/>
        <v>Saturday</v>
      </c>
      <c r="AA3041" s="21" t="str">
        <f t="shared" si="324"/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3040</v>
      </c>
      <c r="B3042" s="21" t="s">
        <v>3719</v>
      </c>
      <c r="C3042" s="30">
        <v>45919</v>
      </c>
      <c r="D3042" s="30">
        <v>45926</v>
      </c>
      <c r="E3042" s="47">
        <v>135.80000000000001</v>
      </c>
      <c r="F3042" s="47">
        <f t="shared" si="319"/>
        <v>11950.400000000001</v>
      </c>
      <c r="G3042" s="48">
        <f t="shared" si="320"/>
        <v>11950.400000000001</v>
      </c>
      <c r="H3042" s="21">
        <v>947203</v>
      </c>
      <c r="I3042" s="21" t="s">
        <v>4329</v>
      </c>
      <c r="J3042" s="21">
        <v>1</v>
      </c>
      <c r="K3042" s="21">
        <v>1</v>
      </c>
      <c r="L3042" s="21">
        <f t="shared" si="321"/>
        <v>0</v>
      </c>
      <c r="M3042" s="21" t="s">
        <v>4944</v>
      </c>
      <c r="N3042" s="30">
        <v>45938</v>
      </c>
      <c r="O3042" s="48">
        <v>16587</v>
      </c>
      <c r="P3042" s="21" t="s">
        <v>42</v>
      </c>
      <c r="Q3042" s="21" t="s">
        <v>636</v>
      </c>
      <c r="R3042" s="21" t="s">
        <v>847</v>
      </c>
      <c r="S3042" s="3">
        <v>4</v>
      </c>
      <c r="T3042" s="37"/>
      <c r="U3042" s="21" t="s">
        <v>18</v>
      </c>
      <c r="V3042" s="21" t="str">
        <f>VLOOKUP(P3042,'Customer List'!B:C,2,)</f>
        <v>Faridabad</v>
      </c>
      <c r="W3042" s="38"/>
      <c r="X3042" s="30">
        <f>IF(OR(R3042 = "PRIYANKA MADAM", R3042 = "DEEPAK", R3042 = "PORTER"),N3042,"")</f>
        <v>45938</v>
      </c>
      <c r="Y3042" s="21">
        <f t="shared" si="322"/>
        <v>0</v>
      </c>
      <c r="Z3042" s="21" t="str">
        <f t="shared" si="323"/>
        <v>Wednesday</v>
      </c>
      <c r="AA3042" s="21" t="str">
        <f t="shared" si="324"/>
        <v>Wednesday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3041</v>
      </c>
      <c r="B3043" s="21" t="s">
        <v>3710</v>
      </c>
      <c r="C3043" s="30">
        <v>45923</v>
      </c>
      <c r="D3043" s="30">
        <v>45926</v>
      </c>
      <c r="E3043" s="47">
        <v>294.60000000000002</v>
      </c>
      <c r="F3043" s="47">
        <f t="shared" si="319"/>
        <v>25924.800000000003</v>
      </c>
      <c r="G3043" s="48">
        <f t="shared" si="320"/>
        <v>25924.800000000003</v>
      </c>
      <c r="H3043" s="21" t="s">
        <v>3711</v>
      </c>
      <c r="I3043" s="21"/>
      <c r="J3043" s="21">
        <v>1</v>
      </c>
      <c r="K3043" s="21">
        <v>1</v>
      </c>
      <c r="L3043" s="21">
        <f t="shared" si="321"/>
        <v>0</v>
      </c>
      <c r="M3043" s="21" t="s">
        <v>4861</v>
      </c>
      <c r="N3043" s="30">
        <v>45927</v>
      </c>
      <c r="O3043" s="48">
        <v>49836.5</v>
      </c>
      <c r="P3043" s="21" t="s">
        <v>2048</v>
      </c>
      <c r="Q3043" s="21">
        <v>58156225665</v>
      </c>
      <c r="R3043" s="21" t="s">
        <v>40</v>
      </c>
      <c r="S3043" s="3">
        <v>-20</v>
      </c>
      <c r="T3043" s="37"/>
      <c r="U3043" s="21" t="s">
        <v>520</v>
      </c>
      <c r="V3043" s="21" t="str">
        <f>VLOOKUP(P3043,'Customer List'!B:C,2,)</f>
        <v>Hyderabad</v>
      </c>
      <c r="W3043" s="38"/>
      <c r="X3043" s="30">
        <v>45929</v>
      </c>
      <c r="Y3043" s="21">
        <f t="shared" si="322"/>
        <v>2</v>
      </c>
      <c r="Z3043" s="21" t="str">
        <f t="shared" si="323"/>
        <v>Saturday</v>
      </c>
      <c r="AA3043" s="21" t="str">
        <f t="shared" si="324"/>
        <v>Monday</v>
      </c>
      <c r="AB3043" s="21" t="str">
        <f>VLOOKUP(U3043,'Currency Sheet'!A:C,3,)</f>
        <v>DOLLAR</v>
      </c>
      <c r="AC3043" s="42" t="str">
        <f>VLOOKUP(P3043,'Customer List'!B:D,3,)</f>
        <v>OutStation</v>
      </c>
    </row>
    <row r="3044" spans="1:29" x14ac:dyDescent="0.25">
      <c r="A3044" s="21">
        <v>3042</v>
      </c>
      <c r="B3044" s="21" t="s">
        <v>3713</v>
      </c>
      <c r="C3044" s="30">
        <v>45923</v>
      </c>
      <c r="D3044" s="30">
        <v>45926</v>
      </c>
      <c r="E3044" s="47">
        <v>106.8</v>
      </c>
      <c r="F3044" s="47">
        <f t="shared" si="319"/>
        <v>9398.4</v>
      </c>
      <c r="G3044" s="48">
        <f t="shared" si="320"/>
        <v>18796.8</v>
      </c>
      <c r="H3044" s="21" t="s">
        <v>2384</v>
      </c>
      <c r="I3044" s="21" t="s">
        <v>4131</v>
      </c>
      <c r="J3044" s="21">
        <v>2</v>
      </c>
      <c r="K3044" s="21">
        <v>2</v>
      </c>
      <c r="L3044" s="21">
        <f t="shared" si="321"/>
        <v>0</v>
      </c>
      <c r="M3044" s="21" t="s">
        <v>4918</v>
      </c>
      <c r="N3044" s="30">
        <v>45934</v>
      </c>
      <c r="O3044" s="48">
        <v>16776</v>
      </c>
      <c r="P3044" s="21" t="s">
        <v>3712</v>
      </c>
      <c r="Q3044" s="21">
        <v>58156475322</v>
      </c>
      <c r="R3044" s="21" t="s">
        <v>40</v>
      </c>
      <c r="S3044" s="3">
        <v>-20</v>
      </c>
      <c r="T3044" s="37"/>
      <c r="U3044" s="21" t="s">
        <v>520</v>
      </c>
      <c r="V3044" s="21" t="str">
        <f>VLOOKUP(P3044,'Customer List'!B:C,2,)</f>
        <v>JAIPUR</v>
      </c>
      <c r="W3044" s="38"/>
      <c r="X3044" s="30">
        <v>45937</v>
      </c>
      <c r="Y3044" s="21">
        <f t="shared" si="322"/>
        <v>3</v>
      </c>
      <c r="Z3044" s="21" t="str">
        <f t="shared" si="323"/>
        <v>Saturday</v>
      </c>
      <c r="AA3044" s="21" t="str">
        <f t="shared" si="324"/>
        <v>Tuesday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3043</v>
      </c>
      <c r="B3045" s="21" t="s">
        <v>4332</v>
      </c>
      <c r="C3045" s="30">
        <v>45922</v>
      </c>
      <c r="D3045" s="30">
        <v>45929</v>
      </c>
      <c r="E3045" s="47">
        <v>104.8</v>
      </c>
      <c r="F3045" s="47">
        <f t="shared" si="319"/>
        <v>9222.4</v>
      </c>
      <c r="G3045" s="48">
        <f t="shared" si="320"/>
        <v>9222.4</v>
      </c>
      <c r="H3045" s="21" t="s">
        <v>665</v>
      </c>
      <c r="I3045" s="21" t="s">
        <v>5240</v>
      </c>
      <c r="J3045" s="21">
        <v>1</v>
      </c>
      <c r="K3045" s="21">
        <v>1</v>
      </c>
      <c r="L3045" s="21">
        <f t="shared" si="321"/>
        <v>0</v>
      </c>
      <c r="M3045" s="21" t="s">
        <v>4926</v>
      </c>
      <c r="N3045" s="30">
        <v>45930</v>
      </c>
      <c r="O3045" s="48">
        <v>15228.75</v>
      </c>
      <c r="P3045" s="21" t="s">
        <v>668</v>
      </c>
      <c r="Q3045" s="21" t="s">
        <v>2070</v>
      </c>
      <c r="R3045" s="21" t="s">
        <v>847</v>
      </c>
      <c r="S3045" s="3">
        <v>4</v>
      </c>
      <c r="T3045" s="37"/>
      <c r="U3045" s="21" t="s">
        <v>507</v>
      </c>
      <c r="V3045" s="21" t="str">
        <f>VLOOKUP(P3045,'Customer List'!B:C,2,)</f>
        <v>Manesar</v>
      </c>
      <c r="W3045" s="38"/>
      <c r="X3045" s="30">
        <f>IF(OR(R3045 = "PRIYANKA MADAM", R3045 = "DEEPAK", R3045 = "PORTER"),N3045,"")</f>
        <v>45930</v>
      </c>
      <c r="Y3045" s="21">
        <f t="shared" si="322"/>
        <v>0</v>
      </c>
      <c r="Z3045" s="21" t="str">
        <f t="shared" si="323"/>
        <v>Tuesday</v>
      </c>
      <c r="AA3045" s="21" t="str">
        <f t="shared" si="324"/>
        <v>Tuesday</v>
      </c>
      <c r="AB3045" s="21" t="str">
        <f>VLOOKUP(U3045,'Currency Sheet'!A:C,3,)</f>
        <v>DOLLAR</v>
      </c>
      <c r="AC3045" s="42" t="str">
        <f>VLOOKUP(P3045,'Customer List'!B:D,3,)</f>
        <v>Local</v>
      </c>
    </row>
    <row r="3046" spans="1:29" x14ac:dyDescent="0.25">
      <c r="A3046" s="21">
        <v>3044</v>
      </c>
      <c r="B3046" s="21" t="s">
        <v>4332</v>
      </c>
      <c r="C3046" s="30">
        <v>45922</v>
      </c>
      <c r="D3046" s="30">
        <v>45929</v>
      </c>
      <c r="E3046" s="47">
        <v>246.4</v>
      </c>
      <c r="F3046" s="47">
        <f t="shared" si="319"/>
        <v>21683.200000000001</v>
      </c>
      <c r="G3046" s="48">
        <f t="shared" si="320"/>
        <v>21683.200000000001</v>
      </c>
      <c r="H3046" s="21">
        <v>30002</v>
      </c>
      <c r="I3046" s="21" t="s">
        <v>5241</v>
      </c>
      <c r="J3046" s="21">
        <v>1</v>
      </c>
      <c r="K3046" s="21">
        <v>1</v>
      </c>
      <c r="L3046" s="21">
        <f t="shared" si="321"/>
        <v>0</v>
      </c>
      <c r="M3046" s="21" t="s">
        <v>3722</v>
      </c>
      <c r="N3046" s="30">
        <v>45930</v>
      </c>
      <c r="O3046" s="48">
        <v>29203.200000000001</v>
      </c>
      <c r="P3046" s="21" t="s">
        <v>625</v>
      </c>
      <c r="Q3046" s="21" t="s">
        <v>2070</v>
      </c>
      <c r="R3046" s="21" t="s">
        <v>637</v>
      </c>
      <c r="S3046" s="3">
        <v>-20</v>
      </c>
      <c r="T3046" s="37" t="s">
        <v>4426</v>
      </c>
      <c r="U3046" s="21" t="s">
        <v>507</v>
      </c>
      <c r="V3046" s="21" t="str">
        <f>VLOOKUP(P3046,'Customer List'!B:C,2,)</f>
        <v>Delhi</v>
      </c>
      <c r="W3046" s="38"/>
      <c r="X3046" s="30">
        <f>IF(OR(R3046 = "PRIYANKA MADAM", R3046 = "DEEPAK", R3046 = "PORTER"),N3046,"")</f>
        <v>45930</v>
      </c>
      <c r="Y3046" s="21">
        <f t="shared" si="322"/>
        <v>0</v>
      </c>
      <c r="Z3046" s="21" t="str">
        <f t="shared" si="323"/>
        <v>Tuesday</v>
      </c>
      <c r="AA3046" s="21" t="str">
        <f t="shared" si="324"/>
        <v>Tuesday</v>
      </c>
      <c r="AB3046" s="21" t="str">
        <f>VLOOKUP(U3046,'Currency Sheet'!A:C,3,)</f>
        <v>DOLLAR</v>
      </c>
      <c r="AC3046" s="42" t="str">
        <f>VLOOKUP(P3046,'Customer List'!B:D,3,)</f>
        <v>Local</v>
      </c>
    </row>
    <row r="3047" spans="1:29" x14ac:dyDescent="0.25">
      <c r="A3047" s="21">
        <v>3045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19"/>
        <v>33264</v>
      </c>
      <c r="G3047" s="48">
        <f t="shared" si="320"/>
        <v>33264</v>
      </c>
      <c r="H3047" s="21" t="s">
        <v>441</v>
      </c>
      <c r="I3047" s="21" t="s">
        <v>4330</v>
      </c>
      <c r="J3047" s="21">
        <v>1</v>
      </c>
      <c r="K3047" s="21">
        <v>1</v>
      </c>
      <c r="L3047" s="21">
        <f t="shared" si="321"/>
        <v>0</v>
      </c>
      <c r="M3047" s="21" t="s">
        <v>4718</v>
      </c>
      <c r="N3047" s="30">
        <v>45934</v>
      </c>
      <c r="O3047" s="48">
        <v>46305</v>
      </c>
      <c r="P3047" s="21" t="s">
        <v>658</v>
      </c>
      <c r="Q3047" s="21">
        <v>58156478682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Bhopal</v>
      </c>
      <c r="W3047" s="38"/>
      <c r="X3047" s="30">
        <v>45936</v>
      </c>
      <c r="Y3047" s="21">
        <f t="shared" si="322"/>
        <v>2</v>
      </c>
      <c r="Z3047" s="21" t="str">
        <f t="shared" si="323"/>
        <v>Saturday</v>
      </c>
      <c r="AA3047" s="21" t="str">
        <f t="shared" si="324"/>
        <v>Monday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3046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19"/>
        <v>33264</v>
      </c>
      <c r="G3048" s="48">
        <f t="shared" si="320"/>
        <v>33264</v>
      </c>
      <c r="H3048" s="21" t="s">
        <v>934</v>
      </c>
      <c r="I3048" s="21" t="s">
        <v>4120</v>
      </c>
      <c r="J3048" s="21">
        <v>1</v>
      </c>
      <c r="K3048" s="21">
        <v>1</v>
      </c>
      <c r="L3048" s="21">
        <f t="shared" si="321"/>
        <v>0</v>
      </c>
      <c r="M3048" s="21" t="s">
        <v>4718</v>
      </c>
      <c r="N3048" s="30">
        <v>45934</v>
      </c>
      <c r="O3048" s="48">
        <v>46305</v>
      </c>
      <c r="P3048" s="21" t="s">
        <v>658</v>
      </c>
      <c r="Q3048" s="21">
        <v>58156478682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Bhopal</v>
      </c>
      <c r="W3048" s="38"/>
      <c r="X3048" s="30">
        <v>45936</v>
      </c>
      <c r="Y3048" s="21">
        <f t="shared" si="322"/>
        <v>2</v>
      </c>
      <c r="Z3048" s="21" t="str">
        <f t="shared" si="323"/>
        <v>Saturday</v>
      </c>
      <c r="AA3048" s="21" t="str">
        <f t="shared" si="324"/>
        <v>Monday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x14ac:dyDescent="0.25">
      <c r="A3049" s="21">
        <v>3047</v>
      </c>
      <c r="B3049" s="21">
        <v>179381</v>
      </c>
      <c r="C3049" s="30">
        <v>45924</v>
      </c>
      <c r="D3049" s="30">
        <v>45929</v>
      </c>
      <c r="E3049" s="47">
        <v>378</v>
      </c>
      <c r="F3049" s="47">
        <f t="shared" si="319"/>
        <v>33264</v>
      </c>
      <c r="G3049" s="48">
        <f t="shared" si="320"/>
        <v>33264</v>
      </c>
      <c r="H3049" s="21" t="s">
        <v>3718</v>
      </c>
      <c r="I3049" s="21" t="s">
        <v>4331</v>
      </c>
      <c r="J3049" s="21">
        <v>1</v>
      </c>
      <c r="K3049" s="21">
        <v>1</v>
      </c>
      <c r="L3049" s="21">
        <f t="shared" si="321"/>
        <v>0</v>
      </c>
      <c r="M3049" s="21" t="s">
        <v>4912</v>
      </c>
      <c r="N3049" s="30">
        <v>45937</v>
      </c>
      <c r="O3049" s="48">
        <v>46305</v>
      </c>
      <c r="P3049" s="21" t="s">
        <v>172</v>
      </c>
      <c r="Q3049" s="21">
        <v>58156571163</v>
      </c>
      <c r="R3049" s="21" t="s">
        <v>40</v>
      </c>
      <c r="S3049" s="3">
        <v>4</v>
      </c>
      <c r="T3049" s="37"/>
      <c r="U3049" s="21" t="s">
        <v>423</v>
      </c>
      <c r="V3049" s="21" t="str">
        <f>VLOOKUP(P3049,'Customer List'!B:C,2,)</f>
        <v>Kolkata</v>
      </c>
      <c r="W3049" s="38"/>
      <c r="X3049" s="30">
        <v>45939</v>
      </c>
      <c r="Y3049" s="21">
        <f t="shared" si="322"/>
        <v>2</v>
      </c>
      <c r="Z3049" s="21" t="str">
        <f t="shared" si="323"/>
        <v>Tuesday</v>
      </c>
      <c r="AA3049" s="21" t="str">
        <f t="shared" si="324"/>
        <v>Thursday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x14ac:dyDescent="0.25">
      <c r="A3050" s="21">
        <v>3048</v>
      </c>
      <c r="B3050" s="21">
        <v>66452</v>
      </c>
      <c r="C3050" s="30">
        <v>45922</v>
      </c>
      <c r="D3050" s="30">
        <v>45929</v>
      </c>
      <c r="E3050" s="47">
        <v>579</v>
      </c>
      <c r="F3050" s="47">
        <f t="shared" si="319"/>
        <v>50952</v>
      </c>
      <c r="G3050" s="48">
        <f t="shared" si="320"/>
        <v>50952</v>
      </c>
      <c r="H3050" s="21" t="s">
        <v>4335</v>
      </c>
      <c r="I3050" s="21" t="s">
        <v>4717</v>
      </c>
      <c r="J3050" s="21">
        <v>1</v>
      </c>
      <c r="K3050" s="21">
        <v>1</v>
      </c>
      <c r="L3050" s="21">
        <f t="shared" si="321"/>
        <v>0</v>
      </c>
      <c r="M3050" s="21" t="s">
        <v>4903</v>
      </c>
      <c r="N3050" s="30">
        <v>45938</v>
      </c>
      <c r="O3050" s="48">
        <v>70927.5</v>
      </c>
      <c r="P3050" s="21" t="s">
        <v>4336</v>
      </c>
      <c r="Q3050" s="21">
        <v>58156648572</v>
      </c>
      <c r="R3050" s="21" t="s">
        <v>40</v>
      </c>
      <c r="S3050" s="3">
        <v>-20</v>
      </c>
      <c r="T3050" s="37"/>
      <c r="U3050" s="21" t="s">
        <v>2372</v>
      </c>
      <c r="V3050" s="21" t="str">
        <f>VLOOKUP(P3050,'Customer List'!B:C,2,)</f>
        <v xml:space="preserve"> BANGLORE</v>
      </c>
      <c r="W3050" s="38"/>
      <c r="X3050" s="30">
        <v>45939</v>
      </c>
      <c r="Y3050" s="21">
        <f t="shared" si="322"/>
        <v>1</v>
      </c>
      <c r="Z3050" s="21" t="str">
        <f t="shared" si="323"/>
        <v>Wednesday</v>
      </c>
      <c r="AA3050" s="21" t="str">
        <f t="shared" si="324"/>
        <v>Thursday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3049</v>
      </c>
      <c r="B3051" s="21" t="s">
        <v>4338</v>
      </c>
      <c r="C3051" s="30">
        <v>45924</v>
      </c>
      <c r="D3051" s="30">
        <v>45929</v>
      </c>
      <c r="E3051" s="47">
        <v>13000</v>
      </c>
      <c r="F3051" s="47">
        <f t="shared" si="319"/>
        <v>13000</v>
      </c>
      <c r="G3051" s="48">
        <f t="shared" si="320"/>
        <v>26000</v>
      </c>
      <c r="H3051" s="21" t="s">
        <v>4339</v>
      </c>
      <c r="I3051" s="21" t="s">
        <v>4341</v>
      </c>
      <c r="J3051" s="21">
        <v>2</v>
      </c>
      <c r="K3051" s="21">
        <v>2</v>
      </c>
      <c r="L3051" s="21">
        <f t="shared" si="321"/>
        <v>0</v>
      </c>
      <c r="M3051" s="21" t="s">
        <v>4962</v>
      </c>
      <c r="N3051" s="30">
        <v>45930</v>
      </c>
      <c r="O3051" s="48">
        <v>40204</v>
      </c>
      <c r="P3051" s="21" t="s">
        <v>30</v>
      </c>
      <c r="Q3051" s="21" t="s">
        <v>2070</v>
      </c>
      <c r="R3051" s="21" t="s">
        <v>637</v>
      </c>
      <c r="S3051" s="3" t="s">
        <v>299</v>
      </c>
      <c r="T3051" s="37"/>
      <c r="U3051" s="21" t="s">
        <v>4340</v>
      </c>
      <c r="V3051" s="21" t="str">
        <f>VLOOKUP(P3051,'Customer List'!B:C,2,)</f>
        <v>Delhi</v>
      </c>
      <c r="W3051" s="38"/>
      <c r="X3051" s="30">
        <f>IF(OR(R3051 = "PRIYANKA MADAM", R3051 = "DEEPAK", R3051 = "PORTER"),N3051,"")</f>
        <v>45930</v>
      </c>
      <c r="Y3051" s="21">
        <f t="shared" si="322"/>
        <v>0</v>
      </c>
      <c r="Z3051" s="21" t="str">
        <f t="shared" si="323"/>
        <v>Tuesday</v>
      </c>
      <c r="AA3051" s="21" t="str">
        <f t="shared" si="324"/>
        <v>Tuesday</v>
      </c>
      <c r="AB3051" s="21" t="str">
        <f>VLOOKUP(U3051,'Currency Sheet'!A:C,3,)</f>
        <v>INR</v>
      </c>
      <c r="AC3051" s="42" t="str">
        <f>VLOOKUP(P3051,'Customer List'!B:D,3,)</f>
        <v>Local</v>
      </c>
    </row>
    <row r="3052" spans="1:29" x14ac:dyDescent="0.25">
      <c r="A3052" s="21">
        <v>3050</v>
      </c>
      <c r="B3052" s="21">
        <v>339467</v>
      </c>
      <c r="C3052" s="30">
        <v>45924</v>
      </c>
      <c r="D3052" s="30">
        <v>45929</v>
      </c>
      <c r="E3052" s="47">
        <v>83.25</v>
      </c>
      <c r="F3052" s="47">
        <f t="shared" si="319"/>
        <v>7326</v>
      </c>
      <c r="G3052" s="48">
        <f t="shared" si="320"/>
        <v>7326</v>
      </c>
      <c r="H3052" s="21" t="s">
        <v>4333</v>
      </c>
      <c r="I3052" s="21" t="s">
        <v>4716</v>
      </c>
      <c r="J3052" s="21">
        <v>1</v>
      </c>
      <c r="K3052" s="21">
        <v>1</v>
      </c>
      <c r="L3052" s="21">
        <f t="shared" si="321"/>
        <v>0</v>
      </c>
      <c r="M3052" s="21" t="s">
        <v>4943</v>
      </c>
      <c r="N3052" s="30">
        <v>45938</v>
      </c>
      <c r="O3052" s="48">
        <v>12904</v>
      </c>
      <c r="P3052" s="21" t="s">
        <v>42</v>
      </c>
      <c r="Q3052" s="21" t="s">
        <v>636</v>
      </c>
      <c r="R3052" s="21" t="s">
        <v>847</v>
      </c>
      <c r="S3052" s="3">
        <v>4</v>
      </c>
      <c r="T3052" s="37"/>
      <c r="U3052" s="21" t="s">
        <v>4334</v>
      </c>
      <c r="V3052" s="21" t="str">
        <f>VLOOKUP(P3052,'Customer List'!B:C,2,)</f>
        <v>Faridabad</v>
      </c>
      <c r="W3052" s="38"/>
      <c r="X3052" s="30">
        <f>IF(OR(R3052 = "PRIYANKA MADAM", R3052 = "DEEPAK", R3052 = "PORTER"),N3052,"")</f>
        <v>45938</v>
      </c>
      <c r="Y3052" s="21">
        <f t="shared" si="322"/>
        <v>0</v>
      </c>
      <c r="Z3052" s="21" t="str">
        <f t="shared" si="323"/>
        <v>Wednesday</v>
      </c>
      <c r="AA3052" s="21" t="str">
        <f t="shared" si="324"/>
        <v>Wednesday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3051</v>
      </c>
      <c r="B3053" s="21" t="s">
        <v>4419</v>
      </c>
      <c r="C3053" s="30">
        <v>45924</v>
      </c>
      <c r="D3053" s="30">
        <v>45930</v>
      </c>
      <c r="E3053" s="47">
        <v>954</v>
      </c>
      <c r="F3053" s="47">
        <f t="shared" si="319"/>
        <v>83952</v>
      </c>
      <c r="G3053" s="48">
        <f t="shared" si="320"/>
        <v>83952</v>
      </c>
      <c r="H3053" s="21" t="s">
        <v>4421</v>
      </c>
      <c r="I3053" s="21" t="s">
        <v>4422</v>
      </c>
      <c r="J3053" s="21">
        <v>1</v>
      </c>
      <c r="K3053" s="21">
        <v>1</v>
      </c>
      <c r="L3053" s="21">
        <f t="shared" si="321"/>
        <v>0</v>
      </c>
      <c r="M3053" s="21" t="s">
        <v>4932</v>
      </c>
      <c r="N3053" s="30">
        <v>45934</v>
      </c>
      <c r="O3053" s="48">
        <v>175297.5</v>
      </c>
      <c r="P3053" s="21" t="s">
        <v>165</v>
      </c>
      <c r="Q3053" s="21">
        <v>58156475764</v>
      </c>
      <c r="R3053" s="21" t="s">
        <v>40</v>
      </c>
      <c r="S3053" s="3">
        <v>-80</v>
      </c>
      <c r="T3053" s="37"/>
      <c r="U3053" s="21" t="s">
        <v>492</v>
      </c>
      <c r="V3053" s="21" t="str">
        <f>VLOOKUP(P3053,'Customer List'!B:C,2,)</f>
        <v>Lucknow</v>
      </c>
      <c r="W3053" s="38"/>
      <c r="X3053" s="30">
        <v>45936</v>
      </c>
      <c r="Y3053" s="21">
        <f t="shared" si="322"/>
        <v>2</v>
      </c>
      <c r="Z3053" s="21" t="str">
        <f t="shared" si="323"/>
        <v>Saturday</v>
      </c>
      <c r="AA3053" s="21" t="str">
        <f t="shared" si="324"/>
        <v>Monday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3052</v>
      </c>
      <c r="B3054" s="21" t="s">
        <v>4419</v>
      </c>
      <c r="C3054" s="30">
        <v>45924</v>
      </c>
      <c r="D3054" s="30">
        <v>45930</v>
      </c>
      <c r="E3054" s="47">
        <v>411</v>
      </c>
      <c r="F3054" s="47">
        <f t="shared" si="319"/>
        <v>36168</v>
      </c>
      <c r="G3054" s="48">
        <f t="shared" si="320"/>
        <v>36168</v>
      </c>
      <c r="H3054" s="21">
        <v>80580</v>
      </c>
      <c r="I3054" s="21" t="s">
        <v>4423</v>
      </c>
      <c r="J3054" s="21">
        <v>1</v>
      </c>
      <c r="K3054" s="21">
        <v>1</v>
      </c>
      <c r="L3054" s="21">
        <f t="shared" si="321"/>
        <v>0</v>
      </c>
      <c r="M3054" s="21" t="s">
        <v>4932</v>
      </c>
      <c r="N3054" s="30">
        <v>45934</v>
      </c>
      <c r="O3054" s="48">
        <v>75521.25</v>
      </c>
      <c r="P3054" s="21" t="s">
        <v>165</v>
      </c>
      <c r="Q3054" s="21">
        <v>58156475764</v>
      </c>
      <c r="R3054" s="21" t="s">
        <v>40</v>
      </c>
      <c r="S3054" s="3">
        <v>-80</v>
      </c>
      <c r="T3054" s="37"/>
      <c r="U3054" s="21" t="s">
        <v>492</v>
      </c>
      <c r="V3054" s="21" t="str">
        <f>VLOOKUP(P3054,'Customer List'!B:C,2,)</f>
        <v>Lucknow</v>
      </c>
      <c r="W3054" s="38"/>
      <c r="X3054" s="30">
        <v>45936</v>
      </c>
      <c r="Y3054" s="21">
        <f t="shared" si="322"/>
        <v>2</v>
      </c>
      <c r="Z3054" s="21" t="str">
        <f t="shared" si="323"/>
        <v>Saturday</v>
      </c>
      <c r="AA3054" s="21" t="str">
        <f t="shared" si="324"/>
        <v>Monday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3053</v>
      </c>
      <c r="B3055" s="21" t="s">
        <v>4419</v>
      </c>
      <c r="C3055" s="30">
        <v>45924</v>
      </c>
      <c r="D3055" s="30">
        <v>45930</v>
      </c>
      <c r="E3055" s="47">
        <v>99</v>
      </c>
      <c r="F3055" s="47">
        <f t="shared" si="319"/>
        <v>8712</v>
      </c>
      <c r="G3055" s="48">
        <f t="shared" si="320"/>
        <v>8712</v>
      </c>
      <c r="H3055" s="21">
        <v>82511</v>
      </c>
      <c r="I3055" s="21" t="s">
        <v>4424</v>
      </c>
      <c r="J3055" s="21">
        <v>1</v>
      </c>
      <c r="K3055" s="21">
        <v>1</v>
      </c>
      <c r="L3055" s="21">
        <f t="shared" si="321"/>
        <v>0</v>
      </c>
      <c r="M3055" s="21" t="s">
        <v>4873</v>
      </c>
      <c r="N3055" s="30">
        <v>45939</v>
      </c>
      <c r="O3055" s="48">
        <v>20212.5</v>
      </c>
      <c r="P3055" s="21" t="s">
        <v>4420</v>
      </c>
      <c r="Q3055" s="21" t="s">
        <v>636</v>
      </c>
      <c r="R3055" s="21" t="s">
        <v>723</v>
      </c>
      <c r="S3055" s="3">
        <v>-80</v>
      </c>
      <c r="T3055" s="37"/>
      <c r="U3055" s="21" t="s">
        <v>492</v>
      </c>
      <c r="V3055" s="21" t="str">
        <f>VLOOKUP(P3055,'Customer List'!B:C,2,)</f>
        <v>Noida</v>
      </c>
      <c r="W3055" s="38"/>
      <c r="X3055" s="30">
        <f>IF(OR(R3055 = "PRIYANKA MADAM", R3055 = "DEEPAK", R3055 = "PORTER"),N3055,"")</f>
        <v>45939</v>
      </c>
      <c r="Y3055" s="21">
        <f t="shared" si="322"/>
        <v>0</v>
      </c>
      <c r="Z3055" s="21" t="str">
        <f t="shared" si="323"/>
        <v>Thursday</v>
      </c>
      <c r="AA3055" s="21" t="str">
        <f t="shared" si="324"/>
        <v>Thursday</v>
      </c>
      <c r="AB3055" s="21" t="str">
        <f>VLOOKUP(U3055,'Currency Sheet'!A:C,3,)</f>
        <v>DOLLAR</v>
      </c>
      <c r="AC3055" s="42" t="str">
        <f>VLOOKUP(P3055,'Customer List'!B:D,3,)</f>
        <v>Local</v>
      </c>
    </row>
    <row r="3056" spans="1:29" x14ac:dyDescent="0.25">
      <c r="A3056" s="21">
        <v>3054</v>
      </c>
      <c r="B3056" s="21" t="s">
        <v>4682</v>
      </c>
      <c r="C3056" s="30">
        <v>45927</v>
      </c>
      <c r="D3056" s="30">
        <v>45933</v>
      </c>
      <c r="E3056" s="47">
        <v>75.599999999999994</v>
      </c>
      <c r="F3056" s="47">
        <f t="shared" si="319"/>
        <v>6652.7999999999993</v>
      </c>
      <c r="G3056" s="48">
        <f t="shared" si="320"/>
        <v>6652.7999999999993</v>
      </c>
      <c r="H3056" s="21" t="s">
        <v>4673</v>
      </c>
      <c r="I3056" s="21" t="s">
        <v>4686</v>
      </c>
      <c r="J3056" s="21">
        <v>1</v>
      </c>
      <c r="K3056" s="21">
        <v>1</v>
      </c>
      <c r="L3056" s="21">
        <f t="shared" si="321"/>
        <v>0</v>
      </c>
      <c r="M3056" s="21" t="s">
        <v>4918</v>
      </c>
      <c r="N3056" s="30">
        <v>45934</v>
      </c>
      <c r="O3056" s="48">
        <v>11875.5</v>
      </c>
      <c r="P3056" s="21" t="s">
        <v>3712</v>
      </c>
      <c r="Q3056" s="21">
        <v>58156475322</v>
      </c>
      <c r="R3056" s="21" t="s">
        <v>40</v>
      </c>
      <c r="S3056" s="3">
        <v>-20</v>
      </c>
      <c r="T3056" s="37"/>
      <c r="U3056" s="21" t="s">
        <v>4685</v>
      </c>
      <c r="V3056" s="21" t="str">
        <f>VLOOKUP(P3056,'Customer List'!B:C,2,)</f>
        <v>JAIPUR</v>
      </c>
      <c r="W3056" s="38"/>
      <c r="X3056" s="30">
        <v>45937</v>
      </c>
      <c r="Y3056" s="21">
        <f t="shared" si="322"/>
        <v>3</v>
      </c>
      <c r="Z3056" s="21" t="str">
        <f t="shared" si="323"/>
        <v>Saturday</v>
      </c>
      <c r="AA3056" s="21" t="str">
        <f t="shared" si="324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3055</v>
      </c>
      <c r="B3057" s="21" t="s">
        <v>4682</v>
      </c>
      <c r="C3057" s="30">
        <v>45927</v>
      </c>
      <c r="D3057" s="30">
        <v>45933</v>
      </c>
      <c r="E3057" s="47">
        <v>0</v>
      </c>
      <c r="F3057" s="47">
        <f t="shared" si="319"/>
        <v>0</v>
      </c>
      <c r="G3057" s="48">
        <f t="shared" si="320"/>
        <v>0</v>
      </c>
      <c r="H3057" s="21" t="s">
        <v>4674</v>
      </c>
      <c r="I3057" s="21" t="s">
        <v>4687</v>
      </c>
      <c r="J3057" s="21">
        <v>1</v>
      </c>
      <c r="K3057" s="21">
        <v>1</v>
      </c>
      <c r="L3057" s="21">
        <f t="shared" si="321"/>
        <v>0</v>
      </c>
      <c r="M3057" s="21" t="s">
        <v>5921</v>
      </c>
      <c r="N3057" s="30">
        <v>45979</v>
      </c>
      <c r="O3057" s="48">
        <v>45979</v>
      </c>
      <c r="P3057" s="21" t="s">
        <v>945</v>
      </c>
      <c r="Q3057" s="21">
        <v>58158291461</v>
      </c>
      <c r="R3057" s="21" t="s">
        <v>5912</v>
      </c>
      <c r="S3057" s="3">
        <v>-20</v>
      </c>
      <c r="T3057" s="37"/>
      <c r="U3057" s="21" t="s">
        <v>4685</v>
      </c>
      <c r="V3057" s="21" t="str">
        <f>VLOOKUP(P3057,'Customer List'!B:C,2,)</f>
        <v>Banglore</v>
      </c>
      <c r="W3057" s="38" t="s">
        <v>5517</v>
      </c>
      <c r="X3057" s="30">
        <v>45980</v>
      </c>
      <c r="Y3057" s="21">
        <f t="shared" si="322"/>
        <v>1</v>
      </c>
      <c r="Z3057" s="21" t="str">
        <f t="shared" si="323"/>
        <v>Tuesday</v>
      </c>
      <c r="AA3057" s="21" t="str">
        <f t="shared" si="324"/>
        <v>Wednesday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3056</v>
      </c>
      <c r="B3058" s="21" t="s">
        <v>4682</v>
      </c>
      <c r="C3058" s="30">
        <v>45927</v>
      </c>
      <c r="D3058" s="30">
        <v>45933</v>
      </c>
      <c r="E3058" s="47">
        <v>30</v>
      </c>
      <c r="F3058" s="47">
        <f t="shared" si="319"/>
        <v>2640</v>
      </c>
      <c r="G3058" s="48">
        <f t="shared" si="320"/>
        <v>2640</v>
      </c>
      <c r="H3058" s="21" t="s">
        <v>4675</v>
      </c>
      <c r="I3058" s="21" t="s">
        <v>4688</v>
      </c>
      <c r="J3058" s="21">
        <v>1</v>
      </c>
      <c r="K3058" s="21">
        <v>1</v>
      </c>
      <c r="L3058" s="21">
        <f t="shared" si="321"/>
        <v>0</v>
      </c>
      <c r="M3058" s="21" t="s">
        <v>4918</v>
      </c>
      <c r="N3058" s="30">
        <v>45934</v>
      </c>
      <c r="O3058" s="48">
        <v>4712.5</v>
      </c>
      <c r="P3058" s="21" t="s">
        <v>3712</v>
      </c>
      <c r="Q3058" s="21">
        <v>58156475322</v>
      </c>
      <c r="R3058" s="21" t="s">
        <v>40</v>
      </c>
      <c r="S3058" s="3">
        <v>-20</v>
      </c>
      <c r="T3058" s="37"/>
      <c r="U3058" s="21" t="s">
        <v>4685</v>
      </c>
      <c r="V3058" s="21" t="str">
        <f>VLOOKUP(P3058,'Customer List'!B:C,2,)</f>
        <v>JAIPUR</v>
      </c>
      <c r="W3058" s="38"/>
      <c r="X3058" s="30">
        <v>45937</v>
      </c>
      <c r="Y3058" s="21">
        <f t="shared" si="322"/>
        <v>3</v>
      </c>
      <c r="Z3058" s="21" t="str">
        <f t="shared" si="323"/>
        <v>Saturday</v>
      </c>
      <c r="AA3058" s="21" t="str">
        <f t="shared" si="324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3057</v>
      </c>
      <c r="B3059" s="21" t="s">
        <v>4682</v>
      </c>
      <c r="C3059" s="30">
        <v>45927</v>
      </c>
      <c r="D3059" s="30">
        <v>45933</v>
      </c>
      <c r="E3059" s="47">
        <v>58.8</v>
      </c>
      <c r="F3059" s="47">
        <f t="shared" si="319"/>
        <v>5174.3999999999996</v>
      </c>
      <c r="G3059" s="48">
        <f t="shared" si="320"/>
        <v>5174.3999999999996</v>
      </c>
      <c r="H3059" s="21" t="s">
        <v>4676</v>
      </c>
      <c r="I3059" s="21" t="s">
        <v>4689</v>
      </c>
      <c r="J3059" s="21">
        <v>1</v>
      </c>
      <c r="K3059" s="21">
        <v>1</v>
      </c>
      <c r="L3059" s="21">
        <f t="shared" si="321"/>
        <v>0</v>
      </c>
      <c r="M3059" s="21" t="s">
        <v>4918</v>
      </c>
      <c r="N3059" s="30">
        <v>45934</v>
      </c>
      <c r="O3059" s="48">
        <v>9236.5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4685</v>
      </c>
      <c r="V3059" s="21" t="str">
        <f>VLOOKUP(P3059,'Customer List'!B:C,2,)</f>
        <v>JAIPUR</v>
      </c>
      <c r="W3059" s="38"/>
      <c r="X3059" s="30">
        <v>45937</v>
      </c>
      <c r="Y3059" s="21">
        <f t="shared" si="322"/>
        <v>3</v>
      </c>
      <c r="Z3059" s="21" t="str">
        <f t="shared" si="323"/>
        <v>Saturday</v>
      </c>
      <c r="AA3059" s="21" t="str">
        <f t="shared" si="324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3058</v>
      </c>
      <c r="B3060" s="21" t="s">
        <v>4682</v>
      </c>
      <c r="C3060" s="30">
        <v>45927</v>
      </c>
      <c r="D3060" s="30">
        <v>45933</v>
      </c>
      <c r="E3060" s="47">
        <v>93.6</v>
      </c>
      <c r="F3060" s="47">
        <f t="shared" si="319"/>
        <v>8236.7999999999993</v>
      </c>
      <c r="G3060" s="48">
        <f t="shared" si="320"/>
        <v>8236.7999999999993</v>
      </c>
      <c r="H3060" s="21" t="s">
        <v>4677</v>
      </c>
      <c r="I3060" s="21" t="s">
        <v>4690</v>
      </c>
      <c r="J3060" s="21">
        <v>1</v>
      </c>
      <c r="K3060" s="21">
        <v>1</v>
      </c>
      <c r="L3060" s="21">
        <f t="shared" si="321"/>
        <v>0</v>
      </c>
      <c r="M3060" s="21" t="s">
        <v>4918</v>
      </c>
      <c r="N3060" s="30">
        <v>45934</v>
      </c>
      <c r="O3060" s="48">
        <v>14703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4685</v>
      </c>
      <c r="V3060" s="21" t="str">
        <f>VLOOKUP(P3060,'Customer List'!B:C,2,)</f>
        <v>JAIPUR</v>
      </c>
      <c r="W3060" s="38"/>
      <c r="X3060" s="30">
        <v>45937</v>
      </c>
      <c r="Y3060" s="21">
        <f t="shared" si="322"/>
        <v>3</v>
      </c>
      <c r="Z3060" s="21" t="str">
        <f t="shared" si="323"/>
        <v>Saturday</v>
      </c>
      <c r="AA3060" s="21" t="str">
        <f t="shared" si="324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3059</v>
      </c>
      <c r="B3061" s="21" t="s">
        <v>4682</v>
      </c>
      <c r="C3061" s="30">
        <v>45927</v>
      </c>
      <c r="D3061" s="30">
        <v>45933</v>
      </c>
      <c r="E3061" s="47">
        <v>30</v>
      </c>
      <c r="F3061" s="47">
        <f t="shared" si="319"/>
        <v>2640</v>
      </c>
      <c r="G3061" s="48">
        <f t="shared" si="320"/>
        <v>2640</v>
      </c>
      <c r="H3061" s="21" t="s">
        <v>4678</v>
      </c>
      <c r="I3061" s="21" t="s">
        <v>4691</v>
      </c>
      <c r="J3061" s="21">
        <v>1</v>
      </c>
      <c r="K3061" s="21">
        <v>1</v>
      </c>
      <c r="L3061" s="21">
        <f t="shared" si="321"/>
        <v>0</v>
      </c>
      <c r="M3061" s="21" t="s">
        <v>4918</v>
      </c>
      <c r="N3061" s="30">
        <v>45934</v>
      </c>
      <c r="O3061" s="48">
        <v>4712.5</v>
      </c>
      <c r="P3061" s="21" t="s">
        <v>3712</v>
      </c>
      <c r="Q3061" s="21">
        <v>58156475322</v>
      </c>
      <c r="R3061" s="21" t="s">
        <v>40</v>
      </c>
      <c r="S3061" s="3">
        <v>-20</v>
      </c>
      <c r="T3061" s="37"/>
      <c r="U3061" s="21" t="s">
        <v>4685</v>
      </c>
      <c r="V3061" s="21" t="str">
        <f>VLOOKUP(P3061,'Customer List'!B:C,2,)</f>
        <v>JAIPUR</v>
      </c>
      <c r="W3061" s="38"/>
      <c r="X3061" s="30">
        <v>45937</v>
      </c>
      <c r="Y3061" s="21">
        <f t="shared" si="322"/>
        <v>3</v>
      </c>
      <c r="Z3061" s="21" t="str">
        <f t="shared" si="323"/>
        <v>Saturday</v>
      </c>
      <c r="AA3061" s="21" t="str">
        <f t="shared" si="324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3060</v>
      </c>
      <c r="B3062" s="21" t="s">
        <v>4682</v>
      </c>
      <c r="C3062" s="30">
        <v>45927</v>
      </c>
      <c r="D3062" s="30">
        <v>45933</v>
      </c>
      <c r="E3062" s="47">
        <v>358.8</v>
      </c>
      <c r="F3062" s="47">
        <f t="shared" si="319"/>
        <v>31574.400000000001</v>
      </c>
      <c r="G3062" s="48">
        <f t="shared" si="320"/>
        <v>31574.400000000001</v>
      </c>
      <c r="H3062" s="21" t="s">
        <v>4679</v>
      </c>
      <c r="I3062" s="21" t="s">
        <v>4692</v>
      </c>
      <c r="J3062" s="21">
        <v>1</v>
      </c>
      <c r="K3062" s="21">
        <v>1</v>
      </c>
      <c r="L3062" s="21">
        <f t="shared" si="321"/>
        <v>0</v>
      </c>
      <c r="M3062" s="21" t="s">
        <v>4947</v>
      </c>
      <c r="N3062" s="30">
        <v>45936</v>
      </c>
      <c r="O3062" s="48">
        <v>60119</v>
      </c>
      <c r="P3062" s="21" t="s">
        <v>4683</v>
      </c>
      <c r="Q3062" s="21">
        <v>58156535312</v>
      </c>
      <c r="R3062" s="21" t="s">
        <v>40</v>
      </c>
      <c r="S3062" s="3">
        <v>-20</v>
      </c>
      <c r="T3062" s="37"/>
      <c r="U3062" s="21" t="s">
        <v>4685</v>
      </c>
      <c r="V3062" s="21" t="str">
        <f>VLOOKUP(P3062,'Customer List'!B:C,2,)</f>
        <v>Mumbai</v>
      </c>
      <c r="W3062" s="38"/>
      <c r="X3062" s="30">
        <v>45937</v>
      </c>
      <c r="Y3062" s="21">
        <f t="shared" si="322"/>
        <v>1</v>
      </c>
      <c r="Z3062" s="21" t="str">
        <f t="shared" si="323"/>
        <v>Monday</v>
      </c>
      <c r="AA3062" s="21" t="str">
        <f t="shared" si="324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x14ac:dyDescent="0.25">
      <c r="A3063" s="21">
        <v>3061</v>
      </c>
      <c r="B3063" s="21" t="s">
        <v>4682</v>
      </c>
      <c r="C3063" s="30">
        <v>45927</v>
      </c>
      <c r="D3063" s="30">
        <v>45933</v>
      </c>
      <c r="E3063" s="47">
        <v>18</v>
      </c>
      <c r="F3063" s="47">
        <f t="shared" si="319"/>
        <v>1584</v>
      </c>
      <c r="G3063" s="48">
        <f t="shared" si="320"/>
        <v>1584</v>
      </c>
      <c r="H3063" s="21" t="s">
        <v>4680</v>
      </c>
      <c r="I3063" s="21" t="s">
        <v>4693</v>
      </c>
      <c r="J3063" s="21">
        <v>1</v>
      </c>
      <c r="K3063" s="21">
        <v>1</v>
      </c>
      <c r="L3063" s="21">
        <f t="shared" si="321"/>
        <v>0</v>
      </c>
      <c r="M3063" s="21" t="s">
        <v>4947</v>
      </c>
      <c r="N3063" s="30">
        <v>45936</v>
      </c>
      <c r="O3063" s="48">
        <v>3016</v>
      </c>
      <c r="P3063" s="21" t="s">
        <v>4683</v>
      </c>
      <c r="Q3063" s="21">
        <v>58156535312</v>
      </c>
      <c r="R3063" s="21" t="s">
        <v>40</v>
      </c>
      <c r="S3063" s="3">
        <v>-20</v>
      </c>
      <c r="T3063" s="37"/>
      <c r="U3063" s="21" t="s">
        <v>4685</v>
      </c>
      <c r="V3063" s="21" t="str">
        <f>VLOOKUP(P3063,'Customer List'!B:C,2,)</f>
        <v>Mumbai</v>
      </c>
      <c r="W3063" s="38"/>
      <c r="X3063" s="30">
        <v>45937</v>
      </c>
      <c r="Y3063" s="21">
        <f t="shared" si="322"/>
        <v>1</v>
      </c>
      <c r="Z3063" s="21" t="str">
        <f t="shared" si="323"/>
        <v>Monday</v>
      </c>
      <c r="AA3063" s="21" t="str">
        <f t="shared" si="324"/>
        <v>Tuesday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x14ac:dyDescent="0.25">
      <c r="A3064" s="21">
        <v>3062</v>
      </c>
      <c r="B3064" s="21" t="s">
        <v>4682</v>
      </c>
      <c r="C3064" s="30">
        <v>45927</v>
      </c>
      <c r="D3064" s="30">
        <v>45933</v>
      </c>
      <c r="E3064" s="47">
        <v>40.799999999999997</v>
      </c>
      <c r="F3064" s="47">
        <f t="shared" si="319"/>
        <v>3590.3999999999996</v>
      </c>
      <c r="G3064" s="48">
        <f t="shared" si="320"/>
        <v>7180.7999999999993</v>
      </c>
      <c r="H3064" s="21" t="s">
        <v>4681</v>
      </c>
      <c r="I3064" s="21" t="s">
        <v>4694</v>
      </c>
      <c r="J3064" s="21">
        <v>2</v>
      </c>
      <c r="K3064" s="21">
        <v>2</v>
      </c>
      <c r="L3064" s="21">
        <f t="shared" si="321"/>
        <v>0</v>
      </c>
      <c r="M3064" s="21" t="s">
        <v>4881</v>
      </c>
      <c r="N3064" s="30">
        <v>45934</v>
      </c>
      <c r="O3064" s="48">
        <v>6902</v>
      </c>
      <c r="P3064" s="21" t="s">
        <v>4684</v>
      </c>
      <c r="Q3064" s="21">
        <v>58156477724</v>
      </c>
      <c r="R3064" s="21" t="s">
        <v>40</v>
      </c>
      <c r="S3064" s="3">
        <v>-20</v>
      </c>
      <c r="T3064" s="37"/>
      <c r="U3064" s="21" t="s">
        <v>4685</v>
      </c>
      <c r="V3064" s="21" t="str">
        <f>VLOOKUP(P3064,'Customer List'!B:C,2,)</f>
        <v>Mumbai</v>
      </c>
      <c r="W3064" s="39"/>
      <c r="X3064" s="30">
        <v>45936</v>
      </c>
      <c r="Y3064" s="21">
        <f t="shared" si="322"/>
        <v>2</v>
      </c>
      <c r="Z3064" s="21" t="str">
        <f t="shared" si="323"/>
        <v>Saturday</v>
      </c>
      <c r="AA3064" s="21" t="str">
        <f t="shared" si="324"/>
        <v>Monday</v>
      </c>
      <c r="AB3064" s="21" t="str">
        <f>VLOOKUP(U3064,'Currency Sheet'!A:C,3,)</f>
        <v>DOLLAR</v>
      </c>
      <c r="AC3064" s="42" t="str">
        <f>VLOOKUP(P3064,'Customer List'!B:D,3,)</f>
        <v>OutStation</v>
      </c>
    </row>
    <row r="3065" spans="1:29" x14ac:dyDescent="0.25">
      <c r="A3065" s="21">
        <v>3063</v>
      </c>
      <c r="B3065" s="49" t="s">
        <v>4701</v>
      </c>
      <c r="C3065" s="30">
        <v>45929</v>
      </c>
      <c r="D3065" s="30">
        <v>45934</v>
      </c>
      <c r="E3065" s="47">
        <v>6500</v>
      </c>
      <c r="F3065" s="47">
        <f t="shared" si="319"/>
        <v>6500</v>
      </c>
      <c r="G3065" s="48">
        <f t="shared" si="320"/>
        <v>6500</v>
      </c>
      <c r="H3065" s="21" t="s">
        <v>4696</v>
      </c>
      <c r="I3065" s="21" t="s">
        <v>4697</v>
      </c>
      <c r="J3065" s="21">
        <v>1</v>
      </c>
      <c r="K3065" s="21">
        <v>1</v>
      </c>
      <c r="L3065" s="21">
        <f t="shared" si="321"/>
        <v>0</v>
      </c>
      <c r="M3065" s="21" t="s">
        <v>5674</v>
      </c>
      <c r="N3065" s="30">
        <v>45965</v>
      </c>
      <c r="O3065" s="48">
        <v>12492</v>
      </c>
      <c r="P3065" s="21" t="s">
        <v>49</v>
      </c>
      <c r="Q3065" s="21" t="s">
        <v>636</v>
      </c>
      <c r="R3065" s="21" t="s">
        <v>637</v>
      </c>
      <c r="S3065" s="3" t="s">
        <v>299</v>
      </c>
      <c r="T3065" s="37"/>
      <c r="U3065" s="21" t="s">
        <v>2084</v>
      </c>
      <c r="V3065" s="21" t="str">
        <f>VLOOKUP(P3065,'Customer List'!B:C,2,)</f>
        <v>Delhi</v>
      </c>
      <c r="W3065" s="39"/>
      <c r="X3065" s="30">
        <f>IF(OR(R3065 = "PRIYANKA MADAM", R3065 = "DEEPAK", R3065 = "PORTER"),N3065,"")</f>
        <v>45965</v>
      </c>
      <c r="Y3065" s="21">
        <f t="shared" si="322"/>
        <v>0</v>
      </c>
      <c r="Z3065" s="21" t="str">
        <f t="shared" si="323"/>
        <v>Tuesday</v>
      </c>
      <c r="AA3065" s="21" t="str">
        <f t="shared" si="324"/>
        <v>Tuesday</v>
      </c>
      <c r="AB3065" s="21" t="str">
        <f>VLOOKUP(U3065,'Currency Sheet'!A:C,3,)</f>
        <v>INR</v>
      </c>
      <c r="AC3065" s="42" t="str">
        <f>VLOOKUP(P3065,'Customer List'!B:D,3,)</f>
        <v>Local</v>
      </c>
    </row>
    <row r="3066" spans="1:29" x14ac:dyDescent="0.25">
      <c r="A3066" s="21">
        <v>3064</v>
      </c>
      <c r="B3066" s="49" t="s">
        <v>4701</v>
      </c>
      <c r="C3066" s="30">
        <v>45929</v>
      </c>
      <c r="D3066" s="30">
        <v>45934</v>
      </c>
      <c r="E3066" s="47">
        <v>16000</v>
      </c>
      <c r="F3066" s="47">
        <f t="shared" si="319"/>
        <v>16000</v>
      </c>
      <c r="G3066" s="48">
        <f t="shared" si="320"/>
        <v>16000</v>
      </c>
      <c r="H3066" s="21" t="s">
        <v>2631</v>
      </c>
      <c r="I3066" s="21" t="s">
        <v>4698</v>
      </c>
      <c r="J3066" s="21">
        <v>1</v>
      </c>
      <c r="K3066" s="21">
        <v>1</v>
      </c>
      <c r="L3066" s="21">
        <f t="shared" si="321"/>
        <v>0</v>
      </c>
      <c r="M3066" s="21" t="s">
        <v>4963</v>
      </c>
      <c r="N3066" s="30">
        <v>45939</v>
      </c>
      <c r="O3066" s="48">
        <v>18200</v>
      </c>
      <c r="P3066" s="21" t="s">
        <v>2634</v>
      </c>
      <c r="Q3066" s="21" t="s">
        <v>2070</v>
      </c>
      <c r="R3066" s="21" t="s">
        <v>637</v>
      </c>
      <c r="S3066" s="3" t="s">
        <v>299</v>
      </c>
      <c r="T3066" s="37"/>
      <c r="U3066" s="21" t="s">
        <v>4340</v>
      </c>
      <c r="V3066" s="21" t="e">
        <f>VLOOKUP(P3066,'Customer List'!B:C,2,)</f>
        <v>#N/A</v>
      </c>
      <c r="W3066" s="39"/>
      <c r="X3066" s="30">
        <f>IF(OR(R3066 = "PRIYANKA MADAM", R3066 = "DEEPAK", R3066 = "PORTER"),N3066,"")</f>
        <v>45939</v>
      </c>
      <c r="Y3066" s="21">
        <f t="shared" si="322"/>
        <v>0</v>
      </c>
      <c r="Z3066" s="21" t="str">
        <f t="shared" si="323"/>
        <v>Thursday</v>
      </c>
      <c r="AA3066" s="21" t="str">
        <f t="shared" si="324"/>
        <v>Thursday</v>
      </c>
      <c r="AB3066" s="21" t="str">
        <f>VLOOKUP(U3066,'Currency Sheet'!A:C,3,)</f>
        <v>INR</v>
      </c>
      <c r="AC3066" s="42" t="e">
        <f>VLOOKUP(P3066,'Customer List'!B:D,3,)</f>
        <v>#N/A</v>
      </c>
    </row>
    <row r="3067" spans="1:29" x14ac:dyDescent="0.25">
      <c r="A3067" s="21">
        <v>3065</v>
      </c>
      <c r="B3067" s="49" t="s">
        <v>4701</v>
      </c>
      <c r="C3067" s="30">
        <v>45929</v>
      </c>
      <c r="D3067" s="30">
        <v>45934</v>
      </c>
      <c r="E3067" s="47">
        <v>6500</v>
      </c>
      <c r="F3067" s="47">
        <f t="shared" si="319"/>
        <v>6500</v>
      </c>
      <c r="G3067" s="48">
        <f t="shared" si="320"/>
        <v>6500</v>
      </c>
      <c r="H3067" s="21" t="s">
        <v>4699</v>
      </c>
      <c r="I3067" s="21" t="s">
        <v>4700</v>
      </c>
      <c r="J3067" s="21">
        <v>1</v>
      </c>
      <c r="K3067" s="21">
        <v>1</v>
      </c>
      <c r="L3067" s="21">
        <f t="shared" si="321"/>
        <v>0</v>
      </c>
      <c r="M3067" s="21" t="s">
        <v>5674</v>
      </c>
      <c r="N3067" s="30">
        <v>45965</v>
      </c>
      <c r="O3067" s="48">
        <v>12492</v>
      </c>
      <c r="P3067" s="21" t="s">
        <v>49</v>
      </c>
      <c r="Q3067" s="21" t="s">
        <v>636</v>
      </c>
      <c r="R3067" s="21" t="s">
        <v>637</v>
      </c>
      <c r="S3067" s="3" t="s">
        <v>299</v>
      </c>
      <c r="T3067" s="37"/>
      <c r="U3067" s="21" t="s">
        <v>2084</v>
      </c>
      <c r="V3067" s="21" t="str">
        <f>VLOOKUP(P3067,'Customer List'!B:C,2,)</f>
        <v>Delhi</v>
      </c>
      <c r="W3067" s="39"/>
      <c r="X3067" s="30">
        <f>IF(OR(R3067 = "PRIYANKA MADAM", R3067 = "DEEPAK", R3067 = "PORTER"),N3067,"")</f>
        <v>45965</v>
      </c>
      <c r="Y3067" s="21">
        <f t="shared" si="322"/>
        <v>0</v>
      </c>
      <c r="Z3067" s="21" t="str">
        <f t="shared" si="323"/>
        <v>Tuesday</v>
      </c>
      <c r="AA3067" s="21" t="str">
        <f t="shared" si="324"/>
        <v>Tuesday</v>
      </c>
      <c r="AB3067" s="21" t="str">
        <f>VLOOKUP(U3067,'Currency Sheet'!A:C,3,)</f>
        <v>INR</v>
      </c>
      <c r="AC3067" s="42" t="str">
        <f>VLOOKUP(P3067,'Customer List'!B:D,3,)</f>
        <v>Local</v>
      </c>
    </row>
    <row r="3068" spans="1:29" x14ac:dyDescent="0.25">
      <c r="A3068" s="21">
        <v>3066</v>
      </c>
      <c r="B3068" s="21" t="s">
        <v>4720</v>
      </c>
      <c r="C3068" s="30">
        <v>45926</v>
      </c>
      <c r="D3068" s="30">
        <v>45936</v>
      </c>
      <c r="E3068" s="47">
        <v>321.75</v>
      </c>
      <c r="F3068" s="47">
        <f t="shared" si="319"/>
        <v>28314</v>
      </c>
      <c r="G3068" s="48">
        <f t="shared" si="320"/>
        <v>56628</v>
      </c>
      <c r="H3068" s="21">
        <v>301344</v>
      </c>
      <c r="I3068" s="21" t="s">
        <v>4557</v>
      </c>
      <c r="J3068" s="21">
        <v>2</v>
      </c>
      <c r="K3068" s="21">
        <v>2</v>
      </c>
      <c r="L3068" s="21">
        <f t="shared" si="321"/>
        <v>0</v>
      </c>
      <c r="M3068" s="21" t="s">
        <v>4922</v>
      </c>
      <c r="N3068" s="30">
        <v>45937</v>
      </c>
      <c r="O3068" s="48">
        <v>86444</v>
      </c>
      <c r="P3068" s="21" t="s">
        <v>183</v>
      </c>
      <c r="Q3068" s="21">
        <v>58156566646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Mumbai</v>
      </c>
      <c r="W3068" s="38"/>
      <c r="X3068" s="30">
        <v>45938</v>
      </c>
      <c r="Y3068" s="21">
        <f t="shared" si="322"/>
        <v>1</v>
      </c>
      <c r="Z3068" s="21" t="str">
        <f t="shared" si="323"/>
        <v>Tuesday</v>
      </c>
      <c r="AA3068" s="21" t="str">
        <f t="shared" si="324"/>
        <v>Wednesday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3067</v>
      </c>
      <c r="B3069" s="21" t="s">
        <v>4720</v>
      </c>
      <c r="C3069" s="30">
        <v>45926</v>
      </c>
      <c r="D3069" s="30">
        <v>45936</v>
      </c>
      <c r="E3069" s="47">
        <v>154.69999999999999</v>
      </c>
      <c r="F3069" s="47">
        <f t="shared" si="319"/>
        <v>13613.599999999999</v>
      </c>
      <c r="G3069" s="48">
        <f t="shared" si="320"/>
        <v>13613.599999999999</v>
      </c>
      <c r="H3069" s="21">
        <v>100209</v>
      </c>
      <c r="I3069" s="21" t="s">
        <v>4517</v>
      </c>
      <c r="J3069" s="21">
        <v>1</v>
      </c>
      <c r="K3069" s="21">
        <v>1</v>
      </c>
      <c r="L3069" s="21">
        <f t="shared" si="321"/>
        <v>0</v>
      </c>
      <c r="M3069" s="21" t="s">
        <v>5022</v>
      </c>
      <c r="N3069" s="30">
        <v>45937</v>
      </c>
      <c r="O3069" s="48">
        <v>18895</v>
      </c>
      <c r="P3069" s="21" t="s">
        <v>617</v>
      </c>
      <c r="Q3069" s="21">
        <v>58156578664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Bhuvneshwar</v>
      </c>
      <c r="W3069" s="38"/>
      <c r="X3069" s="30">
        <v>45941</v>
      </c>
      <c r="Y3069" s="21">
        <f t="shared" si="322"/>
        <v>4</v>
      </c>
      <c r="Z3069" s="21" t="str">
        <f t="shared" si="323"/>
        <v>Tuesday</v>
      </c>
      <c r="AA3069" s="21" t="str">
        <f t="shared" si="324"/>
        <v>Saturday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3068</v>
      </c>
      <c r="B3070" s="21" t="s">
        <v>4720</v>
      </c>
      <c r="C3070" s="30">
        <v>45926</v>
      </c>
      <c r="D3070" s="30">
        <v>45936</v>
      </c>
      <c r="E3070" s="47">
        <v>73.5</v>
      </c>
      <c r="F3070" s="47">
        <f t="shared" si="319"/>
        <v>6468</v>
      </c>
      <c r="G3070" s="48">
        <f t="shared" si="320"/>
        <v>6468</v>
      </c>
      <c r="H3070" s="21">
        <v>100219</v>
      </c>
      <c r="I3070" s="21" t="s">
        <v>4229</v>
      </c>
      <c r="J3070" s="21">
        <v>1</v>
      </c>
      <c r="K3070" s="21">
        <v>1</v>
      </c>
      <c r="L3070" s="21">
        <f t="shared" si="321"/>
        <v>0</v>
      </c>
      <c r="M3070" s="21" t="s">
        <v>5022</v>
      </c>
      <c r="N3070" s="30">
        <v>45937</v>
      </c>
      <c r="O3070" s="48">
        <v>8977.5</v>
      </c>
      <c r="P3070" s="21" t="s">
        <v>617</v>
      </c>
      <c r="Q3070" s="21">
        <v>58156578664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Bhuvneshwar</v>
      </c>
      <c r="W3070" s="38"/>
      <c r="X3070" s="30">
        <v>45941</v>
      </c>
      <c r="Y3070" s="21">
        <f t="shared" si="322"/>
        <v>4</v>
      </c>
      <c r="Z3070" s="21" t="str">
        <f t="shared" si="323"/>
        <v>Tuesday</v>
      </c>
      <c r="AA3070" s="21" t="str">
        <f t="shared" si="324"/>
        <v>Saturday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3069</v>
      </c>
      <c r="B3071" s="21" t="s">
        <v>4720</v>
      </c>
      <c r="C3071" s="30">
        <v>45926</v>
      </c>
      <c r="D3071" s="30">
        <v>45936</v>
      </c>
      <c r="E3071" s="47">
        <v>57.4</v>
      </c>
      <c r="F3071" s="47">
        <f t="shared" si="319"/>
        <v>5051.2</v>
      </c>
      <c r="G3071" s="48">
        <f t="shared" si="320"/>
        <v>5051.2</v>
      </c>
      <c r="H3071" s="21">
        <v>100327</v>
      </c>
      <c r="I3071" s="21" t="s">
        <v>4518</v>
      </c>
      <c r="J3071" s="21">
        <v>1</v>
      </c>
      <c r="K3071" s="21">
        <v>1</v>
      </c>
      <c r="L3071" s="21">
        <f t="shared" si="321"/>
        <v>0</v>
      </c>
      <c r="M3071" s="21" t="s">
        <v>4863</v>
      </c>
      <c r="N3071" s="30">
        <v>45937</v>
      </c>
      <c r="O3071" s="48">
        <v>9532</v>
      </c>
      <c r="P3071" s="21" t="s">
        <v>4655</v>
      </c>
      <c r="Q3071" s="21">
        <v>58156568330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Hyderabad</v>
      </c>
      <c r="W3071" s="38"/>
      <c r="X3071" s="30">
        <v>45939</v>
      </c>
      <c r="Y3071" s="21">
        <f t="shared" si="322"/>
        <v>2</v>
      </c>
      <c r="Z3071" s="21" t="str">
        <f t="shared" si="323"/>
        <v>Tuesday</v>
      </c>
      <c r="AA3071" s="21" t="str">
        <f t="shared" si="324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3070</v>
      </c>
      <c r="B3072" s="21" t="s">
        <v>4720</v>
      </c>
      <c r="C3072" s="30">
        <v>45926</v>
      </c>
      <c r="D3072" s="30">
        <v>45936</v>
      </c>
      <c r="E3072" s="47">
        <v>224</v>
      </c>
      <c r="F3072" s="47">
        <f t="shared" si="319"/>
        <v>19712</v>
      </c>
      <c r="G3072" s="48">
        <f t="shared" si="320"/>
        <v>19712</v>
      </c>
      <c r="H3072" s="21">
        <v>100496</v>
      </c>
      <c r="I3072" s="21" t="s">
        <v>4519</v>
      </c>
      <c r="J3072" s="21">
        <v>1</v>
      </c>
      <c r="K3072" s="21">
        <v>1</v>
      </c>
      <c r="L3072" s="21">
        <f t="shared" si="321"/>
        <v>0</v>
      </c>
      <c r="M3072" s="21" t="s">
        <v>4911</v>
      </c>
      <c r="N3072" s="30">
        <v>45937</v>
      </c>
      <c r="O3072" s="48">
        <v>29760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22"/>
        <v>2</v>
      </c>
      <c r="Z3072" s="21" t="str">
        <f t="shared" si="323"/>
        <v>Tuesday</v>
      </c>
      <c r="AA3072" s="21" t="str">
        <f t="shared" si="324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3071</v>
      </c>
      <c r="B3073" s="21" t="s">
        <v>4720</v>
      </c>
      <c r="C3073" s="30">
        <v>45926</v>
      </c>
      <c r="D3073" s="30">
        <v>45936</v>
      </c>
      <c r="E3073" s="47">
        <v>138.6</v>
      </c>
      <c r="F3073" s="47">
        <f t="shared" si="319"/>
        <v>12196.8</v>
      </c>
      <c r="G3073" s="48">
        <f t="shared" si="320"/>
        <v>12196.8</v>
      </c>
      <c r="H3073" s="21">
        <v>100526</v>
      </c>
      <c r="I3073" s="21" t="s">
        <v>4520</v>
      </c>
      <c r="J3073" s="21">
        <v>1</v>
      </c>
      <c r="K3073" s="21">
        <v>1</v>
      </c>
      <c r="L3073" s="21">
        <f t="shared" si="321"/>
        <v>0</v>
      </c>
      <c r="M3073" s="21" t="s">
        <v>4911</v>
      </c>
      <c r="N3073" s="30">
        <v>45937</v>
      </c>
      <c r="O3073" s="48">
        <v>18414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22"/>
        <v>2</v>
      </c>
      <c r="Z3073" s="21" t="str">
        <f t="shared" si="323"/>
        <v>Tuesday</v>
      </c>
      <c r="AA3073" s="21" t="str">
        <f t="shared" si="324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3072</v>
      </c>
      <c r="B3074" s="21" t="s">
        <v>4720</v>
      </c>
      <c r="C3074" s="30">
        <v>45926</v>
      </c>
      <c r="D3074" s="30">
        <v>45936</v>
      </c>
      <c r="E3074" s="47">
        <v>73.5</v>
      </c>
      <c r="F3074" s="47">
        <f t="shared" si="319"/>
        <v>6468</v>
      </c>
      <c r="G3074" s="48">
        <f t="shared" si="320"/>
        <v>6468</v>
      </c>
      <c r="H3074" s="21">
        <v>101212</v>
      </c>
      <c r="I3074" s="21" t="s">
        <v>3910</v>
      </c>
      <c r="J3074" s="21">
        <v>1</v>
      </c>
      <c r="K3074" s="21">
        <v>1</v>
      </c>
      <c r="L3074" s="21">
        <f t="shared" si="321"/>
        <v>0</v>
      </c>
      <c r="M3074" s="21" t="s">
        <v>4911</v>
      </c>
      <c r="N3074" s="30">
        <v>45937</v>
      </c>
      <c r="O3074" s="48">
        <v>9765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2"/>
        <v>2</v>
      </c>
      <c r="Z3074" s="21" t="str">
        <f t="shared" si="323"/>
        <v>Tuesday</v>
      </c>
      <c r="AA3074" s="21" t="str">
        <f t="shared" si="324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3073</v>
      </c>
      <c r="B3075" s="21" t="s">
        <v>4720</v>
      </c>
      <c r="C3075" s="30">
        <v>45926</v>
      </c>
      <c r="D3075" s="30">
        <v>45936</v>
      </c>
      <c r="E3075" s="47">
        <v>201.6</v>
      </c>
      <c r="F3075" s="47">
        <f t="shared" si="319"/>
        <v>17740.8</v>
      </c>
      <c r="G3075" s="48">
        <f t="shared" si="320"/>
        <v>17740.8</v>
      </c>
      <c r="H3075" s="21">
        <v>101230</v>
      </c>
      <c r="I3075" s="21" t="s">
        <v>4521</v>
      </c>
      <c r="J3075" s="21">
        <v>1</v>
      </c>
      <c r="K3075" s="21">
        <v>1</v>
      </c>
      <c r="L3075" s="21">
        <f t="shared" si="321"/>
        <v>0</v>
      </c>
      <c r="M3075" s="21" t="s">
        <v>4854</v>
      </c>
      <c r="N3075" s="30">
        <v>45937</v>
      </c>
      <c r="O3075" s="48">
        <v>24611.040000000001</v>
      </c>
      <c r="P3075" s="21" t="s">
        <v>242</v>
      </c>
      <c r="Q3075" s="21">
        <v>58156569435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Mumbai</v>
      </c>
      <c r="W3075" s="38"/>
      <c r="X3075" s="30">
        <v>45938</v>
      </c>
      <c r="Y3075" s="21">
        <f t="shared" si="322"/>
        <v>1</v>
      </c>
      <c r="Z3075" s="21" t="str">
        <f t="shared" si="323"/>
        <v>Tuesday</v>
      </c>
      <c r="AA3075" s="21" t="str">
        <f t="shared" si="324"/>
        <v>Wednesday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3074</v>
      </c>
      <c r="B3076" s="21" t="s">
        <v>4720</v>
      </c>
      <c r="C3076" s="30">
        <v>45926</v>
      </c>
      <c r="D3076" s="30">
        <v>45936</v>
      </c>
      <c r="E3076" s="47">
        <v>181.5</v>
      </c>
      <c r="F3076" s="47">
        <f t="shared" ref="F3076:F3139" si="325">IF(AB3076="DOLLAR",E3076*88,E3076)</f>
        <v>15972</v>
      </c>
      <c r="G3076" s="48">
        <f t="shared" ref="G3076:G3139" si="326">F3076*J3076</f>
        <v>15972</v>
      </c>
      <c r="H3076" s="21">
        <v>101251</v>
      </c>
      <c r="I3076" s="21" t="s">
        <v>4522</v>
      </c>
      <c r="J3076" s="21">
        <v>1</v>
      </c>
      <c r="K3076" s="21">
        <v>1</v>
      </c>
      <c r="L3076" s="21">
        <f t="shared" ref="L3076:L3139" si="327">J3076-K3076</f>
        <v>0</v>
      </c>
      <c r="M3076" s="21" t="s">
        <v>5303</v>
      </c>
      <c r="N3076" s="30">
        <v>45955</v>
      </c>
      <c r="O3076" s="48">
        <v>21598.5</v>
      </c>
      <c r="P3076" s="21" t="s">
        <v>1133</v>
      </c>
      <c r="Q3076" s="54">
        <v>58157407534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Kerala</v>
      </c>
      <c r="W3076" s="38"/>
      <c r="X3076" s="30">
        <v>45957</v>
      </c>
      <c r="Y3076" s="21">
        <f t="shared" ref="Y3076:Y3139" si="328">IF(X3076="", "", X3076-N3076)</f>
        <v>2</v>
      </c>
      <c r="Z3076" s="21" t="str">
        <f t="shared" ref="Z3076:Z3139" si="329">IF(N3076="", "", TEXT(N3076, "dddd"))</f>
        <v>Saturday</v>
      </c>
      <c r="AA3076" s="21" t="str">
        <f t="shared" ref="AA3076:AA3139" si="330">IF(X3076="", "", TEXT(X3076, "dddd"))</f>
        <v>Monday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3075</v>
      </c>
      <c r="B3077" s="21" t="s">
        <v>4720</v>
      </c>
      <c r="C3077" s="30">
        <v>45926</v>
      </c>
      <c r="D3077" s="30">
        <v>45936</v>
      </c>
      <c r="E3077" s="47">
        <v>214.5</v>
      </c>
      <c r="F3077" s="47">
        <f t="shared" si="325"/>
        <v>18876</v>
      </c>
      <c r="G3077" s="48">
        <f t="shared" si="326"/>
        <v>18876</v>
      </c>
      <c r="H3077" s="21">
        <v>101337</v>
      </c>
      <c r="I3077" s="21" t="s">
        <v>4523</v>
      </c>
      <c r="J3077" s="21">
        <v>1</v>
      </c>
      <c r="K3077" s="21">
        <v>1</v>
      </c>
      <c r="L3077" s="21">
        <f t="shared" si="327"/>
        <v>0</v>
      </c>
      <c r="M3077" s="21" t="s">
        <v>4911</v>
      </c>
      <c r="N3077" s="30">
        <v>45937</v>
      </c>
      <c r="O3077" s="48">
        <v>26598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8"/>
        <v>2</v>
      </c>
      <c r="Z3077" s="21" t="str">
        <f t="shared" si="329"/>
        <v>Tuesday</v>
      </c>
      <c r="AA3077" s="21" t="str">
        <f t="shared" si="330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3076</v>
      </c>
      <c r="B3078" s="21" t="s">
        <v>4720</v>
      </c>
      <c r="C3078" s="30">
        <v>45926</v>
      </c>
      <c r="D3078" s="30">
        <v>45936</v>
      </c>
      <c r="E3078" s="47">
        <v>107.1</v>
      </c>
      <c r="F3078" s="47">
        <f t="shared" si="325"/>
        <v>9424.7999999999993</v>
      </c>
      <c r="G3078" s="48">
        <f t="shared" si="326"/>
        <v>9424.7999999999993</v>
      </c>
      <c r="H3078" s="21">
        <v>102615</v>
      </c>
      <c r="I3078" s="21" t="s">
        <v>4524</v>
      </c>
      <c r="J3078" s="21">
        <v>1</v>
      </c>
      <c r="K3078" s="21">
        <v>1</v>
      </c>
      <c r="L3078" s="21">
        <f t="shared" si="327"/>
        <v>0</v>
      </c>
      <c r="M3078" s="21" t="s">
        <v>4911</v>
      </c>
      <c r="N3078" s="30">
        <v>45937</v>
      </c>
      <c r="O3078" s="48">
        <v>14229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8"/>
        <v>2</v>
      </c>
      <c r="Z3078" s="21" t="str">
        <f t="shared" si="329"/>
        <v>Tuesday</v>
      </c>
      <c r="AA3078" s="21" t="str">
        <f t="shared" si="330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3077</v>
      </c>
      <c r="B3079" s="21" t="s">
        <v>4720</v>
      </c>
      <c r="C3079" s="30">
        <v>45926</v>
      </c>
      <c r="D3079" s="30">
        <v>45936</v>
      </c>
      <c r="E3079" s="47">
        <v>65.8</v>
      </c>
      <c r="F3079" s="47">
        <f t="shared" si="325"/>
        <v>5790.4</v>
      </c>
      <c r="G3079" s="48">
        <f t="shared" si="326"/>
        <v>5790.4</v>
      </c>
      <c r="H3079" s="21">
        <v>103025</v>
      </c>
      <c r="I3079" s="21" t="s">
        <v>4525</v>
      </c>
      <c r="J3079" s="21">
        <v>1</v>
      </c>
      <c r="K3079" s="21">
        <v>1</v>
      </c>
      <c r="L3079" s="21">
        <f t="shared" si="327"/>
        <v>0</v>
      </c>
      <c r="M3079" s="21" t="s">
        <v>4863</v>
      </c>
      <c r="N3079" s="30">
        <v>45937</v>
      </c>
      <c r="O3079" s="48">
        <v>10927</v>
      </c>
      <c r="P3079" s="21" t="s">
        <v>4655</v>
      </c>
      <c r="Q3079" s="21">
        <v>58156568330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Hyderabad</v>
      </c>
      <c r="W3079" s="38"/>
      <c r="X3079" s="30">
        <v>45939</v>
      </c>
      <c r="Y3079" s="21">
        <f t="shared" si="328"/>
        <v>2</v>
      </c>
      <c r="Z3079" s="21" t="str">
        <f t="shared" si="329"/>
        <v>Tuesday</v>
      </c>
      <c r="AA3079" s="21" t="str">
        <f t="shared" si="330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3078</v>
      </c>
      <c r="B3080" s="21" t="s">
        <v>4720</v>
      </c>
      <c r="C3080" s="30">
        <v>45926</v>
      </c>
      <c r="D3080" s="30">
        <v>45936</v>
      </c>
      <c r="E3080" s="47">
        <v>154.69999999999999</v>
      </c>
      <c r="F3080" s="47">
        <f t="shared" si="325"/>
        <v>13613.599999999999</v>
      </c>
      <c r="G3080" s="48">
        <f t="shared" si="326"/>
        <v>13613.599999999999</v>
      </c>
      <c r="H3080" s="21">
        <v>103132</v>
      </c>
      <c r="I3080" s="21" t="s">
        <v>4526</v>
      </c>
      <c r="J3080" s="21">
        <v>1</v>
      </c>
      <c r="K3080" s="21">
        <v>1</v>
      </c>
      <c r="L3080" s="21">
        <f t="shared" si="327"/>
        <v>0</v>
      </c>
      <c r="M3080" s="21" t="s">
        <v>4911</v>
      </c>
      <c r="N3080" s="30">
        <v>45937</v>
      </c>
      <c r="O3080" s="48">
        <v>20553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Kolkata</v>
      </c>
      <c r="W3080" s="38"/>
      <c r="X3080" s="30">
        <v>45939</v>
      </c>
      <c r="Y3080" s="21">
        <f t="shared" si="328"/>
        <v>2</v>
      </c>
      <c r="Z3080" s="21" t="str">
        <f t="shared" si="329"/>
        <v>Tuesday</v>
      </c>
      <c r="AA3080" s="21" t="str">
        <f t="shared" si="330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3079</v>
      </c>
      <c r="B3081" s="21" t="s">
        <v>4720</v>
      </c>
      <c r="C3081" s="30">
        <v>45926</v>
      </c>
      <c r="D3081" s="30">
        <v>45936</v>
      </c>
      <c r="E3081" s="47">
        <v>326.25</v>
      </c>
      <c r="F3081" s="47">
        <f t="shared" si="325"/>
        <v>28710</v>
      </c>
      <c r="G3081" s="48">
        <f t="shared" si="326"/>
        <v>28710</v>
      </c>
      <c r="H3081" s="21">
        <v>103140</v>
      </c>
      <c r="I3081" s="21" t="s">
        <v>4527</v>
      </c>
      <c r="J3081" s="21">
        <v>1</v>
      </c>
      <c r="K3081" s="21">
        <v>1</v>
      </c>
      <c r="L3081" s="21">
        <f t="shared" si="327"/>
        <v>0</v>
      </c>
      <c r="M3081" s="21" t="s">
        <v>4911</v>
      </c>
      <c r="N3081" s="30">
        <v>45937</v>
      </c>
      <c r="O3081" s="48">
        <v>40455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Kolkata</v>
      </c>
      <c r="W3081" s="38"/>
      <c r="X3081" s="30">
        <v>45939</v>
      </c>
      <c r="Y3081" s="21">
        <f t="shared" si="328"/>
        <v>2</v>
      </c>
      <c r="Z3081" s="21" t="str">
        <f t="shared" si="329"/>
        <v>Tuesday</v>
      </c>
      <c r="AA3081" s="21" t="str">
        <f t="shared" si="330"/>
        <v>Thursday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3080</v>
      </c>
      <c r="B3082" s="21" t="s">
        <v>4720</v>
      </c>
      <c r="C3082" s="30">
        <v>45926</v>
      </c>
      <c r="D3082" s="30">
        <v>45936</v>
      </c>
      <c r="E3082" s="47">
        <v>231.75</v>
      </c>
      <c r="F3082" s="47">
        <f t="shared" si="325"/>
        <v>20394</v>
      </c>
      <c r="G3082" s="48">
        <f t="shared" si="326"/>
        <v>40788</v>
      </c>
      <c r="H3082" s="21">
        <v>103157</v>
      </c>
      <c r="I3082" s="21" t="s">
        <v>4528</v>
      </c>
      <c r="J3082" s="21">
        <v>2</v>
      </c>
      <c r="K3082" s="21">
        <v>2</v>
      </c>
      <c r="L3082" s="21">
        <f t="shared" si="327"/>
        <v>0</v>
      </c>
      <c r="M3082" s="21" t="s">
        <v>5022</v>
      </c>
      <c r="N3082" s="30">
        <v>45937</v>
      </c>
      <c r="O3082" s="48">
        <v>52839</v>
      </c>
      <c r="P3082" s="21" t="s">
        <v>617</v>
      </c>
      <c r="Q3082" s="21">
        <v>58156578664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Bhuvneshwar</v>
      </c>
      <c r="W3082" s="38"/>
      <c r="X3082" s="30">
        <v>45941</v>
      </c>
      <c r="Y3082" s="21">
        <f t="shared" si="328"/>
        <v>4</v>
      </c>
      <c r="Z3082" s="21" t="str">
        <f t="shared" si="329"/>
        <v>Tuesday</v>
      </c>
      <c r="AA3082" s="21" t="str">
        <f t="shared" si="330"/>
        <v>Saturday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3081</v>
      </c>
      <c r="B3083" s="21" t="s">
        <v>4720</v>
      </c>
      <c r="C3083" s="30">
        <v>45926</v>
      </c>
      <c r="D3083" s="30">
        <v>45936</v>
      </c>
      <c r="E3083" s="47">
        <v>45.5</v>
      </c>
      <c r="F3083" s="47">
        <f t="shared" si="325"/>
        <v>4004</v>
      </c>
      <c r="G3083" s="48">
        <f t="shared" si="326"/>
        <v>4004</v>
      </c>
      <c r="H3083" s="21">
        <v>104103</v>
      </c>
      <c r="I3083" s="21" t="s">
        <v>4529</v>
      </c>
      <c r="J3083" s="21">
        <v>1</v>
      </c>
      <c r="K3083" s="21">
        <v>1</v>
      </c>
      <c r="L3083" s="21">
        <f t="shared" si="327"/>
        <v>0</v>
      </c>
      <c r="M3083" s="21" t="s">
        <v>4919</v>
      </c>
      <c r="N3083" s="30">
        <v>45937</v>
      </c>
      <c r="O3083" s="48">
        <v>4937.3999999999996</v>
      </c>
      <c r="P3083" s="21" t="s">
        <v>276</v>
      </c>
      <c r="Q3083" s="21">
        <v>58156565795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Pune</v>
      </c>
      <c r="W3083" s="38"/>
      <c r="X3083" s="30">
        <v>45938</v>
      </c>
      <c r="Y3083" s="21">
        <f t="shared" si="328"/>
        <v>1</v>
      </c>
      <c r="Z3083" s="21" t="str">
        <f t="shared" si="329"/>
        <v>Tuesday</v>
      </c>
      <c r="AA3083" s="21" t="str">
        <f t="shared" si="330"/>
        <v>Wednesday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x14ac:dyDescent="0.25">
      <c r="A3084" s="21">
        <v>3082</v>
      </c>
      <c r="B3084" s="21" t="s">
        <v>4720</v>
      </c>
      <c r="C3084" s="30">
        <v>45926</v>
      </c>
      <c r="D3084" s="30">
        <v>45936</v>
      </c>
      <c r="E3084" s="47">
        <v>212.8</v>
      </c>
      <c r="F3084" s="47">
        <f t="shared" si="325"/>
        <v>18726.400000000001</v>
      </c>
      <c r="G3084" s="48">
        <f t="shared" si="326"/>
        <v>18726.400000000001</v>
      </c>
      <c r="H3084" s="21">
        <v>104106</v>
      </c>
      <c r="I3084" s="21" t="s">
        <v>4530</v>
      </c>
      <c r="J3084" s="21">
        <v>1</v>
      </c>
      <c r="K3084" s="21">
        <v>1</v>
      </c>
      <c r="L3084" s="21">
        <f t="shared" si="327"/>
        <v>0</v>
      </c>
      <c r="M3084" s="21" t="s">
        <v>4919</v>
      </c>
      <c r="N3084" s="30">
        <v>45937</v>
      </c>
      <c r="O3084" s="48">
        <v>23091.84</v>
      </c>
      <c r="P3084" s="21" t="s">
        <v>276</v>
      </c>
      <c r="Q3084" s="21">
        <v>58156565795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Pune</v>
      </c>
      <c r="W3084" s="38"/>
      <c r="X3084" s="30">
        <v>45938</v>
      </c>
      <c r="Y3084" s="21">
        <f t="shared" si="328"/>
        <v>1</v>
      </c>
      <c r="Z3084" s="21" t="str">
        <f t="shared" si="329"/>
        <v>Tuesday</v>
      </c>
      <c r="AA3084" s="21" t="str">
        <f t="shared" si="330"/>
        <v>Wednesday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3083</v>
      </c>
      <c r="B3085" s="21" t="s">
        <v>4720</v>
      </c>
      <c r="C3085" s="30">
        <v>45926</v>
      </c>
      <c r="D3085" s="30">
        <v>45936</v>
      </c>
      <c r="E3085" s="47">
        <v>201.6</v>
      </c>
      <c r="F3085" s="47">
        <f t="shared" si="325"/>
        <v>17740.8</v>
      </c>
      <c r="G3085" s="48">
        <f t="shared" si="326"/>
        <v>17740.8</v>
      </c>
      <c r="H3085" s="21">
        <v>105322</v>
      </c>
      <c r="I3085" s="21" t="s">
        <v>4531</v>
      </c>
      <c r="J3085" s="21">
        <v>1</v>
      </c>
      <c r="K3085" s="21">
        <v>1</v>
      </c>
      <c r="L3085" s="21">
        <f t="shared" si="327"/>
        <v>0</v>
      </c>
      <c r="M3085" s="21" t="s">
        <v>4911</v>
      </c>
      <c r="N3085" s="30">
        <v>45937</v>
      </c>
      <c r="O3085" s="48">
        <v>26784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8"/>
        <v>2</v>
      </c>
      <c r="Z3085" s="21" t="str">
        <f t="shared" si="329"/>
        <v>Tuesday</v>
      </c>
      <c r="AA3085" s="21" t="str">
        <f t="shared" si="330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3084</v>
      </c>
      <c r="B3086" s="21" t="s">
        <v>4720</v>
      </c>
      <c r="C3086" s="30">
        <v>45926</v>
      </c>
      <c r="D3086" s="30">
        <v>45936</v>
      </c>
      <c r="E3086" s="47">
        <v>186.9</v>
      </c>
      <c r="F3086" s="47">
        <f t="shared" si="325"/>
        <v>16447.2</v>
      </c>
      <c r="G3086" s="48">
        <f t="shared" si="326"/>
        <v>16447.2</v>
      </c>
      <c r="H3086" s="21">
        <v>106610</v>
      </c>
      <c r="I3086" s="21" t="s">
        <v>4532</v>
      </c>
      <c r="J3086" s="21">
        <v>1</v>
      </c>
      <c r="K3086" s="21">
        <v>1</v>
      </c>
      <c r="L3086" s="21">
        <f t="shared" si="327"/>
        <v>0</v>
      </c>
      <c r="M3086" s="21" t="s">
        <v>4950</v>
      </c>
      <c r="N3086" s="30">
        <v>45938</v>
      </c>
      <c r="O3086" s="48">
        <v>28969.5</v>
      </c>
      <c r="P3086" s="21" t="s">
        <v>1136</v>
      </c>
      <c r="Q3086" s="21" t="s">
        <v>636</v>
      </c>
      <c r="R3086" s="21" t="s">
        <v>723</v>
      </c>
      <c r="S3086" s="3">
        <v>4</v>
      </c>
      <c r="T3086" s="37"/>
      <c r="U3086" s="21" t="s">
        <v>18</v>
      </c>
      <c r="V3086" s="21" t="str">
        <f>VLOOKUP(P3086,'Customer List'!B:C,2,)</f>
        <v>Delhi</v>
      </c>
      <c r="W3086" s="38"/>
      <c r="X3086" s="30">
        <f>IF(OR(R3086 = "PRIYANKA MADAM", R3086 = "DEEPAK", R3086 = "PORTER"),N3086,"")</f>
        <v>45938</v>
      </c>
      <c r="Y3086" s="21">
        <f t="shared" si="328"/>
        <v>0</v>
      </c>
      <c r="Z3086" s="21" t="str">
        <f t="shared" si="329"/>
        <v>Wednesday</v>
      </c>
      <c r="AA3086" s="21" t="str">
        <f t="shared" si="330"/>
        <v>Wednesday</v>
      </c>
      <c r="AB3086" s="21" t="str">
        <f>VLOOKUP(U3086,'Currency Sheet'!A:C,3,)</f>
        <v>DOLLAR</v>
      </c>
      <c r="AC3086" s="42" t="str">
        <f>VLOOKUP(P3086,'Customer List'!B:D,3,)</f>
        <v>Local</v>
      </c>
    </row>
    <row r="3087" spans="1:29" x14ac:dyDescent="0.25">
      <c r="A3087" s="21">
        <v>3085</v>
      </c>
      <c r="B3087" s="21" t="s">
        <v>4720</v>
      </c>
      <c r="C3087" s="30">
        <v>45926</v>
      </c>
      <c r="D3087" s="30">
        <v>45936</v>
      </c>
      <c r="E3087" s="47">
        <v>85.4</v>
      </c>
      <c r="F3087" s="47">
        <f t="shared" si="325"/>
        <v>7515.2000000000007</v>
      </c>
      <c r="G3087" s="48">
        <f t="shared" si="326"/>
        <v>7515.2000000000007</v>
      </c>
      <c r="H3087" s="21">
        <v>108907</v>
      </c>
      <c r="I3087" s="21" t="s">
        <v>4533</v>
      </c>
      <c r="J3087" s="21">
        <v>1</v>
      </c>
      <c r="K3087" s="21">
        <v>1</v>
      </c>
      <c r="L3087" s="21">
        <f t="shared" si="327"/>
        <v>0</v>
      </c>
      <c r="M3087" s="21" t="s">
        <v>4913</v>
      </c>
      <c r="N3087" s="30">
        <v>45937</v>
      </c>
      <c r="O3087" s="48">
        <v>12810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Kolkata</v>
      </c>
      <c r="W3087" s="38"/>
      <c r="X3087" s="30">
        <v>45939</v>
      </c>
      <c r="Y3087" s="21">
        <f t="shared" si="328"/>
        <v>2</v>
      </c>
      <c r="Z3087" s="21" t="str">
        <f t="shared" si="329"/>
        <v>Tuesday</v>
      </c>
      <c r="AA3087" s="21" t="str">
        <f t="shared" si="330"/>
        <v>Thursday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3086</v>
      </c>
      <c r="B3088" s="21" t="s">
        <v>4720</v>
      </c>
      <c r="C3088" s="30">
        <v>45926</v>
      </c>
      <c r="D3088" s="30">
        <v>45936</v>
      </c>
      <c r="E3088" s="47">
        <v>51.1</v>
      </c>
      <c r="F3088" s="47">
        <f t="shared" si="325"/>
        <v>4496.8</v>
      </c>
      <c r="G3088" s="48">
        <f t="shared" si="326"/>
        <v>4496.8</v>
      </c>
      <c r="H3088" s="21">
        <v>109207</v>
      </c>
      <c r="I3088" s="21" t="s">
        <v>4534</v>
      </c>
      <c r="J3088" s="21">
        <v>1</v>
      </c>
      <c r="K3088" s="21">
        <v>1</v>
      </c>
      <c r="L3088" s="21">
        <f t="shared" si="327"/>
        <v>0</v>
      </c>
      <c r="M3088" s="21" t="s">
        <v>4911</v>
      </c>
      <c r="N3088" s="30">
        <v>45937</v>
      </c>
      <c r="O3088" s="48">
        <v>6789</v>
      </c>
      <c r="P3088" s="21" t="s">
        <v>172</v>
      </c>
      <c r="Q3088" s="21">
        <v>58156571163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Kolkata</v>
      </c>
      <c r="W3088" s="38"/>
      <c r="X3088" s="30">
        <v>45939</v>
      </c>
      <c r="Y3088" s="21">
        <f t="shared" si="328"/>
        <v>2</v>
      </c>
      <c r="Z3088" s="21" t="str">
        <f t="shared" si="329"/>
        <v>Tuesday</v>
      </c>
      <c r="AA3088" s="21" t="str">
        <f t="shared" si="330"/>
        <v>Thursday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3087</v>
      </c>
      <c r="B3089" s="21" t="s">
        <v>4720</v>
      </c>
      <c r="C3089" s="30">
        <v>45926</v>
      </c>
      <c r="D3089" s="30">
        <v>45936</v>
      </c>
      <c r="E3089" s="47">
        <v>214.5</v>
      </c>
      <c r="F3089" s="47">
        <f t="shared" si="325"/>
        <v>18876</v>
      </c>
      <c r="G3089" s="48">
        <f t="shared" si="326"/>
        <v>18876</v>
      </c>
      <c r="H3089" s="21">
        <v>115555</v>
      </c>
      <c r="I3089" s="21" t="s">
        <v>4535</v>
      </c>
      <c r="J3089" s="21">
        <v>1</v>
      </c>
      <c r="K3089" s="21">
        <v>1</v>
      </c>
      <c r="L3089" s="21">
        <f t="shared" si="327"/>
        <v>0</v>
      </c>
      <c r="M3089" s="21" t="s">
        <v>5022</v>
      </c>
      <c r="N3089" s="30">
        <v>45937</v>
      </c>
      <c r="O3089" s="48">
        <v>24453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8"/>
        <v>4</v>
      </c>
      <c r="Z3089" s="21" t="str">
        <f t="shared" si="329"/>
        <v>Tuesday</v>
      </c>
      <c r="AA3089" s="21" t="str">
        <f t="shared" si="330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3088</v>
      </c>
      <c r="B3090" s="21" t="s">
        <v>4720</v>
      </c>
      <c r="C3090" s="30">
        <v>45926</v>
      </c>
      <c r="D3090" s="30">
        <v>45936</v>
      </c>
      <c r="E3090" s="47">
        <v>219</v>
      </c>
      <c r="F3090" s="47">
        <f t="shared" si="325"/>
        <v>19272</v>
      </c>
      <c r="G3090" s="48">
        <f t="shared" si="326"/>
        <v>19272</v>
      </c>
      <c r="H3090" s="21">
        <v>117339</v>
      </c>
      <c r="I3090" s="21" t="s">
        <v>4536</v>
      </c>
      <c r="J3090" s="21">
        <v>1</v>
      </c>
      <c r="K3090" s="21">
        <v>1</v>
      </c>
      <c r="L3090" s="21">
        <f t="shared" si="327"/>
        <v>0</v>
      </c>
      <c r="M3090" s="21" t="s">
        <v>5022</v>
      </c>
      <c r="N3090" s="30">
        <v>45937</v>
      </c>
      <c r="O3090" s="48">
        <v>24966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 t="shared" si="328"/>
        <v>4</v>
      </c>
      <c r="Z3090" s="21" t="str">
        <f t="shared" si="329"/>
        <v>Tuesday</v>
      </c>
      <c r="AA3090" s="21" t="str">
        <f t="shared" si="330"/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3089</v>
      </c>
      <c r="B3091" s="21" t="s">
        <v>4720</v>
      </c>
      <c r="C3091" s="30">
        <v>45926</v>
      </c>
      <c r="D3091" s="30">
        <v>45936</v>
      </c>
      <c r="E3091" s="47">
        <v>285.60000000000002</v>
      </c>
      <c r="F3091" s="47">
        <f t="shared" si="325"/>
        <v>25132.800000000003</v>
      </c>
      <c r="G3091" s="48">
        <f t="shared" si="326"/>
        <v>25132.800000000003</v>
      </c>
      <c r="H3091" s="21">
        <v>119806</v>
      </c>
      <c r="I3091" s="21" t="s">
        <v>4537</v>
      </c>
      <c r="J3091" s="21">
        <v>1</v>
      </c>
      <c r="K3091" s="21">
        <v>1</v>
      </c>
      <c r="L3091" s="21">
        <f t="shared" si="327"/>
        <v>0</v>
      </c>
      <c r="M3091" s="21" t="s">
        <v>4919</v>
      </c>
      <c r="N3091" s="30">
        <v>45937</v>
      </c>
      <c r="O3091" s="48">
        <v>30991.68</v>
      </c>
      <c r="P3091" s="21" t="s">
        <v>276</v>
      </c>
      <c r="Q3091" s="21">
        <v>58156565795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Pune</v>
      </c>
      <c r="W3091" s="38"/>
      <c r="X3091" s="30">
        <v>45938</v>
      </c>
      <c r="Y3091" s="21">
        <f t="shared" si="328"/>
        <v>1</v>
      </c>
      <c r="Z3091" s="21" t="str">
        <f t="shared" si="329"/>
        <v>Tuesday</v>
      </c>
      <c r="AA3091" s="21" t="str">
        <f t="shared" si="330"/>
        <v>Wednesday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3090</v>
      </c>
      <c r="B3092" s="21" t="s">
        <v>4720</v>
      </c>
      <c r="C3092" s="30">
        <v>45926</v>
      </c>
      <c r="D3092" s="30">
        <v>45936</v>
      </c>
      <c r="E3092" s="47">
        <v>98.7</v>
      </c>
      <c r="F3092" s="47">
        <f t="shared" si="325"/>
        <v>8685.6</v>
      </c>
      <c r="G3092" s="48">
        <f t="shared" si="326"/>
        <v>8685.6</v>
      </c>
      <c r="H3092" s="21">
        <v>123110</v>
      </c>
      <c r="I3092" s="21" t="s">
        <v>4538</v>
      </c>
      <c r="J3092" s="21">
        <v>1</v>
      </c>
      <c r="K3092" s="21">
        <v>1</v>
      </c>
      <c r="L3092" s="21">
        <f t="shared" si="327"/>
        <v>0</v>
      </c>
      <c r="M3092" s="21" t="s">
        <v>5022</v>
      </c>
      <c r="N3092" s="30">
        <v>45937</v>
      </c>
      <c r="O3092" s="48">
        <v>12055.5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8"/>
        <v>4</v>
      </c>
      <c r="Z3092" s="21" t="str">
        <f t="shared" si="329"/>
        <v>Tuesday</v>
      </c>
      <c r="AA3092" s="21" t="str">
        <f t="shared" si="330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3091</v>
      </c>
      <c r="B3093" s="21" t="s">
        <v>4720</v>
      </c>
      <c r="C3093" s="30">
        <v>45926</v>
      </c>
      <c r="D3093" s="30">
        <v>45936</v>
      </c>
      <c r="E3093" s="47">
        <v>100.1</v>
      </c>
      <c r="F3093" s="47">
        <f t="shared" si="325"/>
        <v>8808.7999999999993</v>
      </c>
      <c r="G3093" s="48">
        <f t="shared" si="326"/>
        <v>8808.7999999999993</v>
      </c>
      <c r="H3093" s="21">
        <v>123116</v>
      </c>
      <c r="I3093" s="21" t="s">
        <v>4539</v>
      </c>
      <c r="J3093" s="21">
        <v>1</v>
      </c>
      <c r="K3093" s="21">
        <v>1</v>
      </c>
      <c r="L3093" s="21">
        <f t="shared" si="327"/>
        <v>0</v>
      </c>
      <c r="M3093" s="21" t="s">
        <v>4865</v>
      </c>
      <c r="N3093" s="30">
        <v>45937</v>
      </c>
      <c r="O3093" s="48">
        <v>15015</v>
      </c>
      <c r="P3093" s="21" t="s">
        <v>621</v>
      </c>
      <c r="Q3093" s="21">
        <v>58156569730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Hyderabad</v>
      </c>
      <c r="W3093" s="38"/>
      <c r="X3093" s="30">
        <v>45938</v>
      </c>
      <c r="Y3093" s="21">
        <f t="shared" si="328"/>
        <v>1</v>
      </c>
      <c r="Z3093" s="21" t="str">
        <f t="shared" si="329"/>
        <v>Tuesday</v>
      </c>
      <c r="AA3093" s="21" t="str">
        <f t="shared" si="330"/>
        <v>Wednesday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3092</v>
      </c>
      <c r="B3094" s="21" t="s">
        <v>4720</v>
      </c>
      <c r="C3094" s="30">
        <v>45926</v>
      </c>
      <c r="D3094" s="30">
        <v>45936</v>
      </c>
      <c r="E3094" s="47">
        <v>250.6</v>
      </c>
      <c r="F3094" s="47">
        <f t="shared" si="325"/>
        <v>22052.799999999999</v>
      </c>
      <c r="G3094" s="48">
        <f t="shared" si="326"/>
        <v>22052.799999999999</v>
      </c>
      <c r="H3094" s="21">
        <v>123128</v>
      </c>
      <c r="I3094" s="21" t="s">
        <v>4540</v>
      </c>
      <c r="J3094" s="21">
        <v>1</v>
      </c>
      <c r="K3094" s="21">
        <v>1</v>
      </c>
      <c r="L3094" s="21">
        <f t="shared" si="327"/>
        <v>0</v>
      </c>
      <c r="M3094" s="21" t="s">
        <v>4911</v>
      </c>
      <c r="N3094" s="30">
        <v>45937</v>
      </c>
      <c r="O3094" s="48">
        <v>33294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8"/>
        <v>2</v>
      </c>
      <c r="Z3094" s="21" t="str">
        <f t="shared" si="329"/>
        <v>Tuesday</v>
      </c>
      <c r="AA3094" s="21" t="str">
        <f t="shared" si="330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3093</v>
      </c>
      <c r="B3095" s="21" t="s">
        <v>4720</v>
      </c>
      <c r="C3095" s="30">
        <v>45926</v>
      </c>
      <c r="D3095" s="30">
        <v>45936</v>
      </c>
      <c r="E3095" s="47">
        <v>185.5</v>
      </c>
      <c r="F3095" s="47">
        <f t="shared" si="325"/>
        <v>16324</v>
      </c>
      <c r="G3095" s="48">
        <f t="shared" si="326"/>
        <v>16324</v>
      </c>
      <c r="H3095" s="21">
        <v>125226</v>
      </c>
      <c r="I3095" s="21" t="s">
        <v>4541</v>
      </c>
      <c r="J3095" s="21">
        <v>1</v>
      </c>
      <c r="K3095" s="21">
        <v>1</v>
      </c>
      <c r="L3095" s="21">
        <f t="shared" si="327"/>
        <v>0</v>
      </c>
      <c r="M3095" s="21" t="s">
        <v>5022</v>
      </c>
      <c r="N3095" s="30">
        <v>45937</v>
      </c>
      <c r="O3095" s="48">
        <v>22657.5</v>
      </c>
      <c r="P3095" s="21" t="s">
        <v>617</v>
      </c>
      <c r="Q3095" s="21">
        <v>58156578664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Bhuvneshwar</v>
      </c>
      <c r="W3095" s="38"/>
      <c r="X3095" s="30">
        <v>45941</v>
      </c>
      <c r="Y3095" s="21">
        <f t="shared" si="328"/>
        <v>4</v>
      </c>
      <c r="Z3095" s="21" t="str">
        <f t="shared" si="329"/>
        <v>Tuesday</v>
      </c>
      <c r="AA3095" s="21" t="str">
        <f t="shared" si="330"/>
        <v>Saturday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3094</v>
      </c>
      <c r="B3096" s="21" t="s">
        <v>4720</v>
      </c>
      <c r="C3096" s="30">
        <v>45926</v>
      </c>
      <c r="D3096" s="30">
        <v>45936</v>
      </c>
      <c r="E3096" s="47">
        <v>217.7</v>
      </c>
      <c r="F3096" s="47">
        <f t="shared" si="325"/>
        <v>19157.599999999999</v>
      </c>
      <c r="G3096" s="48">
        <f t="shared" si="326"/>
        <v>19157.599999999999</v>
      </c>
      <c r="H3096" s="21">
        <v>126622</v>
      </c>
      <c r="I3096" s="21" t="s">
        <v>4542</v>
      </c>
      <c r="J3096" s="21">
        <v>1</v>
      </c>
      <c r="K3096" s="21">
        <v>1</v>
      </c>
      <c r="L3096" s="21">
        <f t="shared" si="327"/>
        <v>0</v>
      </c>
      <c r="M3096" s="21" t="s">
        <v>5022</v>
      </c>
      <c r="N3096" s="30">
        <v>45937</v>
      </c>
      <c r="O3096" s="48">
        <v>26590</v>
      </c>
      <c r="P3096" s="21" t="s">
        <v>617</v>
      </c>
      <c r="Q3096" s="21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8"/>
        <v>4</v>
      </c>
      <c r="Z3096" s="21" t="str">
        <f t="shared" si="329"/>
        <v>Tuesday</v>
      </c>
      <c r="AA3096" s="21" t="str">
        <f t="shared" si="330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3095</v>
      </c>
      <c r="B3097" s="21" t="s">
        <v>4720</v>
      </c>
      <c r="C3097" s="30">
        <v>45926</v>
      </c>
      <c r="D3097" s="30">
        <v>45936</v>
      </c>
      <c r="E3097" s="47">
        <v>219</v>
      </c>
      <c r="F3097" s="47">
        <f t="shared" si="325"/>
        <v>19272</v>
      </c>
      <c r="G3097" s="48">
        <f t="shared" si="326"/>
        <v>19272</v>
      </c>
      <c r="H3097" s="21">
        <v>126633</v>
      </c>
      <c r="I3097" s="21" t="s">
        <v>4543</v>
      </c>
      <c r="J3097" s="21">
        <v>1</v>
      </c>
      <c r="K3097" s="21">
        <v>1</v>
      </c>
      <c r="L3097" s="21">
        <f t="shared" si="327"/>
        <v>0</v>
      </c>
      <c r="M3097" s="21" t="s">
        <v>4911</v>
      </c>
      <c r="N3097" s="30">
        <v>45937</v>
      </c>
      <c r="O3097" s="48">
        <v>27156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Kolkata</v>
      </c>
      <c r="W3097" s="38"/>
      <c r="X3097" s="30">
        <v>45939</v>
      </c>
      <c r="Y3097" s="21">
        <f t="shared" si="328"/>
        <v>2</v>
      </c>
      <c r="Z3097" s="21" t="str">
        <f t="shared" si="329"/>
        <v>Tuesday</v>
      </c>
      <c r="AA3097" s="21" t="str">
        <f t="shared" si="330"/>
        <v>Thursday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3096</v>
      </c>
      <c r="B3098" s="21" t="s">
        <v>4720</v>
      </c>
      <c r="C3098" s="30">
        <v>45926</v>
      </c>
      <c r="D3098" s="30">
        <v>45936</v>
      </c>
      <c r="E3098" s="47">
        <v>198.1</v>
      </c>
      <c r="F3098" s="47">
        <f t="shared" si="325"/>
        <v>17432.8</v>
      </c>
      <c r="G3098" s="48">
        <f t="shared" si="326"/>
        <v>17432.8</v>
      </c>
      <c r="H3098" s="21">
        <v>127608</v>
      </c>
      <c r="I3098" s="21" t="s">
        <v>4544</v>
      </c>
      <c r="J3098" s="21">
        <v>1</v>
      </c>
      <c r="K3098" s="21">
        <v>1</v>
      </c>
      <c r="L3098" s="21">
        <f t="shared" si="327"/>
        <v>0</v>
      </c>
      <c r="M3098" s="21" t="s">
        <v>4911</v>
      </c>
      <c r="N3098" s="30">
        <v>45937</v>
      </c>
      <c r="O3098" s="48">
        <v>26319</v>
      </c>
      <c r="P3098" s="21" t="s">
        <v>172</v>
      </c>
      <c r="Q3098" s="21">
        <v>58156571163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Kolkata</v>
      </c>
      <c r="W3098" s="38"/>
      <c r="X3098" s="30">
        <v>45939</v>
      </c>
      <c r="Y3098" s="21">
        <f t="shared" si="328"/>
        <v>2</v>
      </c>
      <c r="Z3098" s="21" t="str">
        <f t="shared" si="329"/>
        <v>Tuesday</v>
      </c>
      <c r="AA3098" s="21" t="str">
        <f t="shared" si="330"/>
        <v>Thursday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3097</v>
      </c>
      <c r="B3099" s="21" t="s">
        <v>4720</v>
      </c>
      <c r="C3099" s="30">
        <v>45926</v>
      </c>
      <c r="D3099" s="30">
        <v>45936</v>
      </c>
      <c r="E3099" s="47">
        <v>212.1</v>
      </c>
      <c r="F3099" s="47">
        <f t="shared" si="325"/>
        <v>18664.8</v>
      </c>
      <c r="G3099" s="48">
        <f t="shared" si="326"/>
        <v>18664.8</v>
      </c>
      <c r="H3099" s="21">
        <v>127618</v>
      </c>
      <c r="I3099" s="21" t="s">
        <v>4545</v>
      </c>
      <c r="J3099" s="21">
        <v>1</v>
      </c>
      <c r="K3099" s="21">
        <v>1</v>
      </c>
      <c r="L3099" s="21">
        <f t="shared" si="327"/>
        <v>0</v>
      </c>
      <c r="M3099" s="21" t="s">
        <v>5022</v>
      </c>
      <c r="N3099" s="30">
        <v>45937</v>
      </c>
      <c r="O3099" s="48">
        <v>25906.5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8"/>
        <v>4</v>
      </c>
      <c r="Z3099" s="21" t="str">
        <f t="shared" si="329"/>
        <v>Tuesday</v>
      </c>
      <c r="AA3099" s="21" t="str">
        <f t="shared" si="330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3098</v>
      </c>
      <c r="B3100" s="21" t="s">
        <v>4720</v>
      </c>
      <c r="C3100" s="30">
        <v>45926</v>
      </c>
      <c r="D3100" s="30">
        <v>45936</v>
      </c>
      <c r="E3100" s="47">
        <v>217.7</v>
      </c>
      <c r="F3100" s="47">
        <f t="shared" si="325"/>
        <v>19157.599999999999</v>
      </c>
      <c r="G3100" s="48">
        <f t="shared" si="326"/>
        <v>19157.599999999999</v>
      </c>
      <c r="H3100" s="21">
        <v>128026</v>
      </c>
      <c r="I3100" s="21" t="s">
        <v>4546</v>
      </c>
      <c r="J3100" s="21">
        <v>1</v>
      </c>
      <c r="K3100" s="21">
        <v>1</v>
      </c>
      <c r="L3100" s="21">
        <f t="shared" si="327"/>
        <v>0</v>
      </c>
      <c r="M3100" s="21" t="s">
        <v>5022</v>
      </c>
      <c r="N3100" s="30">
        <v>45937</v>
      </c>
      <c r="O3100" s="48">
        <v>26590.5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28"/>
        <v>4</v>
      </c>
      <c r="Z3100" s="21" t="str">
        <f t="shared" si="329"/>
        <v>Tuesday</v>
      </c>
      <c r="AA3100" s="21" t="str">
        <f t="shared" si="330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3099</v>
      </c>
      <c r="B3101" s="21" t="s">
        <v>4720</v>
      </c>
      <c r="C3101" s="30">
        <v>45926</v>
      </c>
      <c r="D3101" s="30">
        <v>45936</v>
      </c>
      <c r="E3101" s="47">
        <v>123.2</v>
      </c>
      <c r="F3101" s="47">
        <f t="shared" si="325"/>
        <v>10841.6</v>
      </c>
      <c r="G3101" s="48">
        <f t="shared" si="326"/>
        <v>10841.6</v>
      </c>
      <c r="H3101" s="21">
        <v>128811</v>
      </c>
      <c r="I3101" s="21" t="s">
        <v>4547</v>
      </c>
      <c r="J3101" s="21">
        <v>1</v>
      </c>
      <c r="K3101" s="21">
        <v>1</v>
      </c>
      <c r="L3101" s="21">
        <f t="shared" si="327"/>
        <v>0</v>
      </c>
      <c r="M3101" s="21" t="s">
        <v>5022</v>
      </c>
      <c r="N3101" s="30">
        <v>45937</v>
      </c>
      <c r="O3101" s="48">
        <v>15048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28"/>
        <v>4</v>
      </c>
      <c r="Z3101" s="21" t="str">
        <f t="shared" si="329"/>
        <v>Tuesday</v>
      </c>
      <c r="AA3101" s="21" t="str">
        <f t="shared" si="330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3100</v>
      </c>
      <c r="B3102" s="21" t="s">
        <v>4720</v>
      </c>
      <c r="C3102" s="30">
        <v>45926</v>
      </c>
      <c r="D3102" s="30">
        <v>45936</v>
      </c>
      <c r="E3102" s="47">
        <v>86.8</v>
      </c>
      <c r="F3102" s="47">
        <f t="shared" si="325"/>
        <v>7638.4</v>
      </c>
      <c r="G3102" s="48">
        <f t="shared" si="326"/>
        <v>7638.4</v>
      </c>
      <c r="H3102" s="21">
        <v>130213</v>
      </c>
      <c r="I3102" s="21" t="s">
        <v>4548</v>
      </c>
      <c r="J3102" s="21">
        <v>1</v>
      </c>
      <c r="K3102" s="21">
        <v>1</v>
      </c>
      <c r="L3102" s="21">
        <f t="shared" si="327"/>
        <v>0</v>
      </c>
      <c r="M3102" s="21" t="s">
        <v>5022</v>
      </c>
      <c r="N3102" s="30">
        <v>45937</v>
      </c>
      <c r="O3102" s="48">
        <v>10602</v>
      </c>
      <c r="P3102" s="21" t="s">
        <v>617</v>
      </c>
      <c r="Q3102" s="21">
        <v>58156578664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Bhuvneshwar</v>
      </c>
      <c r="W3102" s="38"/>
      <c r="X3102" s="30">
        <v>45941</v>
      </c>
      <c r="Y3102" s="21">
        <f t="shared" si="328"/>
        <v>4</v>
      </c>
      <c r="Z3102" s="21" t="str">
        <f t="shared" si="329"/>
        <v>Tuesday</v>
      </c>
      <c r="AA3102" s="21" t="str">
        <f t="shared" si="330"/>
        <v>Saturday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3101</v>
      </c>
      <c r="B3103" s="21" t="s">
        <v>4720</v>
      </c>
      <c r="C3103" s="30">
        <v>45926</v>
      </c>
      <c r="D3103" s="30">
        <v>45936</v>
      </c>
      <c r="E3103" s="47">
        <v>145.6</v>
      </c>
      <c r="F3103" s="47">
        <f t="shared" si="325"/>
        <v>12812.8</v>
      </c>
      <c r="G3103" s="48">
        <f t="shared" si="326"/>
        <v>12812.8</v>
      </c>
      <c r="H3103" s="21">
        <v>137221</v>
      </c>
      <c r="I3103" s="21" t="s">
        <v>4549</v>
      </c>
      <c r="J3103" s="21">
        <v>1</v>
      </c>
      <c r="K3103" s="21">
        <v>1</v>
      </c>
      <c r="L3103" s="21">
        <f t="shared" si="327"/>
        <v>0</v>
      </c>
      <c r="M3103" s="21" t="s">
        <v>4911</v>
      </c>
      <c r="N3103" s="30">
        <v>45937</v>
      </c>
      <c r="O3103" s="48">
        <v>19344</v>
      </c>
      <c r="P3103" s="21" t="s">
        <v>172</v>
      </c>
      <c r="Q3103" s="21">
        <v>58156571163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Kolkata</v>
      </c>
      <c r="W3103" s="38"/>
      <c r="X3103" s="30">
        <v>45939</v>
      </c>
      <c r="Y3103" s="21">
        <f t="shared" si="328"/>
        <v>2</v>
      </c>
      <c r="Z3103" s="21" t="str">
        <f t="shared" si="329"/>
        <v>Tuesday</v>
      </c>
      <c r="AA3103" s="21" t="str">
        <f t="shared" si="330"/>
        <v>Thursday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3102</v>
      </c>
      <c r="B3104" s="21" t="s">
        <v>4720</v>
      </c>
      <c r="C3104" s="30">
        <v>45926</v>
      </c>
      <c r="D3104" s="30">
        <v>45936</v>
      </c>
      <c r="E3104" s="47">
        <v>185.5</v>
      </c>
      <c r="F3104" s="47">
        <f t="shared" si="325"/>
        <v>16324</v>
      </c>
      <c r="G3104" s="48">
        <f t="shared" si="326"/>
        <v>16324</v>
      </c>
      <c r="H3104" s="21" t="s">
        <v>4550</v>
      </c>
      <c r="I3104" s="21" t="s">
        <v>4664</v>
      </c>
      <c r="J3104" s="21">
        <v>1</v>
      </c>
      <c r="K3104" s="21">
        <v>1</v>
      </c>
      <c r="L3104" s="21">
        <f t="shared" si="327"/>
        <v>0</v>
      </c>
      <c r="M3104" s="21" t="s">
        <v>5303</v>
      </c>
      <c r="N3104" s="30">
        <v>45955</v>
      </c>
      <c r="O3104" s="48">
        <v>23651.25</v>
      </c>
      <c r="P3104" s="21" t="s">
        <v>1133</v>
      </c>
      <c r="Q3104" s="54">
        <v>58157407534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Kerala</v>
      </c>
      <c r="W3104" s="38"/>
      <c r="X3104" s="30">
        <v>45957</v>
      </c>
      <c r="Y3104" s="21">
        <f t="shared" si="328"/>
        <v>2</v>
      </c>
      <c r="Z3104" s="21" t="str">
        <f t="shared" si="329"/>
        <v>Saturday</v>
      </c>
      <c r="AA3104" s="21" t="str">
        <f t="shared" si="330"/>
        <v>Monday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3103</v>
      </c>
      <c r="B3105" s="21" t="s">
        <v>4720</v>
      </c>
      <c r="C3105" s="30">
        <v>45926</v>
      </c>
      <c r="D3105" s="30">
        <v>45936</v>
      </c>
      <c r="E3105" s="47">
        <v>95.2</v>
      </c>
      <c r="F3105" s="47">
        <f t="shared" si="325"/>
        <v>8377.6</v>
      </c>
      <c r="G3105" s="48">
        <f t="shared" si="326"/>
        <v>8377.6</v>
      </c>
      <c r="H3105" s="21">
        <v>141703</v>
      </c>
      <c r="I3105" s="21" t="s">
        <v>3934</v>
      </c>
      <c r="J3105" s="21">
        <v>1</v>
      </c>
      <c r="K3105" s="21">
        <v>1</v>
      </c>
      <c r="L3105" s="21">
        <f t="shared" si="327"/>
        <v>0</v>
      </c>
      <c r="M3105" s="21" t="s">
        <v>4865</v>
      </c>
      <c r="N3105" s="30">
        <v>45937</v>
      </c>
      <c r="O3105" s="48">
        <v>14280</v>
      </c>
      <c r="P3105" s="21" t="s">
        <v>621</v>
      </c>
      <c r="Q3105" s="21">
        <v>58156569730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Hyderabad</v>
      </c>
      <c r="W3105" s="38"/>
      <c r="X3105" s="30">
        <v>45938</v>
      </c>
      <c r="Y3105" s="21">
        <f t="shared" si="328"/>
        <v>1</v>
      </c>
      <c r="Z3105" s="21" t="str">
        <f t="shared" si="329"/>
        <v>Tuesday</v>
      </c>
      <c r="AA3105" s="21" t="str">
        <f t="shared" si="330"/>
        <v>Wednesday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3104</v>
      </c>
      <c r="B3106" s="21" t="s">
        <v>4720</v>
      </c>
      <c r="C3106" s="30">
        <v>45926</v>
      </c>
      <c r="D3106" s="30">
        <v>45936</v>
      </c>
      <c r="E3106" s="47">
        <v>153</v>
      </c>
      <c r="F3106" s="47">
        <f t="shared" si="325"/>
        <v>13464</v>
      </c>
      <c r="G3106" s="48">
        <f t="shared" si="326"/>
        <v>13464</v>
      </c>
      <c r="H3106" s="21">
        <v>141717</v>
      </c>
      <c r="I3106" s="21" t="s">
        <v>4551</v>
      </c>
      <c r="J3106" s="21">
        <v>1</v>
      </c>
      <c r="K3106" s="21">
        <v>1</v>
      </c>
      <c r="L3106" s="21">
        <f t="shared" si="327"/>
        <v>0</v>
      </c>
      <c r="M3106" s="21" t="s">
        <v>5022</v>
      </c>
      <c r="N3106" s="30">
        <v>45937</v>
      </c>
      <c r="O3106" s="48">
        <v>17442</v>
      </c>
      <c r="P3106" s="21" t="s">
        <v>617</v>
      </c>
      <c r="Q3106" s="21">
        <v>58156578664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Bhuvneshwar</v>
      </c>
      <c r="W3106" s="38"/>
      <c r="X3106" s="30">
        <v>45941</v>
      </c>
      <c r="Y3106" s="21">
        <f t="shared" si="328"/>
        <v>4</v>
      </c>
      <c r="Z3106" s="21" t="str">
        <f t="shared" si="329"/>
        <v>Tuesday</v>
      </c>
      <c r="AA3106" s="21" t="str">
        <f t="shared" si="330"/>
        <v>Saturday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3105</v>
      </c>
      <c r="B3107" s="21" t="s">
        <v>4720</v>
      </c>
      <c r="C3107" s="30">
        <v>45926</v>
      </c>
      <c r="D3107" s="30">
        <v>45936</v>
      </c>
      <c r="E3107" s="47">
        <v>205.1</v>
      </c>
      <c r="F3107" s="47">
        <f t="shared" si="325"/>
        <v>18048.8</v>
      </c>
      <c r="G3107" s="48">
        <f t="shared" si="326"/>
        <v>18048.8</v>
      </c>
      <c r="H3107" s="21">
        <v>141734</v>
      </c>
      <c r="I3107" s="21" t="s">
        <v>4552</v>
      </c>
      <c r="J3107" s="21">
        <v>1</v>
      </c>
      <c r="K3107" s="21">
        <v>1</v>
      </c>
      <c r="L3107" s="21">
        <f t="shared" si="327"/>
        <v>0</v>
      </c>
      <c r="M3107" s="21" t="s">
        <v>4911</v>
      </c>
      <c r="N3107" s="30">
        <v>45937</v>
      </c>
      <c r="O3107" s="48">
        <v>27249</v>
      </c>
      <c r="P3107" s="21" t="s">
        <v>172</v>
      </c>
      <c r="Q3107" s="21">
        <v>58156571163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Kolkata</v>
      </c>
      <c r="W3107" s="38"/>
      <c r="X3107" s="30">
        <v>45939</v>
      </c>
      <c r="Y3107" s="21">
        <f t="shared" si="328"/>
        <v>2</v>
      </c>
      <c r="Z3107" s="21" t="str">
        <f t="shared" si="329"/>
        <v>Tuesday</v>
      </c>
      <c r="AA3107" s="21" t="str">
        <f t="shared" si="330"/>
        <v>Thursday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3106</v>
      </c>
      <c r="B3108" s="21" t="s">
        <v>4720</v>
      </c>
      <c r="C3108" s="30">
        <v>45926</v>
      </c>
      <c r="D3108" s="30">
        <v>45936</v>
      </c>
      <c r="E3108" s="47">
        <v>181.5</v>
      </c>
      <c r="F3108" s="47">
        <f t="shared" si="325"/>
        <v>15972</v>
      </c>
      <c r="G3108" s="48">
        <f t="shared" si="326"/>
        <v>15972</v>
      </c>
      <c r="H3108" s="21">
        <v>142111</v>
      </c>
      <c r="I3108" s="21" t="s">
        <v>4553</v>
      </c>
      <c r="J3108" s="21">
        <v>1</v>
      </c>
      <c r="K3108" s="21">
        <v>1</v>
      </c>
      <c r="L3108" s="21">
        <f t="shared" si="327"/>
        <v>0</v>
      </c>
      <c r="M3108" s="21" t="s">
        <v>5022</v>
      </c>
      <c r="N3108" s="30">
        <v>45937</v>
      </c>
      <c r="O3108" s="48">
        <v>20691</v>
      </c>
      <c r="P3108" s="21" t="s">
        <v>617</v>
      </c>
      <c r="Q3108" s="21">
        <v>58156578664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Bhuvneshwar</v>
      </c>
      <c r="W3108" s="38"/>
      <c r="X3108" s="30">
        <v>45941</v>
      </c>
      <c r="Y3108" s="21">
        <f t="shared" si="328"/>
        <v>4</v>
      </c>
      <c r="Z3108" s="21" t="str">
        <f t="shared" si="329"/>
        <v>Tuesday</v>
      </c>
      <c r="AA3108" s="21" t="str">
        <f t="shared" si="330"/>
        <v>Saturday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3107</v>
      </c>
      <c r="B3109" s="21" t="s">
        <v>4720</v>
      </c>
      <c r="C3109" s="30">
        <v>45926</v>
      </c>
      <c r="D3109" s="30">
        <v>45936</v>
      </c>
      <c r="E3109" s="47">
        <v>148.5</v>
      </c>
      <c r="F3109" s="47">
        <f t="shared" si="325"/>
        <v>13068</v>
      </c>
      <c r="G3109" s="48">
        <f t="shared" si="326"/>
        <v>13068</v>
      </c>
      <c r="H3109" s="21">
        <v>145209</v>
      </c>
      <c r="I3109" s="21" t="s">
        <v>4554</v>
      </c>
      <c r="J3109" s="21">
        <v>1</v>
      </c>
      <c r="K3109" s="21">
        <v>1</v>
      </c>
      <c r="L3109" s="21">
        <f t="shared" si="327"/>
        <v>0</v>
      </c>
      <c r="M3109" s="21" t="s">
        <v>4911</v>
      </c>
      <c r="N3109" s="30">
        <v>45937</v>
      </c>
      <c r="O3109" s="48">
        <v>18414</v>
      </c>
      <c r="P3109" s="21" t="s">
        <v>172</v>
      </c>
      <c r="Q3109" s="21">
        <v>58156571163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Kolkata</v>
      </c>
      <c r="W3109" s="38"/>
      <c r="X3109" s="30">
        <v>45939</v>
      </c>
      <c r="Y3109" s="21">
        <f t="shared" si="328"/>
        <v>2</v>
      </c>
      <c r="Z3109" s="21" t="str">
        <f t="shared" si="329"/>
        <v>Tuesday</v>
      </c>
      <c r="AA3109" s="21" t="str">
        <f t="shared" si="330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3108</v>
      </c>
      <c r="B3110" s="21" t="s">
        <v>4720</v>
      </c>
      <c r="C3110" s="30">
        <v>45926</v>
      </c>
      <c r="D3110" s="30">
        <v>45936</v>
      </c>
      <c r="E3110" s="47">
        <v>107.1</v>
      </c>
      <c r="F3110" s="47">
        <f t="shared" si="325"/>
        <v>9424.7999999999993</v>
      </c>
      <c r="G3110" s="48">
        <f t="shared" si="326"/>
        <v>9424.7999999999993</v>
      </c>
      <c r="H3110" s="21">
        <v>160908</v>
      </c>
      <c r="I3110" s="21" t="s">
        <v>4555</v>
      </c>
      <c r="J3110" s="21">
        <v>1</v>
      </c>
      <c r="K3110" s="21">
        <v>1</v>
      </c>
      <c r="L3110" s="21">
        <f t="shared" si="327"/>
        <v>0</v>
      </c>
      <c r="M3110" s="21" t="s">
        <v>4919</v>
      </c>
      <c r="N3110" s="30">
        <v>45937</v>
      </c>
      <c r="O3110" s="48">
        <v>11621.88</v>
      </c>
      <c r="P3110" s="21" t="s">
        <v>276</v>
      </c>
      <c r="Q3110" s="21">
        <v>58156565795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Pune</v>
      </c>
      <c r="W3110" s="38"/>
      <c r="X3110" s="30">
        <v>45938</v>
      </c>
      <c r="Y3110" s="21">
        <f t="shared" si="328"/>
        <v>1</v>
      </c>
      <c r="Z3110" s="21" t="str">
        <f t="shared" si="329"/>
        <v>Tuesday</v>
      </c>
      <c r="AA3110" s="21" t="str">
        <f t="shared" si="330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3109</v>
      </c>
      <c r="B3111" s="21" t="s">
        <v>4720</v>
      </c>
      <c r="C3111" s="30">
        <v>45926</v>
      </c>
      <c r="D3111" s="30">
        <v>45936</v>
      </c>
      <c r="E3111" s="47">
        <v>187.5</v>
      </c>
      <c r="F3111" s="47">
        <f t="shared" si="325"/>
        <v>16500</v>
      </c>
      <c r="G3111" s="48">
        <f t="shared" si="326"/>
        <v>16500</v>
      </c>
      <c r="H3111" s="21">
        <v>160909</v>
      </c>
      <c r="I3111" s="21" t="s">
        <v>4556</v>
      </c>
      <c r="J3111" s="21">
        <v>1</v>
      </c>
      <c r="K3111" s="21">
        <v>1</v>
      </c>
      <c r="L3111" s="21">
        <f t="shared" si="327"/>
        <v>0</v>
      </c>
      <c r="M3111" s="21" t="s">
        <v>4919</v>
      </c>
      <c r="N3111" s="30">
        <v>45937</v>
      </c>
      <c r="O3111" s="48">
        <v>18990</v>
      </c>
      <c r="P3111" s="21" t="s">
        <v>276</v>
      </c>
      <c r="Q3111" s="21">
        <v>58156565795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Pune</v>
      </c>
      <c r="W3111" s="38"/>
      <c r="X3111" s="30">
        <v>45938</v>
      </c>
      <c r="Y3111" s="21">
        <f t="shared" si="328"/>
        <v>1</v>
      </c>
      <c r="Z3111" s="21" t="str">
        <f t="shared" si="329"/>
        <v>Tuesday</v>
      </c>
      <c r="AA3111" s="21" t="str">
        <f t="shared" si="330"/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3110</v>
      </c>
      <c r="B3112" s="21" t="s">
        <v>4720</v>
      </c>
      <c r="C3112" s="30">
        <v>45926</v>
      </c>
      <c r="D3112" s="30">
        <v>45936</v>
      </c>
      <c r="E3112" s="47">
        <v>193.2</v>
      </c>
      <c r="F3112" s="47">
        <f t="shared" si="325"/>
        <v>17001.599999999999</v>
      </c>
      <c r="G3112" s="48">
        <f t="shared" si="326"/>
        <v>17001.599999999999</v>
      </c>
      <c r="H3112" s="21">
        <v>300326</v>
      </c>
      <c r="I3112" s="21" t="s">
        <v>3942</v>
      </c>
      <c r="J3112" s="21">
        <v>1</v>
      </c>
      <c r="K3112" s="21">
        <v>1</v>
      </c>
      <c r="L3112" s="21">
        <f t="shared" si="327"/>
        <v>0</v>
      </c>
      <c r="M3112" s="21" t="s">
        <v>4961</v>
      </c>
      <c r="N3112" s="30">
        <v>45937</v>
      </c>
      <c r="O3112" s="48">
        <v>0</v>
      </c>
      <c r="P3112" s="21" t="s">
        <v>2170</v>
      </c>
      <c r="Q3112" s="21">
        <v>58156573495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Gujrat</v>
      </c>
      <c r="W3112" s="38"/>
      <c r="X3112" s="30">
        <v>45939</v>
      </c>
      <c r="Y3112" s="21">
        <f t="shared" si="328"/>
        <v>2</v>
      </c>
      <c r="Z3112" s="21" t="str">
        <f t="shared" si="329"/>
        <v>Tuesday</v>
      </c>
      <c r="AA3112" s="21" t="str">
        <f t="shared" si="330"/>
        <v>Thursday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3111</v>
      </c>
      <c r="B3113" s="21" t="s">
        <v>4720</v>
      </c>
      <c r="C3113" s="30">
        <v>45926</v>
      </c>
      <c r="D3113" s="30">
        <v>45936</v>
      </c>
      <c r="E3113" s="47">
        <v>321.75</v>
      </c>
      <c r="F3113" s="47">
        <f t="shared" si="325"/>
        <v>28314</v>
      </c>
      <c r="G3113" s="48">
        <f t="shared" si="326"/>
        <v>56628</v>
      </c>
      <c r="H3113" s="21">
        <v>307640</v>
      </c>
      <c r="I3113" s="21" t="s">
        <v>4262</v>
      </c>
      <c r="J3113" s="21">
        <v>2</v>
      </c>
      <c r="K3113" s="21">
        <v>2</v>
      </c>
      <c r="L3113" s="21">
        <f t="shared" si="327"/>
        <v>0</v>
      </c>
      <c r="M3113" s="21" t="s">
        <v>4854</v>
      </c>
      <c r="N3113" s="30">
        <v>45937</v>
      </c>
      <c r="O3113" s="48">
        <v>73359</v>
      </c>
      <c r="P3113" s="21" t="s">
        <v>242</v>
      </c>
      <c r="Q3113" s="21">
        <v>58156569435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45938</v>
      </c>
      <c r="Y3113" s="21">
        <f t="shared" si="328"/>
        <v>1</v>
      </c>
      <c r="Z3113" s="21" t="str">
        <f t="shared" si="329"/>
        <v>Tuesday</v>
      </c>
      <c r="AA3113" s="21" t="str">
        <f t="shared" si="330"/>
        <v>Wednesday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3112</v>
      </c>
      <c r="B3114" s="21" t="s">
        <v>4720</v>
      </c>
      <c r="C3114" s="30">
        <v>45926</v>
      </c>
      <c r="D3114" s="30">
        <v>45936</v>
      </c>
      <c r="E3114" s="47">
        <v>282</v>
      </c>
      <c r="F3114" s="47">
        <f t="shared" si="325"/>
        <v>24816</v>
      </c>
      <c r="G3114" s="48">
        <f t="shared" si="326"/>
        <v>24816</v>
      </c>
      <c r="H3114" s="21">
        <v>302048</v>
      </c>
      <c r="I3114" s="21" t="s">
        <v>4558</v>
      </c>
      <c r="J3114" s="21">
        <v>1</v>
      </c>
      <c r="K3114" s="21">
        <v>1</v>
      </c>
      <c r="L3114" s="21">
        <f t="shared" si="327"/>
        <v>0</v>
      </c>
      <c r="M3114" s="21" t="s">
        <v>4904</v>
      </c>
      <c r="N3114" s="30">
        <v>45937</v>
      </c>
      <c r="O3114" s="48">
        <v>34968</v>
      </c>
      <c r="P3114" s="21" t="s">
        <v>1134</v>
      </c>
      <c r="Q3114" s="21">
        <v>58156567700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45941</v>
      </c>
      <c r="Y3114" s="21">
        <f t="shared" si="328"/>
        <v>4</v>
      </c>
      <c r="Z3114" s="21" t="str">
        <f t="shared" si="329"/>
        <v>Tuesday</v>
      </c>
      <c r="AA3114" s="21" t="str">
        <f t="shared" si="330"/>
        <v>Saturday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3113</v>
      </c>
      <c r="B3115" s="21" t="s">
        <v>4720</v>
      </c>
      <c r="C3115" s="30">
        <v>45926</v>
      </c>
      <c r="D3115" s="30">
        <v>45936</v>
      </c>
      <c r="E3115" s="47">
        <v>267.39999999999998</v>
      </c>
      <c r="F3115" s="47">
        <f t="shared" si="325"/>
        <v>23531.199999999997</v>
      </c>
      <c r="G3115" s="48">
        <f t="shared" si="326"/>
        <v>23531.199999999997</v>
      </c>
      <c r="H3115" s="21">
        <v>302120</v>
      </c>
      <c r="I3115" s="21" t="s">
        <v>4559</v>
      </c>
      <c r="J3115" s="21">
        <v>1</v>
      </c>
      <c r="K3115" s="21">
        <v>1</v>
      </c>
      <c r="L3115" s="21">
        <f t="shared" si="327"/>
        <v>0</v>
      </c>
      <c r="M3115" s="21" t="s">
        <v>4854</v>
      </c>
      <c r="N3115" s="30">
        <v>45937</v>
      </c>
      <c r="O3115" s="48">
        <v>32661</v>
      </c>
      <c r="P3115" s="21" t="s">
        <v>242</v>
      </c>
      <c r="Q3115" s="21">
        <v>58156569435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Mumbai</v>
      </c>
      <c r="W3115" s="38"/>
      <c r="X3115" s="30">
        <v>45938</v>
      </c>
      <c r="Y3115" s="21">
        <f t="shared" si="328"/>
        <v>1</v>
      </c>
      <c r="Z3115" s="21" t="str">
        <f t="shared" si="329"/>
        <v>Tuesday</v>
      </c>
      <c r="AA3115" s="21" t="str">
        <f t="shared" si="330"/>
        <v>Wednesday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3114</v>
      </c>
      <c r="B3116" s="21" t="s">
        <v>4720</v>
      </c>
      <c r="C3116" s="30">
        <v>45926</v>
      </c>
      <c r="D3116" s="30">
        <v>45936</v>
      </c>
      <c r="E3116" s="47">
        <v>73.5</v>
      </c>
      <c r="F3116" s="47">
        <f t="shared" si="325"/>
        <v>6468</v>
      </c>
      <c r="G3116" s="48">
        <f t="shared" si="326"/>
        <v>6468</v>
      </c>
      <c r="H3116" s="21">
        <v>302212</v>
      </c>
      <c r="I3116" s="21" t="s">
        <v>4560</v>
      </c>
      <c r="J3116" s="21">
        <v>1</v>
      </c>
      <c r="K3116" s="21">
        <v>1</v>
      </c>
      <c r="L3116" s="21">
        <f t="shared" si="327"/>
        <v>0</v>
      </c>
      <c r="M3116" s="21" t="s">
        <v>5713</v>
      </c>
      <c r="N3116" s="30">
        <v>45937</v>
      </c>
      <c r="O3116" s="48">
        <v>11392.5</v>
      </c>
      <c r="P3116" s="21" t="s">
        <v>2170</v>
      </c>
      <c r="Q3116" s="21">
        <v>58156573495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Gujrat</v>
      </c>
      <c r="W3116" s="38"/>
      <c r="X3116" s="30">
        <v>45939</v>
      </c>
      <c r="Y3116" s="21">
        <f t="shared" si="328"/>
        <v>2</v>
      </c>
      <c r="Z3116" s="21" t="str">
        <f t="shared" si="329"/>
        <v>Tuesday</v>
      </c>
      <c r="AA3116" s="21" t="str">
        <f t="shared" si="330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3115</v>
      </c>
      <c r="B3117" s="21" t="s">
        <v>4720</v>
      </c>
      <c r="C3117" s="30">
        <v>45926</v>
      </c>
      <c r="D3117" s="30">
        <v>45936</v>
      </c>
      <c r="E3117" s="47">
        <v>73.5</v>
      </c>
      <c r="F3117" s="47">
        <f t="shared" si="325"/>
        <v>6468</v>
      </c>
      <c r="G3117" s="48">
        <f t="shared" si="326"/>
        <v>6468</v>
      </c>
      <c r="H3117" s="21">
        <v>302212</v>
      </c>
      <c r="I3117" s="21" t="s">
        <v>4560</v>
      </c>
      <c r="J3117" s="21">
        <v>1</v>
      </c>
      <c r="K3117" s="21">
        <v>1</v>
      </c>
      <c r="L3117" s="21">
        <f t="shared" si="327"/>
        <v>0</v>
      </c>
      <c r="M3117" s="21" t="s">
        <v>5712</v>
      </c>
      <c r="N3117" s="30">
        <v>45937</v>
      </c>
      <c r="O3117" s="48">
        <v>12206.25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8"/>
        <v>2</v>
      </c>
      <c r="Z3117" s="21" t="str">
        <f t="shared" si="329"/>
        <v>Tuesday</v>
      </c>
      <c r="AA3117" s="21" t="str">
        <f t="shared" si="330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3116</v>
      </c>
      <c r="B3118" s="21" t="s">
        <v>4720</v>
      </c>
      <c r="C3118" s="30">
        <v>45926</v>
      </c>
      <c r="D3118" s="30">
        <v>45936</v>
      </c>
      <c r="E3118" s="47">
        <v>100.1</v>
      </c>
      <c r="F3118" s="47">
        <f t="shared" si="325"/>
        <v>8808.7999999999993</v>
      </c>
      <c r="G3118" s="48">
        <f t="shared" si="326"/>
        <v>8808.7999999999993</v>
      </c>
      <c r="H3118" s="21">
        <v>302611</v>
      </c>
      <c r="I3118" s="21" t="s">
        <v>4561</v>
      </c>
      <c r="J3118" s="21">
        <v>1</v>
      </c>
      <c r="K3118" s="21">
        <v>1</v>
      </c>
      <c r="L3118" s="21">
        <f t="shared" si="327"/>
        <v>0</v>
      </c>
      <c r="M3118" s="21" t="s">
        <v>5712</v>
      </c>
      <c r="N3118" s="30">
        <v>45937</v>
      </c>
      <c r="O3118" s="48">
        <v>16623.75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 t="shared" si="328"/>
        <v>2</v>
      </c>
      <c r="Z3118" s="21" t="str">
        <f t="shared" si="329"/>
        <v>Tuesday</v>
      </c>
      <c r="AA3118" s="21" t="str">
        <f t="shared" si="330"/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3117</v>
      </c>
      <c r="B3119" s="21" t="s">
        <v>4720</v>
      </c>
      <c r="C3119" s="30">
        <v>45926</v>
      </c>
      <c r="D3119" s="30">
        <v>45936</v>
      </c>
      <c r="E3119" s="47">
        <v>90.3</v>
      </c>
      <c r="F3119" s="47">
        <f t="shared" si="325"/>
        <v>7946.4</v>
      </c>
      <c r="G3119" s="48">
        <f t="shared" si="326"/>
        <v>7946.4</v>
      </c>
      <c r="H3119" s="21">
        <v>305105</v>
      </c>
      <c r="I3119" s="21" t="s">
        <v>4562</v>
      </c>
      <c r="J3119" s="21">
        <v>1</v>
      </c>
      <c r="K3119" s="21">
        <v>1</v>
      </c>
      <c r="L3119" s="21">
        <f t="shared" si="327"/>
        <v>0</v>
      </c>
      <c r="M3119" s="21" t="s">
        <v>4877</v>
      </c>
      <c r="N3119" s="30">
        <v>45937</v>
      </c>
      <c r="O3119" s="48">
        <v>13996.5</v>
      </c>
      <c r="P3119" s="21" t="s">
        <v>295</v>
      </c>
      <c r="Q3119" s="21">
        <v>58156572773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Kerala</v>
      </c>
      <c r="W3119" s="38"/>
      <c r="X3119" s="30">
        <v>45941</v>
      </c>
      <c r="Y3119" s="21">
        <f t="shared" si="328"/>
        <v>4</v>
      </c>
      <c r="Z3119" s="21" t="str">
        <f t="shared" si="329"/>
        <v>Tuesday</v>
      </c>
      <c r="AA3119" s="21" t="str">
        <f t="shared" si="330"/>
        <v>Saturday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3118</v>
      </c>
      <c r="B3120" s="21" t="s">
        <v>4720</v>
      </c>
      <c r="C3120" s="30">
        <v>45926</v>
      </c>
      <c r="D3120" s="30">
        <v>45936</v>
      </c>
      <c r="E3120" s="47">
        <v>102.9</v>
      </c>
      <c r="F3120" s="47">
        <f t="shared" si="325"/>
        <v>9055.2000000000007</v>
      </c>
      <c r="G3120" s="48">
        <f t="shared" si="326"/>
        <v>9055.2000000000007</v>
      </c>
      <c r="H3120" s="21">
        <v>305629</v>
      </c>
      <c r="I3120" s="21" t="s">
        <v>4563</v>
      </c>
      <c r="J3120" s="21">
        <v>1</v>
      </c>
      <c r="K3120" s="21">
        <v>1</v>
      </c>
      <c r="L3120" s="21">
        <f t="shared" si="327"/>
        <v>0</v>
      </c>
      <c r="M3120" s="21" t="s">
        <v>5712</v>
      </c>
      <c r="N3120" s="30">
        <v>45937</v>
      </c>
      <c r="O3120" s="48">
        <v>17088.75</v>
      </c>
      <c r="P3120" s="21" t="s">
        <v>194</v>
      </c>
      <c r="Q3120" s="21">
        <v>58156573160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Kanpur</v>
      </c>
      <c r="W3120" s="38"/>
      <c r="X3120" s="30">
        <v>45939</v>
      </c>
      <c r="Y3120" s="21">
        <f t="shared" si="328"/>
        <v>2</v>
      </c>
      <c r="Z3120" s="21" t="str">
        <f t="shared" si="329"/>
        <v>Tuesday</v>
      </c>
      <c r="AA3120" s="21" t="str">
        <f t="shared" si="330"/>
        <v>Thursday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3119</v>
      </c>
      <c r="B3121" s="21" t="s">
        <v>4720</v>
      </c>
      <c r="C3121" s="30">
        <v>45926</v>
      </c>
      <c r="D3121" s="30">
        <v>45936</v>
      </c>
      <c r="E3121" s="47">
        <v>205.1</v>
      </c>
      <c r="F3121" s="47">
        <f t="shared" si="325"/>
        <v>18048.8</v>
      </c>
      <c r="G3121" s="48">
        <f t="shared" si="326"/>
        <v>18048.8</v>
      </c>
      <c r="H3121" s="21">
        <v>306008</v>
      </c>
      <c r="I3121" s="21" t="s">
        <v>4260</v>
      </c>
      <c r="J3121" s="21">
        <v>1</v>
      </c>
      <c r="K3121" s="21">
        <v>1</v>
      </c>
      <c r="L3121" s="21">
        <f t="shared" si="327"/>
        <v>0</v>
      </c>
      <c r="M3121" s="21" t="s">
        <v>4854</v>
      </c>
      <c r="N3121" s="30">
        <v>45937</v>
      </c>
      <c r="O3121" s="48">
        <v>25051.5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Mumbai</v>
      </c>
      <c r="W3121" s="38"/>
      <c r="X3121" s="30">
        <v>45938</v>
      </c>
      <c r="Y3121" s="21">
        <f t="shared" si="328"/>
        <v>1</v>
      </c>
      <c r="Z3121" s="21" t="str">
        <f t="shared" si="329"/>
        <v>Tuesday</v>
      </c>
      <c r="AA3121" s="21" t="str">
        <f t="shared" si="330"/>
        <v>Wednesday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3120</v>
      </c>
      <c r="B3122" s="21" t="s">
        <v>4720</v>
      </c>
      <c r="C3122" s="30">
        <v>45926</v>
      </c>
      <c r="D3122" s="30">
        <v>45936</v>
      </c>
      <c r="E3122" s="47">
        <v>74.900000000000006</v>
      </c>
      <c r="F3122" s="47">
        <f t="shared" si="325"/>
        <v>6591.2000000000007</v>
      </c>
      <c r="G3122" s="48">
        <f t="shared" si="326"/>
        <v>13182.400000000001</v>
      </c>
      <c r="H3122" s="21">
        <v>343107</v>
      </c>
      <c r="I3122" s="21" t="s">
        <v>4584</v>
      </c>
      <c r="J3122" s="21">
        <v>2</v>
      </c>
      <c r="K3122" s="21">
        <v>2</v>
      </c>
      <c r="L3122" s="21">
        <f t="shared" si="327"/>
        <v>0</v>
      </c>
      <c r="M3122" s="21" t="s">
        <v>4917</v>
      </c>
      <c r="N3122" s="30">
        <v>45937</v>
      </c>
      <c r="O3122" s="48">
        <v>23219</v>
      </c>
      <c r="P3122" s="21" t="s">
        <v>2170</v>
      </c>
      <c r="Q3122" s="21">
        <v>58156573495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Gujrat</v>
      </c>
      <c r="W3122" s="38"/>
      <c r="X3122" s="30">
        <v>45939</v>
      </c>
      <c r="Y3122" s="21">
        <f t="shared" si="328"/>
        <v>2</v>
      </c>
      <c r="Z3122" s="21" t="str">
        <f t="shared" si="329"/>
        <v>Tuesday</v>
      </c>
      <c r="AA3122" s="21" t="str">
        <f t="shared" si="330"/>
        <v>Thursday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3121</v>
      </c>
      <c r="B3123" s="21" t="s">
        <v>4720</v>
      </c>
      <c r="C3123" s="30">
        <v>45926</v>
      </c>
      <c r="D3123" s="30">
        <v>45936</v>
      </c>
      <c r="E3123" s="47">
        <v>179.2</v>
      </c>
      <c r="F3123" s="47">
        <f t="shared" si="325"/>
        <v>15769.599999999999</v>
      </c>
      <c r="G3123" s="48">
        <f t="shared" si="326"/>
        <v>15769.599999999999</v>
      </c>
      <c r="H3123" s="21">
        <v>306308</v>
      </c>
      <c r="I3123" s="21" t="s">
        <v>4565</v>
      </c>
      <c r="J3123" s="21">
        <v>1</v>
      </c>
      <c r="K3123" s="21">
        <v>1</v>
      </c>
      <c r="L3123" s="21">
        <f t="shared" si="327"/>
        <v>0</v>
      </c>
      <c r="M3123" s="21" t="s">
        <v>4854</v>
      </c>
      <c r="N3123" s="30">
        <v>45937</v>
      </c>
      <c r="O3123" s="48">
        <v>21888</v>
      </c>
      <c r="P3123" s="21" t="s">
        <v>242</v>
      </c>
      <c r="Q3123" s="21">
        <v>58156569435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8"/>
        <v>1</v>
      </c>
      <c r="Z3123" s="21" t="str">
        <f t="shared" si="329"/>
        <v>Tuesday</v>
      </c>
      <c r="AA3123" s="21" t="str">
        <f t="shared" si="330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3122</v>
      </c>
      <c r="B3124" s="21" t="s">
        <v>4720</v>
      </c>
      <c r="C3124" s="30">
        <v>45926</v>
      </c>
      <c r="D3124" s="30">
        <v>45936</v>
      </c>
      <c r="E3124" s="47">
        <v>131.6</v>
      </c>
      <c r="F3124" s="47">
        <f t="shared" si="325"/>
        <v>11580.8</v>
      </c>
      <c r="G3124" s="48">
        <f t="shared" si="326"/>
        <v>11580.8</v>
      </c>
      <c r="H3124" s="21">
        <v>306704</v>
      </c>
      <c r="I3124" s="21" t="s">
        <v>4566</v>
      </c>
      <c r="J3124" s="21">
        <v>1</v>
      </c>
      <c r="K3124" s="21">
        <v>1</v>
      </c>
      <c r="L3124" s="21">
        <f t="shared" si="327"/>
        <v>0</v>
      </c>
      <c r="M3124" s="21" t="s">
        <v>4877</v>
      </c>
      <c r="N3124" s="30">
        <v>45937</v>
      </c>
      <c r="O3124" s="48">
        <v>20398</v>
      </c>
      <c r="P3124" s="21" t="s">
        <v>295</v>
      </c>
      <c r="Q3124" s="21">
        <v>58156572773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Kerala</v>
      </c>
      <c r="W3124" s="38"/>
      <c r="X3124" s="30">
        <v>45941</v>
      </c>
      <c r="Y3124" s="21">
        <f t="shared" si="328"/>
        <v>4</v>
      </c>
      <c r="Z3124" s="21" t="str">
        <f t="shared" si="329"/>
        <v>Tuesday</v>
      </c>
      <c r="AA3124" s="21" t="str">
        <f t="shared" si="330"/>
        <v>Saturday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3123</v>
      </c>
      <c r="B3125" s="21" t="s">
        <v>4720</v>
      </c>
      <c r="C3125" s="30">
        <v>45926</v>
      </c>
      <c r="D3125" s="30">
        <v>45936</v>
      </c>
      <c r="E3125" s="47">
        <v>326.25</v>
      </c>
      <c r="F3125" s="47">
        <f t="shared" si="325"/>
        <v>28710</v>
      </c>
      <c r="G3125" s="48">
        <f t="shared" si="326"/>
        <v>28710</v>
      </c>
      <c r="H3125" s="21">
        <v>306740</v>
      </c>
      <c r="I3125" s="21" t="s">
        <v>4567</v>
      </c>
      <c r="J3125" s="21">
        <v>1</v>
      </c>
      <c r="K3125" s="21">
        <v>1</v>
      </c>
      <c r="L3125" s="21">
        <f t="shared" si="327"/>
        <v>0</v>
      </c>
      <c r="M3125" s="21" t="s">
        <v>4877</v>
      </c>
      <c r="N3125" s="30">
        <v>45937</v>
      </c>
      <c r="O3125" s="48">
        <v>47197.5</v>
      </c>
      <c r="P3125" s="21" t="s">
        <v>295</v>
      </c>
      <c r="Q3125" s="21">
        <v>58156572773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Kerala</v>
      </c>
      <c r="W3125" s="38"/>
      <c r="X3125" s="30">
        <v>45941</v>
      </c>
      <c r="Y3125" s="21">
        <f t="shared" si="328"/>
        <v>4</v>
      </c>
      <c r="Z3125" s="21" t="str">
        <f t="shared" si="329"/>
        <v>Tuesday</v>
      </c>
      <c r="AA3125" s="21" t="str">
        <f t="shared" si="330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3124</v>
      </c>
      <c r="B3126" s="21" t="s">
        <v>4720</v>
      </c>
      <c r="C3126" s="30">
        <v>45926</v>
      </c>
      <c r="D3126" s="30">
        <v>45936</v>
      </c>
      <c r="E3126" s="47">
        <v>267.39999999999998</v>
      </c>
      <c r="F3126" s="47">
        <f t="shared" si="325"/>
        <v>23531.199999999997</v>
      </c>
      <c r="G3126" s="48">
        <f t="shared" si="326"/>
        <v>47062.399999999994</v>
      </c>
      <c r="H3126" s="21">
        <v>368504</v>
      </c>
      <c r="I3126" s="21" t="s">
        <v>4595</v>
      </c>
      <c r="J3126" s="21">
        <v>2</v>
      </c>
      <c r="K3126" s="21">
        <v>2</v>
      </c>
      <c r="L3126" s="21">
        <f t="shared" si="327"/>
        <v>0</v>
      </c>
      <c r="M3126" s="21" t="s">
        <v>4893</v>
      </c>
      <c r="N3126" s="30">
        <v>45937</v>
      </c>
      <c r="O3126" s="48">
        <v>76973</v>
      </c>
      <c r="P3126" s="21" t="s">
        <v>4431</v>
      </c>
      <c r="Q3126" s="21">
        <v>58156570021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8"/>
        <v>1</v>
      </c>
      <c r="Z3126" s="21" t="str">
        <f t="shared" si="329"/>
        <v>Tuesday</v>
      </c>
      <c r="AA3126" s="21" t="str">
        <f t="shared" si="330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3125</v>
      </c>
      <c r="B3127" s="21" t="s">
        <v>4720</v>
      </c>
      <c r="C3127" s="30">
        <v>45926</v>
      </c>
      <c r="D3127" s="30">
        <v>45936</v>
      </c>
      <c r="E3127" s="47">
        <v>21</v>
      </c>
      <c r="F3127" s="47">
        <f t="shared" si="325"/>
        <v>1848</v>
      </c>
      <c r="G3127" s="48">
        <f t="shared" si="326"/>
        <v>3696</v>
      </c>
      <c r="H3127" s="21">
        <v>400101</v>
      </c>
      <c r="I3127" s="21" t="s">
        <v>4600</v>
      </c>
      <c r="J3127" s="21">
        <v>2</v>
      </c>
      <c r="K3127" s="21">
        <v>2</v>
      </c>
      <c r="L3127" s="21">
        <f t="shared" si="327"/>
        <v>0</v>
      </c>
      <c r="M3127" s="21" t="s">
        <v>4864</v>
      </c>
      <c r="N3127" s="30">
        <v>45937</v>
      </c>
      <c r="O3127" s="48">
        <v>6975</v>
      </c>
      <c r="P3127" s="21" t="s">
        <v>3577</v>
      </c>
      <c r="Q3127" s="21">
        <v>58156565891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Bhopal</v>
      </c>
      <c r="W3127" s="38"/>
      <c r="X3127" s="30">
        <v>45939</v>
      </c>
      <c r="Y3127" s="21">
        <f t="shared" si="328"/>
        <v>2</v>
      </c>
      <c r="Z3127" s="21" t="str">
        <f t="shared" si="329"/>
        <v>Tuesday</v>
      </c>
      <c r="AA3127" s="21" t="str">
        <f t="shared" si="330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3126</v>
      </c>
      <c r="B3128" s="21" t="s">
        <v>4720</v>
      </c>
      <c r="C3128" s="30">
        <v>45926</v>
      </c>
      <c r="D3128" s="30">
        <v>45936</v>
      </c>
      <c r="E3128" s="47">
        <v>285</v>
      </c>
      <c r="F3128" s="47">
        <f t="shared" si="325"/>
        <v>25080</v>
      </c>
      <c r="G3128" s="48">
        <f t="shared" si="326"/>
        <v>25080</v>
      </c>
      <c r="H3128" s="21">
        <v>307646</v>
      </c>
      <c r="I3128" s="21" t="s">
        <v>4568</v>
      </c>
      <c r="J3128" s="21">
        <v>1</v>
      </c>
      <c r="K3128" s="21">
        <v>1</v>
      </c>
      <c r="L3128" s="21">
        <f t="shared" si="327"/>
        <v>0</v>
      </c>
      <c r="M3128" s="21" t="s">
        <v>4904</v>
      </c>
      <c r="N3128" s="30">
        <v>45937</v>
      </c>
      <c r="O3128" s="48">
        <v>41230</v>
      </c>
      <c r="P3128" s="21" t="s">
        <v>1134</v>
      </c>
      <c r="Q3128" s="21">
        <v>58156567700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Mumbai</v>
      </c>
      <c r="W3128" s="38"/>
      <c r="X3128" s="30">
        <v>45941</v>
      </c>
      <c r="Y3128" s="21">
        <f t="shared" si="328"/>
        <v>4</v>
      </c>
      <c r="Z3128" s="21" t="str">
        <f t="shared" si="329"/>
        <v>Tuesday</v>
      </c>
      <c r="AA3128" s="21" t="str">
        <f t="shared" si="330"/>
        <v>Saturday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3127</v>
      </c>
      <c r="B3129" s="21" t="s">
        <v>4720</v>
      </c>
      <c r="C3129" s="30">
        <v>45926</v>
      </c>
      <c r="D3129" s="30">
        <v>45936</v>
      </c>
      <c r="E3129" s="47">
        <v>285</v>
      </c>
      <c r="F3129" s="47">
        <f t="shared" si="325"/>
        <v>25080</v>
      </c>
      <c r="G3129" s="48">
        <f t="shared" si="326"/>
        <v>501600</v>
      </c>
      <c r="H3129" s="21">
        <v>307646</v>
      </c>
      <c r="I3129" s="21" t="s">
        <v>4568</v>
      </c>
      <c r="J3129" s="21">
        <v>20</v>
      </c>
      <c r="K3129" s="21">
        <v>20</v>
      </c>
      <c r="L3129" s="21">
        <f t="shared" si="327"/>
        <v>0</v>
      </c>
      <c r="M3129" s="21" t="s">
        <v>4854</v>
      </c>
      <c r="N3129" s="30">
        <v>45937</v>
      </c>
      <c r="O3129" s="48">
        <v>649800</v>
      </c>
      <c r="P3129" s="21" t="s">
        <v>242</v>
      </c>
      <c r="Q3129" s="21">
        <v>58156569435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Mumbai</v>
      </c>
      <c r="W3129" s="38"/>
      <c r="X3129" s="30">
        <v>45938</v>
      </c>
      <c r="Y3129" s="21">
        <f t="shared" si="328"/>
        <v>1</v>
      </c>
      <c r="Z3129" s="21" t="str">
        <f t="shared" si="329"/>
        <v>Tuesday</v>
      </c>
      <c r="AA3129" s="21" t="str">
        <f t="shared" si="330"/>
        <v>Wednesday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3128</v>
      </c>
      <c r="B3130" s="21" t="s">
        <v>4720</v>
      </c>
      <c r="C3130" s="30">
        <v>45926</v>
      </c>
      <c r="D3130" s="30">
        <v>45936</v>
      </c>
      <c r="E3130" s="47">
        <v>91.7</v>
      </c>
      <c r="F3130" s="47">
        <f t="shared" si="325"/>
        <v>8069.6</v>
      </c>
      <c r="G3130" s="48">
        <f t="shared" si="326"/>
        <v>8069.6</v>
      </c>
      <c r="H3130" s="21">
        <v>310805</v>
      </c>
      <c r="I3130" s="21" t="s">
        <v>4569</v>
      </c>
      <c r="J3130" s="21">
        <v>1</v>
      </c>
      <c r="K3130" s="21">
        <v>1</v>
      </c>
      <c r="L3130" s="21">
        <f t="shared" si="327"/>
        <v>0</v>
      </c>
      <c r="M3130" s="21" t="s">
        <v>5712</v>
      </c>
      <c r="N3130" s="30">
        <v>45937</v>
      </c>
      <c r="O3130" s="48">
        <v>15228.75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28"/>
        <v>2</v>
      </c>
      <c r="Z3130" s="21" t="str">
        <f t="shared" si="329"/>
        <v>Tuesday</v>
      </c>
      <c r="AA3130" s="21" t="str">
        <f t="shared" si="330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3129</v>
      </c>
      <c r="B3131" s="21" t="s">
        <v>4720</v>
      </c>
      <c r="C3131" s="30">
        <v>45926</v>
      </c>
      <c r="D3131" s="30">
        <v>45936</v>
      </c>
      <c r="E3131" s="47">
        <v>50.4</v>
      </c>
      <c r="F3131" s="47">
        <f t="shared" si="325"/>
        <v>4435.2</v>
      </c>
      <c r="G3131" s="48">
        <f t="shared" si="326"/>
        <v>4435.2</v>
      </c>
      <c r="H3131" s="21" t="s">
        <v>616</v>
      </c>
      <c r="I3131" s="21" t="s">
        <v>4570</v>
      </c>
      <c r="J3131" s="21">
        <v>1</v>
      </c>
      <c r="K3131" s="21">
        <v>1</v>
      </c>
      <c r="L3131" s="21">
        <f t="shared" si="327"/>
        <v>0</v>
      </c>
      <c r="M3131" s="21" t="s">
        <v>5712</v>
      </c>
      <c r="N3131" s="30">
        <v>45937</v>
      </c>
      <c r="O3131" s="48">
        <v>8370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28"/>
        <v>2</v>
      </c>
      <c r="Z3131" s="21" t="str">
        <f t="shared" si="329"/>
        <v>Tuesday</v>
      </c>
      <c r="AA3131" s="21" t="str">
        <f t="shared" si="330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3130</v>
      </c>
      <c r="B3132" s="21" t="s">
        <v>4720</v>
      </c>
      <c r="C3132" s="30">
        <v>45926</v>
      </c>
      <c r="D3132" s="30">
        <v>45936</v>
      </c>
      <c r="E3132" s="47">
        <v>108.5</v>
      </c>
      <c r="F3132" s="47">
        <f t="shared" si="325"/>
        <v>9548</v>
      </c>
      <c r="G3132" s="48">
        <f t="shared" si="326"/>
        <v>9548</v>
      </c>
      <c r="H3132" s="21">
        <v>310913</v>
      </c>
      <c r="I3132" s="21" t="s">
        <v>4571</v>
      </c>
      <c r="J3132" s="21">
        <v>1</v>
      </c>
      <c r="K3132" s="21">
        <v>1</v>
      </c>
      <c r="L3132" s="21">
        <f t="shared" si="327"/>
        <v>0</v>
      </c>
      <c r="M3132" s="21" t="s">
        <v>5712</v>
      </c>
      <c r="N3132" s="30">
        <v>45937</v>
      </c>
      <c r="O3132" s="48">
        <v>18018.75</v>
      </c>
      <c r="P3132" s="21" t="s">
        <v>194</v>
      </c>
      <c r="Q3132" s="21">
        <v>58156573160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Kanpur</v>
      </c>
      <c r="W3132" s="38"/>
      <c r="X3132" s="30">
        <v>45939</v>
      </c>
      <c r="Y3132" s="21">
        <f t="shared" si="328"/>
        <v>2</v>
      </c>
      <c r="Z3132" s="21" t="str">
        <f t="shared" si="329"/>
        <v>Tuesday</v>
      </c>
      <c r="AA3132" s="21" t="str">
        <f t="shared" si="330"/>
        <v>Thursday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3131</v>
      </c>
      <c r="B3133" s="21" t="s">
        <v>4720</v>
      </c>
      <c r="C3133" s="30">
        <v>45926</v>
      </c>
      <c r="D3133" s="30">
        <v>45936</v>
      </c>
      <c r="E3133" s="47">
        <v>177.1</v>
      </c>
      <c r="F3133" s="47">
        <f t="shared" si="325"/>
        <v>15584.8</v>
      </c>
      <c r="G3133" s="48">
        <f t="shared" si="326"/>
        <v>31169.599999999999</v>
      </c>
      <c r="H3133" s="21">
        <v>640922</v>
      </c>
      <c r="I3133" s="21" t="s">
        <v>4619</v>
      </c>
      <c r="J3133" s="21">
        <v>2</v>
      </c>
      <c r="K3133" s="21">
        <v>2</v>
      </c>
      <c r="L3133" s="21">
        <f t="shared" si="327"/>
        <v>0</v>
      </c>
      <c r="M3133" s="21" t="s">
        <v>4921</v>
      </c>
      <c r="N3133" s="30">
        <v>45937</v>
      </c>
      <c r="O3133" s="48">
        <v>57253.9</v>
      </c>
      <c r="P3133" s="21" t="s">
        <v>491</v>
      </c>
      <c r="Q3133" s="48" t="s">
        <v>4742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Haridwar</v>
      </c>
      <c r="W3133" s="38"/>
      <c r="X3133" s="30">
        <v>45940</v>
      </c>
      <c r="Y3133" s="21">
        <f t="shared" si="328"/>
        <v>3</v>
      </c>
      <c r="Z3133" s="21" t="str">
        <f t="shared" si="329"/>
        <v>Tuesday</v>
      </c>
      <c r="AA3133" s="21" t="str">
        <f t="shared" si="330"/>
        <v>Friday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3132</v>
      </c>
      <c r="B3134" s="21" t="s">
        <v>4720</v>
      </c>
      <c r="C3134" s="30">
        <v>45926</v>
      </c>
      <c r="D3134" s="30">
        <v>45936</v>
      </c>
      <c r="E3134" s="47">
        <v>267.39999999999998</v>
      </c>
      <c r="F3134" s="47">
        <f t="shared" si="325"/>
        <v>23531.199999999997</v>
      </c>
      <c r="G3134" s="48">
        <f t="shared" si="326"/>
        <v>23531.199999999997</v>
      </c>
      <c r="H3134" s="21">
        <v>314512</v>
      </c>
      <c r="I3134" s="21" t="s">
        <v>4572</v>
      </c>
      <c r="J3134" s="21">
        <v>1</v>
      </c>
      <c r="K3134" s="21">
        <v>1</v>
      </c>
      <c r="L3134" s="21">
        <f t="shared" si="327"/>
        <v>0</v>
      </c>
      <c r="M3134" s="21" t="s">
        <v>4922</v>
      </c>
      <c r="N3134" s="30">
        <v>45937</v>
      </c>
      <c r="O3134" s="48">
        <v>38487</v>
      </c>
      <c r="P3134" s="21" t="s">
        <v>183</v>
      </c>
      <c r="Q3134" s="21">
        <v>58156566646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Mumbai</v>
      </c>
      <c r="W3134" s="38"/>
      <c r="X3134" s="30">
        <v>45938</v>
      </c>
      <c r="Y3134" s="21">
        <f t="shared" si="328"/>
        <v>1</v>
      </c>
      <c r="Z3134" s="21" t="str">
        <f t="shared" si="329"/>
        <v>Tuesday</v>
      </c>
      <c r="AA3134" s="21" t="str">
        <f t="shared" si="330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3133</v>
      </c>
      <c r="B3135" s="21" t="s">
        <v>4720</v>
      </c>
      <c r="C3135" s="30">
        <v>45926</v>
      </c>
      <c r="D3135" s="30">
        <v>45936</v>
      </c>
      <c r="E3135" s="47">
        <v>273.75</v>
      </c>
      <c r="F3135" s="47">
        <f t="shared" si="325"/>
        <v>24090</v>
      </c>
      <c r="G3135" s="48">
        <f t="shared" si="326"/>
        <v>24090</v>
      </c>
      <c r="H3135" s="21">
        <v>317332</v>
      </c>
      <c r="I3135" s="21" t="s">
        <v>4573</v>
      </c>
      <c r="J3135" s="21">
        <v>1</v>
      </c>
      <c r="K3135" s="21">
        <v>1</v>
      </c>
      <c r="L3135" s="21">
        <f t="shared" si="327"/>
        <v>0</v>
      </c>
      <c r="M3135" s="21" t="s">
        <v>4876</v>
      </c>
      <c r="N3135" s="30">
        <v>45937</v>
      </c>
      <c r="O3135" s="48">
        <v>42431</v>
      </c>
      <c r="P3135" s="21" t="s">
        <v>288</v>
      </c>
      <c r="Q3135" s="21">
        <v>58156567033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Banglore</v>
      </c>
      <c r="W3135" s="38"/>
      <c r="X3135" s="30">
        <v>45938</v>
      </c>
      <c r="Y3135" s="21">
        <f t="shared" si="328"/>
        <v>1</v>
      </c>
      <c r="Z3135" s="21" t="str">
        <f t="shared" si="329"/>
        <v>Tuesday</v>
      </c>
      <c r="AA3135" s="21" t="str">
        <f t="shared" si="330"/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x14ac:dyDescent="0.25">
      <c r="A3136" s="21">
        <v>3134</v>
      </c>
      <c r="B3136" s="21" t="s">
        <v>4720</v>
      </c>
      <c r="C3136" s="30">
        <v>45926</v>
      </c>
      <c r="D3136" s="30">
        <v>45936</v>
      </c>
      <c r="E3136" s="47">
        <v>78.400000000000006</v>
      </c>
      <c r="F3136" s="47">
        <f t="shared" si="325"/>
        <v>6899.2000000000007</v>
      </c>
      <c r="G3136" s="48">
        <f t="shared" si="326"/>
        <v>6899.2000000000007</v>
      </c>
      <c r="H3136" s="21">
        <v>317335</v>
      </c>
      <c r="I3136" s="21" t="s">
        <v>4574</v>
      </c>
      <c r="J3136" s="21">
        <v>1</v>
      </c>
      <c r="K3136" s="21">
        <v>1</v>
      </c>
      <c r="L3136" s="21">
        <f t="shared" si="327"/>
        <v>0</v>
      </c>
      <c r="M3136" s="21" t="s">
        <v>4911</v>
      </c>
      <c r="N3136" s="30">
        <v>45937</v>
      </c>
      <c r="O3136" s="48">
        <v>10416</v>
      </c>
      <c r="P3136" s="21" t="s">
        <v>172</v>
      </c>
      <c r="Q3136" s="21">
        <v>58156571163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Kolkata</v>
      </c>
      <c r="W3136" s="38"/>
      <c r="X3136" s="30">
        <v>45939</v>
      </c>
      <c r="Y3136" s="21">
        <f t="shared" si="328"/>
        <v>2</v>
      </c>
      <c r="Z3136" s="21" t="str">
        <f t="shared" si="329"/>
        <v>Tuesday</v>
      </c>
      <c r="AA3136" s="21" t="str">
        <f t="shared" si="330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3135</v>
      </c>
      <c r="B3137" s="21" t="s">
        <v>4720</v>
      </c>
      <c r="C3137" s="30">
        <v>45926</v>
      </c>
      <c r="D3137" s="30">
        <v>45936</v>
      </c>
      <c r="E3137" s="47">
        <v>270</v>
      </c>
      <c r="F3137" s="47">
        <f t="shared" si="325"/>
        <v>23760</v>
      </c>
      <c r="G3137" s="48">
        <f t="shared" si="326"/>
        <v>23760</v>
      </c>
      <c r="H3137" s="21">
        <v>317344</v>
      </c>
      <c r="I3137" s="21" t="s">
        <v>4237</v>
      </c>
      <c r="J3137" s="21">
        <v>1</v>
      </c>
      <c r="K3137" s="21">
        <v>1</v>
      </c>
      <c r="L3137" s="21">
        <f t="shared" si="327"/>
        <v>0</v>
      </c>
      <c r="M3137" s="21" t="s">
        <v>4856</v>
      </c>
      <c r="N3137" s="30">
        <v>45937</v>
      </c>
      <c r="O3137" s="48">
        <v>39060</v>
      </c>
      <c r="P3137" s="21" t="s">
        <v>2046</v>
      </c>
      <c r="Q3137" s="21">
        <v>58156571955</v>
      </c>
      <c r="R3137" s="21" t="s">
        <v>40</v>
      </c>
      <c r="S3137" s="3">
        <v>4</v>
      </c>
      <c r="T3137" s="37"/>
      <c r="U3137" s="21" t="s">
        <v>18</v>
      </c>
      <c r="V3137" s="21" t="str">
        <f>VLOOKUP(P3137,'Customer List'!B:C,2,)</f>
        <v>Banglore</v>
      </c>
      <c r="W3137" s="38"/>
      <c r="X3137" s="30">
        <v>45938</v>
      </c>
      <c r="Y3137" s="21">
        <f t="shared" si="328"/>
        <v>1</v>
      </c>
      <c r="Z3137" s="21" t="str">
        <f t="shared" si="329"/>
        <v>Tuesday</v>
      </c>
      <c r="AA3137" s="21" t="str">
        <f t="shared" si="330"/>
        <v>Wednesday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x14ac:dyDescent="0.25">
      <c r="A3138" s="21">
        <v>3136</v>
      </c>
      <c r="B3138" s="21" t="s">
        <v>4720</v>
      </c>
      <c r="C3138" s="30">
        <v>45926</v>
      </c>
      <c r="D3138" s="30">
        <v>45936</v>
      </c>
      <c r="E3138" s="47">
        <v>217.7</v>
      </c>
      <c r="F3138" s="47">
        <f t="shared" si="325"/>
        <v>19157.599999999999</v>
      </c>
      <c r="G3138" s="48">
        <f t="shared" si="326"/>
        <v>19157.599999999999</v>
      </c>
      <c r="H3138" s="21">
        <v>318318</v>
      </c>
      <c r="I3138" s="21" t="s">
        <v>4575</v>
      </c>
      <c r="J3138" s="21">
        <v>1</v>
      </c>
      <c r="K3138" s="21">
        <v>1</v>
      </c>
      <c r="L3138" s="21">
        <f t="shared" si="327"/>
        <v>0</v>
      </c>
      <c r="M3138" s="21" t="s">
        <v>4951</v>
      </c>
      <c r="N3138" s="30">
        <v>45938</v>
      </c>
      <c r="O3138" s="48">
        <v>33743.5</v>
      </c>
      <c r="P3138" s="21" t="s">
        <v>1136</v>
      </c>
      <c r="Q3138" s="21" t="s">
        <v>636</v>
      </c>
      <c r="R3138" s="21" t="s">
        <v>723</v>
      </c>
      <c r="S3138" s="3">
        <v>4</v>
      </c>
      <c r="T3138" s="37"/>
      <c r="U3138" s="21" t="s">
        <v>18</v>
      </c>
      <c r="V3138" s="21" t="str">
        <f>VLOOKUP(P3138,'Customer List'!B:C,2,)</f>
        <v>Delhi</v>
      </c>
      <c r="W3138" s="38"/>
      <c r="X3138" s="30">
        <f>IF(OR(R3138 = "PRIYANKA MADAM", R3138 = "DEEPAK", R3138 = "PORTER"),N3138,"")</f>
        <v>45938</v>
      </c>
      <c r="Y3138" s="21">
        <f t="shared" si="328"/>
        <v>0</v>
      </c>
      <c r="Z3138" s="21" t="str">
        <f t="shared" si="329"/>
        <v>Wednesday</v>
      </c>
      <c r="AA3138" s="21" t="str">
        <f t="shared" si="330"/>
        <v>Wednesday</v>
      </c>
      <c r="AB3138" s="21" t="str">
        <f>VLOOKUP(U3138,'Currency Sheet'!A:C,3,)</f>
        <v>DOLLAR</v>
      </c>
      <c r="AC3138" s="42" t="str">
        <f>VLOOKUP(P3138,'Customer List'!B:D,3,)</f>
        <v>Local</v>
      </c>
    </row>
    <row r="3139" spans="1:29" x14ac:dyDescent="0.25">
      <c r="A3139" s="21">
        <v>3137</v>
      </c>
      <c r="B3139" s="21" t="s">
        <v>4720</v>
      </c>
      <c r="C3139" s="30">
        <v>45926</v>
      </c>
      <c r="D3139" s="30">
        <v>45936</v>
      </c>
      <c r="E3139" s="47">
        <v>4.8999999999999995</v>
      </c>
      <c r="F3139" s="47">
        <f t="shared" si="325"/>
        <v>431.19999999999993</v>
      </c>
      <c r="G3139" s="48">
        <f t="shared" si="326"/>
        <v>862.39999999999986</v>
      </c>
      <c r="H3139" s="21">
        <v>740379</v>
      </c>
      <c r="I3139" s="21" t="s">
        <v>3751</v>
      </c>
      <c r="J3139" s="21">
        <v>2</v>
      </c>
      <c r="K3139" s="21">
        <v>2</v>
      </c>
      <c r="L3139" s="21">
        <f t="shared" si="327"/>
        <v>0</v>
      </c>
      <c r="M3139" s="21" t="s">
        <v>4941</v>
      </c>
      <c r="N3139" s="30">
        <v>45937</v>
      </c>
      <c r="O3139" s="48">
        <f>2*700</f>
        <v>1400</v>
      </c>
      <c r="P3139" s="21" t="s">
        <v>629</v>
      </c>
      <c r="Q3139" s="21">
        <v>58156564491</v>
      </c>
      <c r="R3139" s="21" t="s">
        <v>40</v>
      </c>
      <c r="S3139" s="3" t="s">
        <v>299</v>
      </c>
      <c r="T3139" s="37"/>
      <c r="U3139" s="21" t="s">
        <v>18</v>
      </c>
      <c r="V3139" s="21" t="str">
        <f>VLOOKUP(P3139,'Customer List'!B:C,2,)</f>
        <v>Gujrat</v>
      </c>
      <c r="W3139" s="38"/>
      <c r="X3139" s="30">
        <v>45939</v>
      </c>
      <c r="Y3139" s="21">
        <f t="shared" si="328"/>
        <v>2</v>
      </c>
      <c r="Z3139" s="21" t="str">
        <f t="shared" si="329"/>
        <v>Tuesday</v>
      </c>
      <c r="AA3139" s="21" t="str">
        <f t="shared" si="330"/>
        <v>Thursday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3138</v>
      </c>
      <c r="B3140" s="21" t="s">
        <v>4720</v>
      </c>
      <c r="C3140" s="30">
        <v>45926</v>
      </c>
      <c r="D3140" s="30">
        <v>45936</v>
      </c>
      <c r="E3140" s="47">
        <v>259</v>
      </c>
      <c r="F3140" s="47">
        <f t="shared" ref="F3140:F3203" si="331">IF(AB3140="DOLLAR",E3140*88,E3140)</f>
        <v>22792</v>
      </c>
      <c r="G3140" s="48">
        <f t="shared" ref="G3140:G3203" si="332">F3140*J3140</f>
        <v>22792</v>
      </c>
      <c r="H3140" s="21">
        <v>320216</v>
      </c>
      <c r="I3140" s="21" t="s">
        <v>4576</v>
      </c>
      <c r="J3140" s="21">
        <v>1</v>
      </c>
      <c r="K3140" s="21">
        <v>1</v>
      </c>
      <c r="L3140" s="21">
        <f t="shared" ref="L3140:L3203" si="333">J3140-K3140</f>
        <v>0</v>
      </c>
      <c r="M3140" s="21" t="s">
        <v>4950</v>
      </c>
      <c r="N3140" s="30">
        <v>45938</v>
      </c>
      <c r="O3140" s="48">
        <v>40145</v>
      </c>
      <c r="P3140" s="21" t="s">
        <v>1136</v>
      </c>
      <c r="Q3140" s="21" t="s">
        <v>636</v>
      </c>
      <c r="R3140" s="21" t="s">
        <v>723</v>
      </c>
      <c r="S3140" s="3">
        <v>4</v>
      </c>
      <c r="T3140" s="37"/>
      <c r="U3140" s="21" t="s">
        <v>18</v>
      </c>
      <c r="V3140" s="21" t="str">
        <f>VLOOKUP(P3140,'Customer List'!B:C,2,)</f>
        <v>Delhi</v>
      </c>
      <c r="W3140" s="38"/>
      <c r="X3140" s="30">
        <f>IF(OR(R3140 = "PRIYANKA MADAM", R3140 = "DEEPAK", R3140 = "PORTER"),N3140,"")</f>
        <v>45938</v>
      </c>
      <c r="Y3140" s="21">
        <f t="shared" ref="Y3140:Y3203" si="334">IF(X3140="", "", X3140-N3140)</f>
        <v>0</v>
      </c>
      <c r="Z3140" s="21" t="str">
        <f t="shared" ref="Z3140:Z3203" si="335">IF(N3140="", "", TEXT(N3140, "dddd"))</f>
        <v>Wednesday</v>
      </c>
      <c r="AA3140" s="21" t="str">
        <f t="shared" ref="AA3140:AA3203" si="336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Local</v>
      </c>
    </row>
    <row r="3141" spans="1:29" x14ac:dyDescent="0.25">
      <c r="A3141" s="21">
        <v>3139</v>
      </c>
      <c r="B3141" s="21" t="s">
        <v>4720</v>
      </c>
      <c r="C3141" s="30">
        <v>45926</v>
      </c>
      <c r="D3141" s="30">
        <v>45936</v>
      </c>
      <c r="E3141" s="47">
        <v>313.5</v>
      </c>
      <c r="F3141" s="47">
        <f t="shared" si="331"/>
        <v>27588</v>
      </c>
      <c r="G3141" s="48">
        <f t="shared" si="332"/>
        <v>27588</v>
      </c>
      <c r="H3141" s="21">
        <v>321142</v>
      </c>
      <c r="I3141" s="21" t="s">
        <v>4577</v>
      </c>
      <c r="J3141" s="21">
        <v>1</v>
      </c>
      <c r="K3141" s="21">
        <v>1</v>
      </c>
      <c r="L3141" s="21">
        <f t="shared" si="333"/>
        <v>0</v>
      </c>
      <c r="M3141" s="21" t="s">
        <v>4876</v>
      </c>
      <c r="N3141" s="30">
        <v>45937</v>
      </c>
      <c r="O3141" s="48">
        <v>48592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34"/>
        <v>1</v>
      </c>
      <c r="Z3141" s="21" t="str">
        <f t="shared" si="335"/>
        <v>Tuesday</v>
      </c>
      <c r="AA3141" s="21" t="str">
        <f t="shared" si="336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3140</v>
      </c>
      <c r="B3142" s="21" t="s">
        <v>4720</v>
      </c>
      <c r="C3142" s="30">
        <v>45926</v>
      </c>
      <c r="D3142" s="30">
        <v>45936</v>
      </c>
      <c r="E3142" s="47">
        <v>313.5</v>
      </c>
      <c r="F3142" s="47">
        <f t="shared" si="331"/>
        <v>27588</v>
      </c>
      <c r="G3142" s="48">
        <f t="shared" si="332"/>
        <v>27588</v>
      </c>
      <c r="H3142" s="21">
        <v>323050</v>
      </c>
      <c r="I3142" s="21" t="s">
        <v>4578</v>
      </c>
      <c r="J3142" s="21">
        <v>1</v>
      </c>
      <c r="K3142" s="21">
        <v>1</v>
      </c>
      <c r="L3142" s="21">
        <f t="shared" si="333"/>
        <v>0</v>
      </c>
      <c r="M3142" s="21" t="s">
        <v>4876</v>
      </c>
      <c r="N3142" s="30">
        <v>45937</v>
      </c>
      <c r="O3142" s="48">
        <v>48592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34"/>
        <v>1</v>
      </c>
      <c r="Z3142" s="21" t="str">
        <f t="shared" si="335"/>
        <v>Tuesday</v>
      </c>
      <c r="AA3142" s="21" t="str">
        <f t="shared" si="336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3141</v>
      </c>
      <c r="B3143" s="21" t="s">
        <v>4720</v>
      </c>
      <c r="C3143" s="30">
        <v>45926</v>
      </c>
      <c r="D3143" s="30">
        <v>45936</v>
      </c>
      <c r="E3143" s="47">
        <v>267.39999999999998</v>
      </c>
      <c r="F3143" s="47">
        <f t="shared" si="331"/>
        <v>23531.199999999997</v>
      </c>
      <c r="G3143" s="48">
        <f t="shared" si="332"/>
        <v>23531.199999999997</v>
      </c>
      <c r="H3143" s="21">
        <v>325622</v>
      </c>
      <c r="I3143" s="21" t="s">
        <v>4579</v>
      </c>
      <c r="J3143" s="21">
        <v>1</v>
      </c>
      <c r="K3143" s="21">
        <v>1</v>
      </c>
      <c r="L3143" s="21">
        <f t="shared" si="333"/>
        <v>0</v>
      </c>
      <c r="M3143" s="21" t="s">
        <v>4876</v>
      </c>
      <c r="N3143" s="30">
        <v>45937</v>
      </c>
      <c r="O3143" s="48">
        <v>44407</v>
      </c>
      <c r="P3143" s="21" t="s">
        <v>288</v>
      </c>
      <c r="Q3143" s="21">
        <v>58156567033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Banglore</v>
      </c>
      <c r="W3143" s="38"/>
      <c r="X3143" s="30">
        <v>45938</v>
      </c>
      <c r="Y3143" s="21">
        <f t="shared" si="334"/>
        <v>1</v>
      </c>
      <c r="Z3143" s="21" t="str">
        <f t="shared" si="335"/>
        <v>Tuesday</v>
      </c>
      <c r="AA3143" s="21" t="str">
        <f t="shared" si="336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x14ac:dyDescent="0.25">
      <c r="A3144" s="21">
        <v>3142</v>
      </c>
      <c r="B3144" s="21" t="s">
        <v>4720</v>
      </c>
      <c r="C3144" s="30">
        <v>45926</v>
      </c>
      <c r="D3144" s="30">
        <v>45936</v>
      </c>
      <c r="E3144" s="47">
        <v>187.6</v>
      </c>
      <c r="F3144" s="47">
        <f t="shared" si="331"/>
        <v>16508.8</v>
      </c>
      <c r="G3144" s="48">
        <f t="shared" si="332"/>
        <v>16508.8</v>
      </c>
      <c r="H3144" s="21">
        <v>328708</v>
      </c>
      <c r="I3144" s="21" t="s">
        <v>4580</v>
      </c>
      <c r="J3144" s="21">
        <v>1</v>
      </c>
      <c r="K3144" s="21">
        <v>1</v>
      </c>
      <c r="L3144" s="21">
        <f t="shared" si="333"/>
        <v>0</v>
      </c>
      <c r="M3144" s="21" t="s">
        <v>4939</v>
      </c>
      <c r="N3144" s="30">
        <v>45937</v>
      </c>
      <c r="O3144" s="48">
        <v>31155</v>
      </c>
      <c r="P3144" s="21" t="s">
        <v>1089</v>
      </c>
      <c r="Q3144" s="21">
        <v>58156567490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Hyderabad</v>
      </c>
      <c r="W3144" s="38"/>
      <c r="X3144" s="30">
        <v>45938</v>
      </c>
      <c r="Y3144" s="21">
        <f t="shared" si="334"/>
        <v>1</v>
      </c>
      <c r="Z3144" s="21" t="str">
        <f t="shared" si="335"/>
        <v>Tuesday</v>
      </c>
      <c r="AA3144" s="21" t="str">
        <f t="shared" si="336"/>
        <v>Wednesday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x14ac:dyDescent="0.25">
      <c r="A3145" s="21">
        <v>3143</v>
      </c>
      <c r="B3145" s="21" t="s">
        <v>4720</v>
      </c>
      <c r="C3145" s="30">
        <v>45926</v>
      </c>
      <c r="D3145" s="30">
        <v>45936</v>
      </c>
      <c r="E3145" s="47">
        <v>160.30000000000001</v>
      </c>
      <c r="F3145" s="47">
        <f t="shared" si="331"/>
        <v>14106.400000000001</v>
      </c>
      <c r="G3145" s="48">
        <f t="shared" si="332"/>
        <v>14106.400000000001</v>
      </c>
      <c r="H3145" s="21">
        <v>329904</v>
      </c>
      <c r="I3145" s="21" t="s">
        <v>4581</v>
      </c>
      <c r="J3145" s="21">
        <v>1</v>
      </c>
      <c r="K3145" s="21">
        <v>1</v>
      </c>
      <c r="L3145" s="21">
        <f t="shared" si="333"/>
        <v>0</v>
      </c>
      <c r="M3145" s="21" t="s">
        <v>4964</v>
      </c>
      <c r="N3145" s="30">
        <v>45937</v>
      </c>
      <c r="O3145" s="48">
        <v>35495</v>
      </c>
      <c r="P3145" s="21" t="s">
        <v>4429</v>
      </c>
      <c r="Q3145" s="21">
        <v>58156568142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MUMBAI</v>
      </c>
      <c r="W3145" s="38"/>
      <c r="X3145" s="30">
        <v>45939</v>
      </c>
      <c r="Y3145" s="21">
        <f t="shared" si="334"/>
        <v>2</v>
      </c>
      <c r="Z3145" s="21" t="str">
        <f t="shared" si="335"/>
        <v>Tuesday</v>
      </c>
      <c r="AA3145" s="21" t="str">
        <f t="shared" si="336"/>
        <v>Thursday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3144</v>
      </c>
      <c r="B3146" s="21" t="s">
        <v>4720</v>
      </c>
      <c r="C3146" s="30">
        <v>45926</v>
      </c>
      <c r="D3146" s="30">
        <v>45936</v>
      </c>
      <c r="E3146" s="47">
        <v>204.4</v>
      </c>
      <c r="F3146" s="47">
        <f t="shared" si="331"/>
        <v>17987.2</v>
      </c>
      <c r="G3146" s="48">
        <f t="shared" si="332"/>
        <v>17987.2</v>
      </c>
      <c r="H3146" s="21">
        <v>329906</v>
      </c>
      <c r="I3146" s="21" t="s">
        <v>4582</v>
      </c>
      <c r="J3146" s="21">
        <v>1</v>
      </c>
      <c r="K3146" s="21">
        <v>1</v>
      </c>
      <c r="L3146" s="21">
        <f t="shared" si="333"/>
        <v>0</v>
      </c>
      <c r="M3146" s="21" t="s">
        <v>4949</v>
      </c>
      <c r="N3146" s="30">
        <v>45938</v>
      </c>
      <c r="O3146" s="48">
        <v>31682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4"/>
        <v>0</v>
      </c>
      <c r="Z3146" s="21" t="str">
        <f t="shared" si="335"/>
        <v>Wednesday</v>
      </c>
      <c r="AA3146" s="21" t="str">
        <f t="shared" si="336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3145</v>
      </c>
      <c r="B3147" s="21" t="s">
        <v>4720</v>
      </c>
      <c r="C3147" s="30">
        <v>45926</v>
      </c>
      <c r="D3147" s="30">
        <v>45936</v>
      </c>
      <c r="E3147" s="47">
        <v>301.5</v>
      </c>
      <c r="F3147" s="47">
        <f t="shared" si="331"/>
        <v>26532</v>
      </c>
      <c r="G3147" s="48">
        <f t="shared" si="332"/>
        <v>26532</v>
      </c>
      <c r="H3147" s="21">
        <v>329920</v>
      </c>
      <c r="I3147" s="21" t="s">
        <v>4583</v>
      </c>
      <c r="J3147" s="21">
        <v>1</v>
      </c>
      <c r="K3147" s="21">
        <v>1</v>
      </c>
      <c r="L3147" s="21">
        <f t="shared" si="333"/>
        <v>0</v>
      </c>
      <c r="M3147" s="21" t="s">
        <v>4950</v>
      </c>
      <c r="N3147" s="30">
        <v>45938</v>
      </c>
      <c r="O3147" s="48">
        <v>43617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4"/>
        <v>0</v>
      </c>
      <c r="Z3147" s="21" t="str">
        <f t="shared" si="335"/>
        <v>Wednesday</v>
      </c>
      <c r="AA3147" s="21" t="str">
        <f t="shared" si="336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3146</v>
      </c>
      <c r="B3148" s="21" t="s">
        <v>4720</v>
      </c>
      <c r="C3148" s="30">
        <v>45926</v>
      </c>
      <c r="D3148" s="30">
        <v>45936</v>
      </c>
      <c r="E3148" s="47">
        <v>301.5</v>
      </c>
      <c r="F3148" s="47">
        <f t="shared" si="331"/>
        <v>26532</v>
      </c>
      <c r="G3148" s="48">
        <f t="shared" si="332"/>
        <v>26532</v>
      </c>
      <c r="H3148" s="21">
        <v>329920</v>
      </c>
      <c r="I3148" s="21" t="s">
        <v>4583</v>
      </c>
      <c r="J3148" s="21">
        <v>1</v>
      </c>
      <c r="K3148" s="21">
        <v>1</v>
      </c>
      <c r="L3148" s="21">
        <f t="shared" si="333"/>
        <v>0</v>
      </c>
      <c r="M3148" s="21" t="s">
        <v>4876</v>
      </c>
      <c r="N3148" s="30">
        <v>45937</v>
      </c>
      <c r="O3148" s="48">
        <v>46732</v>
      </c>
      <c r="P3148" s="21" t="s">
        <v>288</v>
      </c>
      <c r="Q3148" s="21">
        <v>58156567033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Banglore</v>
      </c>
      <c r="W3148" s="38"/>
      <c r="X3148" s="30">
        <v>45938</v>
      </c>
      <c r="Y3148" s="21">
        <f t="shared" si="334"/>
        <v>1</v>
      </c>
      <c r="Z3148" s="21" t="str">
        <f t="shared" si="335"/>
        <v>Tuesday</v>
      </c>
      <c r="AA3148" s="21" t="str">
        <f t="shared" si="336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3147</v>
      </c>
      <c r="B3149" s="21" t="s">
        <v>4720</v>
      </c>
      <c r="C3149" s="30">
        <v>45926</v>
      </c>
      <c r="D3149" s="30">
        <v>45936</v>
      </c>
      <c r="E3149" s="47">
        <v>238</v>
      </c>
      <c r="F3149" s="47">
        <f t="shared" si="331"/>
        <v>20944</v>
      </c>
      <c r="G3149" s="48">
        <f t="shared" si="332"/>
        <v>20944</v>
      </c>
      <c r="H3149" s="21">
        <v>343314</v>
      </c>
      <c r="I3149" s="21" t="s">
        <v>4585</v>
      </c>
      <c r="J3149" s="21">
        <v>1</v>
      </c>
      <c r="K3149" s="21">
        <v>1</v>
      </c>
      <c r="L3149" s="21">
        <f t="shared" si="333"/>
        <v>0</v>
      </c>
      <c r="M3149" s="21" t="s">
        <v>4966</v>
      </c>
      <c r="N3149" s="30">
        <v>45938</v>
      </c>
      <c r="O3149" s="48">
        <v>36890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4"/>
        <v>0</v>
      </c>
      <c r="Z3149" s="21" t="str">
        <f t="shared" si="335"/>
        <v>Wednesday</v>
      </c>
      <c r="AA3149" s="21" t="str">
        <f t="shared" si="336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3148</v>
      </c>
      <c r="B3150" s="21" t="s">
        <v>4720</v>
      </c>
      <c r="C3150" s="30">
        <v>45926</v>
      </c>
      <c r="D3150" s="30">
        <v>45936</v>
      </c>
      <c r="E3150" s="47">
        <v>162.4</v>
      </c>
      <c r="F3150" s="47">
        <f t="shared" si="331"/>
        <v>14291.2</v>
      </c>
      <c r="G3150" s="48">
        <f t="shared" si="332"/>
        <v>14291.2</v>
      </c>
      <c r="H3150" s="21">
        <v>343322</v>
      </c>
      <c r="I3150" s="21" t="s">
        <v>4586</v>
      </c>
      <c r="J3150" s="21">
        <v>1</v>
      </c>
      <c r="K3150" s="21">
        <v>1</v>
      </c>
      <c r="L3150" s="21">
        <f t="shared" si="333"/>
        <v>0</v>
      </c>
      <c r="M3150" s="21" t="s">
        <v>4966</v>
      </c>
      <c r="N3150" s="30">
        <v>45938</v>
      </c>
      <c r="O3150" s="48">
        <v>25172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 t="shared" si="334"/>
        <v>0</v>
      </c>
      <c r="Z3150" s="21" t="str">
        <f t="shared" si="335"/>
        <v>Wednesday</v>
      </c>
      <c r="AA3150" s="21" t="str">
        <f t="shared" si="336"/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x14ac:dyDescent="0.25">
      <c r="A3151" s="21">
        <v>3149</v>
      </c>
      <c r="B3151" s="21" t="s">
        <v>4720</v>
      </c>
      <c r="C3151" s="30">
        <v>45926</v>
      </c>
      <c r="D3151" s="30">
        <v>45936</v>
      </c>
      <c r="E3151" s="47">
        <v>107.1</v>
      </c>
      <c r="F3151" s="47">
        <f t="shared" si="331"/>
        <v>9424.7999999999993</v>
      </c>
      <c r="G3151" s="48">
        <f t="shared" si="332"/>
        <v>9424.7999999999993</v>
      </c>
      <c r="H3151" s="21">
        <v>344103</v>
      </c>
      <c r="I3151" s="21" t="s">
        <v>4587</v>
      </c>
      <c r="J3151" s="21">
        <v>1</v>
      </c>
      <c r="K3151" s="21">
        <v>1</v>
      </c>
      <c r="L3151" s="21">
        <f t="shared" si="333"/>
        <v>0</v>
      </c>
      <c r="M3151" s="21" t="s">
        <v>4871</v>
      </c>
      <c r="N3151" s="30">
        <v>45937</v>
      </c>
      <c r="O3151" s="48">
        <v>16600.5</v>
      </c>
      <c r="P3151" s="21" t="s">
        <v>2488</v>
      </c>
      <c r="Q3151" s="21">
        <v>58156568676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Chennai</v>
      </c>
      <c r="W3151" s="38"/>
      <c r="X3151" s="30">
        <v>45938</v>
      </c>
      <c r="Y3151" s="21">
        <f t="shared" si="334"/>
        <v>1</v>
      </c>
      <c r="Z3151" s="21" t="str">
        <f t="shared" si="335"/>
        <v>Tuesday</v>
      </c>
      <c r="AA3151" s="21" t="str">
        <f t="shared" si="336"/>
        <v>Wednesday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3150</v>
      </c>
      <c r="B3152" s="21" t="s">
        <v>4720</v>
      </c>
      <c r="C3152" s="30">
        <v>45926</v>
      </c>
      <c r="D3152" s="30">
        <v>45936</v>
      </c>
      <c r="E3152" s="47">
        <v>334.5</v>
      </c>
      <c r="F3152" s="47">
        <f t="shared" si="331"/>
        <v>29436</v>
      </c>
      <c r="G3152" s="48">
        <f t="shared" si="332"/>
        <v>29436</v>
      </c>
      <c r="H3152" s="21">
        <v>345024</v>
      </c>
      <c r="I3152" s="21" t="s">
        <v>4588</v>
      </c>
      <c r="J3152" s="21">
        <v>1</v>
      </c>
      <c r="K3152" s="21">
        <v>1</v>
      </c>
      <c r="L3152" s="21">
        <f t="shared" si="333"/>
        <v>0</v>
      </c>
      <c r="M3152" s="21" t="s">
        <v>4949</v>
      </c>
      <c r="N3152" s="30">
        <v>45938</v>
      </c>
      <c r="O3152" s="48">
        <v>48391</v>
      </c>
      <c r="P3152" s="21" t="s">
        <v>1136</v>
      </c>
      <c r="Q3152" s="21" t="s">
        <v>636</v>
      </c>
      <c r="R3152" s="21" t="s">
        <v>723</v>
      </c>
      <c r="S3152" s="3">
        <v>4</v>
      </c>
      <c r="T3152" s="37"/>
      <c r="U3152" s="21" t="s">
        <v>18</v>
      </c>
      <c r="V3152" s="21" t="str">
        <f>VLOOKUP(P3152,'Customer List'!B:C,2,)</f>
        <v>Delhi</v>
      </c>
      <c r="W3152" s="38"/>
      <c r="X3152" s="30">
        <f>IF(OR(R3152 = "PRIYANKA MADAM", R3152 = "DEEPAK", R3152 = "PORTER"),N3152,"")</f>
        <v>45938</v>
      </c>
      <c r="Y3152" s="21">
        <f t="shared" si="334"/>
        <v>0</v>
      </c>
      <c r="Z3152" s="21" t="str">
        <f t="shared" si="335"/>
        <v>Wednesday</v>
      </c>
      <c r="AA3152" s="21" t="str">
        <f t="shared" si="336"/>
        <v>Wednesday</v>
      </c>
      <c r="AB3152" s="21" t="str">
        <f>VLOOKUP(U3152,'Currency Sheet'!A:C,3,)</f>
        <v>DOLLAR</v>
      </c>
      <c r="AC3152" s="42" t="str">
        <f>VLOOKUP(P3152,'Customer List'!B:D,3,)</f>
        <v>Local</v>
      </c>
    </row>
    <row r="3153" spans="1:29" x14ac:dyDescent="0.25">
      <c r="A3153" s="21">
        <v>3151</v>
      </c>
      <c r="B3153" s="21" t="s">
        <v>4720</v>
      </c>
      <c r="C3153" s="30">
        <v>45926</v>
      </c>
      <c r="D3153" s="30">
        <v>45936</v>
      </c>
      <c r="E3153" s="47">
        <v>2586.5</v>
      </c>
      <c r="F3153" s="47">
        <f t="shared" si="331"/>
        <v>227612</v>
      </c>
      <c r="G3153" s="48">
        <f t="shared" si="332"/>
        <v>227612</v>
      </c>
      <c r="H3153" s="21">
        <v>345907</v>
      </c>
      <c r="I3153" s="21" t="s">
        <v>4589</v>
      </c>
      <c r="J3153" s="21">
        <v>1</v>
      </c>
      <c r="K3153" s="21">
        <v>1</v>
      </c>
      <c r="L3153" s="21">
        <f t="shared" si="333"/>
        <v>0</v>
      </c>
      <c r="M3153" s="21" t="s">
        <v>4862</v>
      </c>
      <c r="N3153" s="30">
        <v>45937</v>
      </c>
      <c r="O3153" s="48">
        <v>389453</v>
      </c>
      <c r="P3153" s="21" t="s">
        <v>4430</v>
      </c>
      <c r="Q3153" s="21">
        <v>58156564841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BANGLORE</v>
      </c>
      <c r="W3153" s="38"/>
      <c r="X3153" s="30">
        <v>45938</v>
      </c>
      <c r="Y3153" s="21">
        <f t="shared" si="334"/>
        <v>1</v>
      </c>
      <c r="Z3153" s="21" t="str">
        <f t="shared" si="335"/>
        <v>Tuesday</v>
      </c>
      <c r="AA3153" s="21" t="str">
        <f t="shared" si="336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3152</v>
      </c>
      <c r="B3154" s="21" t="s">
        <v>4720</v>
      </c>
      <c r="C3154" s="30">
        <v>45926</v>
      </c>
      <c r="D3154" s="30">
        <v>45936</v>
      </c>
      <c r="E3154" s="47">
        <v>87.5</v>
      </c>
      <c r="F3154" s="47">
        <f t="shared" si="331"/>
        <v>7700</v>
      </c>
      <c r="G3154" s="48">
        <f t="shared" si="332"/>
        <v>7700</v>
      </c>
      <c r="H3154" s="21">
        <v>353007</v>
      </c>
      <c r="I3154" s="21" t="s">
        <v>4590</v>
      </c>
      <c r="J3154" s="21">
        <v>1</v>
      </c>
      <c r="K3154" s="21">
        <v>1</v>
      </c>
      <c r="L3154" s="21">
        <f t="shared" si="333"/>
        <v>0</v>
      </c>
      <c r="M3154" s="21" t="s">
        <v>4877</v>
      </c>
      <c r="N3154" s="30">
        <v>45937</v>
      </c>
      <c r="O3154" s="48">
        <v>13562.5</v>
      </c>
      <c r="P3154" s="21" t="s">
        <v>295</v>
      </c>
      <c r="Q3154" s="21">
        <v>58156572773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Kerala</v>
      </c>
      <c r="W3154" s="38"/>
      <c r="X3154" s="30">
        <v>45941</v>
      </c>
      <c r="Y3154" s="21">
        <f t="shared" si="334"/>
        <v>4</v>
      </c>
      <c r="Z3154" s="21" t="str">
        <f t="shared" si="335"/>
        <v>Tuesday</v>
      </c>
      <c r="AA3154" s="21" t="str">
        <f t="shared" si="336"/>
        <v>Saturday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3153</v>
      </c>
      <c r="B3155" s="21" t="s">
        <v>4720</v>
      </c>
      <c r="C3155" s="30">
        <v>45926</v>
      </c>
      <c r="D3155" s="30">
        <v>45936</v>
      </c>
      <c r="E3155" s="47">
        <v>236.6</v>
      </c>
      <c r="F3155" s="47">
        <f t="shared" si="331"/>
        <v>20820.8</v>
      </c>
      <c r="G3155" s="48">
        <f t="shared" si="332"/>
        <v>20820.8</v>
      </c>
      <c r="H3155" s="21">
        <v>353606</v>
      </c>
      <c r="I3155" s="21" t="s">
        <v>4286</v>
      </c>
      <c r="J3155" s="21">
        <v>1</v>
      </c>
      <c r="K3155" s="21">
        <v>1</v>
      </c>
      <c r="L3155" s="21">
        <f t="shared" si="333"/>
        <v>0</v>
      </c>
      <c r="M3155" s="21" t="s">
        <v>4854</v>
      </c>
      <c r="N3155" s="30">
        <v>45937</v>
      </c>
      <c r="O3155" s="48">
        <v>28899</v>
      </c>
      <c r="P3155" s="21" t="s">
        <v>242</v>
      </c>
      <c r="Q3155" s="21">
        <v>58156569435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45938</v>
      </c>
      <c r="Y3155" s="21">
        <f t="shared" si="334"/>
        <v>1</v>
      </c>
      <c r="Z3155" s="21" t="str">
        <f t="shared" si="335"/>
        <v>Tuesday</v>
      </c>
      <c r="AA3155" s="21" t="str">
        <f t="shared" si="336"/>
        <v>Wednesday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3154</v>
      </c>
      <c r="B3156" s="21" t="s">
        <v>4720</v>
      </c>
      <c r="C3156" s="30">
        <v>45926</v>
      </c>
      <c r="D3156" s="30">
        <v>45936</v>
      </c>
      <c r="E3156" s="47">
        <v>305.25</v>
      </c>
      <c r="F3156" s="47">
        <f t="shared" si="331"/>
        <v>26862</v>
      </c>
      <c r="G3156" s="48">
        <f t="shared" si="332"/>
        <v>26862</v>
      </c>
      <c r="H3156" s="21">
        <v>353726</v>
      </c>
      <c r="I3156" s="21" t="s">
        <v>4287</v>
      </c>
      <c r="J3156" s="21">
        <v>1</v>
      </c>
      <c r="K3156" s="21">
        <v>1</v>
      </c>
      <c r="L3156" s="21">
        <f t="shared" si="333"/>
        <v>0</v>
      </c>
      <c r="M3156" s="21" t="s">
        <v>4854</v>
      </c>
      <c r="N3156" s="30">
        <v>45937</v>
      </c>
      <c r="O3156" s="48">
        <v>34798.5</v>
      </c>
      <c r="P3156" s="21" t="s">
        <v>242</v>
      </c>
      <c r="Q3156" s="21">
        <v>58156569435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45938</v>
      </c>
      <c r="Y3156" s="21">
        <f t="shared" si="334"/>
        <v>1</v>
      </c>
      <c r="Z3156" s="21" t="str">
        <f t="shared" si="335"/>
        <v>Tuesday</v>
      </c>
      <c r="AA3156" s="21" t="str">
        <f t="shared" si="336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3155</v>
      </c>
      <c r="B3157" s="21" t="s">
        <v>4720</v>
      </c>
      <c r="C3157" s="30">
        <v>45926</v>
      </c>
      <c r="D3157" s="30">
        <v>45936</v>
      </c>
      <c r="E3157" s="47">
        <v>91.7</v>
      </c>
      <c r="F3157" s="47">
        <f t="shared" si="331"/>
        <v>8069.6</v>
      </c>
      <c r="G3157" s="48">
        <f t="shared" si="332"/>
        <v>8069.6</v>
      </c>
      <c r="H3157" s="21">
        <v>355607</v>
      </c>
      <c r="I3157" s="21" t="s">
        <v>4591</v>
      </c>
      <c r="J3157" s="21">
        <v>1</v>
      </c>
      <c r="K3157" s="21">
        <v>1</v>
      </c>
      <c r="L3157" s="21">
        <f t="shared" si="333"/>
        <v>0</v>
      </c>
      <c r="M3157" s="21" t="s">
        <v>4958</v>
      </c>
      <c r="N3157" s="30">
        <v>45937</v>
      </c>
      <c r="O3157" s="48">
        <v>0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 t="s">
        <v>609</v>
      </c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4"/>
        <v>2</v>
      </c>
      <c r="Z3157" s="21" t="str">
        <f t="shared" si="335"/>
        <v>Tuesday</v>
      </c>
      <c r="AA3157" s="21" t="str">
        <f t="shared" si="336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3156</v>
      </c>
      <c r="B3158" s="21" t="s">
        <v>4720</v>
      </c>
      <c r="C3158" s="30">
        <v>45926</v>
      </c>
      <c r="D3158" s="30">
        <v>45936</v>
      </c>
      <c r="E3158" s="47">
        <v>142.80000000000001</v>
      </c>
      <c r="F3158" s="47">
        <f t="shared" si="331"/>
        <v>12566.400000000001</v>
      </c>
      <c r="G3158" s="48">
        <f t="shared" si="332"/>
        <v>12566.400000000001</v>
      </c>
      <c r="H3158" s="21">
        <v>363006</v>
      </c>
      <c r="I3158" s="21" t="s">
        <v>4560</v>
      </c>
      <c r="J3158" s="21">
        <v>1</v>
      </c>
      <c r="K3158" s="21">
        <v>1</v>
      </c>
      <c r="L3158" s="21">
        <f t="shared" si="333"/>
        <v>0</v>
      </c>
      <c r="M3158" s="21" t="s">
        <v>4954</v>
      </c>
      <c r="N3158" s="30">
        <v>45938</v>
      </c>
      <c r="O3158" s="48">
        <v>0</v>
      </c>
      <c r="P3158" s="21" t="s">
        <v>1895</v>
      </c>
      <c r="Q3158" s="21">
        <v>58156650086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Mumbai</v>
      </c>
      <c r="W3158" s="38"/>
      <c r="X3158" s="30">
        <v>45939</v>
      </c>
      <c r="Y3158" s="21">
        <f t="shared" si="334"/>
        <v>1</v>
      </c>
      <c r="Z3158" s="21" t="str">
        <f t="shared" si="335"/>
        <v>Wednesday</v>
      </c>
      <c r="AA3158" s="21" t="str">
        <f t="shared" si="336"/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3157</v>
      </c>
      <c r="B3159" s="21" t="s">
        <v>4720</v>
      </c>
      <c r="C3159" s="30">
        <v>45926</v>
      </c>
      <c r="D3159" s="30">
        <v>45936</v>
      </c>
      <c r="E3159" s="47">
        <v>242.9</v>
      </c>
      <c r="F3159" s="47">
        <f t="shared" si="331"/>
        <v>21375.200000000001</v>
      </c>
      <c r="G3159" s="48">
        <f t="shared" si="332"/>
        <v>21375.200000000001</v>
      </c>
      <c r="H3159" s="21">
        <v>363034</v>
      </c>
      <c r="I3159" s="21" t="s">
        <v>4592</v>
      </c>
      <c r="J3159" s="21">
        <v>1</v>
      </c>
      <c r="K3159" s="21">
        <v>1</v>
      </c>
      <c r="L3159" s="21">
        <f t="shared" si="333"/>
        <v>0</v>
      </c>
      <c r="M3159" s="21" t="s">
        <v>4939</v>
      </c>
      <c r="N3159" s="30">
        <v>45937</v>
      </c>
      <c r="O3159" s="48">
        <v>40338.75</v>
      </c>
      <c r="P3159" s="21" t="s">
        <v>1089</v>
      </c>
      <c r="Q3159" s="21">
        <v>58156567490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Hyderabad</v>
      </c>
      <c r="W3159" s="38"/>
      <c r="X3159" s="30">
        <v>45938</v>
      </c>
      <c r="Y3159" s="21">
        <f t="shared" si="334"/>
        <v>1</v>
      </c>
      <c r="Z3159" s="21" t="str">
        <f t="shared" si="335"/>
        <v>Tuesday</v>
      </c>
      <c r="AA3159" s="21" t="str">
        <f t="shared" si="336"/>
        <v>Wednesday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x14ac:dyDescent="0.25">
      <c r="A3160" s="21">
        <v>3158</v>
      </c>
      <c r="B3160" s="21" t="s">
        <v>4720</v>
      </c>
      <c r="C3160" s="30">
        <v>45926</v>
      </c>
      <c r="D3160" s="30">
        <v>45936</v>
      </c>
      <c r="E3160" s="47">
        <v>107.8</v>
      </c>
      <c r="F3160" s="47">
        <f t="shared" si="331"/>
        <v>9486.4</v>
      </c>
      <c r="G3160" s="48">
        <f t="shared" si="332"/>
        <v>9486.4</v>
      </c>
      <c r="H3160" s="21">
        <v>364803</v>
      </c>
      <c r="I3160" s="21" t="s">
        <v>4593</v>
      </c>
      <c r="J3160" s="21">
        <v>1</v>
      </c>
      <c r="K3160" s="21">
        <v>1</v>
      </c>
      <c r="L3160" s="21">
        <f t="shared" si="333"/>
        <v>0</v>
      </c>
      <c r="M3160" s="21" t="s">
        <v>5712</v>
      </c>
      <c r="N3160" s="30">
        <v>45937</v>
      </c>
      <c r="O3160" s="48">
        <v>17902.5</v>
      </c>
      <c r="P3160" s="21" t="s">
        <v>194</v>
      </c>
      <c r="Q3160" s="21">
        <v>58156573160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Kanpur</v>
      </c>
      <c r="W3160" s="38"/>
      <c r="X3160" s="30">
        <v>45939</v>
      </c>
      <c r="Y3160" s="21">
        <f t="shared" si="334"/>
        <v>2</v>
      </c>
      <c r="Z3160" s="21" t="str">
        <f t="shared" si="335"/>
        <v>Tuesday</v>
      </c>
      <c r="AA3160" s="21" t="str">
        <f t="shared" si="336"/>
        <v>Thursday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x14ac:dyDescent="0.25">
      <c r="A3161" s="21">
        <v>3159</v>
      </c>
      <c r="B3161" s="21" t="s">
        <v>4720</v>
      </c>
      <c r="C3161" s="30">
        <v>45926</v>
      </c>
      <c r="D3161" s="30">
        <v>45936</v>
      </c>
      <c r="E3161" s="47">
        <v>259</v>
      </c>
      <c r="F3161" s="47">
        <f t="shared" si="331"/>
        <v>22792</v>
      </c>
      <c r="G3161" s="48">
        <f t="shared" si="332"/>
        <v>22792</v>
      </c>
      <c r="H3161" s="21">
        <v>367730</v>
      </c>
      <c r="I3161" s="21" t="s">
        <v>4594</v>
      </c>
      <c r="J3161" s="21">
        <v>1</v>
      </c>
      <c r="K3161" s="21">
        <v>1</v>
      </c>
      <c r="L3161" s="21">
        <f t="shared" si="333"/>
        <v>0</v>
      </c>
      <c r="M3161" s="21" t="s">
        <v>4857</v>
      </c>
      <c r="N3161" s="30">
        <v>45937</v>
      </c>
      <c r="O3161" s="48">
        <v>40145</v>
      </c>
      <c r="P3161" s="21" t="s">
        <v>2046</v>
      </c>
      <c r="Q3161" s="21">
        <v>58156571955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Banglore</v>
      </c>
      <c r="W3161" s="38"/>
      <c r="X3161" s="30">
        <v>45938</v>
      </c>
      <c r="Y3161" s="21">
        <f t="shared" si="334"/>
        <v>1</v>
      </c>
      <c r="Z3161" s="21" t="str">
        <f t="shared" si="335"/>
        <v>Tuesday</v>
      </c>
      <c r="AA3161" s="21" t="str">
        <f t="shared" si="336"/>
        <v>Wednesday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3160</v>
      </c>
      <c r="B3162" s="21" t="s">
        <v>4720</v>
      </c>
      <c r="C3162" s="30">
        <v>45926</v>
      </c>
      <c r="D3162" s="30">
        <v>45936</v>
      </c>
      <c r="E3162" s="47">
        <v>261.8</v>
      </c>
      <c r="F3162" s="47">
        <f t="shared" si="331"/>
        <v>23038.400000000001</v>
      </c>
      <c r="G3162" s="48">
        <f t="shared" si="332"/>
        <v>23038.400000000001</v>
      </c>
      <c r="H3162" s="21">
        <v>369212</v>
      </c>
      <c r="I3162" s="21" t="s">
        <v>4596</v>
      </c>
      <c r="J3162" s="21">
        <v>1</v>
      </c>
      <c r="K3162" s="21">
        <v>1</v>
      </c>
      <c r="L3162" s="21">
        <f t="shared" si="333"/>
        <v>0</v>
      </c>
      <c r="M3162" s="21" t="s">
        <v>4949</v>
      </c>
      <c r="N3162" s="30">
        <v>45938</v>
      </c>
      <c r="O3162" s="48">
        <v>40579</v>
      </c>
      <c r="P3162" s="21" t="s">
        <v>1136</v>
      </c>
      <c r="Q3162" s="21" t="s">
        <v>636</v>
      </c>
      <c r="R3162" s="21" t="s">
        <v>723</v>
      </c>
      <c r="S3162" s="3">
        <v>4</v>
      </c>
      <c r="T3162" s="37"/>
      <c r="U3162" s="21" t="s">
        <v>18</v>
      </c>
      <c r="V3162" s="21" t="str">
        <f>VLOOKUP(P3162,'Customer List'!B:C,2,)</f>
        <v>Delhi</v>
      </c>
      <c r="W3162" s="38"/>
      <c r="X3162" s="30">
        <f>IF(OR(R3162 = "PRIYANKA MADAM", R3162 = "DEEPAK", R3162 = "PORTER"),N3162,"")</f>
        <v>45938</v>
      </c>
      <c r="Y3162" s="21">
        <f t="shared" si="334"/>
        <v>0</v>
      </c>
      <c r="Z3162" s="21" t="str">
        <f t="shared" si="335"/>
        <v>Wednesday</v>
      </c>
      <c r="AA3162" s="21" t="str">
        <f t="shared" si="336"/>
        <v>Wednesday</v>
      </c>
      <c r="AB3162" s="21" t="str">
        <f>VLOOKUP(U3162,'Currency Sheet'!A:C,3,)</f>
        <v>DOLLAR</v>
      </c>
      <c r="AC3162" s="42" t="str">
        <f>VLOOKUP(P3162,'Customer List'!B:D,3,)</f>
        <v>Local</v>
      </c>
    </row>
    <row r="3163" spans="1:29" x14ac:dyDescent="0.25">
      <c r="A3163" s="21">
        <v>3161</v>
      </c>
      <c r="B3163" s="21" t="s">
        <v>4720</v>
      </c>
      <c r="C3163" s="30">
        <v>45926</v>
      </c>
      <c r="D3163" s="30">
        <v>45936</v>
      </c>
      <c r="E3163" s="47">
        <v>334.5</v>
      </c>
      <c r="F3163" s="47">
        <f t="shared" si="331"/>
        <v>29436</v>
      </c>
      <c r="G3163" s="48">
        <f t="shared" si="332"/>
        <v>29436</v>
      </c>
      <c r="H3163" s="21">
        <v>372712</v>
      </c>
      <c r="I3163" s="21" t="s">
        <v>4597</v>
      </c>
      <c r="J3163" s="21">
        <v>1</v>
      </c>
      <c r="K3163" s="21">
        <v>1</v>
      </c>
      <c r="L3163" s="21">
        <f t="shared" si="333"/>
        <v>0</v>
      </c>
      <c r="M3163" s="21" t="s">
        <v>4950</v>
      </c>
      <c r="N3163" s="30">
        <v>45938</v>
      </c>
      <c r="O3163" s="48">
        <v>48391</v>
      </c>
      <c r="P3163" s="21" t="s">
        <v>1136</v>
      </c>
      <c r="Q3163" s="21" t="s">
        <v>636</v>
      </c>
      <c r="R3163" s="21" t="s">
        <v>723</v>
      </c>
      <c r="S3163" s="3">
        <v>4</v>
      </c>
      <c r="T3163" s="37"/>
      <c r="U3163" s="21" t="s">
        <v>18</v>
      </c>
      <c r="V3163" s="21" t="str">
        <f>VLOOKUP(P3163,'Customer List'!B:C,2,)</f>
        <v>Delhi</v>
      </c>
      <c r="W3163" s="38"/>
      <c r="X3163" s="30">
        <f>IF(OR(R3163 = "PRIYANKA MADAM", R3163 = "DEEPAK", R3163 = "PORTER"),N3163,"")</f>
        <v>45938</v>
      </c>
      <c r="Y3163" s="21">
        <f t="shared" si="334"/>
        <v>0</v>
      </c>
      <c r="Z3163" s="21" t="str">
        <f t="shared" si="335"/>
        <v>Wednesday</v>
      </c>
      <c r="AA3163" s="21" t="str">
        <f t="shared" si="336"/>
        <v>Wednesday</v>
      </c>
      <c r="AB3163" s="21" t="str">
        <f>VLOOKUP(U3163,'Currency Sheet'!A:C,3,)</f>
        <v>DOLLAR</v>
      </c>
      <c r="AC3163" s="42" t="str">
        <f>VLOOKUP(P3163,'Customer List'!B:D,3,)</f>
        <v>Local</v>
      </c>
    </row>
    <row r="3164" spans="1:29" x14ac:dyDescent="0.25">
      <c r="A3164" s="21">
        <v>3162</v>
      </c>
      <c r="B3164" s="21" t="s">
        <v>4720</v>
      </c>
      <c r="C3164" s="30">
        <v>45926</v>
      </c>
      <c r="D3164" s="30">
        <v>45936</v>
      </c>
      <c r="E3164" s="47">
        <v>115.5</v>
      </c>
      <c r="F3164" s="47">
        <f t="shared" si="331"/>
        <v>10164</v>
      </c>
      <c r="G3164" s="48">
        <f t="shared" si="332"/>
        <v>10164</v>
      </c>
      <c r="H3164" s="21">
        <v>375113</v>
      </c>
      <c r="I3164" s="21" t="s">
        <v>4598</v>
      </c>
      <c r="J3164" s="21">
        <v>1</v>
      </c>
      <c r="K3164" s="21">
        <v>1</v>
      </c>
      <c r="L3164" s="21">
        <f t="shared" si="333"/>
        <v>0</v>
      </c>
      <c r="M3164" s="21" t="s">
        <v>4911</v>
      </c>
      <c r="N3164" s="30">
        <v>45937</v>
      </c>
      <c r="O3164" s="48">
        <v>15345</v>
      </c>
      <c r="P3164" s="21" t="s">
        <v>172</v>
      </c>
      <c r="Q3164" s="21">
        <v>58156571163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Kolkata</v>
      </c>
      <c r="W3164" s="38"/>
      <c r="X3164" s="30">
        <v>45939</v>
      </c>
      <c r="Y3164" s="21">
        <f t="shared" si="334"/>
        <v>2</v>
      </c>
      <c r="Z3164" s="21" t="str">
        <f t="shared" si="335"/>
        <v>Tuesday</v>
      </c>
      <c r="AA3164" s="21" t="str">
        <f t="shared" si="336"/>
        <v>Thursday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3163</v>
      </c>
      <c r="B3165" s="21" t="s">
        <v>4720</v>
      </c>
      <c r="C3165" s="30">
        <v>45926</v>
      </c>
      <c r="D3165" s="30">
        <v>45936</v>
      </c>
      <c r="E3165" s="47">
        <v>259</v>
      </c>
      <c r="F3165" s="47">
        <f t="shared" si="331"/>
        <v>22792</v>
      </c>
      <c r="G3165" s="48">
        <f t="shared" si="332"/>
        <v>22792</v>
      </c>
      <c r="H3165" s="21">
        <v>399214</v>
      </c>
      <c r="I3165" s="21" t="s">
        <v>4599</v>
      </c>
      <c r="J3165" s="21">
        <v>1</v>
      </c>
      <c r="K3165" s="21">
        <v>1</v>
      </c>
      <c r="L3165" s="21">
        <f t="shared" si="333"/>
        <v>0</v>
      </c>
      <c r="M3165" s="21" t="s">
        <v>4854</v>
      </c>
      <c r="N3165" s="30">
        <v>45937</v>
      </c>
      <c r="O3165" s="48">
        <v>31618.35</v>
      </c>
      <c r="P3165" s="21" t="s">
        <v>242</v>
      </c>
      <c r="Q3165" s="21">
        <v>58156569435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Mumbai</v>
      </c>
      <c r="W3165" s="38"/>
      <c r="X3165" s="30">
        <v>45938</v>
      </c>
      <c r="Y3165" s="21">
        <f t="shared" si="334"/>
        <v>1</v>
      </c>
      <c r="Z3165" s="21" t="str">
        <f t="shared" si="335"/>
        <v>Tuesday</v>
      </c>
      <c r="AA3165" s="21" t="str">
        <f t="shared" si="336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3164</v>
      </c>
      <c r="B3166" s="21" t="s">
        <v>4720</v>
      </c>
      <c r="C3166" s="30">
        <v>45926</v>
      </c>
      <c r="D3166" s="30">
        <v>45936</v>
      </c>
      <c r="E3166" s="47">
        <v>74.2</v>
      </c>
      <c r="F3166" s="47">
        <f t="shared" si="331"/>
        <v>6529.6</v>
      </c>
      <c r="G3166" s="48">
        <f t="shared" si="332"/>
        <v>6529.6</v>
      </c>
      <c r="H3166" s="21">
        <v>400108</v>
      </c>
      <c r="I3166" s="21" t="s">
        <v>3796</v>
      </c>
      <c r="J3166" s="21">
        <v>1</v>
      </c>
      <c r="K3166" s="21">
        <v>1</v>
      </c>
      <c r="L3166" s="21">
        <f t="shared" si="333"/>
        <v>0</v>
      </c>
      <c r="M3166" s="21" t="s">
        <v>4964</v>
      </c>
      <c r="N3166" s="30">
        <v>45937</v>
      </c>
      <c r="O3166" s="48">
        <v>16430</v>
      </c>
      <c r="P3166" s="21" t="s">
        <v>4429</v>
      </c>
      <c r="Q3166" s="21">
        <v>58156568142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MUMBAI</v>
      </c>
      <c r="W3166" s="38"/>
      <c r="X3166" s="30">
        <v>45939</v>
      </c>
      <c r="Y3166" s="21">
        <f t="shared" si="334"/>
        <v>2</v>
      </c>
      <c r="Z3166" s="21" t="str">
        <f t="shared" si="335"/>
        <v>Tuesday</v>
      </c>
      <c r="AA3166" s="21" t="str">
        <f t="shared" si="336"/>
        <v>Thursday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x14ac:dyDescent="0.25">
      <c r="A3167" s="21">
        <v>3165</v>
      </c>
      <c r="B3167" s="21" t="s">
        <v>4720</v>
      </c>
      <c r="C3167" s="30">
        <v>45926</v>
      </c>
      <c r="D3167" s="30">
        <v>45936</v>
      </c>
      <c r="E3167" s="47">
        <v>116.2</v>
      </c>
      <c r="F3167" s="47">
        <f t="shared" si="331"/>
        <v>10225.6</v>
      </c>
      <c r="G3167" s="48">
        <f t="shared" si="332"/>
        <v>10225.6</v>
      </c>
      <c r="H3167" s="21">
        <v>400222</v>
      </c>
      <c r="I3167" s="21" t="s">
        <v>4601</v>
      </c>
      <c r="J3167" s="21">
        <v>1</v>
      </c>
      <c r="K3167" s="21">
        <v>1</v>
      </c>
      <c r="L3167" s="21">
        <f t="shared" si="333"/>
        <v>0</v>
      </c>
      <c r="M3167" s="21" t="s">
        <v>4856</v>
      </c>
      <c r="N3167" s="30">
        <v>45937</v>
      </c>
      <c r="O3167" s="48">
        <v>18011</v>
      </c>
      <c r="P3167" s="21" t="s">
        <v>2046</v>
      </c>
      <c r="Q3167" s="21">
        <v>58156571955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Banglore</v>
      </c>
      <c r="W3167" s="38"/>
      <c r="X3167" s="30">
        <v>45938</v>
      </c>
      <c r="Y3167" s="21">
        <f t="shared" si="334"/>
        <v>1</v>
      </c>
      <c r="Z3167" s="21" t="str">
        <f t="shared" si="335"/>
        <v>Tuesday</v>
      </c>
      <c r="AA3167" s="21" t="str">
        <f t="shared" si="336"/>
        <v>Wednesday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x14ac:dyDescent="0.25">
      <c r="A3168" s="21">
        <v>3166</v>
      </c>
      <c r="B3168" s="21" t="s">
        <v>4720</v>
      </c>
      <c r="C3168" s="30">
        <v>45926</v>
      </c>
      <c r="D3168" s="30">
        <v>45936</v>
      </c>
      <c r="E3168" s="47">
        <v>58.1</v>
      </c>
      <c r="F3168" s="47">
        <f t="shared" si="331"/>
        <v>5112.8</v>
      </c>
      <c r="G3168" s="48">
        <f t="shared" si="332"/>
        <v>5112.8</v>
      </c>
      <c r="H3168" s="21">
        <v>400247</v>
      </c>
      <c r="I3168" s="21" t="s">
        <v>4602</v>
      </c>
      <c r="J3168" s="21">
        <v>1</v>
      </c>
      <c r="K3168" s="21">
        <v>1</v>
      </c>
      <c r="L3168" s="21">
        <f t="shared" si="333"/>
        <v>0</v>
      </c>
      <c r="M3168" s="21" t="s">
        <v>4857</v>
      </c>
      <c r="N3168" s="30">
        <v>45937</v>
      </c>
      <c r="O3168" s="48">
        <v>9005.5</v>
      </c>
      <c r="P3168" s="21" t="s">
        <v>2046</v>
      </c>
      <c r="Q3168" s="21">
        <v>58156571955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Banglore</v>
      </c>
      <c r="W3168" s="38"/>
      <c r="X3168" s="30">
        <v>45938</v>
      </c>
      <c r="Y3168" s="21">
        <f t="shared" si="334"/>
        <v>1</v>
      </c>
      <c r="Z3168" s="21" t="str">
        <f t="shared" si="335"/>
        <v>Tuesday</v>
      </c>
      <c r="AA3168" s="21" t="str">
        <f t="shared" si="336"/>
        <v>Wednesday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3167</v>
      </c>
      <c r="B3169" s="21" t="s">
        <v>4720</v>
      </c>
      <c r="C3169" s="30">
        <v>45926</v>
      </c>
      <c r="D3169" s="30">
        <v>45936</v>
      </c>
      <c r="E3169" s="47">
        <v>123.75</v>
      </c>
      <c r="F3169" s="47">
        <f t="shared" si="331"/>
        <v>10890</v>
      </c>
      <c r="G3169" s="48">
        <f t="shared" si="332"/>
        <v>10890</v>
      </c>
      <c r="H3169" s="21">
        <v>400535</v>
      </c>
      <c r="I3169" s="21" t="s">
        <v>4603</v>
      </c>
      <c r="J3169" s="21">
        <v>1</v>
      </c>
      <c r="K3169" s="21">
        <v>1</v>
      </c>
      <c r="L3169" s="21">
        <f t="shared" si="333"/>
        <v>0</v>
      </c>
      <c r="M3169" s="21" t="s">
        <v>4950</v>
      </c>
      <c r="N3169" s="30">
        <v>45938</v>
      </c>
      <c r="O3169" s="48">
        <v>17902.5</v>
      </c>
      <c r="P3169" s="21" t="s">
        <v>1136</v>
      </c>
      <c r="Q3169" s="21" t="s">
        <v>636</v>
      </c>
      <c r="R3169" s="21" t="s">
        <v>723</v>
      </c>
      <c r="S3169" s="3">
        <v>4</v>
      </c>
      <c r="T3169" s="37"/>
      <c r="U3169" s="21" t="s">
        <v>18</v>
      </c>
      <c r="V3169" s="21" t="str">
        <f>VLOOKUP(P3169,'Customer List'!B:C,2,)</f>
        <v>Delhi</v>
      </c>
      <c r="W3169" s="38"/>
      <c r="X3169" s="30">
        <f>IF(OR(R3169 = "PRIYANKA MADAM", R3169 = "DEEPAK", R3169 = "PORTER"),N3169,"")</f>
        <v>45938</v>
      </c>
      <c r="Y3169" s="21">
        <f t="shared" si="334"/>
        <v>0</v>
      </c>
      <c r="Z3169" s="21" t="str">
        <f t="shared" si="335"/>
        <v>Wednesday</v>
      </c>
      <c r="AA3169" s="21" t="str">
        <f t="shared" si="336"/>
        <v>Wednesday</v>
      </c>
      <c r="AB3169" s="21" t="str">
        <f>VLOOKUP(U3169,'Currency Sheet'!A:C,3,)</f>
        <v>DOLLAR</v>
      </c>
      <c r="AC3169" s="42" t="str">
        <f>VLOOKUP(P3169,'Customer List'!B:D,3,)</f>
        <v>Local</v>
      </c>
    </row>
    <row r="3170" spans="1:29" x14ac:dyDescent="0.25">
      <c r="A3170" s="21">
        <v>3168</v>
      </c>
      <c r="B3170" s="21" t="s">
        <v>4720</v>
      </c>
      <c r="C3170" s="30">
        <v>45926</v>
      </c>
      <c r="D3170" s="30">
        <v>45936</v>
      </c>
      <c r="E3170" s="47">
        <v>153</v>
      </c>
      <c r="F3170" s="47">
        <f t="shared" si="331"/>
        <v>13464</v>
      </c>
      <c r="G3170" s="48">
        <f t="shared" si="332"/>
        <v>13464</v>
      </c>
      <c r="H3170" s="21">
        <v>400539</v>
      </c>
      <c r="I3170" s="21" t="s">
        <v>4604</v>
      </c>
      <c r="J3170" s="21">
        <v>1</v>
      </c>
      <c r="K3170" s="21">
        <v>1</v>
      </c>
      <c r="L3170" s="21">
        <f t="shared" si="333"/>
        <v>0</v>
      </c>
      <c r="M3170" s="21" t="s">
        <v>4950</v>
      </c>
      <c r="N3170" s="30">
        <v>45938</v>
      </c>
      <c r="O3170" s="48">
        <v>22134</v>
      </c>
      <c r="P3170" s="21" t="s">
        <v>1136</v>
      </c>
      <c r="Q3170" s="21" t="s">
        <v>636</v>
      </c>
      <c r="R3170" s="21" t="s">
        <v>723</v>
      </c>
      <c r="S3170" s="3">
        <v>4</v>
      </c>
      <c r="T3170" s="37"/>
      <c r="U3170" s="21" t="s">
        <v>18</v>
      </c>
      <c r="V3170" s="21" t="str">
        <f>VLOOKUP(P3170,'Customer List'!B:C,2,)</f>
        <v>Delhi</v>
      </c>
      <c r="W3170" s="38"/>
      <c r="X3170" s="30">
        <f>IF(OR(R3170 = "PRIYANKA MADAM", R3170 = "DEEPAK", R3170 = "PORTER"),N3170,"")</f>
        <v>45938</v>
      </c>
      <c r="Y3170" s="21">
        <f t="shared" si="334"/>
        <v>0</v>
      </c>
      <c r="Z3170" s="21" t="str">
        <f t="shared" si="335"/>
        <v>Wednesday</v>
      </c>
      <c r="AA3170" s="21" t="str">
        <f t="shared" si="336"/>
        <v>Wednesday</v>
      </c>
      <c r="AB3170" s="21" t="str">
        <f>VLOOKUP(U3170,'Currency Sheet'!A:C,3,)</f>
        <v>DOLLAR</v>
      </c>
      <c r="AC3170" s="42" t="str">
        <f>VLOOKUP(P3170,'Customer List'!B:D,3,)</f>
        <v>Local</v>
      </c>
    </row>
    <row r="3171" spans="1:29" x14ac:dyDescent="0.25">
      <c r="A3171" s="21">
        <v>3169</v>
      </c>
      <c r="B3171" s="21" t="s">
        <v>4720</v>
      </c>
      <c r="C3171" s="30">
        <v>45926</v>
      </c>
      <c r="D3171" s="30">
        <v>45936</v>
      </c>
      <c r="E3171" s="47">
        <v>90.3</v>
      </c>
      <c r="F3171" s="47">
        <f t="shared" si="331"/>
        <v>7946.4</v>
      </c>
      <c r="G3171" s="48">
        <f t="shared" si="332"/>
        <v>7946.4</v>
      </c>
      <c r="H3171" s="21">
        <v>405210</v>
      </c>
      <c r="I3171" s="21" t="s">
        <v>4605</v>
      </c>
      <c r="J3171" s="21">
        <v>1</v>
      </c>
      <c r="K3171" s="21">
        <v>1</v>
      </c>
      <c r="L3171" s="21">
        <f t="shared" si="333"/>
        <v>0</v>
      </c>
      <c r="M3171" s="21" t="s">
        <v>4878</v>
      </c>
      <c r="N3171" s="30">
        <v>45937</v>
      </c>
      <c r="O3171" s="48">
        <v>13996.5</v>
      </c>
      <c r="P3171" s="21" t="s">
        <v>295</v>
      </c>
      <c r="Q3171" s="21">
        <v>58156572773</v>
      </c>
      <c r="R3171" s="21" t="s">
        <v>40</v>
      </c>
      <c r="S3171" s="3">
        <v>4</v>
      </c>
      <c r="T3171" s="37"/>
      <c r="U3171" s="21" t="s">
        <v>18</v>
      </c>
      <c r="V3171" s="21" t="str">
        <f>VLOOKUP(P3171,'Customer List'!B:C,2,)</f>
        <v>Kerala</v>
      </c>
      <c r="W3171" s="38"/>
      <c r="X3171" s="30">
        <v>45941</v>
      </c>
      <c r="Y3171" s="21">
        <f t="shared" si="334"/>
        <v>4</v>
      </c>
      <c r="Z3171" s="21" t="str">
        <f t="shared" si="335"/>
        <v>Tuesday</v>
      </c>
      <c r="AA3171" s="21" t="str">
        <f t="shared" si="336"/>
        <v>Saturday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3170</v>
      </c>
      <c r="B3172" s="21" t="s">
        <v>4720</v>
      </c>
      <c r="C3172" s="30">
        <v>45926</v>
      </c>
      <c r="D3172" s="30">
        <v>45936</v>
      </c>
      <c r="E3172" s="47">
        <v>49.7</v>
      </c>
      <c r="F3172" s="47">
        <f t="shared" si="331"/>
        <v>4373.6000000000004</v>
      </c>
      <c r="G3172" s="48">
        <f t="shared" si="332"/>
        <v>4373.6000000000004</v>
      </c>
      <c r="H3172" s="21">
        <v>407001</v>
      </c>
      <c r="I3172" s="21" t="s">
        <v>4606</v>
      </c>
      <c r="J3172" s="21">
        <v>1</v>
      </c>
      <c r="K3172" s="21">
        <v>1</v>
      </c>
      <c r="L3172" s="21">
        <f t="shared" si="333"/>
        <v>0</v>
      </c>
      <c r="M3172" s="21" t="s">
        <v>4911</v>
      </c>
      <c r="N3172" s="30">
        <v>45937</v>
      </c>
      <c r="O3172" s="48">
        <v>6603</v>
      </c>
      <c r="P3172" s="21" t="s">
        <v>172</v>
      </c>
      <c r="Q3172" s="21">
        <v>58156571163</v>
      </c>
      <c r="R3172" s="21" t="s">
        <v>40</v>
      </c>
      <c r="S3172" s="3">
        <v>4</v>
      </c>
      <c r="T3172" s="37"/>
      <c r="U3172" s="21" t="s">
        <v>18</v>
      </c>
      <c r="V3172" s="21" t="str">
        <f>VLOOKUP(P3172,'Customer List'!B:C,2,)</f>
        <v>Kolkata</v>
      </c>
      <c r="W3172" s="38"/>
      <c r="X3172" s="30">
        <v>45939</v>
      </c>
      <c r="Y3172" s="21">
        <f t="shared" si="334"/>
        <v>2</v>
      </c>
      <c r="Z3172" s="21" t="str">
        <f t="shared" si="335"/>
        <v>Tuesday</v>
      </c>
      <c r="AA3172" s="21" t="str">
        <f t="shared" si="336"/>
        <v>Thursday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3171</v>
      </c>
      <c r="B3173" s="21" t="s">
        <v>4720</v>
      </c>
      <c r="C3173" s="30">
        <v>45926</v>
      </c>
      <c r="D3173" s="30">
        <v>45936</v>
      </c>
      <c r="E3173" s="47">
        <v>234.5</v>
      </c>
      <c r="F3173" s="47">
        <f t="shared" si="331"/>
        <v>20636</v>
      </c>
      <c r="G3173" s="48">
        <f t="shared" si="332"/>
        <v>20636</v>
      </c>
      <c r="H3173" s="21">
        <v>423102</v>
      </c>
      <c r="I3173" s="21" t="s">
        <v>4607</v>
      </c>
      <c r="J3173" s="21">
        <v>1</v>
      </c>
      <c r="K3173" s="21">
        <v>1</v>
      </c>
      <c r="L3173" s="21">
        <f t="shared" si="333"/>
        <v>0</v>
      </c>
      <c r="M3173" s="21" t="s">
        <v>4919</v>
      </c>
      <c r="N3173" s="30">
        <v>45937</v>
      </c>
      <c r="O3173" s="48">
        <v>25446.6</v>
      </c>
      <c r="P3173" s="21" t="s">
        <v>276</v>
      </c>
      <c r="Q3173" s="21">
        <v>58156565795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Pune</v>
      </c>
      <c r="W3173" s="38"/>
      <c r="X3173" s="30">
        <v>45938</v>
      </c>
      <c r="Y3173" s="21">
        <f t="shared" si="334"/>
        <v>1</v>
      </c>
      <c r="Z3173" s="21" t="str">
        <f t="shared" si="335"/>
        <v>Tuesday</v>
      </c>
      <c r="AA3173" s="21" t="str">
        <f t="shared" si="336"/>
        <v>Wednesday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3172</v>
      </c>
      <c r="B3174" s="21" t="s">
        <v>4720</v>
      </c>
      <c r="C3174" s="30">
        <v>45926</v>
      </c>
      <c r="D3174" s="30">
        <v>45936</v>
      </c>
      <c r="E3174" s="47">
        <v>62.3</v>
      </c>
      <c r="F3174" s="47">
        <f t="shared" si="331"/>
        <v>5482.4</v>
      </c>
      <c r="G3174" s="48">
        <f t="shared" si="332"/>
        <v>5482.4</v>
      </c>
      <c r="H3174" s="21">
        <v>423105</v>
      </c>
      <c r="I3174" s="21" t="s">
        <v>3892</v>
      </c>
      <c r="J3174" s="21">
        <v>1</v>
      </c>
      <c r="K3174" s="21">
        <v>1</v>
      </c>
      <c r="L3174" s="21">
        <f t="shared" si="333"/>
        <v>0</v>
      </c>
      <c r="M3174" s="21" t="s">
        <v>4862</v>
      </c>
      <c r="N3174" s="30">
        <v>45937</v>
      </c>
      <c r="O3174" s="48">
        <v>9380</v>
      </c>
      <c r="P3174" s="21" t="s">
        <v>4430</v>
      </c>
      <c r="Q3174" s="21">
        <v>58156564841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BANGLORE</v>
      </c>
      <c r="W3174" s="38"/>
      <c r="X3174" s="30">
        <v>45938</v>
      </c>
      <c r="Y3174" s="21">
        <f t="shared" si="334"/>
        <v>1</v>
      </c>
      <c r="Z3174" s="21" t="str">
        <f t="shared" si="335"/>
        <v>Tuesday</v>
      </c>
      <c r="AA3174" s="21" t="str">
        <f t="shared" si="336"/>
        <v>Wednesday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3173</v>
      </c>
      <c r="B3175" s="21" t="s">
        <v>4720</v>
      </c>
      <c r="C3175" s="30">
        <v>45926</v>
      </c>
      <c r="D3175" s="30">
        <v>45936</v>
      </c>
      <c r="E3175" s="47">
        <v>62.3</v>
      </c>
      <c r="F3175" s="47">
        <f t="shared" si="331"/>
        <v>5482.4</v>
      </c>
      <c r="G3175" s="48">
        <f t="shared" si="332"/>
        <v>5482.4</v>
      </c>
      <c r="H3175" s="21">
        <v>423107</v>
      </c>
      <c r="I3175" s="21" t="s">
        <v>4608</v>
      </c>
      <c r="J3175" s="21">
        <v>1</v>
      </c>
      <c r="K3175" s="21">
        <v>1</v>
      </c>
      <c r="L3175" s="21">
        <f t="shared" si="333"/>
        <v>0</v>
      </c>
      <c r="M3175" s="21" t="s">
        <v>4960</v>
      </c>
      <c r="N3175" s="30">
        <v>45937</v>
      </c>
      <c r="O3175" s="48">
        <v>0</v>
      </c>
      <c r="P3175" s="21" t="s">
        <v>617</v>
      </c>
      <c r="Q3175" s="21">
        <v>58156578664</v>
      </c>
      <c r="R3175" s="21" t="s">
        <v>40</v>
      </c>
      <c r="S3175" s="3">
        <v>-20</v>
      </c>
      <c r="T3175" s="37" t="s">
        <v>609</v>
      </c>
      <c r="U3175" s="21" t="s">
        <v>18</v>
      </c>
      <c r="V3175" s="21" t="str">
        <f>VLOOKUP(P3175,'Customer List'!B:C,2,)</f>
        <v>Bhuvneshwar</v>
      </c>
      <c r="W3175" s="38"/>
      <c r="X3175" s="30">
        <v>45941</v>
      </c>
      <c r="Y3175" s="21">
        <f t="shared" si="334"/>
        <v>4</v>
      </c>
      <c r="Z3175" s="21" t="str">
        <f t="shared" si="335"/>
        <v>Tuesday</v>
      </c>
      <c r="AA3175" s="21" t="str">
        <f t="shared" si="336"/>
        <v>Saturday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x14ac:dyDescent="0.25">
      <c r="A3176" s="21">
        <v>3174</v>
      </c>
      <c r="B3176" s="21" t="s">
        <v>4720</v>
      </c>
      <c r="C3176" s="30">
        <v>45926</v>
      </c>
      <c r="D3176" s="30">
        <v>45936</v>
      </c>
      <c r="E3176" s="47">
        <v>62.3</v>
      </c>
      <c r="F3176" s="47">
        <f t="shared" si="331"/>
        <v>5482.4</v>
      </c>
      <c r="G3176" s="48">
        <f t="shared" si="332"/>
        <v>5482.4</v>
      </c>
      <c r="H3176" s="21">
        <v>423115</v>
      </c>
      <c r="I3176" s="21" t="s">
        <v>4309</v>
      </c>
      <c r="J3176" s="21">
        <v>1</v>
      </c>
      <c r="K3176" s="21">
        <v>1</v>
      </c>
      <c r="L3176" s="21">
        <f t="shared" si="333"/>
        <v>0</v>
      </c>
      <c r="M3176" s="21" t="s">
        <v>5022</v>
      </c>
      <c r="N3176" s="30">
        <v>45937</v>
      </c>
      <c r="O3176" s="48">
        <v>7609.5</v>
      </c>
      <c r="P3176" s="21" t="s">
        <v>617</v>
      </c>
      <c r="Q3176" s="21">
        <v>58156578664</v>
      </c>
      <c r="R3176" s="21" t="s">
        <v>40</v>
      </c>
      <c r="S3176" s="3">
        <v>-20</v>
      </c>
      <c r="T3176" s="37"/>
      <c r="U3176" s="21" t="s">
        <v>18</v>
      </c>
      <c r="V3176" s="21" t="str">
        <f>VLOOKUP(P3176,'Customer List'!B:C,2,)</f>
        <v>Bhuvneshwar</v>
      </c>
      <c r="W3176" s="38"/>
      <c r="X3176" s="30">
        <v>45941</v>
      </c>
      <c r="Y3176" s="21">
        <f t="shared" si="334"/>
        <v>4</v>
      </c>
      <c r="Z3176" s="21" t="str">
        <f t="shared" si="335"/>
        <v>Tuesday</v>
      </c>
      <c r="AA3176" s="21" t="str">
        <f t="shared" si="336"/>
        <v>Saturday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x14ac:dyDescent="0.25">
      <c r="A3177" s="21">
        <v>3175</v>
      </c>
      <c r="B3177" s="21" t="s">
        <v>4720</v>
      </c>
      <c r="C3177" s="30">
        <v>45926</v>
      </c>
      <c r="D3177" s="30">
        <v>45936</v>
      </c>
      <c r="E3177" s="47">
        <v>75.75</v>
      </c>
      <c r="F3177" s="47">
        <f t="shared" si="331"/>
        <v>6666</v>
      </c>
      <c r="G3177" s="48">
        <f t="shared" si="332"/>
        <v>6666</v>
      </c>
      <c r="H3177" s="21">
        <v>423801</v>
      </c>
      <c r="I3177" s="21" t="s">
        <v>3812</v>
      </c>
      <c r="J3177" s="21">
        <v>1</v>
      </c>
      <c r="K3177" s="21">
        <v>1</v>
      </c>
      <c r="L3177" s="21">
        <f t="shared" si="333"/>
        <v>0</v>
      </c>
      <c r="M3177" s="21" t="s">
        <v>4910</v>
      </c>
      <c r="N3177" s="30">
        <v>45937</v>
      </c>
      <c r="O3177" s="48">
        <v>9393</v>
      </c>
      <c r="P3177" s="21" t="s">
        <v>172</v>
      </c>
      <c r="Q3177" s="21">
        <v>58156571163</v>
      </c>
      <c r="R3177" s="21" t="s">
        <v>40</v>
      </c>
      <c r="S3177" s="3">
        <v>-20</v>
      </c>
      <c r="T3177" s="37"/>
      <c r="U3177" s="21" t="s">
        <v>18</v>
      </c>
      <c r="V3177" s="21" t="str">
        <f>VLOOKUP(P3177,'Customer List'!B:C,2,)</f>
        <v>Kolkata</v>
      </c>
      <c r="W3177" s="38"/>
      <c r="X3177" s="30">
        <v>45939</v>
      </c>
      <c r="Y3177" s="21">
        <f t="shared" si="334"/>
        <v>2</v>
      </c>
      <c r="Z3177" s="21" t="str">
        <f t="shared" si="335"/>
        <v>Tuesday</v>
      </c>
      <c r="AA3177" s="21" t="str">
        <f t="shared" si="336"/>
        <v>Thursday</v>
      </c>
      <c r="AB3177" s="21" t="str">
        <f>VLOOKUP(U3177,'Currency Sheet'!A:C,3,)</f>
        <v>DOLLAR</v>
      </c>
      <c r="AC3177" s="42" t="str">
        <f>VLOOKUP(P3177,'Customer List'!B:D,3,)</f>
        <v>OutStation</v>
      </c>
    </row>
    <row r="3178" spans="1:29" x14ac:dyDescent="0.25">
      <c r="A3178" s="21">
        <v>3176</v>
      </c>
      <c r="B3178" s="21" t="s">
        <v>4720</v>
      </c>
      <c r="C3178" s="30">
        <v>45926</v>
      </c>
      <c r="D3178" s="30">
        <v>45936</v>
      </c>
      <c r="E3178" s="47">
        <v>75.75</v>
      </c>
      <c r="F3178" s="47">
        <f t="shared" si="331"/>
        <v>6666</v>
      </c>
      <c r="G3178" s="48">
        <f t="shared" si="332"/>
        <v>6666</v>
      </c>
      <c r="H3178" s="21">
        <v>423801</v>
      </c>
      <c r="I3178" s="21" t="s">
        <v>3812</v>
      </c>
      <c r="J3178" s="21">
        <v>1</v>
      </c>
      <c r="K3178" s="21">
        <v>1</v>
      </c>
      <c r="L3178" s="21">
        <f t="shared" si="333"/>
        <v>0</v>
      </c>
      <c r="M3178" s="21" t="s">
        <v>4967</v>
      </c>
      <c r="N3178" s="30">
        <v>45939</v>
      </c>
      <c r="O3178" s="48">
        <v>11028.5</v>
      </c>
      <c r="P3178" s="21" t="s">
        <v>4968</v>
      </c>
      <c r="Q3178" s="21" t="s">
        <v>636</v>
      </c>
      <c r="R3178" s="21" t="s">
        <v>637</v>
      </c>
      <c r="S3178" s="3">
        <v>-20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45939</v>
      </c>
      <c r="Y3178" s="21">
        <f t="shared" si="334"/>
        <v>0</v>
      </c>
      <c r="Z3178" s="21" t="str">
        <f t="shared" si="335"/>
        <v>Thursday</v>
      </c>
      <c r="AA3178" s="21" t="str">
        <f t="shared" si="336"/>
        <v>Thursday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3177</v>
      </c>
      <c r="B3179" s="21" t="s">
        <v>4720</v>
      </c>
      <c r="C3179" s="30">
        <v>45926</v>
      </c>
      <c r="D3179" s="30">
        <v>45936</v>
      </c>
      <c r="E3179" s="47">
        <v>115.5</v>
      </c>
      <c r="F3179" s="47">
        <f t="shared" si="331"/>
        <v>10164</v>
      </c>
      <c r="G3179" s="48">
        <f t="shared" si="332"/>
        <v>10164</v>
      </c>
      <c r="H3179" s="21">
        <v>424401</v>
      </c>
      <c r="I3179" s="21" t="s">
        <v>4609</v>
      </c>
      <c r="J3179" s="21">
        <v>1</v>
      </c>
      <c r="K3179" s="21"/>
      <c r="L3179" s="21">
        <f t="shared" si="333"/>
        <v>1</v>
      </c>
      <c r="M3179" s="21"/>
      <c r="N3179" s="30"/>
      <c r="O3179" s="48"/>
      <c r="P3179" s="21" t="s">
        <v>1145</v>
      </c>
      <c r="Q3179" s="21"/>
      <c r="R3179" s="21"/>
      <c r="S3179" s="3">
        <v>4</v>
      </c>
      <c r="T3179" s="37"/>
      <c r="U3179" s="21" t="s">
        <v>18</v>
      </c>
      <c r="V3179" s="21" t="str">
        <f>VLOOKUP(P3179,'Customer List'!B:C,2,)</f>
        <v>STOCK</v>
      </c>
      <c r="W3179" s="38" t="s">
        <v>1145</v>
      </c>
      <c r="X3179" s="57" t="str">
        <f>IF(OR(R6481 = "PRIYANKA MADAM", R6481 = "DEEPAK"), N6481, "")</f>
        <v/>
      </c>
      <c r="Y3179" s="21" t="str">
        <f t="shared" si="334"/>
        <v/>
      </c>
      <c r="Z3179" s="21" t="str">
        <f t="shared" si="335"/>
        <v/>
      </c>
      <c r="AA3179" s="21" t="str">
        <f t="shared" si="336"/>
        <v/>
      </c>
      <c r="AB3179" s="21" t="str">
        <f>VLOOKUP(U3179,'Currency Sheet'!A:C,3,)</f>
        <v>DOLLAR</v>
      </c>
      <c r="AC3179" s="42" t="str">
        <f>VLOOKUP(P3179,'Customer List'!B:D,3,)</f>
        <v>STOCK</v>
      </c>
    </row>
    <row r="3180" spans="1:29" x14ac:dyDescent="0.25">
      <c r="A3180" s="21">
        <v>3178</v>
      </c>
      <c r="B3180" s="21" t="s">
        <v>4720</v>
      </c>
      <c r="C3180" s="30">
        <v>45926</v>
      </c>
      <c r="D3180" s="30">
        <v>45936</v>
      </c>
      <c r="E3180" s="47">
        <v>115.5</v>
      </c>
      <c r="F3180" s="47">
        <f t="shared" si="331"/>
        <v>10164</v>
      </c>
      <c r="G3180" s="48">
        <f t="shared" si="332"/>
        <v>10164</v>
      </c>
      <c r="H3180" s="21">
        <v>424401</v>
      </c>
      <c r="I3180" s="21" t="s">
        <v>4609</v>
      </c>
      <c r="J3180" s="21">
        <v>1</v>
      </c>
      <c r="K3180" s="21">
        <v>1</v>
      </c>
      <c r="L3180" s="21">
        <f t="shared" si="333"/>
        <v>0</v>
      </c>
      <c r="M3180" s="21" t="s">
        <v>4874</v>
      </c>
      <c r="N3180" s="30">
        <v>45937</v>
      </c>
      <c r="O3180" s="48">
        <v>19181.25</v>
      </c>
      <c r="P3180" s="21" t="s">
        <v>901</v>
      </c>
      <c r="Q3180" s="21" t="s">
        <v>636</v>
      </c>
      <c r="R3180" s="21" t="s">
        <v>723</v>
      </c>
      <c r="S3180" s="3">
        <v>4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45937</v>
      </c>
      <c r="Y3180" s="21">
        <f t="shared" si="334"/>
        <v>0</v>
      </c>
      <c r="Z3180" s="21" t="str">
        <f t="shared" si="335"/>
        <v>Tuesday</v>
      </c>
      <c r="AA3180" s="21" t="str">
        <f t="shared" si="336"/>
        <v>Tuesday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x14ac:dyDescent="0.25">
      <c r="A3181" s="21">
        <v>3179</v>
      </c>
      <c r="B3181" s="21" t="s">
        <v>4720</v>
      </c>
      <c r="C3181" s="30">
        <v>45926</v>
      </c>
      <c r="D3181" s="30">
        <v>45936</v>
      </c>
      <c r="E3181" s="47">
        <v>98.7</v>
      </c>
      <c r="F3181" s="47">
        <f t="shared" si="331"/>
        <v>8685.6</v>
      </c>
      <c r="G3181" s="48">
        <f t="shared" si="332"/>
        <v>8685.6</v>
      </c>
      <c r="H3181" s="21">
        <v>426102</v>
      </c>
      <c r="I3181" s="21" t="s">
        <v>4610</v>
      </c>
      <c r="J3181" s="21">
        <v>1</v>
      </c>
      <c r="K3181" s="21">
        <v>1</v>
      </c>
      <c r="L3181" s="21">
        <f t="shared" si="333"/>
        <v>0</v>
      </c>
      <c r="M3181" s="21" t="s">
        <v>4948</v>
      </c>
      <c r="N3181" s="30">
        <v>45938</v>
      </c>
      <c r="O3181" s="48">
        <v>15298.5</v>
      </c>
      <c r="P3181" s="21" t="s">
        <v>1136</v>
      </c>
      <c r="Q3181" s="21" t="s">
        <v>636</v>
      </c>
      <c r="R3181" s="21" t="s">
        <v>723</v>
      </c>
      <c r="S3181" s="3">
        <v>4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45938</v>
      </c>
      <c r="Y3181" s="21">
        <f t="shared" si="334"/>
        <v>0</v>
      </c>
      <c r="Z3181" s="21" t="str">
        <f t="shared" si="335"/>
        <v>Wednesday</v>
      </c>
      <c r="AA3181" s="21" t="str">
        <f t="shared" si="336"/>
        <v>Wednesday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x14ac:dyDescent="0.25">
      <c r="A3182" s="21">
        <v>3180</v>
      </c>
      <c r="B3182" s="21" t="s">
        <v>4720</v>
      </c>
      <c r="C3182" s="30">
        <v>45926</v>
      </c>
      <c r="D3182" s="30">
        <v>45936</v>
      </c>
      <c r="E3182" s="47">
        <v>172.9</v>
      </c>
      <c r="F3182" s="47">
        <f t="shared" si="331"/>
        <v>15215.2</v>
      </c>
      <c r="G3182" s="48">
        <f t="shared" si="332"/>
        <v>15215.2</v>
      </c>
      <c r="H3182" s="21">
        <v>427402</v>
      </c>
      <c r="I3182" s="21" t="s">
        <v>4611</v>
      </c>
      <c r="J3182" s="21">
        <v>1</v>
      </c>
      <c r="K3182" s="21">
        <v>1</v>
      </c>
      <c r="L3182" s="21">
        <f t="shared" si="333"/>
        <v>0</v>
      </c>
      <c r="M3182" s="21" t="s">
        <v>4950</v>
      </c>
      <c r="N3182" s="30">
        <v>45938</v>
      </c>
      <c r="O3182" s="48">
        <v>26799.5</v>
      </c>
      <c r="P3182" s="21" t="s">
        <v>1136</v>
      </c>
      <c r="Q3182" s="21" t="s">
        <v>636</v>
      </c>
      <c r="R3182" s="21" t="s">
        <v>723</v>
      </c>
      <c r="S3182" s="3">
        <v>-20</v>
      </c>
      <c r="T3182" s="37"/>
      <c r="U3182" s="21" t="s">
        <v>18</v>
      </c>
      <c r="V3182" s="21" t="str">
        <f>VLOOKUP(P3182,'Customer List'!B:C,2,)</f>
        <v>Delhi</v>
      </c>
      <c r="W3182" s="38"/>
      <c r="X3182" s="30">
        <f>IF(OR(R3182 = "PRIYANKA MADAM", R3182 = "DEEPAK", R3182 = "PORTER"),N3182,"")</f>
        <v>45938</v>
      </c>
      <c r="Y3182" s="21">
        <f t="shared" si="334"/>
        <v>0</v>
      </c>
      <c r="Z3182" s="21" t="str">
        <f t="shared" si="335"/>
        <v>Wednesday</v>
      </c>
      <c r="AA3182" s="21" t="str">
        <f t="shared" si="336"/>
        <v>Wednesday</v>
      </c>
      <c r="AB3182" s="21" t="str">
        <f>VLOOKUP(U3182,'Currency Sheet'!A:C,3,)</f>
        <v>DOLLAR</v>
      </c>
      <c r="AC3182" s="42" t="str">
        <f>VLOOKUP(P3182,'Customer List'!B:D,3,)</f>
        <v>Local</v>
      </c>
    </row>
    <row r="3183" spans="1:29" x14ac:dyDescent="0.25">
      <c r="A3183" s="21">
        <v>3181</v>
      </c>
      <c r="B3183" s="21" t="s">
        <v>4720</v>
      </c>
      <c r="C3183" s="30">
        <v>45926</v>
      </c>
      <c r="D3183" s="30">
        <v>45936</v>
      </c>
      <c r="E3183" s="47">
        <v>213.5</v>
      </c>
      <c r="F3183" s="47">
        <f t="shared" si="331"/>
        <v>18788</v>
      </c>
      <c r="G3183" s="48">
        <f t="shared" si="332"/>
        <v>18788</v>
      </c>
      <c r="H3183" s="21">
        <v>430104</v>
      </c>
      <c r="I3183" s="21" t="s">
        <v>4612</v>
      </c>
      <c r="J3183" s="21">
        <v>1</v>
      </c>
      <c r="K3183" s="21">
        <v>1</v>
      </c>
      <c r="L3183" s="21">
        <f t="shared" si="333"/>
        <v>0</v>
      </c>
      <c r="M3183" s="21" t="s">
        <v>4911</v>
      </c>
      <c r="N3183" s="30">
        <v>45937</v>
      </c>
      <c r="O3183" s="48">
        <v>28365</v>
      </c>
      <c r="P3183" s="21" t="s">
        <v>172</v>
      </c>
      <c r="Q3183" s="21">
        <v>58156571163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Kolkata</v>
      </c>
      <c r="W3183" s="38"/>
      <c r="X3183" s="30">
        <v>45939</v>
      </c>
      <c r="Y3183" s="21">
        <f t="shared" si="334"/>
        <v>2</v>
      </c>
      <c r="Z3183" s="21" t="str">
        <f t="shared" si="335"/>
        <v>Tuesday</v>
      </c>
      <c r="AA3183" s="21" t="str">
        <f t="shared" si="336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3182</v>
      </c>
      <c r="B3184" s="21" t="s">
        <v>4720</v>
      </c>
      <c r="C3184" s="30">
        <v>45926</v>
      </c>
      <c r="D3184" s="30">
        <v>45936</v>
      </c>
      <c r="E3184" s="47">
        <v>213.5</v>
      </c>
      <c r="F3184" s="47">
        <f t="shared" si="331"/>
        <v>18788</v>
      </c>
      <c r="G3184" s="48">
        <f t="shared" si="332"/>
        <v>18788</v>
      </c>
      <c r="H3184" s="21">
        <v>430604</v>
      </c>
      <c r="I3184" s="21" t="s">
        <v>4613</v>
      </c>
      <c r="J3184" s="21">
        <v>1</v>
      </c>
      <c r="K3184" s="21">
        <v>1</v>
      </c>
      <c r="L3184" s="21">
        <f t="shared" si="333"/>
        <v>0</v>
      </c>
      <c r="M3184" s="21" t="s">
        <v>4911</v>
      </c>
      <c r="N3184" s="30">
        <v>45937</v>
      </c>
      <c r="O3184" s="48">
        <v>28365</v>
      </c>
      <c r="P3184" s="21" t="s">
        <v>172</v>
      </c>
      <c r="Q3184" s="21">
        <v>58156571163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Kolkata</v>
      </c>
      <c r="W3184" s="38"/>
      <c r="X3184" s="30">
        <v>45939</v>
      </c>
      <c r="Y3184" s="21">
        <f t="shared" si="334"/>
        <v>2</v>
      </c>
      <c r="Z3184" s="21" t="str">
        <f t="shared" si="335"/>
        <v>Tuesday</v>
      </c>
      <c r="AA3184" s="21" t="str">
        <f t="shared" si="336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3183</v>
      </c>
      <c r="B3185" s="21" t="s">
        <v>4720</v>
      </c>
      <c r="C3185" s="30">
        <v>45926</v>
      </c>
      <c r="D3185" s="30">
        <v>45936</v>
      </c>
      <c r="E3185" s="47">
        <v>417.75</v>
      </c>
      <c r="F3185" s="47">
        <f t="shared" si="331"/>
        <v>36762</v>
      </c>
      <c r="G3185" s="48">
        <f t="shared" si="332"/>
        <v>36762</v>
      </c>
      <c r="H3185" s="21">
        <v>480019</v>
      </c>
      <c r="I3185" s="21" t="s">
        <v>4614</v>
      </c>
      <c r="J3185" s="21">
        <v>1</v>
      </c>
      <c r="K3185" s="21">
        <v>1</v>
      </c>
      <c r="L3185" s="21">
        <f t="shared" si="333"/>
        <v>0</v>
      </c>
      <c r="M3185" s="21" t="s">
        <v>4954</v>
      </c>
      <c r="N3185" s="30">
        <v>45938</v>
      </c>
      <c r="O3185" s="48">
        <v>0</v>
      </c>
      <c r="P3185" s="21" t="s">
        <v>1895</v>
      </c>
      <c r="Q3185" s="21">
        <v>58156650086</v>
      </c>
      <c r="R3185" s="21" t="s">
        <v>40</v>
      </c>
      <c r="S3185" s="3" t="s">
        <v>299</v>
      </c>
      <c r="T3185" s="37"/>
      <c r="U3185" s="21" t="s">
        <v>18</v>
      </c>
      <c r="V3185" s="21" t="str">
        <f>VLOOKUP(P3185,'Customer List'!B:C,2,)</f>
        <v>Mumbai</v>
      </c>
      <c r="W3185" s="38"/>
      <c r="X3185" s="30">
        <v>45939</v>
      </c>
      <c r="Y3185" s="21">
        <f t="shared" si="334"/>
        <v>1</v>
      </c>
      <c r="Z3185" s="21" t="str">
        <f t="shared" si="335"/>
        <v>Wednesday</v>
      </c>
      <c r="AA3185" s="21" t="str">
        <f t="shared" si="336"/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3184</v>
      </c>
      <c r="B3186" s="21" t="s">
        <v>4720</v>
      </c>
      <c r="C3186" s="30">
        <v>45926</v>
      </c>
      <c r="D3186" s="30">
        <v>45936</v>
      </c>
      <c r="E3186" s="47">
        <v>77</v>
      </c>
      <c r="F3186" s="47">
        <f t="shared" si="331"/>
        <v>6776</v>
      </c>
      <c r="G3186" s="48">
        <f t="shared" si="332"/>
        <v>6776</v>
      </c>
      <c r="H3186" s="21">
        <v>505808</v>
      </c>
      <c r="I3186" s="21" t="s">
        <v>4615</v>
      </c>
      <c r="J3186" s="21">
        <v>1</v>
      </c>
      <c r="K3186" s="21">
        <v>1</v>
      </c>
      <c r="L3186" s="21">
        <f t="shared" si="333"/>
        <v>0</v>
      </c>
      <c r="M3186" s="21" t="s">
        <v>4937</v>
      </c>
      <c r="N3186" s="30">
        <v>45937</v>
      </c>
      <c r="O3186" s="48">
        <v>12787.5</v>
      </c>
      <c r="P3186" s="21" t="s">
        <v>319</v>
      </c>
      <c r="Q3186" s="21">
        <v>58156571594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Gujrat</v>
      </c>
      <c r="W3186" s="38"/>
      <c r="X3186" s="30">
        <v>45938</v>
      </c>
      <c r="Y3186" s="21">
        <f t="shared" si="334"/>
        <v>1</v>
      </c>
      <c r="Z3186" s="21" t="str">
        <f t="shared" si="335"/>
        <v>Tuesday</v>
      </c>
      <c r="AA3186" s="21" t="str">
        <f t="shared" si="336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3185</v>
      </c>
      <c r="B3187" s="21" t="s">
        <v>4720</v>
      </c>
      <c r="C3187" s="30">
        <v>45926</v>
      </c>
      <c r="D3187" s="30">
        <v>45936</v>
      </c>
      <c r="E3187" s="47">
        <v>30.8</v>
      </c>
      <c r="F3187" s="47">
        <f t="shared" si="331"/>
        <v>2710.4</v>
      </c>
      <c r="G3187" s="48">
        <f t="shared" si="332"/>
        <v>2710.4</v>
      </c>
      <c r="H3187" s="21">
        <v>505809</v>
      </c>
      <c r="I3187" s="21" t="s">
        <v>4010</v>
      </c>
      <c r="J3187" s="21">
        <v>1</v>
      </c>
      <c r="K3187" s="21">
        <v>1</v>
      </c>
      <c r="L3187" s="21">
        <f t="shared" si="333"/>
        <v>0</v>
      </c>
      <c r="M3187" s="21" t="s">
        <v>4863</v>
      </c>
      <c r="N3187" s="30">
        <v>45937</v>
      </c>
      <c r="O3187" s="48">
        <v>5115</v>
      </c>
      <c r="P3187" s="21" t="s">
        <v>4655</v>
      </c>
      <c r="Q3187" s="21">
        <v>58156568330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Hyderabad</v>
      </c>
      <c r="W3187" s="38"/>
      <c r="X3187" s="30">
        <v>45939</v>
      </c>
      <c r="Y3187" s="21">
        <f t="shared" si="334"/>
        <v>2</v>
      </c>
      <c r="Z3187" s="21" t="str">
        <f t="shared" si="335"/>
        <v>Tuesday</v>
      </c>
      <c r="AA3187" s="21" t="str">
        <f t="shared" si="336"/>
        <v>Thursday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3186</v>
      </c>
      <c r="B3188" s="21" t="s">
        <v>4720</v>
      </c>
      <c r="C3188" s="30">
        <v>45926</v>
      </c>
      <c r="D3188" s="30">
        <v>45936</v>
      </c>
      <c r="E3188" s="47">
        <v>236.6</v>
      </c>
      <c r="F3188" s="47">
        <f t="shared" si="331"/>
        <v>20820.8</v>
      </c>
      <c r="G3188" s="48">
        <f t="shared" si="332"/>
        <v>20820.8</v>
      </c>
      <c r="H3188" s="21">
        <v>516906</v>
      </c>
      <c r="I3188" s="21" t="s">
        <v>4616</v>
      </c>
      <c r="J3188" s="21">
        <v>1</v>
      </c>
      <c r="K3188" s="21">
        <v>1</v>
      </c>
      <c r="L3188" s="21">
        <f t="shared" si="333"/>
        <v>0</v>
      </c>
      <c r="M3188" s="21" t="s">
        <v>4919</v>
      </c>
      <c r="N3188" s="30">
        <v>45937</v>
      </c>
      <c r="O3188" s="48">
        <v>25674.48</v>
      </c>
      <c r="P3188" s="21" t="s">
        <v>276</v>
      </c>
      <c r="Q3188" s="21">
        <v>58156565795</v>
      </c>
      <c r="R3188" s="21" t="s">
        <v>40</v>
      </c>
      <c r="S3188" s="3">
        <v>4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34"/>
        <v>1</v>
      </c>
      <c r="Z3188" s="21" t="str">
        <f t="shared" si="335"/>
        <v>Tuesday</v>
      </c>
      <c r="AA3188" s="21" t="str">
        <f t="shared" si="336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3187</v>
      </c>
      <c r="B3189" s="21" t="s">
        <v>4720</v>
      </c>
      <c r="C3189" s="30">
        <v>45926</v>
      </c>
      <c r="D3189" s="30">
        <v>45936</v>
      </c>
      <c r="E3189" s="47">
        <v>160.30000000000001</v>
      </c>
      <c r="F3189" s="47">
        <f t="shared" si="331"/>
        <v>14106.400000000001</v>
      </c>
      <c r="G3189" s="48">
        <f t="shared" si="332"/>
        <v>14106.400000000001</v>
      </c>
      <c r="H3189" s="21">
        <v>577002</v>
      </c>
      <c r="I3189" s="21" t="s">
        <v>4617</v>
      </c>
      <c r="J3189" s="21">
        <v>1</v>
      </c>
      <c r="K3189" s="21">
        <v>1</v>
      </c>
      <c r="L3189" s="21">
        <f t="shared" si="333"/>
        <v>0</v>
      </c>
      <c r="M3189" s="21" t="s">
        <v>4919</v>
      </c>
      <c r="N3189" s="30">
        <v>45937</v>
      </c>
      <c r="O3189" s="48">
        <v>17394.84</v>
      </c>
      <c r="P3189" s="21" t="s">
        <v>276</v>
      </c>
      <c r="Q3189" s="21">
        <v>58156565795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34"/>
        <v>1</v>
      </c>
      <c r="Z3189" s="21" t="str">
        <f t="shared" si="335"/>
        <v>Tuesday</v>
      </c>
      <c r="AA3189" s="21" t="str">
        <f t="shared" si="336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3188</v>
      </c>
      <c r="B3190" s="21" t="s">
        <v>4720</v>
      </c>
      <c r="C3190" s="30">
        <v>45926</v>
      </c>
      <c r="D3190" s="30">
        <v>45936</v>
      </c>
      <c r="E3190" s="47">
        <v>102.9</v>
      </c>
      <c r="F3190" s="47">
        <f t="shared" si="331"/>
        <v>9055.2000000000007</v>
      </c>
      <c r="G3190" s="48">
        <f t="shared" si="332"/>
        <v>9055.2000000000007</v>
      </c>
      <c r="H3190" s="21">
        <v>582302</v>
      </c>
      <c r="I3190" s="21" t="s">
        <v>4618</v>
      </c>
      <c r="J3190" s="21">
        <v>1</v>
      </c>
      <c r="K3190" s="21">
        <v>1</v>
      </c>
      <c r="L3190" s="21">
        <f t="shared" si="333"/>
        <v>0</v>
      </c>
      <c r="M3190" s="21" t="s">
        <v>4919</v>
      </c>
      <c r="N3190" s="30">
        <v>45937</v>
      </c>
      <c r="O3190" s="48">
        <v>11166.12</v>
      </c>
      <c r="P3190" s="21" t="s">
        <v>276</v>
      </c>
      <c r="Q3190" s="21">
        <v>58156565795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Pune</v>
      </c>
      <c r="W3190" s="38"/>
      <c r="X3190" s="30">
        <v>45938</v>
      </c>
      <c r="Y3190" s="21">
        <f t="shared" si="334"/>
        <v>1</v>
      </c>
      <c r="Z3190" s="21" t="str">
        <f t="shared" si="335"/>
        <v>Tuesday</v>
      </c>
      <c r="AA3190" s="21" t="str">
        <f t="shared" si="336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3189</v>
      </c>
      <c r="B3191" s="21" t="s">
        <v>4720</v>
      </c>
      <c r="C3191" s="30">
        <v>45926</v>
      </c>
      <c r="D3191" s="30">
        <v>45936</v>
      </c>
      <c r="E3191" s="47">
        <v>70.7</v>
      </c>
      <c r="F3191" s="47">
        <f t="shared" si="331"/>
        <v>6221.6</v>
      </c>
      <c r="G3191" s="48">
        <f t="shared" si="332"/>
        <v>6221.6</v>
      </c>
      <c r="H3191" s="21">
        <v>643808</v>
      </c>
      <c r="I3191" s="21" t="s">
        <v>4620</v>
      </c>
      <c r="J3191" s="21">
        <v>1</v>
      </c>
      <c r="K3191" s="21">
        <v>1</v>
      </c>
      <c r="L3191" s="21">
        <f t="shared" si="333"/>
        <v>0</v>
      </c>
      <c r="M3191" s="21" t="s">
        <v>4865</v>
      </c>
      <c r="N3191" s="30">
        <v>45937</v>
      </c>
      <c r="O3191" s="48">
        <v>10605</v>
      </c>
      <c r="P3191" s="21" t="s">
        <v>621</v>
      </c>
      <c r="Q3191" s="21">
        <v>58156569730</v>
      </c>
      <c r="R3191" s="21" t="s">
        <v>40</v>
      </c>
      <c r="S3191" s="3">
        <v>-20</v>
      </c>
      <c r="T3191" s="37"/>
      <c r="U3191" s="21" t="s">
        <v>18</v>
      </c>
      <c r="V3191" s="21" t="str">
        <f>VLOOKUP(P3191,'Customer List'!B:C,2,)</f>
        <v>Hyderabad</v>
      </c>
      <c r="W3191" s="38"/>
      <c r="X3191" s="30">
        <v>45938</v>
      </c>
      <c r="Y3191" s="21">
        <f t="shared" si="334"/>
        <v>1</v>
      </c>
      <c r="Z3191" s="21" t="str">
        <f t="shared" si="335"/>
        <v>Tuesday</v>
      </c>
      <c r="AA3191" s="21" t="str">
        <f t="shared" si="336"/>
        <v>Wednesday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3190</v>
      </c>
      <c r="B3192" s="21" t="s">
        <v>4720</v>
      </c>
      <c r="C3192" s="30">
        <v>45926</v>
      </c>
      <c r="D3192" s="30">
        <v>45936</v>
      </c>
      <c r="E3192" s="47">
        <v>205.1</v>
      </c>
      <c r="F3192" s="47">
        <f t="shared" si="331"/>
        <v>18048.8</v>
      </c>
      <c r="G3192" s="48">
        <f t="shared" si="332"/>
        <v>18048.8</v>
      </c>
      <c r="H3192" s="21">
        <v>644702</v>
      </c>
      <c r="I3192" s="21" t="s">
        <v>4621</v>
      </c>
      <c r="J3192" s="21">
        <v>1</v>
      </c>
      <c r="K3192" s="21">
        <v>1</v>
      </c>
      <c r="L3192" s="21">
        <f t="shared" si="333"/>
        <v>0</v>
      </c>
      <c r="M3192" s="21" t="s">
        <v>4914</v>
      </c>
      <c r="N3192" s="30">
        <v>45937</v>
      </c>
      <c r="O3192" s="48">
        <v>30882.2</v>
      </c>
      <c r="P3192" s="21" t="s">
        <v>191</v>
      </c>
      <c r="Q3192" s="48" t="s">
        <v>4741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Chandigarh</v>
      </c>
      <c r="W3192" s="38"/>
      <c r="X3192" s="30">
        <v>45937</v>
      </c>
      <c r="Y3192" s="21">
        <f t="shared" si="334"/>
        <v>0</v>
      </c>
      <c r="Z3192" s="21" t="str">
        <f t="shared" si="335"/>
        <v>Tuesday</v>
      </c>
      <c r="AA3192" s="21" t="str">
        <f t="shared" si="336"/>
        <v>Tuesday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3191</v>
      </c>
      <c r="B3193" s="21" t="s">
        <v>4720</v>
      </c>
      <c r="C3193" s="30">
        <v>45926</v>
      </c>
      <c r="D3193" s="30">
        <v>45936</v>
      </c>
      <c r="E3193" s="47">
        <v>226.1</v>
      </c>
      <c r="F3193" s="47">
        <f t="shared" si="331"/>
        <v>19896.8</v>
      </c>
      <c r="G3193" s="48">
        <f t="shared" si="332"/>
        <v>19896.8</v>
      </c>
      <c r="H3193" s="21">
        <v>651002</v>
      </c>
      <c r="I3193" s="21" t="s">
        <v>4622</v>
      </c>
      <c r="J3193" s="21">
        <v>1</v>
      </c>
      <c r="K3193" s="21">
        <v>1</v>
      </c>
      <c r="L3193" s="21">
        <f t="shared" si="333"/>
        <v>0</v>
      </c>
      <c r="M3193" s="21" t="s">
        <v>4954</v>
      </c>
      <c r="N3193" s="30">
        <v>45938</v>
      </c>
      <c r="O3193" s="48">
        <v>0</v>
      </c>
      <c r="P3193" s="21" t="s">
        <v>1895</v>
      </c>
      <c r="Q3193" s="21">
        <v>58156650086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Mumbai</v>
      </c>
      <c r="W3193" s="38"/>
      <c r="X3193" s="30">
        <v>45939</v>
      </c>
      <c r="Y3193" s="21">
        <f t="shared" si="334"/>
        <v>1</v>
      </c>
      <c r="Z3193" s="21" t="str">
        <f t="shared" si="335"/>
        <v>Wednesday</v>
      </c>
      <c r="AA3193" s="21" t="str">
        <f t="shared" si="336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3192</v>
      </c>
      <c r="B3194" s="21" t="s">
        <v>4720</v>
      </c>
      <c r="C3194" s="30">
        <v>45926</v>
      </c>
      <c r="D3194" s="30">
        <v>45936</v>
      </c>
      <c r="E3194" s="47">
        <v>136.5</v>
      </c>
      <c r="F3194" s="47">
        <f t="shared" si="331"/>
        <v>12012</v>
      </c>
      <c r="G3194" s="48">
        <f t="shared" si="332"/>
        <v>12012</v>
      </c>
      <c r="H3194" s="21">
        <v>653813</v>
      </c>
      <c r="I3194" s="21" t="s">
        <v>4623</v>
      </c>
      <c r="J3194" s="21">
        <v>1</v>
      </c>
      <c r="K3194" s="21">
        <v>1</v>
      </c>
      <c r="L3194" s="21">
        <f t="shared" si="333"/>
        <v>0</v>
      </c>
      <c r="M3194" s="21" t="s">
        <v>4911</v>
      </c>
      <c r="N3194" s="30">
        <v>45937</v>
      </c>
      <c r="O3194" s="48">
        <v>16926</v>
      </c>
      <c r="P3194" s="21" t="s">
        <v>172</v>
      </c>
      <c r="Q3194" s="21">
        <v>58156571163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Kolkata</v>
      </c>
      <c r="W3194" s="38"/>
      <c r="X3194" s="30">
        <v>45939</v>
      </c>
      <c r="Y3194" s="21">
        <f t="shared" si="334"/>
        <v>2</v>
      </c>
      <c r="Z3194" s="21" t="str">
        <f t="shared" si="335"/>
        <v>Tuesday</v>
      </c>
      <c r="AA3194" s="21" t="str">
        <f t="shared" si="336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x14ac:dyDescent="0.25">
      <c r="A3195" s="21">
        <v>3193</v>
      </c>
      <c r="B3195" s="21" t="s">
        <v>4720</v>
      </c>
      <c r="C3195" s="30">
        <v>45926</v>
      </c>
      <c r="D3195" s="30">
        <v>45936</v>
      </c>
      <c r="E3195" s="47">
        <v>177.1</v>
      </c>
      <c r="F3195" s="47">
        <f t="shared" si="331"/>
        <v>15584.8</v>
      </c>
      <c r="G3195" s="48">
        <f t="shared" si="332"/>
        <v>15584.8</v>
      </c>
      <c r="H3195" s="21">
        <v>691502</v>
      </c>
      <c r="I3195" s="21" t="s">
        <v>4624</v>
      </c>
      <c r="J3195" s="21">
        <v>1</v>
      </c>
      <c r="K3195" s="21">
        <v>1</v>
      </c>
      <c r="L3195" s="21">
        <f t="shared" si="333"/>
        <v>0</v>
      </c>
      <c r="M3195" s="21" t="s">
        <v>4954</v>
      </c>
      <c r="N3195" s="30">
        <v>45938</v>
      </c>
      <c r="O3195" s="48">
        <v>0</v>
      </c>
      <c r="P3195" s="21" t="s">
        <v>1895</v>
      </c>
      <c r="Q3195" s="21">
        <v>58156650086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Mumbai</v>
      </c>
      <c r="W3195" s="38"/>
      <c r="X3195" s="30">
        <v>45939</v>
      </c>
      <c r="Y3195" s="21">
        <f t="shared" si="334"/>
        <v>1</v>
      </c>
      <c r="Z3195" s="21" t="str">
        <f t="shared" si="335"/>
        <v>Wednesday</v>
      </c>
      <c r="AA3195" s="21" t="str">
        <f t="shared" si="336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3194</v>
      </c>
      <c r="B3196" s="21" t="s">
        <v>4720</v>
      </c>
      <c r="C3196" s="30">
        <v>45926</v>
      </c>
      <c r="D3196" s="30">
        <v>45936</v>
      </c>
      <c r="E3196" s="47">
        <v>177.1</v>
      </c>
      <c r="F3196" s="47">
        <f t="shared" si="331"/>
        <v>15584.8</v>
      </c>
      <c r="G3196" s="48">
        <f t="shared" si="332"/>
        <v>15584.8</v>
      </c>
      <c r="H3196" s="21">
        <v>692802</v>
      </c>
      <c r="I3196" s="21" t="s">
        <v>4625</v>
      </c>
      <c r="J3196" s="21">
        <v>1</v>
      </c>
      <c r="K3196" s="21">
        <v>1</v>
      </c>
      <c r="L3196" s="21">
        <f t="shared" si="333"/>
        <v>0</v>
      </c>
      <c r="M3196" s="21" t="s">
        <v>4919</v>
      </c>
      <c r="N3196" s="30">
        <v>45937</v>
      </c>
      <c r="O3196" s="48">
        <v>19217.88</v>
      </c>
      <c r="P3196" s="21" t="s">
        <v>276</v>
      </c>
      <c r="Q3196" s="21">
        <v>58156565795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Pune</v>
      </c>
      <c r="W3196" s="38"/>
      <c r="X3196" s="30">
        <v>45938</v>
      </c>
      <c r="Y3196" s="21">
        <f t="shared" si="334"/>
        <v>1</v>
      </c>
      <c r="Z3196" s="21" t="str">
        <f t="shared" si="335"/>
        <v>Tuesday</v>
      </c>
      <c r="AA3196" s="21" t="str">
        <f t="shared" si="336"/>
        <v>Wednesday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3195</v>
      </c>
      <c r="B3197" s="21" t="s">
        <v>4720</v>
      </c>
      <c r="C3197" s="30">
        <v>45926</v>
      </c>
      <c r="D3197" s="30">
        <v>45936</v>
      </c>
      <c r="E3197" s="47">
        <v>200.9</v>
      </c>
      <c r="F3197" s="47">
        <f t="shared" si="331"/>
        <v>17679.2</v>
      </c>
      <c r="G3197" s="48">
        <f t="shared" si="332"/>
        <v>17679.2</v>
      </c>
      <c r="H3197" s="21">
        <v>693504</v>
      </c>
      <c r="I3197" s="21" t="s">
        <v>4626</v>
      </c>
      <c r="J3197" s="21">
        <v>1</v>
      </c>
      <c r="K3197" s="21">
        <v>1</v>
      </c>
      <c r="L3197" s="21">
        <f t="shared" si="333"/>
        <v>0</v>
      </c>
      <c r="M3197" s="21" t="s">
        <v>4874</v>
      </c>
      <c r="N3197" s="30">
        <v>45937</v>
      </c>
      <c r="O3197" s="48">
        <v>33363.75</v>
      </c>
      <c r="P3197" s="21" t="s">
        <v>901</v>
      </c>
      <c r="Q3197" s="21" t="s">
        <v>636</v>
      </c>
      <c r="R3197" s="21" t="s">
        <v>723</v>
      </c>
      <c r="S3197" s="3">
        <v>4</v>
      </c>
      <c r="T3197" s="37"/>
      <c r="U3197" s="21" t="s">
        <v>18</v>
      </c>
      <c r="V3197" s="21" t="str">
        <f>VLOOKUP(P3197,'Customer List'!B:C,2,)</f>
        <v>Delhi</v>
      </c>
      <c r="W3197" s="38"/>
      <c r="X3197" s="30">
        <f>IF(OR(R3197 = "PRIYANKA MADAM", R3197 = "DEEPAK", R3197 = "PORTER"),N3197,"")</f>
        <v>45937</v>
      </c>
      <c r="Y3197" s="21">
        <f t="shared" si="334"/>
        <v>0</v>
      </c>
      <c r="Z3197" s="21" t="str">
        <f t="shared" si="335"/>
        <v>Tuesday</v>
      </c>
      <c r="AA3197" s="21" t="str">
        <f t="shared" si="336"/>
        <v>Tuesday</v>
      </c>
      <c r="AB3197" s="21" t="str">
        <f>VLOOKUP(U3197,'Currency Sheet'!A:C,3,)</f>
        <v>DOLLAR</v>
      </c>
      <c r="AC3197" s="42" t="str">
        <f>VLOOKUP(P3197,'Customer List'!B:D,3,)</f>
        <v>Local</v>
      </c>
    </row>
    <row r="3198" spans="1:29" x14ac:dyDescent="0.25">
      <c r="A3198" s="21">
        <v>3196</v>
      </c>
      <c r="B3198" s="21" t="s">
        <v>4720</v>
      </c>
      <c r="C3198" s="30">
        <v>45926</v>
      </c>
      <c r="D3198" s="30">
        <v>45936</v>
      </c>
      <c r="E3198" s="47">
        <v>277.2</v>
      </c>
      <c r="F3198" s="47">
        <f t="shared" si="331"/>
        <v>24393.599999999999</v>
      </c>
      <c r="G3198" s="48">
        <f t="shared" si="332"/>
        <v>24393.599999999999</v>
      </c>
      <c r="H3198" s="21">
        <v>696806</v>
      </c>
      <c r="I3198" s="21" t="s">
        <v>4627</v>
      </c>
      <c r="J3198" s="21">
        <v>1</v>
      </c>
      <c r="K3198" s="21">
        <v>1</v>
      </c>
      <c r="L3198" s="21">
        <f t="shared" si="333"/>
        <v>0</v>
      </c>
      <c r="M3198" s="21" t="s">
        <v>4911</v>
      </c>
      <c r="N3198" s="30">
        <v>45937</v>
      </c>
      <c r="O3198" s="48">
        <v>36828</v>
      </c>
      <c r="P3198" s="21" t="s">
        <v>172</v>
      </c>
      <c r="Q3198" s="21">
        <v>58156571163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Kolkata</v>
      </c>
      <c r="W3198" s="38"/>
      <c r="X3198" s="30">
        <v>45939</v>
      </c>
      <c r="Y3198" s="21">
        <f t="shared" si="334"/>
        <v>2</v>
      </c>
      <c r="Z3198" s="21" t="str">
        <f t="shared" si="335"/>
        <v>Tuesday</v>
      </c>
      <c r="AA3198" s="21" t="str">
        <f t="shared" si="336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3197</v>
      </c>
      <c r="B3199" s="21" t="s">
        <v>4720</v>
      </c>
      <c r="C3199" s="30">
        <v>45926</v>
      </c>
      <c r="D3199" s="30">
        <v>45936</v>
      </c>
      <c r="E3199" s="47">
        <v>273</v>
      </c>
      <c r="F3199" s="47">
        <f t="shared" si="331"/>
        <v>24024</v>
      </c>
      <c r="G3199" s="48">
        <f t="shared" si="332"/>
        <v>24024</v>
      </c>
      <c r="H3199" s="21">
        <v>696814</v>
      </c>
      <c r="I3199" s="21" t="s">
        <v>4628</v>
      </c>
      <c r="J3199" s="21">
        <v>1</v>
      </c>
      <c r="K3199" s="21">
        <v>1</v>
      </c>
      <c r="L3199" s="21">
        <f t="shared" si="333"/>
        <v>0</v>
      </c>
      <c r="M3199" s="21" t="s">
        <v>5022</v>
      </c>
      <c r="N3199" s="30">
        <v>45937</v>
      </c>
      <c r="O3199" s="48">
        <v>33345</v>
      </c>
      <c r="P3199" s="21" t="s">
        <v>617</v>
      </c>
      <c r="Q3199" s="21">
        <v>58156578664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Bhuvneshwar</v>
      </c>
      <c r="W3199" s="38"/>
      <c r="X3199" s="30">
        <v>45941</v>
      </c>
      <c r="Y3199" s="21">
        <f t="shared" si="334"/>
        <v>4</v>
      </c>
      <c r="Z3199" s="21" t="str">
        <f t="shared" si="335"/>
        <v>Tuesday</v>
      </c>
      <c r="AA3199" s="21" t="str">
        <f t="shared" si="336"/>
        <v>Saturday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3198</v>
      </c>
      <c r="B3200" s="21" t="s">
        <v>4720</v>
      </c>
      <c r="C3200" s="30">
        <v>45926</v>
      </c>
      <c r="D3200" s="30">
        <v>45936</v>
      </c>
      <c r="E3200" s="47">
        <v>82.6</v>
      </c>
      <c r="F3200" s="47">
        <f t="shared" si="331"/>
        <v>7268.7999999999993</v>
      </c>
      <c r="G3200" s="48">
        <f t="shared" si="332"/>
        <v>7268.7999999999993</v>
      </c>
      <c r="H3200" s="21">
        <v>740153</v>
      </c>
      <c r="I3200" s="21" t="s">
        <v>4629</v>
      </c>
      <c r="J3200" s="21">
        <v>1</v>
      </c>
      <c r="K3200" s="21">
        <v>1</v>
      </c>
      <c r="L3200" s="21">
        <f t="shared" si="333"/>
        <v>0</v>
      </c>
      <c r="M3200" s="21" t="s">
        <v>4941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4"/>
        <v>2</v>
      </c>
      <c r="Z3200" s="21" t="str">
        <f t="shared" si="335"/>
        <v>Tuesday</v>
      </c>
      <c r="AA3200" s="21" t="str">
        <f t="shared" si="336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3199</v>
      </c>
      <c r="B3201" s="21" t="s">
        <v>4720</v>
      </c>
      <c r="C3201" s="30">
        <v>45926</v>
      </c>
      <c r="D3201" s="30">
        <v>45936</v>
      </c>
      <c r="E3201" s="47">
        <v>82.6</v>
      </c>
      <c r="F3201" s="47">
        <f t="shared" si="331"/>
        <v>7268.7999999999993</v>
      </c>
      <c r="G3201" s="48">
        <f t="shared" si="332"/>
        <v>7268.7999999999993</v>
      </c>
      <c r="H3201" s="21">
        <v>740154</v>
      </c>
      <c r="I3201" s="21" t="s">
        <v>4630</v>
      </c>
      <c r="J3201" s="21">
        <v>1</v>
      </c>
      <c r="K3201" s="21">
        <v>1</v>
      </c>
      <c r="L3201" s="21">
        <f t="shared" si="333"/>
        <v>0</v>
      </c>
      <c r="M3201" s="21" t="s">
        <v>4941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4"/>
        <v>2</v>
      </c>
      <c r="Z3201" s="21" t="str">
        <f t="shared" si="335"/>
        <v>Tuesday</v>
      </c>
      <c r="AA3201" s="21" t="str">
        <f t="shared" si="336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3200</v>
      </c>
      <c r="B3202" s="21" t="s">
        <v>4720</v>
      </c>
      <c r="C3202" s="30">
        <v>45926</v>
      </c>
      <c r="D3202" s="30">
        <v>45936</v>
      </c>
      <c r="E3202" s="47">
        <v>82.6</v>
      </c>
      <c r="F3202" s="47">
        <f t="shared" si="331"/>
        <v>7268.7999999999993</v>
      </c>
      <c r="G3202" s="48">
        <f t="shared" si="332"/>
        <v>7268.7999999999993</v>
      </c>
      <c r="H3202" s="21">
        <v>740155</v>
      </c>
      <c r="I3202" s="21" t="s">
        <v>4631</v>
      </c>
      <c r="J3202" s="21">
        <v>1</v>
      </c>
      <c r="K3202" s="21">
        <v>1</v>
      </c>
      <c r="L3202" s="21">
        <f t="shared" si="333"/>
        <v>0</v>
      </c>
      <c r="M3202" s="21" t="s">
        <v>4941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4"/>
        <v>2</v>
      </c>
      <c r="Z3202" s="21" t="str">
        <f t="shared" si="335"/>
        <v>Tuesday</v>
      </c>
      <c r="AA3202" s="21" t="str">
        <f t="shared" si="336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3201</v>
      </c>
      <c r="B3203" s="21" t="s">
        <v>4720</v>
      </c>
      <c r="C3203" s="30">
        <v>45926</v>
      </c>
      <c r="D3203" s="30">
        <v>45936</v>
      </c>
      <c r="E3203" s="47">
        <v>82.6</v>
      </c>
      <c r="F3203" s="47">
        <f t="shared" si="331"/>
        <v>7268.7999999999993</v>
      </c>
      <c r="G3203" s="48">
        <f t="shared" si="332"/>
        <v>7268.7999999999993</v>
      </c>
      <c r="H3203" s="21">
        <v>740156</v>
      </c>
      <c r="I3203" s="21" t="s">
        <v>4632</v>
      </c>
      <c r="J3203" s="21">
        <v>1</v>
      </c>
      <c r="K3203" s="21">
        <v>1</v>
      </c>
      <c r="L3203" s="21">
        <f t="shared" si="333"/>
        <v>0</v>
      </c>
      <c r="M3203" s="21" t="s">
        <v>4941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4"/>
        <v>2</v>
      </c>
      <c r="Z3203" s="21" t="str">
        <f t="shared" si="335"/>
        <v>Tuesday</v>
      </c>
      <c r="AA3203" s="21" t="str">
        <f t="shared" si="336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3202</v>
      </c>
      <c r="B3204" s="21" t="s">
        <v>4720</v>
      </c>
      <c r="C3204" s="30">
        <v>45926</v>
      </c>
      <c r="D3204" s="30">
        <v>45936</v>
      </c>
      <c r="E3204" s="47">
        <v>82.6</v>
      </c>
      <c r="F3204" s="47">
        <f t="shared" ref="F3204:F3267" si="337">IF(AB3204="DOLLAR",E3204*88,E3204)</f>
        <v>7268.7999999999993</v>
      </c>
      <c r="G3204" s="48">
        <f t="shared" ref="G3204:G3267" si="338">F3204*J3204</f>
        <v>7268.7999999999993</v>
      </c>
      <c r="H3204" s="21">
        <v>740157</v>
      </c>
      <c r="I3204" s="21" t="s">
        <v>4633</v>
      </c>
      <c r="J3204" s="21">
        <v>1</v>
      </c>
      <c r="K3204" s="21">
        <v>1</v>
      </c>
      <c r="L3204" s="21">
        <f t="shared" ref="L3204:L3267" si="339">J3204-K3204</f>
        <v>0</v>
      </c>
      <c r="M3204" s="21" t="s">
        <v>4941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0">IF(X3204="", "", X3204-N3204)</f>
        <v>2</v>
      </c>
      <c r="Z3204" s="21" t="str">
        <f t="shared" ref="Z3204:Z3267" si="341">IF(N3204="", "", TEXT(N3204, "dddd"))</f>
        <v>Tuesday</v>
      </c>
      <c r="AA3204" s="21" t="str">
        <f t="shared" ref="AA3204:AA3267" si="342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3203</v>
      </c>
      <c r="B3205" s="21" t="s">
        <v>4720</v>
      </c>
      <c r="C3205" s="30">
        <v>45926</v>
      </c>
      <c r="D3205" s="30">
        <v>45936</v>
      </c>
      <c r="E3205" s="47">
        <v>82.6</v>
      </c>
      <c r="F3205" s="47">
        <f t="shared" si="337"/>
        <v>7268.7999999999993</v>
      </c>
      <c r="G3205" s="48">
        <f t="shared" si="338"/>
        <v>7268.7999999999993</v>
      </c>
      <c r="H3205" s="21">
        <v>740158</v>
      </c>
      <c r="I3205" s="21" t="s">
        <v>4634</v>
      </c>
      <c r="J3205" s="21">
        <v>1</v>
      </c>
      <c r="K3205" s="21">
        <v>1</v>
      </c>
      <c r="L3205" s="21">
        <f t="shared" si="339"/>
        <v>0</v>
      </c>
      <c r="M3205" s="21" t="s">
        <v>4941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0"/>
        <v>2</v>
      </c>
      <c r="Z3205" s="21" t="str">
        <f t="shared" si="341"/>
        <v>Tuesday</v>
      </c>
      <c r="AA3205" s="21" t="str">
        <f t="shared" si="342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3204</v>
      </c>
      <c r="B3206" s="21" t="s">
        <v>4720</v>
      </c>
      <c r="C3206" s="30">
        <v>45926</v>
      </c>
      <c r="D3206" s="30">
        <v>45936</v>
      </c>
      <c r="E3206" s="47">
        <v>82.6</v>
      </c>
      <c r="F3206" s="47">
        <f t="shared" si="337"/>
        <v>7268.7999999999993</v>
      </c>
      <c r="G3206" s="48">
        <f t="shared" si="338"/>
        <v>7268.7999999999993</v>
      </c>
      <c r="H3206" s="21">
        <v>740159</v>
      </c>
      <c r="I3206" s="21" t="s">
        <v>4635</v>
      </c>
      <c r="J3206" s="21">
        <v>1</v>
      </c>
      <c r="K3206" s="21">
        <v>1</v>
      </c>
      <c r="L3206" s="21">
        <f t="shared" si="339"/>
        <v>0</v>
      </c>
      <c r="M3206" s="21" t="s">
        <v>4941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0"/>
        <v>2</v>
      </c>
      <c r="Z3206" s="21" t="str">
        <f t="shared" si="341"/>
        <v>Tuesday</v>
      </c>
      <c r="AA3206" s="21" t="str">
        <f t="shared" si="342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3205</v>
      </c>
      <c r="B3207" s="21" t="s">
        <v>4720</v>
      </c>
      <c r="C3207" s="30">
        <v>45926</v>
      </c>
      <c r="D3207" s="30">
        <v>45936</v>
      </c>
      <c r="E3207" s="47">
        <v>82.6</v>
      </c>
      <c r="F3207" s="47">
        <f t="shared" si="337"/>
        <v>7268.7999999999993</v>
      </c>
      <c r="G3207" s="48">
        <f t="shared" si="338"/>
        <v>7268.7999999999993</v>
      </c>
      <c r="H3207" s="21">
        <v>740161</v>
      </c>
      <c r="I3207" s="21" t="s">
        <v>4636</v>
      </c>
      <c r="J3207" s="21">
        <v>1</v>
      </c>
      <c r="K3207" s="21">
        <v>1</v>
      </c>
      <c r="L3207" s="21">
        <f t="shared" si="339"/>
        <v>0</v>
      </c>
      <c r="M3207" s="21" t="s">
        <v>4941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0"/>
        <v>2</v>
      </c>
      <c r="Z3207" s="21" t="str">
        <f t="shared" si="341"/>
        <v>Tuesday</v>
      </c>
      <c r="AA3207" s="21" t="str">
        <f t="shared" si="342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3206</v>
      </c>
      <c r="B3208" s="21" t="s">
        <v>4720</v>
      </c>
      <c r="C3208" s="30">
        <v>45926</v>
      </c>
      <c r="D3208" s="30">
        <v>45936</v>
      </c>
      <c r="E3208" s="47">
        <v>205.8</v>
      </c>
      <c r="F3208" s="47">
        <f t="shared" si="337"/>
        <v>18110.400000000001</v>
      </c>
      <c r="G3208" s="48">
        <f t="shared" si="338"/>
        <v>18110.400000000001</v>
      </c>
      <c r="H3208" s="21">
        <v>740165</v>
      </c>
      <c r="I3208" s="21" t="s">
        <v>4637</v>
      </c>
      <c r="J3208" s="21">
        <v>1</v>
      </c>
      <c r="K3208" s="21">
        <v>1</v>
      </c>
      <c r="L3208" s="21">
        <f t="shared" si="339"/>
        <v>0</v>
      </c>
      <c r="M3208" s="21" t="s">
        <v>4941</v>
      </c>
      <c r="N3208" s="30">
        <v>45937</v>
      </c>
      <c r="O3208" s="48">
        <v>29400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0"/>
        <v>2</v>
      </c>
      <c r="Z3208" s="21" t="str">
        <f t="shared" si="341"/>
        <v>Tuesday</v>
      </c>
      <c r="AA3208" s="21" t="str">
        <f t="shared" si="342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3207</v>
      </c>
      <c r="B3209" s="21" t="s">
        <v>4720</v>
      </c>
      <c r="C3209" s="30">
        <v>45926</v>
      </c>
      <c r="D3209" s="30">
        <v>45936</v>
      </c>
      <c r="E3209" s="47">
        <v>82.6</v>
      </c>
      <c r="F3209" s="47">
        <f t="shared" si="337"/>
        <v>7268.7999999999993</v>
      </c>
      <c r="G3209" s="48">
        <f t="shared" si="338"/>
        <v>7268.7999999999993</v>
      </c>
      <c r="H3209" s="21">
        <v>740368</v>
      </c>
      <c r="I3209" s="21" t="s">
        <v>4110</v>
      </c>
      <c r="J3209" s="21">
        <v>1</v>
      </c>
      <c r="K3209" s="21">
        <v>1</v>
      </c>
      <c r="L3209" s="21">
        <f t="shared" si="339"/>
        <v>0</v>
      </c>
      <c r="M3209" s="21" t="s">
        <v>4941</v>
      </c>
      <c r="N3209" s="30">
        <v>45937</v>
      </c>
      <c r="O3209" s="48">
        <v>11800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40"/>
        <v>2</v>
      </c>
      <c r="Z3209" s="21" t="str">
        <f t="shared" si="341"/>
        <v>Tuesday</v>
      </c>
      <c r="AA3209" s="21" t="str">
        <f t="shared" si="342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x14ac:dyDescent="0.25">
      <c r="A3210" s="21">
        <v>3208</v>
      </c>
      <c r="B3210" s="21" t="s">
        <v>4720</v>
      </c>
      <c r="C3210" s="30">
        <v>45926</v>
      </c>
      <c r="D3210" s="30">
        <v>45936</v>
      </c>
      <c r="E3210" s="47">
        <v>41.3</v>
      </c>
      <c r="F3210" s="47">
        <f t="shared" si="337"/>
        <v>3634.3999999999996</v>
      </c>
      <c r="G3210" s="48">
        <f t="shared" si="338"/>
        <v>3634.3999999999996</v>
      </c>
      <c r="H3210" s="21">
        <v>740371</v>
      </c>
      <c r="I3210" s="21" t="s">
        <v>4638</v>
      </c>
      <c r="J3210" s="21">
        <v>1</v>
      </c>
      <c r="K3210" s="21">
        <v>1</v>
      </c>
      <c r="L3210" s="21">
        <f t="shared" si="339"/>
        <v>0</v>
      </c>
      <c r="M3210" s="21" t="s">
        <v>4941</v>
      </c>
      <c r="N3210" s="30">
        <v>45937</v>
      </c>
      <c r="O3210" s="48">
        <v>5900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0"/>
        <v>2</v>
      </c>
      <c r="Z3210" s="21" t="str">
        <f t="shared" si="341"/>
        <v>Tuesday</v>
      </c>
      <c r="AA3210" s="21" t="str">
        <f t="shared" si="342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3209</v>
      </c>
      <c r="B3211" s="21" t="s">
        <v>4720</v>
      </c>
      <c r="C3211" s="30">
        <v>45926</v>
      </c>
      <c r="D3211" s="30">
        <v>45936</v>
      </c>
      <c r="E3211" s="47">
        <v>82.6</v>
      </c>
      <c r="F3211" s="47">
        <f t="shared" si="337"/>
        <v>7268.7999999999993</v>
      </c>
      <c r="G3211" s="48">
        <f t="shared" si="338"/>
        <v>7268.7999999999993</v>
      </c>
      <c r="H3211" s="21">
        <v>740373</v>
      </c>
      <c r="I3211" s="21" t="s">
        <v>4639</v>
      </c>
      <c r="J3211" s="21">
        <v>1</v>
      </c>
      <c r="K3211" s="21">
        <v>1</v>
      </c>
      <c r="L3211" s="21">
        <f t="shared" si="339"/>
        <v>0</v>
      </c>
      <c r="M3211" s="21" t="s">
        <v>4941</v>
      </c>
      <c r="N3211" s="30">
        <v>45937</v>
      </c>
      <c r="O3211" s="48">
        <v>11800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0"/>
        <v>2</v>
      </c>
      <c r="Z3211" s="21" t="str">
        <f t="shared" si="341"/>
        <v>Tuesday</v>
      </c>
      <c r="AA3211" s="21" t="str">
        <f t="shared" si="342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3210</v>
      </c>
      <c r="B3212" s="21" t="s">
        <v>4720</v>
      </c>
      <c r="C3212" s="30">
        <v>45926</v>
      </c>
      <c r="D3212" s="30">
        <v>45936</v>
      </c>
      <c r="E3212" s="47">
        <v>4.8999999999999995</v>
      </c>
      <c r="F3212" s="47">
        <f t="shared" si="337"/>
        <v>431.19999999999993</v>
      </c>
      <c r="G3212" s="48">
        <f t="shared" si="338"/>
        <v>431.19999999999993</v>
      </c>
      <c r="H3212" s="21">
        <v>740379</v>
      </c>
      <c r="I3212" s="21" t="s">
        <v>3751</v>
      </c>
      <c r="J3212" s="21">
        <v>1</v>
      </c>
      <c r="K3212" s="21"/>
      <c r="L3212" s="21">
        <f t="shared" si="339"/>
        <v>1</v>
      </c>
      <c r="M3212" s="21"/>
      <c r="N3212" s="30"/>
      <c r="O3212" s="48"/>
      <c r="P3212" s="21" t="s">
        <v>3686</v>
      </c>
      <c r="Q3212" s="21"/>
      <c r="R3212" s="21"/>
      <c r="S3212" s="3" t="s">
        <v>299</v>
      </c>
      <c r="T3212" s="37" t="s">
        <v>4841</v>
      </c>
      <c r="U3212" s="21" t="s">
        <v>18</v>
      </c>
      <c r="V3212" s="21" t="str">
        <f>VLOOKUP(P3212,'Customer List'!B:C,2,)</f>
        <v>Unknown</v>
      </c>
      <c r="W3212" s="37" t="s">
        <v>4842</v>
      </c>
      <c r="X3212" s="30" t="str">
        <f>IF(OR(R3212 = "PRIYANKA MADAM", R3212 = "DEEPAK", R3212 = "PORTER"),N3212,"")</f>
        <v/>
      </c>
      <c r="Y3212" s="21" t="str">
        <f t="shared" si="340"/>
        <v/>
      </c>
      <c r="Z3212" s="21" t="str">
        <f t="shared" si="341"/>
        <v/>
      </c>
      <c r="AA3212" s="21" t="str">
        <f t="shared" si="342"/>
        <v/>
      </c>
      <c r="AB3212" s="21" t="str">
        <f>VLOOKUP(U3212,'Currency Sheet'!A:C,3,)</f>
        <v>DOLLAR</v>
      </c>
      <c r="AC3212" s="42" t="str">
        <f>VLOOKUP(P3212,'Customer List'!B:D,3,)</f>
        <v>Unknown</v>
      </c>
    </row>
    <row r="3213" spans="1:29" x14ac:dyDescent="0.25">
      <c r="A3213" s="21">
        <v>3211</v>
      </c>
      <c r="B3213" s="21" t="s">
        <v>4720</v>
      </c>
      <c r="C3213" s="30">
        <v>45926</v>
      </c>
      <c r="D3213" s="30">
        <v>45936</v>
      </c>
      <c r="E3213" s="47">
        <v>205.8</v>
      </c>
      <c r="F3213" s="47">
        <f t="shared" si="337"/>
        <v>18110.400000000001</v>
      </c>
      <c r="G3213" s="48">
        <f t="shared" si="338"/>
        <v>18110.400000000001</v>
      </c>
      <c r="H3213" s="21">
        <v>740931</v>
      </c>
      <c r="I3213" s="21" t="s">
        <v>4640</v>
      </c>
      <c r="J3213" s="21">
        <v>1</v>
      </c>
      <c r="K3213" s="21">
        <v>1</v>
      </c>
      <c r="L3213" s="21">
        <f t="shared" si="339"/>
        <v>0</v>
      </c>
      <c r="M3213" s="21" t="s">
        <v>4941</v>
      </c>
      <c r="N3213" s="30">
        <v>45937</v>
      </c>
      <c r="O3213" s="48">
        <v>29400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0"/>
        <v>2</v>
      </c>
      <c r="Z3213" s="21" t="str">
        <f t="shared" si="341"/>
        <v>Tuesday</v>
      </c>
      <c r="AA3213" s="21" t="str">
        <f t="shared" si="342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3212</v>
      </c>
      <c r="B3214" s="21" t="s">
        <v>4720</v>
      </c>
      <c r="C3214" s="30">
        <v>45926</v>
      </c>
      <c r="D3214" s="30">
        <v>45936</v>
      </c>
      <c r="E3214" s="47">
        <v>41.3</v>
      </c>
      <c r="F3214" s="47">
        <f t="shared" si="337"/>
        <v>3634.3999999999996</v>
      </c>
      <c r="G3214" s="48">
        <f t="shared" si="338"/>
        <v>3634.3999999999996</v>
      </c>
      <c r="H3214" s="21">
        <v>740932</v>
      </c>
      <c r="I3214" s="21" t="s">
        <v>4641</v>
      </c>
      <c r="J3214" s="21">
        <v>1</v>
      </c>
      <c r="K3214" s="21">
        <v>1</v>
      </c>
      <c r="L3214" s="21">
        <f t="shared" si="339"/>
        <v>0</v>
      </c>
      <c r="M3214" s="21" t="s">
        <v>4941</v>
      </c>
      <c r="N3214" s="30">
        <v>45937</v>
      </c>
      <c r="O3214" s="48">
        <v>5900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0"/>
        <v>2</v>
      </c>
      <c r="Z3214" s="21" t="str">
        <f t="shared" si="341"/>
        <v>Tuesday</v>
      </c>
      <c r="AA3214" s="21" t="str">
        <f t="shared" si="342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3213</v>
      </c>
      <c r="B3215" s="21" t="s">
        <v>4720</v>
      </c>
      <c r="C3215" s="30">
        <v>45926</v>
      </c>
      <c r="D3215" s="30">
        <v>45936</v>
      </c>
      <c r="E3215" s="47">
        <v>82.6</v>
      </c>
      <c r="F3215" s="47">
        <f t="shared" si="337"/>
        <v>7268.7999999999993</v>
      </c>
      <c r="G3215" s="48">
        <f t="shared" si="338"/>
        <v>7268.7999999999993</v>
      </c>
      <c r="H3215" s="21">
        <v>740936</v>
      </c>
      <c r="I3215" s="21" t="s">
        <v>4642</v>
      </c>
      <c r="J3215" s="21">
        <v>1</v>
      </c>
      <c r="K3215" s="21">
        <v>1</v>
      </c>
      <c r="L3215" s="21">
        <f t="shared" si="339"/>
        <v>0</v>
      </c>
      <c r="M3215" s="21" t="s">
        <v>4941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0"/>
        <v>2</v>
      </c>
      <c r="Z3215" s="21" t="str">
        <f t="shared" si="341"/>
        <v>Tuesday</v>
      </c>
      <c r="AA3215" s="21" t="str">
        <f t="shared" si="342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3214</v>
      </c>
      <c r="B3216" s="21" t="s">
        <v>4720</v>
      </c>
      <c r="C3216" s="30">
        <v>45926</v>
      </c>
      <c r="D3216" s="30">
        <v>45936</v>
      </c>
      <c r="E3216" s="47">
        <v>82.6</v>
      </c>
      <c r="F3216" s="47">
        <f t="shared" si="337"/>
        <v>7268.7999999999993</v>
      </c>
      <c r="G3216" s="48">
        <f t="shared" si="338"/>
        <v>7268.7999999999993</v>
      </c>
      <c r="H3216" s="21">
        <v>740937</v>
      </c>
      <c r="I3216" s="21" t="s">
        <v>4643</v>
      </c>
      <c r="J3216" s="21">
        <v>1</v>
      </c>
      <c r="K3216" s="21">
        <v>1</v>
      </c>
      <c r="L3216" s="21">
        <f t="shared" si="339"/>
        <v>0</v>
      </c>
      <c r="M3216" s="21" t="s">
        <v>4941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0"/>
        <v>2</v>
      </c>
      <c r="Z3216" s="21" t="str">
        <f t="shared" si="341"/>
        <v>Tuesday</v>
      </c>
      <c r="AA3216" s="21" t="str">
        <f t="shared" si="342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3215</v>
      </c>
      <c r="B3217" s="21" t="s">
        <v>4720</v>
      </c>
      <c r="C3217" s="30">
        <v>45926</v>
      </c>
      <c r="D3217" s="30">
        <v>45936</v>
      </c>
      <c r="E3217" s="47">
        <v>82.6</v>
      </c>
      <c r="F3217" s="47">
        <f t="shared" si="337"/>
        <v>7268.7999999999993</v>
      </c>
      <c r="G3217" s="48">
        <f t="shared" si="338"/>
        <v>7268.7999999999993</v>
      </c>
      <c r="H3217" s="21">
        <v>740939</v>
      </c>
      <c r="I3217" s="21" t="s">
        <v>4644</v>
      </c>
      <c r="J3217" s="21">
        <v>1</v>
      </c>
      <c r="K3217" s="21">
        <v>1</v>
      </c>
      <c r="L3217" s="21">
        <f t="shared" si="339"/>
        <v>0</v>
      </c>
      <c r="M3217" s="21" t="s">
        <v>4941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0"/>
        <v>2</v>
      </c>
      <c r="Z3217" s="21" t="str">
        <f t="shared" si="341"/>
        <v>Tuesday</v>
      </c>
      <c r="AA3217" s="21" t="str">
        <f t="shared" si="342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3216</v>
      </c>
      <c r="B3218" s="21" t="s">
        <v>4720</v>
      </c>
      <c r="C3218" s="30">
        <v>45926</v>
      </c>
      <c r="D3218" s="30">
        <v>45936</v>
      </c>
      <c r="E3218" s="47">
        <v>82.6</v>
      </c>
      <c r="F3218" s="47">
        <f t="shared" si="337"/>
        <v>7268.7999999999993</v>
      </c>
      <c r="G3218" s="48">
        <f t="shared" si="338"/>
        <v>7268.7999999999993</v>
      </c>
      <c r="H3218" s="21">
        <v>740940</v>
      </c>
      <c r="I3218" s="21" t="s">
        <v>4645</v>
      </c>
      <c r="J3218" s="21">
        <v>1</v>
      </c>
      <c r="K3218" s="21">
        <v>1</v>
      </c>
      <c r="L3218" s="21">
        <f t="shared" si="339"/>
        <v>0</v>
      </c>
      <c r="M3218" s="21" t="s">
        <v>4941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0"/>
        <v>2</v>
      </c>
      <c r="Z3218" s="21" t="str">
        <f t="shared" si="341"/>
        <v>Tuesday</v>
      </c>
      <c r="AA3218" s="21" t="str">
        <f t="shared" si="342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3217</v>
      </c>
      <c r="B3219" s="21" t="s">
        <v>4720</v>
      </c>
      <c r="C3219" s="30">
        <v>45926</v>
      </c>
      <c r="D3219" s="30">
        <v>45936</v>
      </c>
      <c r="E3219" s="47">
        <v>82.6</v>
      </c>
      <c r="F3219" s="47">
        <f t="shared" si="337"/>
        <v>7268.7999999999993</v>
      </c>
      <c r="G3219" s="48">
        <f t="shared" si="338"/>
        <v>7268.7999999999993</v>
      </c>
      <c r="H3219" s="21">
        <v>740941</v>
      </c>
      <c r="I3219" s="21" t="s">
        <v>4646</v>
      </c>
      <c r="J3219" s="21">
        <v>1</v>
      </c>
      <c r="K3219" s="21">
        <v>1</v>
      </c>
      <c r="L3219" s="21">
        <f t="shared" si="339"/>
        <v>0</v>
      </c>
      <c r="M3219" s="21" t="s">
        <v>4941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0"/>
        <v>2</v>
      </c>
      <c r="Z3219" s="21" t="str">
        <f t="shared" si="341"/>
        <v>Tuesday</v>
      </c>
      <c r="AA3219" s="21" t="str">
        <f t="shared" si="342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3218</v>
      </c>
      <c r="B3220" s="21" t="s">
        <v>4720</v>
      </c>
      <c r="C3220" s="30">
        <v>45926</v>
      </c>
      <c r="D3220" s="30">
        <v>45936</v>
      </c>
      <c r="E3220" s="47">
        <v>82.6</v>
      </c>
      <c r="F3220" s="47">
        <f t="shared" si="337"/>
        <v>7268.7999999999993</v>
      </c>
      <c r="G3220" s="48">
        <f t="shared" si="338"/>
        <v>7268.7999999999993</v>
      </c>
      <c r="H3220" s="21">
        <v>740942</v>
      </c>
      <c r="I3220" s="21" t="s">
        <v>4647</v>
      </c>
      <c r="J3220" s="21">
        <v>1</v>
      </c>
      <c r="K3220" s="21">
        <v>1</v>
      </c>
      <c r="L3220" s="21">
        <f t="shared" si="339"/>
        <v>0</v>
      </c>
      <c r="M3220" s="21" t="s">
        <v>4941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40"/>
        <v>2</v>
      </c>
      <c r="Z3220" s="21" t="str">
        <f t="shared" si="341"/>
        <v>Tuesday</v>
      </c>
      <c r="AA3220" s="21" t="str">
        <f t="shared" si="342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3219</v>
      </c>
      <c r="B3221" s="21" t="s">
        <v>4720</v>
      </c>
      <c r="C3221" s="30">
        <v>45926</v>
      </c>
      <c r="D3221" s="30">
        <v>45936</v>
      </c>
      <c r="E3221" s="47">
        <v>82.6</v>
      </c>
      <c r="F3221" s="47">
        <f t="shared" si="337"/>
        <v>7268.7999999999993</v>
      </c>
      <c r="G3221" s="48">
        <f t="shared" si="338"/>
        <v>7268.7999999999993</v>
      </c>
      <c r="H3221" s="21">
        <v>740943</v>
      </c>
      <c r="I3221" s="21" t="s">
        <v>4648</v>
      </c>
      <c r="J3221" s="21">
        <v>1</v>
      </c>
      <c r="K3221" s="21">
        <v>1</v>
      </c>
      <c r="L3221" s="21">
        <f t="shared" si="339"/>
        <v>0</v>
      </c>
      <c r="M3221" s="21" t="s">
        <v>4941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40"/>
        <v>2</v>
      </c>
      <c r="Z3221" s="21" t="str">
        <f t="shared" si="341"/>
        <v>Tuesday</v>
      </c>
      <c r="AA3221" s="21" t="str">
        <f t="shared" si="342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3220</v>
      </c>
      <c r="B3222" s="21" t="s">
        <v>4720</v>
      </c>
      <c r="C3222" s="30">
        <v>45926</v>
      </c>
      <c r="D3222" s="30">
        <v>45936</v>
      </c>
      <c r="E3222" s="47">
        <v>82.6</v>
      </c>
      <c r="F3222" s="47">
        <f t="shared" si="337"/>
        <v>7268.7999999999993</v>
      </c>
      <c r="G3222" s="48">
        <f t="shared" si="338"/>
        <v>7268.7999999999993</v>
      </c>
      <c r="H3222" s="21">
        <v>740944</v>
      </c>
      <c r="I3222" s="21" t="s">
        <v>4649</v>
      </c>
      <c r="J3222" s="21">
        <v>1</v>
      </c>
      <c r="K3222" s="21">
        <v>1</v>
      </c>
      <c r="L3222" s="21">
        <f t="shared" si="339"/>
        <v>0</v>
      </c>
      <c r="M3222" s="21" t="s">
        <v>4941</v>
      </c>
      <c r="N3222" s="30">
        <v>45937</v>
      </c>
      <c r="O3222" s="48">
        <v>11800</v>
      </c>
      <c r="P3222" s="21" t="s">
        <v>629</v>
      </c>
      <c r="Q3222" s="21">
        <v>58156564491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45939</v>
      </c>
      <c r="Y3222" s="21">
        <f t="shared" si="340"/>
        <v>2</v>
      </c>
      <c r="Z3222" s="21" t="str">
        <f t="shared" si="341"/>
        <v>Tuesday</v>
      </c>
      <c r="AA3222" s="21" t="str">
        <f t="shared" si="342"/>
        <v>Thursday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x14ac:dyDescent="0.25">
      <c r="A3223" s="21">
        <v>3221</v>
      </c>
      <c r="B3223" s="21" t="s">
        <v>4720</v>
      </c>
      <c r="C3223" s="30">
        <v>45926</v>
      </c>
      <c r="D3223" s="30">
        <v>45936</v>
      </c>
      <c r="E3223" s="47">
        <v>1232.7</v>
      </c>
      <c r="F3223" s="47">
        <f t="shared" si="337"/>
        <v>108477.6</v>
      </c>
      <c r="G3223" s="48">
        <f t="shared" si="338"/>
        <v>108477.6</v>
      </c>
      <c r="H3223" s="21">
        <v>741024</v>
      </c>
      <c r="I3223" s="21" t="s">
        <v>4650</v>
      </c>
      <c r="J3223" s="21">
        <v>1</v>
      </c>
      <c r="K3223" s="21">
        <v>1</v>
      </c>
      <c r="L3223" s="21">
        <f t="shared" si="339"/>
        <v>0</v>
      </c>
      <c r="M3223" s="21" t="s">
        <v>4938</v>
      </c>
      <c r="N3223" s="30">
        <v>45937</v>
      </c>
      <c r="O3223" s="48">
        <v>204716.25</v>
      </c>
      <c r="P3223" s="21" t="s">
        <v>319</v>
      </c>
      <c r="Q3223" s="21">
        <v>58156571594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Gujrat</v>
      </c>
      <c r="W3223" s="38"/>
      <c r="X3223" s="30">
        <v>45938</v>
      </c>
      <c r="Y3223" s="21">
        <f t="shared" si="340"/>
        <v>1</v>
      </c>
      <c r="Z3223" s="21" t="str">
        <f t="shared" si="341"/>
        <v>Tuesday</v>
      </c>
      <c r="AA3223" s="21" t="str">
        <f t="shared" si="342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3222</v>
      </c>
      <c r="B3224" s="21" t="s">
        <v>4720</v>
      </c>
      <c r="C3224" s="30">
        <v>45926</v>
      </c>
      <c r="D3224" s="30">
        <v>45936</v>
      </c>
      <c r="E3224" s="47">
        <v>739.9</v>
      </c>
      <c r="F3224" s="47">
        <f t="shared" si="337"/>
        <v>65111.199999999997</v>
      </c>
      <c r="G3224" s="48">
        <f t="shared" si="338"/>
        <v>65111.199999999997</v>
      </c>
      <c r="H3224" s="21">
        <v>741032</v>
      </c>
      <c r="I3224" s="21" t="s">
        <v>3764</v>
      </c>
      <c r="J3224" s="21">
        <v>1</v>
      </c>
      <c r="K3224" s="21">
        <v>1</v>
      </c>
      <c r="L3224" s="21">
        <f t="shared" si="339"/>
        <v>0</v>
      </c>
      <c r="M3224" s="21" t="s">
        <v>4857</v>
      </c>
      <c r="N3224" s="30">
        <v>45937</v>
      </c>
      <c r="O3224" s="48">
        <v>114684.5</v>
      </c>
      <c r="P3224" s="21" t="s">
        <v>2046</v>
      </c>
      <c r="Q3224" s="21">
        <v>58156571955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Banglore</v>
      </c>
      <c r="W3224" s="38"/>
      <c r="X3224" s="30">
        <v>45938</v>
      </c>
      <c r="Y3224" s="21">
        <f t="shared" si="340"/>
        <v>1</v>
      </c>
      <c r="Z3224" s="21" t="str">
        <f t="shared" si="341"/>
        <v>Tuesday</v>
      </c>
      <c r="AA3224" s="21" t="str">
        <f t="shared" si="342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3223</v>
      </c>
      <c r="B3225" s="21" t="s">
        <v>4720</v>
      </c>
      <c r="C3225" s="30">
        <v>45926</v>
      </c>
      <c r="D3225" s="30">
        <v>45936</v>
      </c>
      <c r="E3225" s="47">
        <v>82.6</v>
      </c>
      <c r="F3225" s="47">
        <f t="shared" si="337"/>
        <v>7268.7999999999993</v>
      </c>
      <c r="G3225" s="48">
        <f t="shared" si="338"/>
        <v>7268.7999999999993</v>
      </c>
      <c r="H3225" s="21">
        <v>741110</v>
      </c>
      <c r="I3225" s="21" t="s">
        <v>4651</v>
      </c>
      <c r="J3225" s="21">
        <v>1</v>
      </c>
      <c r="K3225" s="21"/>
      <c r="L3225" s="21">
        <f t="shared" si="339"/>
        <v>1</v>
      </c>
      <c r="M3225" s="21"/>
      <c r="N3225" s="30"/>
      <c r="O3225" s="48"/>
      <c r="P3225" s="21" t="s">
        <v>3686</v>
      </c>
      <c r="Q3225" s="21"/>
      <c r="R3225" s="21"/>
      <c r="S3225" s="3">
        <v>4</v>
      </c>
      <c r="T3225" s="37" t="s">
        <v>4841</v>
      </c>
      <c r="U3225" s="21" t="s">
        <v>18</v>
      </c>
      <c r="V3225" s="21" t="str">
        <f>VLOOKUP(P3225,'Customer List'!B:C,2,)</f>
        <v>Unknown</v>
      </c>
      <c r="W3225" s="37" t="s">
        <v>4842</v>
      </c>
      <c r="X3225" s="30" t="str">
        <f>IF(OR(R3225 = "PRIYANKA MADAM", R3225 = "DEEPAK", R3225 = "PORTER"),N3225,"")</f>
        <v/>
      </c>
      <c r="Y3225" s="21" t="str">
        <f t="shared" si="340"/>
        <v/>
      </c>
      <c r="Z3225" s="21" t="str">
        <f t="shared" si="341"/>
        <v/>
      </c>
      <c r="AA3225" s="21" t="str">
        <f t="shared" si="342"/>
        <v/>
      </c>
      <c r="AB3225" s="21" t="str">
        <f>VLOOKUP(U3225,'Currency Sheet'!A:C,3,)</f>
        <v>DOLLAR</v>
      </c>
      <c r="AC3225" s="42" t="str">
        <f>VLOOKUP(P3225,'Customer List'!B:D,3,)</f>
        <v>Unknown</v>
      </c>
    </row>
    <row r="3226" spans="1:29" x14ac:dyDescent="0.25">
      <c r="A3226" s="21">
        <v>3224</v>
      </c>
      <c r="B3226" s="21" t="s">
        <v>4720</v>
      </c>
      <c r="C3226" s="30">
        <v>45926</v>
      </c>
      <c r="D3226" s="30">
        <v>45936</v>
      </c>
      <c r="E3226" s="47">
        <v>1232.7</v>
      </c>
      <c r="F3226" s="47">
        <f t="shared" si="337"/>
        <v>108477.6</v>
      </c>
      <c r="G3226" s="48">
        <f t="shared" si="338"/>
        <v>108477.6</v>
      </c>
      <c r="H3226" s="21">
        <v>741335</v>
      </c>
      <c r="I3226" s="21" t="s">
        <v>4652</v>
      </c>
      <c r="J3226" s="21">
        <v>1</v>
      </c>
      <c r="K3226" s="21">
        <v>1</v>
      </c>
      <c r="L3226" s="21">
        <f t="shared" si="339"/>
        <v>0</v>
      </c>
      <c r="M3226" s="21" t="s">
        <v>4919</v>
      </c>
      <c r="N3226" s="30">
        <v>45937</v>
      </c>
      <c r="O3226" s="48">
        <v>133765.56</v>
      </c>
      <c r="P3226" s="21" t="s">
        <v>276</v>
      </c>
      <c r="Q3226" s="21">
        <v>58156565795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Pune</v>
      </c>
      <c r="W3226" s="38"/>
      <c r="X3226" s="30">
        <v>45938</v>
      </c>
      <c r="Y3226" s="21">
        <f t="shared" si="340"/>
        <v>1</v>
      </c>
      <c r="Z3226" s="21" t="str">
        <f t="shared" si="341"/>
        <v>Tuesday</v>
      </c>
      <c r="AA3226" s="21" t="str">
        <f t="shared" si="342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3225</v>
      </c>
      <c r="B3227" s="21" t="s">
        <v>4720</v>
      </c>
      <c r="C3227" s="30">
        <v>45926</v>
      </c>
      <c r="D3227" s="30">
        <v>45936</v>
      </c>
      <c r="E3227" s="47">
        <v>102.9</v>
      </c>
      <c r="F3227" s="47">
        <f t="shared" si="337"/>
        <v>9055.2000000000007</v>
      </c>
      <c r="G3227" s="48">
        <f t="shared" si="338"/>
        <v>9055.2000000000007</v>
      </c>
      <c r="H3227" s="21">
        <v>824805</v>
      </c>
      <c r="I3227" s="21" t="s">
        <v>4653</v>
      </c>
      <c r="J3227" s="21">
        <v>1</v>
      </c>
      <c r="K3227" s="21">
        <v>1</v>
      </c>
      <c r="L3227" s="21">
        <f t="shared" si="339"/>
        <v>0</v>
      </c>
      <c r="M3227" s="21" t="s">
        <v>4919</v>
      </c>
      <c r="N3227" s="30">
        <v>45937</v>
      </c>
      <c r="O3227" s="48">
        <v>11166.12</v>
      </c>
      <c r="P3227" s="21" t="s">
        <v>276</v>
      </c>
      <c r="Q3227" s="21">
        <v>58156565795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Pune</v>
      </c>
      <c r="W3227" s="38"/>
      <c r="X3227" s="30">
        <v>45938</v>
      </c>
      <c r="Y3227" s="21">
        <f t="shared" si="340"/>
        <v>1</v>
      </c>
      <c r="Z3227" s="21" t="str">
        <f t="shared" si="341"/>
        <v>Tuesday</v>
      </c>
      <c r="AA3227" s="21" t="str">
        <f t="shared" si="342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3226</v>
      </c>
      <c r="B3228" s="21" t="s">
        <v>4720</v>
      </c>
      <c r="C3228" s="30">
        <v>45926</v>
      </c>
      <c r="D3228" s="30">
        <v>45936</v>
      </c>
      <c r="E3228" s="47">
        <v>70.7</v>
      </c>
      <c r="F3228" s="47">
        <f t="shared" si="337"/>
        <v>6221.6</v>
      </c>
      <c r="G3228" s="48">
        <f t="shared" si="338"/>
        <v>6221.6</v>
      </c>
      <c r="H3228" s="21">
        <v>935101</v>
      </c>
      <c r="I3228" s="21" t="s">
        <v>4654</v>
      </c>
      <c r="J3228" s="21">
        <v>1</v>
      </c>
      <c r="K3228" s="21">
        <v>1</v>
      </c>
      <c r="L3228" s="21">
        <f t="shared" si="339"/>
        <v>0</v>
      </c>
      <c r="M3228" s="21" t="s">
        <v>5712</v>
      </c>
      <c r="N3228" s="30">
        <v>45937</v>
      </c>
      <c r="O3228" s="48">
        <v>11741.25</v>
      </c>
      <c r="P3228" s="21" t="s">
        <v>194</v>
      </c>
      <c r="Q3228" s="21">
        <v>58156573160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Kanpur</v>
      </c>
      <c r="W3228" s="38"/>
      <c r="X3228" s="30">
        <v>45939</v>
      </c>
      <c r="Y3228" s="21">
        <f t="shared" si="340"/>
        <v>2</v>
      </c>
      <c r="Z3228" s="21" t="str">
        <f t="shared" si="341"/>
        <v>Tuesday</v>
      </c>
      <c r="AA3228" s="21" t="str">
        <f t="shared" si="342"/>
        <v>Thursday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3227</v>
      </c>
      <c r="B3229" s="21" t="s">
        <v>4720</v>
      </c>
      <c r="C3229" s="30">
        <v>45926</v>
      </c>
      <c r="D3229" s="30">
        <v>45936</v>
      </c>
      <c r="E3229" s="47">
        <v>285</v>
      </c>
      <c r="F3229" s="47">
        <f t="shared" si="337"/>
        <v>25080</v>
      </c>
      <c r="G3229" s="48">
        <f t="shared" si="338"/>
        <v>75240</v>
      </c>
      <c r="H3229" s="21">
        <v>307646</v>
      </c>
      <c r="I3229" s="21" t="s">
        <v>4568</v>
      </c>
      <c r="J3229" s="21">
        <v>3</v>
      </c>
      <c r="K3229" s="21">
        <v>3</v>
      </c>
      <c r="L3229" s="21">
        <f t="shared" si="339"/>
        <v>0</v>
      </c>
      <c r="M3229" s="21" t="s">
        <v>4922</v>
      </c>
      <c r="N3229" s="30">
        <v>45937</v>
      </c>
      <c r="O3229" s="48">
        <v>114855</v>
      </c>
      <c r="P3229" s="21" t="s">
        <v>183</v>
      </c>
      <c r="Q3229" s="21">
        <v>58156566646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0"/>
        <v>1</v>
      </c>
      <c r="Z3229" s="21" t="str">
        <f t="shared" si="341"/>
        <v>Tuesday</v>
      </c>
      <c r="AA3229" s="21" t="str">
        <f t="shared" si="342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3228</v>
      </c>
      <c r="B3230" s="21" t="s">
        <v>4720</v>
      </c>
      <c r="C3230" s="30">
        <v>45926</v>
      </c>
      <c r="D3230" s="30">
        <v>45936</v>
      </c>
      <c r="E3230" s="47">
        <v>326.25</v>
      </c>
      <c r="F3230" s="47">
        <f t="shared" si="337"/>
        <v>28710</v>
      </c>
      <c r="G3230" s="48">
        <f t="shared" si="338"/>
        <v>86130</v>
      </c>
      <c r="H3230" s="21">
        <v>313238</v>
      </c>
      <c r="I3230" s="21" t="s">
        <v>3872</v>
      </c>
      <c r="J3230" s="21">
        <v>3</v>
      </c>
      <c r="K3230" s="21">
        <v>3</v>
      </c>
      <c r="L3230" s="21">
        <f t="shared" si="339"/>
        <v>0</v>
      </c>
      <c r="M3230" s="21" t="s">
        <v>4922</v>
      </c>
      <c r="N3230" s="30">
        <v>45937</v>
      </c>
      <c r="O3230" s="48">
        <v>131478</v>
      </c>
      <c r="P3230" s="21" t="s">
        <v>183</v>
      </c>
      <c r="Q3230" s="21">
        <v>58156566646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0"/>
        <v>1</v>
      </c>
      <c r="Z3230" s="21" t="str">
        <f t="shared" si="341"/>
        <v>Tuesday</v>
      </c>
      <c r="AA3230" s="21" t="str">
        <f t="shared" si="342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3229</v>
      </c>
      <c r="B3231" s="21" t="s">
        <v>4720</v>
      </c>
      <c r="C3231" s="30">
        <v>45926</v>
      </c>
      <c r="D3231" s="30">
        <v>45936</v>
      </c>
      <c r="E3231" s="47">
        <v>321.75</v>
      </c>
      <c r="F3231" s="47">
        <f t="shared" si="337"/>
        <v>28314</v>
      </c>
      <c r="G3231" s="48">
        <f t="shared" si="338"/>
        <v>84942</v>
      </c>
      <c r="H3231" s="21">
        <v>337238</v>
      </c>
      <c r="I3231" s="21" t="s">
        <v>3877</v>
      </c>
      <c r="J3231" s="21">
        <v>3</v>
      </c>
      <c r="K3231" s="21">
        <v>3</v>
      </c>
      <c r="L3231" s="21">
        <f t="shared" si="339"/>
        <v>0</v>
      </c>
      <c r="M3231" s="21" t="s">
        <v>4854</v>
      </c>
      <c r="N3231" s="30">
        <v>45937</v>
      </c>
      <c r="O3231" s="48">
        <v>110038.5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40"/>
        <v>1</v>
      </c>
      <c r="Z3231" s="21" t="str">
        <f t="shared" si="341"/>
        <v>Tuesday</v>
      </c>
      <c r="AA3231" s="21" t="str">
        <f t="shared" si="342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3230</v>
      </c>
      <c r="B3232" s="21" t="s">
        <v>4720</v>
      </c>
      <c r="C3232" s="30">
        <v>45926</v>
      </c>
      <c r="D3232" s="30">
        <v>45936</v>
      </c>
      <c r="E3232" s="47">
        <v>334.5</v>
      </c>
      <c r="F3232" s="47">
        <f t="shared" si="337"/>
        <v>29436</v>
      </c>
      <c r="G3232" s="48">
        <f t="shared" si="338"/>
        <v>117744</v>
      </c>
      <c r="H3232" s="21">
        <v>306026</v>
      </c>
      <c r="I3232" s="21" t="s">
        <v>4564</v>
      </c>
      <c r="J3232" s="21">
        <v>4</v>
      </c>
      <c r="K3232" s="21">
        <v>4</v>
      </c>
      <c r="L3232" s="21">
        <f t="shared" si="339"/>
        <v>0</v>
      </c>
      <c r="M3232" s="21" t="s">
        <v>4854</v>
      </c>
      <c r="N3232" s="30">
        <v>45937</v>
      </c>
      <c r="O3232" s="48">
        <v>174653.6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40"/>
        <v>1</v>
      </c>
      <c r="Z3232" s="21" t="str">
        <f t="shared" si="341"/>
        <v>Tuesday</v>
      </c>
      <c r="AA3232" s="21" t="str">
        <f t="shared" si="342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3231</v>
      </c>
      <c r="B3233" s="21" t="s">
        <v>4720</v>
      </c>
      <c r="C3233" s="30">
        <v>45926</v>
      </c>
      <c r="D3233" s="30">
        <v>45936</v>
      </c>
      <c r="E3233" s="47">
        <v>305.25</v>
      </c>
      <c r="F3233" s="47">
        <f t="shared" si="337"/>
        <v>26862</v>
      </c>
      <c r="G3233" s="48">
        <f t="shared" si="338"/>
        <v>188034</v>
      </c>
      <c r="H3233" s="21">
        <v>318340</v>
      </c>
      <c r="I3233" s="21" t="s">
        <v>3782</v>
      </c>
      <c r="J3233" s="21">
        <v>7</v>
      </c>
      <c r="K3233" s="21">
        <v>7</v>
      </c>
      <c r="L3233" s="21">
        <f t="shared" si="339"/>
        <v>0</v>
      </c>
      <c r="M3233" s="21" t="s">
        <v>4854</v>
      </c>
      <c r="N3233" s="30">
        <v>45937</v>
      </c>
      <c r="O3233" s="48">
        <v>297563.84000000003</v>
      </c>
      <c r="P3233" s="21" t="s">
        <v>242</v>
      </c>
      <c r="Q3233" s="21">
        <v>58156569435</v>
      </c>
      <c r="R3233" s="21" t="s">
        <v>40</v>
      </c>
      <c r="S3233" s="3">
        <v>4</v>
      </c>
      <c r="T3233" s="37"/>
      <c r="U3233" s="21" t="s">
        <v>18</v>
      </c>
      <c r="V3233" s="21" t="str">
        <f>VLOOKUP(P3233,'Customer List'!B:C,2,)</f>
        <v>Mumbai</v>
      </c>
      <c r="W3233" s="38"/>
      <c r="X3233" s="30">
        <v>45938</v>
      </c>
      <c r="Y3233" s="21">
        <f t="shared" si="340"/>
        <v>1</v>
      </c>
      <c r="Z3233" s="21" t="str">
        <f t="shared" si="341"/>
        <v>Tuesday</v>
      </c>
      <c r="AA3233" s="21" t="str">
        <f t="shared" si="342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3232</v>
      </c>
      <c r="B3234" s="21" t="s">
        <v>4740</v>
      </c>
      <c r="C3234" s="30">
        <v>45933</v>
      </c>
      <c r="D3234" s="30">
        <v>45937</v>
      </c>
      <c r="E3234" s="47">
        <v>1037.5</v>
      </c>
      <c r="F3234" s="47">
        <f t="shared" si="337"/>
        <v>91300</v>
      </c>
      <c r="G3234" s="48">
        <f t="shared" si="338"/>
        <v>182600</v>
      </c>
      <c r="H3234" s="21" t="s">
        <v>4722</v>
      </c>
      <c r="I3234" s="21" t="s">
        <v>4723</v>
      </c>
      <c r="J3234" s="21">
        <v>2</v>
      </c>
      <c r="K3234" s="21">
        <v>2</v>
      </c>
      <c r="L3234" s="21">
        <f t="shared" si="339"/>
        <v>0</v>
      </c>
      <c r="M3234" s="21" t="s">
        <v>4940</v>
      </c>
      <c r="N3234" s="30">
        <v>45937</v>
      </c>
      <c r="O3234" s="48">
        <v>323700</v>
      </c>
      <c r="P3234" s="21" t="s">
        <v>2481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0"/>
        <v>1</v>
      </c>
      <c r="Z3234" s="21" t="str">
        <f t="shared" si="341"/>
        <v>Tuesday</v>
      </c>
      <c r="AA3234" s="21" t="str">
        <f t="shared" si="342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3233</v>
      </c>
      <c r="B3235" s="21" t="s">
        <v>4740</v>
      </c>
      <c r="C3235" s="30">
        <v>45933</v>
      </c>
      <c r="D3235" s="30">
        <v>45937</v>
      </c>
      <c r="E3235" s="47">
        <v>550</v>
      </c>
      <c r="F3235" s="47">
        <f t="shared" si="337"/>
        <v>48400</v>
      </c>
      <c r="G3235" s="48">
        <f t="shared" si="338"/>
        <v>96800</v>
      </c>
      <c r="H3235" s="21">
        <v>50108</v>
      </c>
      <c r="I3235" s="21" t="s">
        <v>4724</v>
      </c>
      <c r="J3235" s="21">
        <v>2</v>
      </c>
      <c r="K3235" s="21">
        <v>2</v>
      </c>
      <c r="L3235" s="21">
        <f t="shared" si="339"/>
        <v>0</v>
      </c>
      <c r="M3235" s="21" t="s">
        <v>4940</v>
      </c>
      <c r="N3235" s="30">
        <v>45937</v>
      </c>
      <c r="O3235" s="48">
        <v>171600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0"/>
        <v>1</v>
      </c>
      <c r="Z3235" s="21" t="str">
        <f t="shared" si="341"/>
        <v>Tuesday</v>
      </c>
      <c r="AA3235" s="21" t="str">
        <f t="shared" si="342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3234</v>
      </c>
      <c r="B3236" s="21" t="s">
        <v>4740</v>
      </c>
      <c r="C3236" s="30">
        <v>45933</v>
      </c>
      <c r="D3236" s="30">
        <v>45937</v>
      </c>
      <c r="E3236" s="47">
        <v>577.5</v>
      </c>
      <c r="F3236" s="47">
        <f t="shared" si="337"/>
        <v>50820</v>
      </c>
      <c r="G3236" s="48">
        <f t="shared" si="338"/>
        <v>101640</v>
      </c>
      <c r="H3236" s="21" t="s">
        <v>4725</v>
      </c>
      <c r="I3236" s="21" t="s">
        <v>4726</v>
      </c>
      <c r="J3236" s="21">
        <v>2</v>
      </c>
      <c r="K3236" s="21">
        <v>2</v>
      </c>
      <c r="L3236" s="21">
        <f t="shared" si="339"/>
        <v>0</v>
      </c>
      <c r="M3236" s="21" t="s">
        <v>4940</v>
      </c>
      <c r="N3236" s="30">
        <v>45937</v>
      </c>
      <c r="O3236" s="48">
        <v>180180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0"/>
        <v>1</v>
      </c>
      <c r="Z3236" s="21" t="str">
        <f t="shared" si="341"/>
        <v>Tuesday</v>
      </c>
      <c r="AA3236" s="21" t="str">
        <f t="shared" si="342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3235</v>
      </c>
      <c r="B3237" s="21" t="s">
        <v>4740</v>
      </c>
      <c r="C3237" s="30">
        <v>45933</v>
      </c>
      <c r="D3237" s="30">
        <v>45937</v>
      </c>
      <c r="E3237" s="47">
        <v>960</v>
      </c>
      <c r="F3237" s="47">
        <f t="shared" si="337"/>
        <v>84480</v>
      </c>
      <c r="G3237" s="48">
        <f t="shared" si="338"/>
        <v>168960</v>
      </c>
      <c r="H3237" s="21" t="s">
        <v>4727</v>
      </c>
      <c r="I3237" s="21" t="s">
        <v>4728</v>
      </c>
      <c r="J3237" s="21">
        <v>2</v>
      </c>
      <c r="K3237" s="21">
        <v>2</v>
      </c>
      <c r="L3237" s="21">
        <f t="shared" si="339"/>
        <v>0</v>
      </c>
      <c r="M3237" s="21" t="s">
        <v>4940</v>
      </c>
      <c r="N3237" s="30">
        <v>45937</v>
      </c>
      <c r="O3237" s="48">
        <v>299520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0"/>
        <v>1</v>
      </c>
      <c r="Z3237" s="21" t="str">
        <f t="shared" si="341"/>
        <v>Tuesday</v>
      </c>
      <c r="AA3237" s="21" t="str">
        <f t="shared" si="342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3236</v>
      </c>
      <c r="B3238" s="21" t="s">
        <v>4740</v>
      </c>
      <c r="C3238" s="30">
        <v>45933</v>
      </c>
      <c r="D3238" s="30">
        <v>45937</v>
      </c>
      <c r="E3238" s="47">
        <v>577.5</v>
      </c>
      <c r="F3238" s="47">
        <f t="shared" si="337"/>
        <v>50820</v>
      </c>
      <c r="G3238" s="48">
        <f t="shared" si="338"/>
        <v>101640</v>
      </c>
      <c r="H3238" s="21">
        <v>79838</v>
      </c>
      <c r="I3238" s="21" t="s">
        <v>4729</v>
      </c>
      <c r="J3238" s="21">
        <v>2</v>
      </c>
      <c r="K3238" s="21">
        <v>2</v>
      </c>
      <c r="L3238" s="21">
        <f t="shared" si="339"/>
        <v>0</v>
      </c>
      <c r="M3238" s="21" t="s">
        <v>4940</v>
      </c>
      <c r="N3238" s="30">
        <v>45937</v>
      </c>
      <c r="O3238" s="48">
        <v>180180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0"/>
        <v>1</v>
      </c>
      <c r="Z3238" s="21" t="str">
        <f t="shared" si="341"/>
        <v>Tuesday</v>
      </c>
      <c r="AA3238" s="21" t="str">
        <f t="shared" si="342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3237</v>
      </c>
      <c r="B3239" s="21" t="s">
        <v>4740</v>
      </c>
      <c r="C3239" s="30">
        <v>45933</v>
      </c>
      <c r="D3239" s="30">
        <v>45937</v>
      </c>
      <c r="E3239" s="47">
        <v>1037.5</v>
      </c>
      <c r="F3239" s="47">
        <f t="shared" si="337"/>
        <v>91300</v>
      </c>
      <c r="G3239" s="48">
        <f t="shared" si="338"/>
        <v>182600</v>
      </c>
      <c r="H3239" s="21" t="s">
        <v>4730</v>
      </c>
      <c r="I3239" s="21" t="s">
        <v>4731</v>
      </c>
      <c r="J3239" s="21">
        <v>2</v>
      </c>
      <c r="K3239" s="21">
        <v>2</v>
      </c>
      <c r="L3239" s="21">
        <f t="shared" si="339"/>
        <v>0</v>
      </c>
      <c r="M3239" s="21" t="s">
        <v>4940</v>
      </c>
      <c r="N3239" s="30">
        <v>45937</v>
      </c>
      <c r="O3239" s="48">
        <v>323700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0"/>
        <v>1</v>
      </c>
      <c r="Z3239" s="21" t="str">
        <f t="shared" si="341"/>
        <v>Tuesday</v>
      </c>
      <c r="AA3239" s="21" t="str">
        <f t="shared" si="342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3238</v>
      </c>
      <c r="B3240" s="21" t="s">
        <v>4740</v>
      </c>
      <c r="C3240" s="30">
        <v>45933</v>
      </c>
      <c r="D3240" s="30">
        <v>45937</v>
      </c>
      <c r="E3240" s="47">
        <v>1037.5</v>
      </c>
      <c r="F3240" s="47">
        <f t="shared" si="337"/>
        <v>91300</v>
      </c>
      <c r="G3240" s="48">
        <f t="shared" si="338"/>
        <v>182600</v>
      </c>
      <c r="H3240" s="21">
        <v>50516</v>
      </c>
      <c r="I3240" s="21" t="s">
        <v>4732</v>
      </c>
      <c r="J3240" s="21">
        <v>2</v>
      </c>
      <c r="K3240" s="21">
        <v>2</v>
      </c>
      <c r="L3240" s="21">
        <f t="shared" si="339"/>
        <v>0</v>
      </c>
      <c r="M3240" s="21" t="s">
        <v>4940</v>
      </c>
      <c r="N3240" s="30">
        <v>45937</v>
      </c>
      <c r="O3240" s="48">
        <v>323700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0"/>
        <v>1</v>
      </c>
      <c r="Z3240" s="21" t="str">
        <f t="shared" si="341"/>
        <v>Tuesday</v>
      </c>
      <c r="AA3240" s="21" t="str">
        <f t="shared" si="342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3239</v>
      </c>
      <c r="B3241" s="21" t="s">
        <v>4740</v>
      </c>
      <c r="C3241" s="30">
        <v>45933</v>
      </c>
      <c r="D3241" s="30">
        <v>45937</v>
      </c>
      <c r="E3241" s="47">
        <v>960</v>
      </c>
      <c r="F3241" s="47">
        <f t="shared" si="337"/>
        <v>84480</v>
      </c>
      <c r="G3241" s="48">
        <f t="shared" si="338"/>
        <v>168960</v>
      </c>
      <c r="H3241" s="21" t="s">
        <v>4733</v>
      </c>
      <c r="I3241" s="21" t="s">
        <v>4734</v>
      </c>
      <c r="J3241" s="21">
        <v>2</v>
      </c>
      <c r="K3241" s="21">
        <v>2</v>
      </c>
      <c r="L3241" s="21">
        <f t="shared" si="339"/>
        <v>0</v>
      </c>
      <c r="M3241" s="21" t="s">
        <v>4940</v>
      </c>
      <c r="N3241" s="30">
        <v>45937</v>
      </c>
      <c r="O3241" s="48">
        <v>299520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0"/>
        <v>1</v>
      </c>
      <c r="Z3241" s="21" t="str">
        <f t="shared" si="341"/>
        <v>Tuesday</v>
      </c>
      <c r="AA3241" s="21" t="str">
        <f t="shared" si="342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3240</v>
      </c>
      <c r="B3242" s="21" t="s">
        <v>4740</v>
      </c>
      <c r="C3242" s="30">
        <v>45933</v>
      </c>
      <c r="D3242" s="30">
        <v>45937</v>
      </c>
      <c r="E3242" s="47">
        <v>472.5</v>
      </c>
      <c r="F3242" s="47">
        <f t="shared" si="337"/>
        <v>41580</v>
      </c>
      <c r="G3242" s="48">
        <f t="shared" si="338"/>
        <v>83160</v>
      </c>
      <c r="H3242" s="21">
        <v>79315</v>
      </c>
      <c r="I3242" s="21" t="s">
        <v>4735</v>
      </c>
      <c r="J3242" s="21">
        <v>2</v>
      </c>
      <c r="K3242" s="21">
        <v>2</v>
      </c>
      <c r="L3242" s="21">
        <f t="shared" si="339"/>
        <v>0</v>
      </c>
      <c r="M3242" s="21" t="s">
        <v>4940</v>
      </c>
      <c r="N3242" s="30">
        <v>45937</v>
      </c>
      <c r="O3242" s="48">
        <v>147420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0"/>
        <v>1</v>
      </c>
      <c r="Z3242" s="21" t="str">
        <f t="shared" si="341"/>
        <v>Tuesday</v>
      </c>
      <c r="AA3242" s="21" t="str">
        <f t="shared" si="342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3241</v>
      </c>
      <c r="B3243" s="21" t="s">
        <v>4740</v>
      </c>
      <c r="C3243" s="30">
        <v>45933</v>
      </c>
      <c r="D3243" s="30">
        <v>45937</v>
      </c>
      <c r="E3243" s="47">
        <v>452.5</v>
      </c>
      <c r="F3243" s="47">
        <f t="shared" si="337"/>
        <v>39820</v>
      </c>
      <c r="G3243" s="48">
        <f t="shared" si="338"/>
        <v>79640</v>
      </c>
      <c r="H3243" s="21">
        <v>79282</v>
      </c>
      <c r="I3243" s="21" t="s">
        <v>4736</v>
      </c>
      <c r="J3243" s="21">
        <v>2</v>
      </c>
      <c r="K3243" s="21">
        <v>2</v>
      </c>
      <c r="L3243" s="21">
        <f t="shared" si="339"/>
        <v>0</v>
      </c>
      <c r="M3243" s="21" t="s">
        <v>4940</v>
      </c>
      <c r="N3243" s="30">
        <v>45937</v>
      </c>
      <c r="O3243" s="48">
        <v>141180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40"/>
        <v>1</v>
      </c>
      <c r="Z3243" s="21" t="str">
        <f t="shared" si="341"/>
        <v>Tuesday</v>
      </c>
      <c r="AA3243" s="21" t="str">
        <f t="shared" si="342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3242</v>
      </c>
      <c r="B3244" s="21" t="s">
        <v>4740</v>
      </c>
      <c r="C3244" s="30">
        <v>45933</v>
      </c>
      <c r="D3244" s="30">
        <v>45937</v>
      </c>
      <c r="E3244" s="47">
        <v>305</v>
      </c>
      <c r="F3244" s="47">
        <f t="shared" si="337"/>
        <v>26840</v>
      </c>
      <c r="G3244" s="48">
        <f t="shared" si="338"/>
        <v>26840</v>
      </c>
      <c r="H3244" s="21">
        <v>50202</v>
      </c>
      <c r="I3244" s="21" t="s">
        <v>4737</v>
      </c>
      <c r="J3244" s="21">
        <v>1</v>
      </c>
      <c r="K3244" s="21">
        <v>1</v>
      </c>
      <c r="L3244" s="21">
        <f t="shared" si="339"/>
        <v>0</v>
      </c>
      <c r="M3244" s="21" t="s">
        <v>4940</v>
      </c>
      <c r="N3244" s="30">
        <v>45937</v>
      </c>
      <c r="O3244" s="48">
        <v>47580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40"/>
        <v>1</v>
      </c>
      <c r="Z3244" s="21" t="str">
        <f t="shared" si="341"/>
        <v>Tuesday</v>
      </c>
      <c r="AA3244" s="21" t="str">
        <f t="shared" si="342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x14ac:dyDescent="0.25">
      <c r="A3245" s="21">
        <v>3243</v>
      </c>
      <c r="B3245" s="21" t="s">
        <v>4740</v>
      </c>
      <c r="C3245" s="30">
        <v>45933</v>
      </c>
      <c r="D3245" s="30">
        <v>45937</v>
      </c>
      <c r="E3245" s="47">
        <v>305</v>
      </c>
      <c r="F3245" s="47">
        <f t="shared" si="337"/>
        <v>26840</v>
      </c>
      <c r="G3245" s="48">
        <f t="shared" si="338"/>
        <v>26840</v>
      </c>
      <c r="H3245" s="21" t="s">
        <v>4738</v>
      </c>
      <c r="I3245" s="21" t="s">
        <v>4739</v>
      </c>
      <c r="J3245" s="21">
        <v>1</v>
      </c>
      <c r="K3245" s="21">
        <v>1</v>
      </c>
      <c r="L3245" s="21">
        <f t="shared" si="339"/>
        <v>0</v>
      </c>
      <c r="M3245" s="21" t="s">
        <v>4940</v>
      </c>
      <c r="N3245" s="30">
        <v>45937</v>
      </c>
      <c r="O3245" s="48">
        <v>47580</v>
      </c>
      <c r="P3245" s="21" t="s">
        <v>2481</v>
      </c>
      <c r="Q3245" s="21">
        <v>58156584054</v>
      </c>
      <c r="R3245" s="21" t="s">
        <v>40</v>
      </c>
      <c r="S3245" s="3">
        <v>-80</v>
      </c>
      <c r="T3245" s="37"/>
      <c r="U3245" s="21" t="s">
        <v>492</v>
      </c>
      <c r="V3245" s="21" t="str">
        <f>VLOOKUP(P3245,'Customer List'!B:C,2,)</f>
        <v>Kolkata</v>
      </c>
      <c r="W3245" s="38"/>
      <c r="X3245" s="30">
        <v>45938</v>
      </c>
      <c r="Y3245" s="21">
        <f t="shared" si="340"/>
        <v>1</v>
      </c>
      <c r="Z3245" s="21" t="str">
        <f t="shared" si="341"/>
        <v>Tuesday</v>
      </c>
      <c r="AA3245" s="21" t="str">
        <f t="shared" si="342"/>
        <v>Wednesday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3244</v>
      </c>
      <c r="B3246" s="21" t="s">
        <v>4721</v>
      </c>
      <c r="C3246" s="30">
        <v>45926</v>
      </c>
      <c r="D3246" s="30">
        <v>45937</v>
      </c>
      <c r="E3246" s="47">
        <v>374</v>
      </c>
      <c r="F3246" s="47">
        <f t="shared" si="337"/>
        <v>32912</v>
      </c>
      <c r="G3246" s="48">
        <f t="shared" si="338"/>
        <v>65824</v>
      </c>
      <c r="H3246" s="21" t="s">
        <v>2509</v>
      </c>
      <c r="I3246" s="21" t="s">
        <v>4504</v>
      </c>
      <c r="J3246" s="21">
        <v>2</v>
      </c>
      <c r="K3246" s="21">
        <v>2</v>
      </c>
      <c r="L3246" s="21">
        <f t="shared" si="339"/>
        <v>0</v>
      </c>
      <c r="M3246" s="21" t="s">
        <v>4965</v>
      </c>
      <c r="N3246" s="30">
        <v>45937</v>
      </c>
      <c r="O3246" s="48">
        <v>96120</v>
      </c>
      <c r="P3246" s="21" t="s">
        <v>4428</v>
      </c>
      <c r="Q3246" s="21">
        <v>58156574420</v>
      </c>
      <c r="R3246" s="21" t="s">
        <v>40</v>
      </c>
      <c r="S3246" s="3">
        <v>-20</v>
      </c>
      <c r="T3246" s="37"/>
      <c r="U3246" s="21" t="s">
        <v>3578</v>
      </c>
      <c r="V3246" s="21" t="str">
        <f>VLOOKUP(P3246,'Customer List'!B:C,2,)</f>
        <v>Hyderabad</v>
      </c>
      <c r="W3246" s="38"/>
      <c r="X3246" s="30">
        <v>45939</v>
      </c>
      <c r="Y3246" s="21">
        <f t="shared" si="340"/>
        <v>2</v>
      </c>
      <c r="Z3246" s="21" t="str">
        <f t="shared" si="341"/>
        <v>Tuesday</v>
      </c>
      <c r="AA3246" s="21" t="str">
        <f t="shared" si="342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3245</v>
      </c>
      <c r="B3247" s="21" t="s">
        <v>4721</v>
      </c>
      <c r="C3247" s="30">
        <v>45926</v>
      </c>
      <c r="D3247" s="30">
        <v>45937</v>
      </c>
      <c r="E3247" s="47">
        <v>22</v>
      </c>
      <c r="F3247" s="47">
        <f t="shared" si="337"/>
        <v>1936</v>
      </c>
      <c r="G3247" s="48">
        <f t="shared" si="338"/>
        <v>9680</v>
      </c>
      <c r="H3247" s="21" t="s">
        <v>362</v>
      </c>
      <c r="I3247" s="21" t="s">
        <v>4433</v>
      </c>
      <c r="J3247" s="21">
        <v>5</v>
      </c>
      <c r="K3247" s="21"/>
      <c r="L3247" s="21">
        <f t="shared" si="339"/>
        <v>5</v>
      </c>
      <c r="M3247" s="21"/>
      <c r="N3247" s="30"/>
      <c r="O3247" s="48"/>
      <c r="P3247" s="21" t="s">
        <v>1145</v>
      </c>
      <c r="Q3247" s="21"/>
      <c r="R3247" s="21"/>
      <c r="S3247" s="3">
        <v>4</v>
      </c>
      <c r="T3247" s="37"/>
      <c r="U3247" s="21" t="s">
        <v>3578</v>
      </c>
      <c r="V3247" s="21" t="str">
        <f>VLOOKUP(P3247,'Customer List'!B:C,2,)</f>
        <v>STOCK</v>
      </c>
      <c r="W3247" s="38" t="s">
        <v>1145</v>
      </c>
      <c r="X3247" s="30" t="str">
        <f>IF(OR(R3247 = "PRIYANKA MADAM", R3247 = "DEEPAK", R3247 = "PORTER"),N3247,"")</f>
        <v/>
      </c>
      <c r="Y3247" s="21" t="str">
        <f t="shared" si="340"/>
        <v/>
      </c>
      <c r="Z3247" s="21" t="str">
        <f t="shared" si="341"/>
        <v/>
      </c>
      <c r="AA3247" s="21" t="str">
        <f t="shared" si="342"/>
        <v/>
      </c>
      <c r="AB3247" s="21" t="str">
        <f>VLOOKUP(U3247,'Currency Sheet'!A:C,3,)</f>
        <v>DOLLAR</v>
      </c>
      <c r="AC3247" s="42" t="str">
        <f>VLOOKUP(P3247,'Customer List'!B:D,3,)</f>
        <v>STOCK</v>
      </c>
    </row>
    <row r="3248" spans="1:29" x14ac:dyDescent="0.25">
      <c r="A3248" s="21">
        <v>3246</v>
      </c>
      <c r="B3248" s="21" t="s">
        <v>4721</v>
      </c>
      <c r="C3248" s="30">
        <v>45926</v>
      </c>
      <c r="D3248" s="30">
        <v>45937</v>
      </c>
      <c r="E3248" s="47">
        <v>767.05</v>
      </c>
      <c r="F3248" s="47">
        <f t="shared" si="337"/>
        <v>67500.399999999994</v>
      </c>
      <c r="G3248" s="48">
        <f t="shared" si="338"/>
        <v>67500.399999999994</v>
      </c>
      <c r="H3248" s="21" t="s">
        <v>4434</v>
      </c>
      <c r="I3248" s="21" t="s">
        <v>4435</v>
      </c>
      <c r="J3248" s="21">
        <v>1</v>
      </c>
      <c r="K3248" s="21">
        <v>1</v>
      </c>
      <c r="L3248" s="21">
        <f t="shared" si="339"/>
        <v>0</v>
      </c>
      <c r="M3248" s="21" t="s">
        <v>5585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5522</v>
      </c>
      <c r="U3248" s="21" t="s">
        <v>3578</v>
      </c>
      <c r="V3248" s="21" t="str">
        <f>VLOOKUP(P3248,'Customer List'!B:C,2,)</f>
        <v>Mumbai</v>
      </c>
      <c r="W3248" s="38"/>
      <c r="X3248" s="30">
        <v>45960</v>
      </c>
      <c r="Y3248" s="21">
        <f t="shared" si="340"/>
        <v>1</v>
      </c>
      <c r="Z3248" s="21" t="str">
        <f t="shared" si="341"/>
        <v>Wednesday</v>
      </c>
      <c r="AA3248" s="21" t="str">
        <f t="shared" si="342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3247</v>
      </c>
      <c r="B3249" s="21" t="s">
        <v>4721</v>
      </c>
      <c r="C3249" s="30">
        <v>45926</v>
      </c>
      <c r="D3249" s="30">
        <v>45937</v>
      </c>
      <c r="E3249" s="47">
        <v>767.05</v>
      </c>
      <c r="F3249" s="47">
        <f t="shared" si="337"/>
        <v>67500.399999999994</v>
      </c>
      <c r="G3249" s="48">
        <f t="shared" si="338"/>
        <v>67500.399999999994</v>
      </c>
      <c r="H3249" s="21" t="s">
        <v>4436</v>
      </c>
      <c r="I3249" s="21" t="s">
        <v>4437</v>
      </c>
      <c r="J3249" s="21">
        <v>1</v>
      </c>
      <c r="K3249" s="21">
        <v>1</v>
      </c>
      <c r="L3249" s="21">
        <f t="shared" si="339"/>
        <v>0</v>
      </c>
      <c r="M3249" s="21" t="s">
        <v>5585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5522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40"/>
        <v>1</v>
      </c>
      <c r="Z3249" s="21" t="str">
        <f t="shared" si="341"/>
        <v>Wednesday</v>
      </c>
      <c r="AA3249" s="21" t="str">
        <f t="shared" si="342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3248</v>
      </c>
      <c r="B3250" s="21" t="s">
        <v>4721</v>
      </c>
      <c r="C3250" s="30">
        <v>45926</v>
      </c>
      <c r="D3250" s="30">
        <v>45937</v>
      </c>
      <c r="E3250" s="47">
        <v>767.05</v>
      </c>
      <c r="F3250" s="47">
        <f t="shared" si="337"/>
        <v>67500.399999999994</v>
      </c>
      <c r="G3250" s="48">
        <f t="shared" si="338"/>
        <v>67500.399999999994</v>
      </c>
      <c r="H3250" s="21" t="s">
        <v>4438</v>
      </c>
      <c r="I3250" s="21" t="s">
        <v>4439</v>
      </c>
      <c r="J3250" s="21">
        <v>1</v>
      </c>
      <c r="K3250" s="21">
        <v>1</v>
      </c>
      <c r="L3250" s="21">
        <f t="shared" si="339"/>
        <v>0</v>
      </c>
      <c r="M3250" s="21" t="s">
        <v>5585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5522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40"/>
        <v>1</v>
      </c>
      <c r="Z3250" s="21" t="str">
        <f t="shared" si="341"/>
        <v>Wednesday</v>
      </c>
      <c r="AA3250" s="21" t="str">
        <f t="shared" si="342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3249</v>
      </c>
      <c r="B3251" s="21" t="s">
        <v>4721</v>
      </c>
      <c r="C3251" s="30">
        <v>45926</v>
      </c>
      <c r="D3251" s="30">
        <v>45937</v>
      </c>
      <c r="E3251" s="47">
        <v>767.05</v>
      </c>
      <c r="F3251" s="47">
        <f t="shared" si="337"/>
        <v>67500.399999999994</v>
      </c>
      <c r="G3251" s="48">
        <f t="shared" si="338"/>
        <v>67500.399999999994</v>
      </c>
      <c r="H3251" s="21" t="s">
        <v>4440</v>
      </c>
      <c r="I3251" s="21" t="s">
        <v>4441</v>
      </c>
      <c r="J3251" s="21">
        <v>1</v>
      </c>
      <c r="K3251" s="21">
        <v>1</v>
      </c>
      <c r="L3251" s="21">
        <f t="shared" si="339"/>
        <v>0</v>
      </c>
      <c r="M3251" s="21" t="s">
        <v>5585</v>
      </c>
      <c r="N3251" s="30">
        <v>45959</v>
      </c>
      <c r="O3251" s="48">
        <v>119980.25</v>
      </c>
      <c r="P3251" s="21" t="s">
        <v>880</v>
      </c>
      <c r="Q3251" s="21">
        <v>58157566434</v>
      </c>
      <c r="R3251" s="21" t="s">
        <v>40</v>
      </c>
      <c r="S3251" s="3">
        <v>-20</v>
      </c>
      <c r="T3251" s="37" t="s">
        <v>5522</v>
      </c>
      <c r="U3251" s="21" t="s">
        <v>3578</v>
      </c>
      <c r="V3251" s="21" t="str">
        <f>VLOOKUP(P3251,'Customer List'!B:C,2,)</f>
        <v>Mumbai</v>
      </c>
      <c r="W3251" s="38"/>
      <c r="X3251" s="30">
        <v>45960</v>
      </c>
      <c r="Y3251" s="21">
        <f t="shared" si="340"/>
        <v>1</v>
      </c>
      <c r="Z3251" s="21" t="str">
        <f t="shared" si="341"/>
        <v>Wednesday</v>
      </c>
      <c r="AA3251" s="21" t="str">
        <f t="shared" si="342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3250</v>
      </c>
      <c r="B3252" s="21" t="s">
        <v>4721</v>
      </c>
      <c r="C3252" s="30">
        <v>45926</v>
      </c>
      <c r="D3252" s="30">
        <v>45937</v>
      </c>
      <c r="E3252" s="47">
        <v>736</v>
      </c>
      <c r="F3252" s="47">
        <f t="shared" si="337"/>
        <v>64768</v>
      </c>
      <c r="G3252" s="48">
        <f t="shared" si="338"/>
        <v>64768</v>
      </c>
      <c r="H3252" s="21" t="s">
        <v>4442</v>
      </c>
      <c r="I3252" s="21" t="s">
        <v>4443</v>
      </c>
      <c r="J3252" s="21">
        <v>1</v>
      </c>
      <c r="K3252" s="21">
        <v>1</v>
      </c>
      <c r="L3252" s="21">
        <f t="shared" si="339"/>
        <v>0</v>
      </c>
      <c r="M3252" s="21" t="s">
        <v>4890</v>
      </c>
      <c r="N3252" s="30">
        <v>45937</v>
      </c>
      <c r="O3252" s="48">
        <v>118755</v>
      </c>
      <c r="P3252" s="21" t="s">
        <v>168</v>
      </c>
      <c r="Q3252" s="21">
        <v>58156579261</v>
      </c>
      <c r="R3252" s="21" t="s">
        <v>40</v>
      </c>
      <c r="S3252" s="3">
        <v>-20</v>
      </c>
      <c r="T3252" s="37"/>
      <c r="U3252" s="21" t="s">
        <v>3578</v>
      </c>
      <c r="V3252" s="21" t="str">
        <f>VLOOKUP(P3252,'Customer List'!B:C,2,)</f>
        <v>Bhopal</v>
      </c>
      <c r="W3252" s="38"/>
      <c r="X3252" s="30">
        <v>45939</v>
      </c>
      <c r="Y3252" s="21">
        <f t="shared" si="340"/>
        <v>2</v>
      </c>
      <c r="Z3252" s="21" t="str">
        <f t="shared" si="341"/>
        <v>Tuesday</v>
      </c>
      <c r="AA3252" s="21" t="str">
        <f t="shared" si="342"/>
        <v>Thursday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3251</v>
      </c>
      <c r="B3253" s="21" t="s">
        <v>4721</v>
      </c>
      <c r="C3253" s="30">
        <v>45926</v>
      </c>
      <c r="D3253" s="30">
        <v>45937</v>
      </c>
      <c r="E3253" s="47">
        <v>374</v>
      </c>
      <c r="F3253" s="47">
        <f t="shared" si="337"/>
        <v>32912</v>
      </c>
      <c r="G3253" s="48">
        <f t="shared" si="338"/>
        <v>32912</v>
      </c>
      <c r="H3253" s="21" t="s">
        <v>4444</v>
      </c>
      <c r="I3253" s="21" t="s">
        <v>4445</v>
      </c>
      <c r="J3253" s="21">
        <v>1</v>
      </c>
      <c r="K3253" s="21">
        <v>1</v>
      </c>
      <c r="L3253" s="21">
        <f t="shared" si="339"/>
        <v>0</v>
      </c>
      <c r="M3253" s="21" t="s">
        <v>4896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0"/>
        <v>4</v>
      </c>
      <c r="Z3253" s="21" t="str">
        <f t="shared" si="341"/>
        <v>Tuesday</v>
      </c>
      <c r="AA3253" s="21" t="str">
        <f t="shared" si="342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3252</v>
      </c>
      <c r="B3254" s="21" t="s">
        <v>4721</v>
      </c>
      <c r="C3254" s="30">
        <v>45926</v>
      </c>
      <c r="D3254" s="30">
        <v>45937</v>
      </c>
      <c r="E3254" s="47">
        <v>374</v>
      </c>
      <c r="F3254" s="47">
        <f t="shared" si="337"/>
        <v>32912</v>
      </c>
      <c r="G3254" s="48">
        <f t="shared" si="338"/>
        <v>32912</v>
      </c>
      <c r="H3254" s="21" t="s">
        <v>4446</v>
      </c>
      <c r="I3254" s="21" t="s">
        <v>4447</v>
      </c>
      <c r="J3254" s="21">
        <v>1</v>
      </c>
      <c r="K3254" s="21">
        <v>1</v>
      </c>
      <c r="L3254" s="21">
        <f t="shared" si="339"/>
        <v>0</v>
      </c>
      <c r="M3254" s="21" t="s">
        <v>4896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40"/>
        <v>4</v>
      </c>
      <c r="Z3254" s="21" t="str">
        <f t="shared" si="341"/>
        <v>Tuesday</v>
      </c>
      <c r="AA3254" s="21" t="str">
        <f t="shared" si="342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3253</v>
      </c>
      <c r="B3255" s="21" t="s">
        <v>4721</v>
      </c>
      <c r="C3255" s="30">
        <v>45926</v>
      </c>
      <c r="D3255" s="30">
        <v>45937</v>
      </c>
      <c r="E3255" s="47">
        <v>374</v>
      </c>
      <c r="F3255" s="47">
        <f t="shared" si="337"/>
        <v>32912</v>
      </c>
      <c r="G3255" s="48">
        <f t="shared" si="338"/>
        <v>32912</v>
      </c>
      <c r="H3255" s="21" t="s">
        <v>4448</v>
      </c>
      <c r="I3255" s="21" t="s">
        <v>4449</v>
      </c>
      <c r="J3255" s="21">
        <v>1</v>
      </c>
      <c r="K3255" s="21">
        <v>1</v>
      </c>
      <c r="L3255" s="21">
        <f t="shared" si="339"/>
        <v>0</v>
      </c>
      <c r="M3255" s="21" t="s">
        <v>4896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40"/>
        <v>4</v>
      </c>
      <c r="Z3255" s="21" t="str">
        <f t="shared" si="341"/>
        <v>Tuesday</v>
      </c>
      <c r="AA3255" s="21" t="str">
        <f t="shared" si="342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3254</v>
      </c>
      <c r="B3256" s="21" t="s">
        <v>4721</v>
      </c>
      <c r="C3256" s="30">
        <v>45926</v>
      </c>
      <c r="D3256" s="30">
        <v>45937</v>
      </c>
      <c r="E3256" s="47">
        <v>374</v>
      </c>
      <c r="F3256" s="47">
        <f t="shared" si="337"/>
        <v>32912</v>
      </c>
      <c r="G3256" s="48">
        <f t="shared" si="338"/>
        <v>32912</v>
      </c>
      <c r="H3256" s="21" t="s">
        <v>4450</v>
      </c>
      <c r="I3256" s="21" t="s">
        <v>4451</v>
      </c>
      <c r="J3256" s="21">
        <v>1</v>
      </c>
      <c r="K3256" s="21">
        <v>1</v>
      </c>
      <c r="L3256" s="21">
        <f t="shared" si="339"/>
        <v>0</v>
      </c>
      <c r="M3256" s="21" t="s">
        <v>4896</v>
      </c>
      <c r="N3256" s="30">
        <v>45937</v>
      </c>
      <c r="O3256" s="48">
        <v>45657</v>
      </c>
      <c r="P3256" s="21" t="s">
        <v>617</v>
      </c>
      <c r="Q3256" s="21">
        <v>58156578664</v>
      </c>
      <c r="R3256" s="21" t="s">
        <v>40</v>
      </c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/>
      <c r="X3256" s="30">
        <v>45941</v>
      </c>
      <c r="Y3256" s="21">
        <f t="shared" si="340"/>
        <v>4</v>
      </c>
      <c r="Z3256" s="21" t="str">
        <f t="shared" si="341"/>
        <v>Tuesday</v>
      </c>
      <c r="AA3256" s="21" t="str">
        <f t="shared" si="342"/>
        <v>Saturday</v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3255</v>
      </c>
      <c r="B3257" s="21" t="s">
        <v>4721</v>
      </c>
      <c r="C3257" s="30">
        <v>45926</v>
      </c>
      <c r="D3257" s="30">
        <v>45937</v>
      </c>
      <c r="E3257" s="47">
        <v>374</v>
      </c>
      <c r="F3257" s="47">
        <f t="shared" si="337"/>
        <v>32912</v>
      </c>
      <c r="G3257" s="48">
        <f t="shared" si="338"/>
        <v>32912</v>
      </c>
      <c r="H3257" s="21" t="s">
        <v>4452</v>
      </c>
      <c r="I3257" s="21" t="s">
        <v>4453</v>
      </c>
      <c r="J3257" s="21">
        <v>1</v>
      </c>
      <c r="K3257" s="21"/>
      <c r="L3257" s="21">
        <f t="shared" si="339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 t="s">
        <v>6697</v>
      </c>
      <c r="X3257" s="30" t="str">
        <f t="shared" ref="X3257:X3263" si="343">IF(OR(R3257 = "PRIYANKA MADAM", R3257 = "DEEPAK", R3257 = "PORTER"),N3257,"")</f>
        <v/>
      </c>
      <c r="Y3257" s="21" t="str">
        <f t="shared" si="340"/>
        <v/>
      </c>
      <c r="Z3257" s="21" t="str">
        <f t="shared" si="341"/>
        <v/>
      </c>
      <c r="AA3257" s="21" t="str">
        <f t="shared" si="342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3256</v>
      </c>
      <c r="B3258" s="21" t="s">
        <v>4721</v>
      </c>
      <c r="C3258" s="30">
        <v>45926</v>
      </c>
      <c r="D3258" s="30">
        <v>45937</v>
      </c>
      <c r="E3258" s="47">
        <v>374</v>
      </c>
      <c r="F3258" s="47">
        <f t="shared" si="337"/>
        <v>32912</v>
      </c>
      <c r="G3258" s="48">
        <f t="shared" si="338"/>
        <v>32912</v>
      </c>
      <c r="H3258" s="21" t="s">
        <v>4454</v>
      </c>
      <c r="I3258" s="21" t="s">
        <v>4455</v>
      </c>
      <c r="J3258" s="21">
        <v>1</v>
      </c>
      <c r="K3258" s="21"/>
      <c r="L3258" s="21">
        <f t="shared" si="339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6697</v>
      </c>
      <c r="X3258" s="30" t="str">
        <f t="shared" si="343"/>
        <v/>
      </c>
      <c r="Y3258" s="21" t="str">
        <f t="shared" si="340"/>
        <v/>
      </c>
      <c r="Z3258" s="21" t="str">
        <f t="shared" si="341"/>
        <v/>
      </c>
      <c r="AA3258" s="21" t="str">
        <f t="shared" si="342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3257</v>
      </c>
      <c r="B3259" s="21" t="s">
        <v>4721</v>
      </c>
      <c r="C3259" s="30">
        <v>45926</v>
      </c>
      <c r="D3259" s="30">
        <v>45937</v>
      </c>
      <c r="E3259" s="47">
        <v>374</v>
      </c>
      <c r="F3259" s="47">
        <f t="shared" si="337"/>
        <v>32912</v>
      </c>
      <c r="G3259" s="48">
        <f t="shared" si="338"/>
        <v>32912</v>
      </c>
      <c r="H3259" s="21" t="s">
        <v>4456</v>
      </c>
      <c r="I3259" s="21" t="s">
        <v>4457</v>
      </c>
      <c r="J3259" s="21">
        <v>1</v>
      </c>
      <c r="K3259" s="21"/>
      <c r="L3259" s="21">
        <f t="shared" si="339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6697</v>
      </c>
      <c r="X3259" s="30" t="str">
        <f t="shared" si="343"/>
        <v/>
      </c>
      <c r="Y3259" s="21" t="str">
        <f t="shared" si="340"/>
        <v/>
      </c>
      <c r="Z3259" s="21" t="str">
        <f t="shared" si="341"/>
        <v/>
      </c>
      <c r="AA3259" s="21" t="str">
        <f t="shared" si="342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3258</v>
      </c>
      <c r="B3260" s="21" t="s">
        <v>4721</v>
      </c>
      <c r="C3260" s="30">
        <v>45926</v>
      </c>
      <c r="D3260" s="30">
        <v>45937</v>
      </c>
      <c r="E3260" s="47">
        <v>374</v>
      </c>
      <c r="F3260" s="47">
        <f t="shared" si="337"/>
        <v>32912</v>
      </c>
      <c r="G3260" s="48">
        <f t="shared" si="338"/>
        <v>32912</v>
      </c>
      <c r="H3260" s="21" t="s">
        <v>4458</v>
      </c>
      <c r="I3260" s="21" t="s">
        <v>4459</v>
      </c>
      <c r="J3260" s="21">
        <v>1</v>
      </c>
      <c r="K3260" s="21"/>
      <c r="L3260" s="21">
        <f t="shared" si="339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6697</v>
      </c>
      <c r="X3260" s="30" t="str">
        <f t="shared" si="343"/>
        <v/>
      </c>
      <c r="Y3260" s="21" t="str">
        <f t="shared" si="340"/>
        <v/>
      </c>
      <c r="Z3260" s="21" t="str">
        <f t="shared" si="341"/>
        <v/>
      </c>
      <c r="AA3260" s="21" t="str">
        <f t="shared" si="342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3259</v>
      </c>
      <c r="B3261" s="21" t="s">
        <v>4721</v>
      </c>
      <c r="C3261" s="30">
        <v>45926</v>
      </c>
      <c r="D3261" s="30">
        <v>45937</v>
      </c>
      <c r="E3261" s="47">
        <v>374</v>
      </c>
      <c r="F3261" s="47">
        <f t="shared" si="337"/>
        <v>32912</v>
      </c>
      <c r="G3261" s="48">
        <f t="shared" si="338"/>
        <v>32912</v>
      </c>
      <c r="H3261" s="21" t="s">
        <v>4460</v>
      </c>
      <c r="I3261" s="21" t="s">
        <v>4461</v>
      </c>
      <c r="J3261" s="21">
        <v>1</v>
      </c>
      <c r="K3261" s="21"/>
      <c r="L3261" s="21">
        <f t="shared" si="339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6697</v>
      </c>
      <c r="X3261" s="30" t="str">
        <f t="shared" si="343"/>
        <v/>
      </c>
      <c r="Y3261" s="21" t="str">
        <f t="shared" si="340"/>
        <v/>
      </c>
      <c r="Z3261" s="21" t="str">
        <f t="shared" si="341"/>
        <v/>
      </c>
      <c r="AA3261" s="21" t="str">
        <f t="shared" si="342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3260</v>
      </c>
      <c r="B3262" s="21" t="s">
        <v>4721</v>
      </c>
      <c r="C3262" s="30">
        <v>45926</v>
      </c>
      <c r="D3262" s="30">
        <v>45937</v>
      </c>
      <c r="E3262" s="47">
        <v>374</v>
      </c>
      <c r="F3262" s="47">
        <f t="shared" si="337"/>
        <v>32912</v>
      </c>
      <c r="G3262" s="48">
        <f t="shared" si="338"/>
        <v>32912</v>
      </c>
      <c r="H3262" s="21" t="s">
        <v>4462</v>
      </c>
      <c r="I3262" s="21" t="s">
        <v>4463</v>
      </c>
      <c r="J3262" s="21">
        <v>1</v>
      </c>
      <c r="K3262" s="21"/>
      <c r="L3262" s="21">
        <f t="shared" si="339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6697</v>
      </c>
      <c r="X3262" s="30" t="str">
        <f t="shared" si="343"/>
        <v/>
      </c>
      <c r="Y3262" s="21" t="str">
        <f t="shared" si="340"/>
        <v/>
      </c>
      <c r="Z3262" s="21" t="str">
        <f t="shared" si="341"/>
        <v/>
      </c>
      <c r="AA3262" s="21" t="str">
        <f t="shared" si="342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3261</v>
      </c>
      <c r="B3263" s="21" t="s">
        <v>4721</v>
      </c>
      <c r="C3263" s="30">
        <v>45926</v>
      </c>
      <c r="D3263" s="30">
        <v>45937</v>
      </c>
      <c r="E3263" s="47">
        <v>188</v>
      </c>
      <c r="F3263" s="47">
        <f t="shared" si="337"/>
        <v>16544</v>
      </c>
      <c r="G3263" s="48">
        <f t="shared" si="338"/>
        <v>16544</v>
      </c>
      <c r="H3263" s="21" t="s">
        <v>372</v>
      </c>
      <c r="I3263" s="21" t="s">
        <v>4121</v>
      </c>
      <c r="J3263" s="21">
        <v>1</v>
      </c>
      <c r="K3263" s="21"/>
      <c r="L3263" s="21">
        <f t="shared" si="339"/>
        <v>1</v>
      </c>
      <c r="M3263" s="21"/>
      <c r="N3263" s="30"/>
      <c r="O3263" s="48"/>
      <c r="P3263" s="21" t="s">
        <v>617</v>
      </c>
      <c r="Q3263" s="21"/>
      <c r="R3263" s="21"/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 t="s">
        <v>6697</v>
      </c>
      <c r="X3263" s="30" t="str">
        <f t="shared" si="343"/>
        <v/>
      </c>
      <c r="Y3263" s="21" t="str">
        <f t="shared" si="340"/>
        <v/>
      </c>
      <c r="Z3263" s="21" t="str">
        <f t="shared" si="341"/>
        <v/>
      </c>
      <c r="AA3263" s="21" t="str">
        <f t="shared" si="342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3262</v>
      </c>
      <c r="B3264" s="21" t="s">
        <v>4721</v>
      </c>
      <c r="C3264" s="30">
        <v>45926</v>
      </c>
      <c r="D3264" s="30">
        <v>45937</v>
      </c>
      <c r="E3264" s="47">
        <v>374</v>
      </c>
      <c r="F3264" s="47">
        <f t="shared" si="337"/>
        <v>32912</v>
      </c>
      <c r="G3264" s="48">
        <f t="shared" si="338"/>
        <v>32912</v>
      </c>
      <c r="H3264" s="21" t="s">
        <v>4464</v>
      </c>
      <c r="I3264" s="21" t="s">
        <v>4465</v>
      </c>
      <c r="J3264" s="21">
        <v>1</v>
      </c>
      <c r="K3264" s="21">
        <v>1</v>
      </c>
      <c r="L3264" s="21">
        <f t="shared" si="339"/>
        <v>0</v>
      </c>
      <c r="M3264" s="21" t="s">
        <v>4897</v>
      </c>
      <c r="N3264" s="30">
        <v>45937</v>
      </c>
      <c r="O3264" s="48">
        <v>48193.5</v>
      </c>
      <c r="P3264" s="21" t="s">
        <v>617</v>
      </c>
      <c r="Q3264" s="21">
        <v>58156578664</v>
      </c>
      <c r="R3264" s="21" t="s">
        <v>40</v>
      </c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/>
      <c r="X3264" s="30">
        <v>45941</v>
      </c>
      <c r="Y3264" s="21">
        <f t="shared" si="340"/>
        <v>4</v>
      </c>
      <c r="Z3264" s="21" t="str">
        <f t="shared" si="341"/>
        <v>Tuesday</v>
      </c>
      <c r="AA3264" s="21" t="str">
        <f t="shared" si="342"/>
        <v>Saturday</v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3263</v>
      </c>
      <c r="B3265" s="21" t="s">
        <v>4721</v>
      </c>
      <c r="C3265" s="30">
        <v>45926</v>
      </c>
      <c r="D3265" s="30">
        <v>45937</v>
      </c>
      <c r="E3265" s="47">
        <v>374</v>
      </c>
      <c r="F3265" s="47">
        <f t="shared" si="337"/>
        <v>32912</v>
      </c>
      <c r="G3265" s="48">
        <f t="shared" si="338"/>
        <v>32912</v>
      </c>
      <c r="H3265" s="21" t="s">
        <v>4466</v>
      </c>
      <c r="I3265" s="21" t="s">
        <v>4467</v>
      </c>
      <c r="J3265" s="21">
        <v>1</v>
      </c>
      <c r="K3265" s="21">
        <v>1</v>
      </c>
      <c r="L3265" s="21">
        <f t="shared" si="339"/>
        <v>0</v>
      </c>
      <c r="M3265" s="21" t="s">
        <v>4897</v>
      </c>
      <c r="N3265" s="30">
        <v>45937</v>
      </c>
      <c r="O3265" s="48">
        <v>48193.5</v>
      </c>
      <c r="P3265" s="21" t="s">
        <v>617</v>
      </c>
      <c r="Q3265" s="21">
        <v>58156578664</v>
      </c>
      <c r="R3265" s="21" t="s">
        <v>40</v>
      </c>
      <c r="S3265" s="3">
        <v>-20</v>
      </c>
      <c r="T3265" s="37"/>
      <c r="U3265" s="21" t="s">
        <v>3578</v>
      </c>
      <c r="V3265" s="21" t="str">
        <f>VLOOKUP(P3265,'Customer List'!B:C,2,)</f>
        <v>Bhuvneshwar</v>
      </c>
      <c r="W3265" s="38"/>
      <c r="X3265" s="30">
        <v>45941</v>
      </c>
      <c r="Y3265" s="21">
        <f t="shared" si="340"/>
        <v>4</v>
      </c>
      <c r="Z3265" s="21" t="str">
        <f t="shared" si="341"/>
        <v>Tuesday</v>
      </c>
      <c r="AA3265" s="21" t="str">
        <f t="shared" si="342"/>
        <v>Saturday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3264</v>
      </c>
      <c r="B3266" s="21" t="s">
        <v>4721</v>
      </c>
      <c r="C3266" s="30">
        <v>45926</v>
      </c>
      <c r="D3266" s="30">
        <v>45937</v>
      </c>
      <c r="E3266" s="47">
        <v>374</v>
      </c>
      <c r="F3266" s="47">
        <f t="shared" si="337"/>
        <v>32912</v>
      </c>
      <c r="G3266" s="48">
        <f t="shared" si="338"/>
        <v>32912</v>
      </c>
      <c r="H3266" s="21" t="s">
        <v>4468</v>
      </c>
      <c r="I3266" s="21" t="s">
        <v>4469</v>
      </c>
      <c r="J3266" s="21">
        <v>1</v>
      </c>
      <c r="K3266" s="21"/>
      <c r="L3266" s="21">
        <f t="shared" si="339"/>
        <v>1</v>
      </c>
      <c r="M3266" s="21"/>
      <c r="N3266" s="30"/>
      <c r="O3266" s="48"/>
      <c r="P3266" s="21" t="s">
        <v>628</v>
      </c>
      <c r="Q3266" s="21"/>
      <c r="R3266" s="21"/>
      <c r="S3266" s="3">
        <v>-20</v>
      </c>
      <c r="T3266" s="37"/>
      <c r="U3266" s="21" t="s">
        <v>3578</v>
      </c>
      <c r="V3266" s="21" t="str">
        <f>VLOOKUP(P3266,'Customer List'!B:C,2,)</f>
        <v>Banglore</v>
      </c>
      <c r="W3266" s="38" t="s">
        <v>6310</v>
      </c>
      <c r="X3266" s="30" t="str">
        <f>IF(OR(R3266 = "PRIYANKA MADAM", R3266 = "DEEPAK", R3266 = "PORTER"),N3266,"")</f>
        <v/>
      </c>
      <c r="Y3266" s="21" t="str">
        <f t="shared" si="340"/>
        <v/>
      </c>
      <c r="Z3266" s="21" t="str">
        <f t="shared" si="341"/>
        <v/>
      </c>
      <c r="AA3266" s="21" t="str">
        <f t="shared" si="342"/>
        <v/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x14ac:dyDescent="0.25">
      <c r="A3267" s="21">
        <v>3265</v>
      </c>
      <c r="B3267" s="21" t="s">
        <v>4721</v>
      </c>
      <c r="C3267" s="30">
        <v>45926</v>
      </c>
      <c r="D3267" s="30">
        <v>45937</v>
      </c>
      <c r="E3267" s="47">
        <v>374</v>
      </c>
      <c r="F3267" s="47">
        <f t="shared" si="337"/>
        <v>32912</v>
      </c>
      <c r="G3267" s="48">
        <f t="shared" si="338"/>
        <v>32912</v>
      </c>
      <c r="H3267" s="21" t="s">
        <v>4470</v>
      </c>
      <c r="I3267" s="21" t="s">
        <v>4471</v>
      </c>
      <c r="J3267" s="21">
        <v>1</v>
      </c>
      <c r="K3267" s="21"/>
      <c r="L3267" s="21">
        <f t="shared" si="339"/>
        <v>1</v>
      </c>
      <c r="M3267" s="21"/>
      <c r="N3267" s="30"/>
      <c r="O3267" s="48"/>
      <c r="P3267" s="21" t="s">
        <v>628</v>
      </c>
      <c r="Q3267" s="21"/>
      <c r="R3267" s="21"/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 t="s">
        <v>6310</v>
      </c>
      <c r="X3267" s="30" t="str">
        <f>IF(OR(R3267 = "PRIYANKA MADAM", R3267 = "DEEPAK", R3267 = "PORTER"),N3267,"")</f>
        <v/>
      </c>
      <c r="Y3267" s="21" t="str">
        <f t="shared" si="340"/>
        <v/>
      </c>
      <c r="Z3267" s="21" t="str">
        <f t="shared" si="341"/>
        <v/>
      </c>
      <c r="AA3267" s="21" t="str">
        <f t="shared" si="342"/>
        <v/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x14ac:dyDescent="0.25">
      <c r="A3268" s="21">
        <v>3266</v>
      </c>
      <c r="B3268" s="21" t="s">
        <v>4721</v>
      </c>
      <c r="C3268" s="30">
        <v>45926</v>
      </c>
      <c r="D3268" s="30">
        <v>45937</v>
      </c>
      <c r="E3268" s="47">
        <v>364.14</v>
      </c>
      <c r="F3268" s="47">
        <f t="shared" ref="F3268:F3331" si="344">IF(AB3268="DOLLAR",E3268*88,E3268)</f>
        <v>32044.32</v>
      </c>
      <c r="G3268" s="48">
        <f t="shared" ref="G3268:G3331" si="345">F3268*J3268</f>
        <v>32044.32</v>
      </c>
      <c r="H3268" s="21" t="s">
        <v>4472</v>
      </c>
      <c r="I3268" s="21" t="s">
        <v>4473</v>
      </c>
      <c r="J3268" s="21">
        <v>1</v>
      </c>
      <c r="K3268" s="21">
        <v>1</v>
      </c>
      <c r="L3268" s="21">
        <f t="shared" ref="L3268:L3331" si="346">J3268-K3268</f>
        <v>0</v>
      </c>
      <c r="M3268" s="21" t="s">
        <v>4945</v>
      </c>
      <c r="N3268" s="30">
        <v>45937</v>
      </c>
      <c r="O3268" s="48">
        <v>54621</v>
      </c>
      <c r="P3268" s="21" t="s">
        <v>309</v>
      </c>
      <c r="Q3268" s="21">
        <v>58156574066</v>
      </c>
      <c r="R3268" s="21" t="s">
        <v>40</v>
      </c>
      <c r="S3268" s="3">
        <v>-20</v>
      </c>
      <c r="T3268" s="37"/>
      <c r="U3268" s="21" t="s">
        <v>3578</v>
      </c>
      <c r="V3268" s="21" t="str">
        <f>VLOOKUP(P3268,'Customer List'!B:C,2,)</f>
        <v>Banglore</v>
      </c>
      <c r="W3268" s="38"/>
      <c r="X3268" s="30">
        <v>45938</v>
      </c>
      <c r="Y3268" s="21">
        <f t="shared" ref="Y3268:Y3331" si="347">IF(X3268="", "", X3268-N3268)</f>
        <v>1</v>
      </c>
      <c r="Z3268" s="21" t="str">
        <f t="shared" ref="Z3268:Z3331" si="348">IF(N3268="", "", TEXT(N3268, "dddd"))</f>
        <v>Tuesday</v>
      </c>
      <c r="AA3268" s="21" t="str">
        <f t="shared" ref="AA3268:AA3331" si="349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OutStation</v>
      </c>
    </row>
    <row r="3269" spans="1:29" x14ac:dyDescent="0.25">
      <c r="A3269" s="21">
        <v>3267</v>
      </c>
      <c r="B3269" s="21" t="s">
        <v>4721</v>
      </c>
      <c r="C3269" s="30">
        <v>45926</v>
      </c>
      <c r="D3269" s="30">
        <v>45937</v>
      </c>
      <c r="E3269" s="47">
        <v>201</v>
      </c>
      <c r="F3269" s="47">
        <f t="shared" si="344"/>
        <v>17688</v>
      </c>
      <c r="G3269" s="48">
        <f t="shared" si="345"/>
        <v>17688</v>
      </c>
      <c r="H3269" s="21" t="s">
        <v>4474</v>
      </c>
      <c r="I3269" s="21" t="s">
        <v>4475</v>
      </c>
      <c r="J3269" s="21">
        <v>1</v>
      </c>
      <c r="K3269" s="21">
        <v>1</v>
      </c>
      <c r="L3269" s="21">
        <f t="shared" si="346"/>
        <v>0</v>
      </c>
      <c r="M3269" s="21" t="s">
        <v>4928</v>
      </c>
      <c r="N3269" s="30">
        <v>45938</v>
      </c>
      <c r="O3269" s="48">
        <v>21951</v>
      </c>
      <c r="P3269" s="21" t="s">
        <v>254</v>
      </c>
      <c r="Q3269" s="21" t="s">
        <v>636</v>
      </c>
      <c r="R3269" s="21" t="s">
        <v>847</v>
      </c>
      <c r="S3269" s="3">
        <v>-20</v>
      </c>
      <c r="T3269" s="37"/>
      <c r="U3269" s="21" t="s">
        <v>3578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7"/>
        <v>0</v>
      </c>
      <c r="Z3269" s="21" t="str">
        <f t="shared" si="348"/>
        <v>Wednesday</v>
      </c>
      <c r="AA3269" s="21" t="str">
        <f t="shared" si="349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3268</v>
      </c>
      <c r="B3270" s="21" t="s">
        <v>4721</v>
      </c>
      <c r="C3270" s="30">
        <v>45926</v>
      </c>
      <c r="D3270" s="30">
        <v>45937</v>
      </c>
      <c r="E3270" s="47">
        <v>374</v>
      </c>
      <c r="F3270" s="47">
        <f t="shared" si="344"/>
        <v>32912</v>
      </c>
      <c r="G3270" s="48">
        <f t="shared" si="345"/>
        <v>32912</v>
      </c>
      <c r="H3270" s="21" t="s">
        <v>4476</v>
      </c>
      <c r="I3270" s="21" t="s">
        <v>4477</v>
      </c>
      <c r="J3270" s="21">
        <v>1</v>
      </c>
      <c r="K3270" s="21">
        <v>1</v>
      </c>
      <c r="L3270" s="21">
        <f t="shared" si="346"/>
        <v>0</v>
      </c>
      <c r="M3270" s="21" t="s">
        <v>4888</v>
      </c>
      <c r="N3270" s="30">
        <v>45938</v>
      </c>
      <c r="O3270" s="48">
        <v>48193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47"/>
        <v>0</v>
      </c>
      <c r="Z3270" s="21" t="str">
        <f t="shared" si="348"/>
        <v>Wednesday</v>
      </c>
      <c r="AA3270" s="21" t="str">
        <f t="shared" si="349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x14ac:dyDescent="0.25">
      <c r="A3271" s="21">
        <v>3269</v>
      </c>
      <c r="B3271" s="21" t="s">
        <v>4721</v>
      </c>
      <c r="C3271" s="30">
        <v>45926</v>
      </c>
      <c r="D3271" s="30">
        <v>45937</v>
      </c>
      <c r="E3271" s="47">
        <v>374</v>
      </c>
      <c r="F3271" s="47">
        <f t="shared" si="344"/>
        <v>32912</v>
      </c>
      <c r="G3271" s="48">
        <f t="shared" si="345"/>
        <v>32912</v>
      </c>
      <c r="H3271" s="21" t="s">
        <v>4478</v>
      </c>
      <c r="I3271" s="21" t="s">
        <v>4479</v>
      </c>
      <c r="J3271" s="21">
        <v>1</v>
      </c>
      <c r="K3271" s="21">
        <v>1</v>
      </c>
      <c r="L3271" s="21">
        <f t="shared" si="346"/>
        <v>0</v>
      </c>
      <c r="M3271" s="21" t="s">
        <v>4884</v>
      </c>
      <c r="N3271" s="30">
        <v>45938</v>
      </c>
      <c r="O3271" s="48">
        <v>56070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47"/>
        <v>0</v>
      </c>
      <c r="Z3271" s="21" t="str">
        <f t="shared" si="348"/>
        <v>Wednesday</v>
      </c>
      <c r="AA3271" s="21" t="str">
        <f t="shared" si="349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3270</v>
      </c>
      <c r="B3272" s="21" t="s">
        <v>4721</v>
      </c>
      <c r="C3272" s="30">
        <v>45926</v>
      </c>
      <c r="D3272" s="30">
        <v>45937</v>
      </c>
      <c r="E3272" s="47">
        <v>374</v>
      </c>
      <c r="F3272" s="47">
        <f t="shared" si="344"/>
        <v>32912</v>
      </c>
      <c r="G3272" s="48">
        <f t="shared" si="345"/>
        <v>32912</v>
      </c>
      <c r="H3272" s="21" t="s">
        <v>4480</v>
      </c>
      <c r="I3272" s="21" t="s">
        <v>4481</v>
      </c>
      <c r="J3272" s="21">
        <v>1</v>
      </c>
      <c r="K3272" s="21">
        <v>1</v>
      </c>
      <c r="L3272" s="21">
        <f t="shared" si="346"/>
        <v>0</v>
      </c>
      <c r="M3272" s="21" t="s">
        <v>4884</v>
      </c>
      <c r="N3272" s="30">
        <v>45938</v>
      </c>
      <c r="O3272" s="48">
        <v>56070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3578</v>
      </c>
      <c r="V3272" s="21" t="str">
        <f>VLOOKUP(P3272,'Customer List'!B:C,2,)</f>
        <v>Delhi</v>
      </c>
      <c r="W3272" s="38"/>
      <c r="X3272" s="30">
        <f>IF(OR(R3272 = "PRIYANKA MADAM", R3272 = "DEEPAK", R3272 = "PORTER"),N3272,"")</f>
        <v>45938</v>
      </c>
      <c r="Y3272" s="21">
        <f t="shared" si="347"/>
        <v>0</v>
      </c>
      <c r="Z3272" s="21" t="str">
        <f t="shared" si="348"/>
        <v>Wednesday</v>
      </c>
      <c r="AA3272" s="21" t="str">
        <f t="shared" si="349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3271</v>
      </c>
      <c r="B3273" s="21" t="s">
        <v>4721</v>
      </c>
      <c r="C3273" s="30">
        <v>45926</v>
      </c>
      <c r="D3273" s="30">
        <v>45937</v>
      </c>
      <c r="E3273" s="47">
        <v>105.46</v>
      </c>
      <c r="F3273" s="47">
        <f t="shared" si="344"/>
        <v>9280.48</v>
      </c>
      <c r="G3273" s="48">
        <f t="shared" si="345"/>
        <v>9280.48</v>
      </c>
      <c r="H3273" s="21" t="s">
        <v>4482</v>
      </c>
      <c r="I3273" s="21" t="s">
        <v>4483</v>
      </c>
      <c r="J3273" s="21">
        <v>1</v>
      </c>
      <c r="K3273" s="21">
        <v>1</v>
      </c>
      <c r="L3273" s="21">
        <f t="shared" si="346"/>
        <v>0</v>
      </c>
      <c r="M3273" s="21" t="s">
        <v>5010</v>
      </c>
      <c r="N3273" s="30">
        <v>45941</v>
      </c>
      <c r="O3273" s="48">
        <v>16948.13</v>
      </c>
      <c r="P3273" s="21" t="s">
        <v>383</v>
      </c>
      <c r="Q3273" s="21">
        <v>58156812302</v>
      </c>
      <c r="R3273" s="21" t="s">
        <v>40</v>
      </c>
      <c r="S3273" s="3">
        <v>-20</v>
      </c>
      <c r="T3273" s="37"/>
      <c r="U3273" s="21" t="s">
        <v>3578</v>
      </c>
      <c r="V3273" s="21" t="str">
        <f>VLOOKUP(P3273,'Customer List'!B:C,2,)</f>
        <v>Pune</v>
      </c>
      <c r="W3273" s="38"/>
      <c r="X3273" s="30">
        <v>45943</v>
      </c>
      <c r="Y3273" s="21">
        <f t="shared" si="347"/>
        <v>2</v>
      </c>
      <c r="Z3273" s="21" t="str">
        <f t="shared" si="348"/>
        <v>Saturday</v>
      </c>
      <c r="AA3273" s="21" t="str">
        <f t="shared" si="349"/>
        <v>Monday</v>
      </c>
      <c r="AB3273" s="21" t="str">
        <f>VLOOKUP(U3273,'Currency Sheet'!A:C,3,)</f>
        <v>DOLLAR</v>
      </c>
      <c r="AC3273" s="42" t="str">
        <f>VLOOKUP(P3273,'Customer List'!B:D,3,)</f>
        <v>OutStation</v>
      </c>
    </row>
    <row r="3274" spans="1:29" x14ac:dyDescent="0.25">
      <c r="A3274" s="21">
        <v>3272</v>
      </c>
      <c r="B3274" s="21" t="s">
        <v>4721</v>
      </c>
      <c r="C3274" s="30">
        <v>45926</v>
      </c>
      <c r="D3274" s="30">
        <v>45937</v>
      </c>
      <c r="E3274" s="47">
        <v>201</v>
      </c>
      <c r="F3274" s="47">
        <f t="shared" si="344"/>
        <v>17688</v>
      </c>
      <c r="G3274" s="48">
        <f t="shared" si="345"/>
        <v>17688</v>
      </c>
      <c r="H3274" s="21" t="s">
        <v>4484</v>
      </c>
      <c r="I3274" s="21" t="s">
        <v>4485</v>
      </c>
      <c r="J3274" s="21">
        <v>1</v>
      </c>
      <c r="K3274" s="21">
        <v>1</v>
      </c>
      <c r="L3274" s="21">
        <f t="shared" si="346"/>
        <v>0</v>
      </c>
      <c r="M3274" s="21" t="s">
        <v>4888</v>
      </c>
      <c r="N3274" s="30">
        <v>45938</v>
      </c>
      <c r="O3274" s="48">
        <v>30315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3578</v>
      </c>
      <c r="V3274" s="21" t="str">
        <f>VLOOKUP(P3274,'Customer List'!B:C,2,)</f>
        <v>Delhi</v>
      </c>
      <c r="W3274" s="38"/>
      <c r="X3274" s="30">
        <f t="shared" ref="X3274:X3287" si="350">IF(OR(R3274 = "PRIYANKA MADAM", R3274 = "DEEPAK", R3274 = "PORTER"),N3274,"")</f>
        <v>45938</v>
      </c>
      <c r="Y3274" s="21">
        <f t="shared" si="347"/>
        <v>0</v>
      </c>
      <c r="Z3274" s="21" t="str">
        <f t="shared" si="348"/>
        <v>Wednesday</v>
      </c>
      <c r="AA3274" s="21" t="str">
        <f t="shared" si="349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3273</v>
      </c>
      <c r="B3275" s="21" t="s">
        <v>4721</v>
      </c>
      <c r="C3275" s="30">
        <v>45926</v>
      </c>
      <c r="D3275" s="30">
        <v>45937</v>
      </c>
      <c r="E3275" s="47">
        <v>201</v>
      </c>
      <c r="F3275" s="47">
        <f t="shared" si="344"/>
        <v>17688</v>
      </c>
      <c r="G3275" s="48">
        <f t="shared" si="345"/>
        <v>17688</v>
      </c>
      <c r="H3275" s="21" t="s">
        <v>4486</v>
      </c>
      <c r="I3275" s="21" t="s">
        <v>4487</v>
      </c>
      <c r="J3275" s="21">
        <v>1</v>
      </c>
      <c r="K3275" s="21">
        <v>1</v>
      </c>
      <c r="L3275" s="21">
        <f t="shared" si="346"/>
        <v>0</v>
      </c>
      <c r="M3275" s="21" t="s">
        <v>4888</v>
      </c>
      <c r="N3275" s="30">
        <v>45938</v>
      </c>
      <c r="O3275" s="48">
        <v>30315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si="350"/>
        <v>45938</v>
      </c>
      <c r="Y3275" s="21">
        <f t="shared" si="347"/>
        <v>0</v>
      </c>
      <c r="Z3275" s="21" t="str">
        <f t="shared" si="348"/>
        <v>Wednesday</v>
      </c>
      <c r="AA3275" s="21" t="str">
        <f t="shared" si="349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3274</v>
      </c>
      <c r="B3276" s="21" t="s">
        <v>4721</v>
      </c>
      <c r="C3276" s="30">
        <v>45926</v>
      </c>
      <c r="D3276" s="30">
        <v>45937</v>
      </c>
      <c r="E3276" s="47">
        <v>201</v>
      </c>
      <c r="F3276" s="47">
        <f t="shared" si="344"/>
        <v>17688</v>
      </c>
      <c r="G3276" s="48">
        <f t="shared" si="345"/>
        <v>17688</v>
      </c>
      <c r="H3276" s="21" t="s">
        <v>4488</v>
      </c>
      <c r="I3276" s="21" t="s">
        <v>4489</v>
      </c>
      <c r="J3276" s="21">
        <v>1</v>
      </c>
      <c r="K3276" s="21">
        <v>1</v>
      </c>
      <c r="L3276" s="21">
        <f t="shared" si="346"/>
        <v>0</v>
      </c>
      <c r="M3276" s="21" t="s">
        <v>4888</v>
      </c>
      <c r="N3276" s="30">
        <v>45938</v>
      </c>
      <c r="O3276" s="48">
        <v>32287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3578</v>
      </c>
      <c r="V3276" s="21" t="str">
        <f>VLOOKUP(P3276,'Customer List'!B:C,2,)</f>
        <v>Delhi</v>
      </c>
      <c r="W3276" s="38"/>
      <c r="X3276" s="30">
        <f t="shared" si="350"/>
        <v>45938</v>
      </c>
      <c r="Y3276" s="21">
        <f t="shared" si="347"/>
        <v>0</v>
      </c>
      <c r="Z3276" s="21" t="str">
        <f t="shared" si="348"/>
        <v>Wednesday</v>
      </c>
      <c r="AA3276" s="21" t="str">
        <f t="shared" si="349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3275</v>
      </c>
      <c r="B3277" s="21" t="s">
        <v>4721</v>
      </c>
      <c r="C3277" s="30">
        <v>45926</v>
      </c>
      <c r="D3277" s="30">
        <v>45937</v>
      </c>
      <c r="E3277" s="47">
        <v>201</v>
      </c>
      <c r="F3277" s="47">
        <f t="shared" si="344"/>
        <v>17688</v>
      </c>
      <c r="G3277" s="48">
        <f t="shared" si="345"/>
        <v>17688</v>
      </c>
      <c r="H3277" s="21" t="s">
        <v>751</v>
      </c>
      <c r="I3277" s="21" t="s">
        <v>4125</v>
      </c>
      <c r="J3277" s="21">
        <v>1</v>
      </c>
      <c r="K3277" s="21">
        <v>1</v>
      </c>
      <c r="L3277" s="21">
        <f t="shared" si="346"/>
        <v>0</v>
      </c>
      <c r="M3277" s="21" t="s">
        <v>4957</v>
      </c>
      <c r="N3277" s="30">
        <v>45938</v>
      </c>
      <c r="O3277" s="48">
        <v>0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 t="s">
        <v>4744</v>
      </c>
      <c r="U3277" s="21" t="s">
        <v>3578</v>
      </c>
      <c r="V3277" s="21" t="str">
        <f>VLOOKUP(P3277,'Customer List'!B:C,2,)</f>
        <v>Delhi</v>
      </c>
      <c r="W3277" s="38"/>
      <c r="X3277" s="30">
        <f t="shared" si="350"/>
        <v>45938</v>
      </c>
      <c r="Y3277" s="21">
        <f t="shared" si="347"/>
        <v>0</v>
      </c>
      <c r="Z3277" s="21" t="str">
        <f t="shared" si="348"/>
        <v>Wednesday</v>
      </c>
      <c r="AA3277" s="21" t="str">
        <f t="shared" si="349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3276</v>
      </c>
      <c r="B3278" s="21" t="s">
        <v>4721</v>
      </c>
      <c r="C3278" s="30">
        <v>45926</v>
      </c>
      <c r="D3278" s="30">
        <v>45937</v>
      </c>
      <c r="E3278" s="47">
        <v>201</v>
      </c>
      <c r="F3278" s="47">
        <f t="shared" si="344"/>
        <v>17688</v>
      </c>
      <c r="G3278" s="48">
        <f t="shared" si="345"/>
        <v>17688</v>
      </c>
      <c r="H3278" s="21" t="s">
        <v>4490</v>
      </c>
      <c r="I3278" s="21" t="s">
        <v>4491</v>
      </c>
      <c r="J3278" s="21">
        <v>1</v>
      </c>
      <c r="K3278" s="21">
        <v>1</v>
      </c>
      <c r="L3278" s="21">
        <f t="shared" si="346"/>
        <v>0</v>
      </c>
      <c r="M3278" s="21" t="s">
        <v>4886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3578</v>
      </c>
      <c r="V3278" s="21" t="str">
        <f>VLOOKUP(P3278,'Customer List'!B:C,2,)</f>
        <v>Delhi</v>
      </c>
      <c r="W3278" s="38"/>
      <c r="X3278" s="30">
        <f t="shared" si="350"/>
        <v>45938</v>
      </c>
      <c r="Y3278" s="21">
        <f t="shared" si="347"/>
        <v>0</v>
      </c>
      <c r="Z3278" s="21" t="str">
        <f t="shared" si="348"/>
        <v>Wednesday</v>
      </c>
      <c r="AA3278" s="21" t="str">
        <f t="shared" si="349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x14ac:dyDescent="0.25">
      <c r="A3279" s="21">
        <v>3277</v>
      </c>
      <c r="B3279" s="21" t="s">
        <v>4721</v>
      </c>
      <c r="C3279" s="30">
        <v>45926</v>
      </c>
      <c r="D3279" s="30">
        <v>45937</v>
      </c>
      <c r="E3279" s="47">
        <v>201</v>
      </c>
      <c r="F3279" s="47">
        <f t="shared" si="344"/>
        <v>17688</v>
      </c>
      <c r="G3279" s="48">
        <f t="shared" si="345"/>
        <v>17688</v>
      </c>
      <c r="H3279" s="21" t="s">
        <v>4492</v>
      </c>
      <c r="I3279" s="21" t="s">
        <v>4493</v>
      </c>
      <c r="J3279" s="21">
        <v>1</v>
      </c>
      <c r="K3279" s="21">
        <v>1</v>
      </c>
      <c r="L3279" s="21">
        <f t="shared" si="346"/>
        <v>0</v>
      </c>
      <c r="M3279" s="21" t="s">
        <v>4886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50"/>
        <v>45938</v>
      </c>
      <c r="Y3279" s="21">
        <f t="shared" si="347"/>
        <v>0</v>
      </c>
      <c r="Z3279" s="21" t="str">
        <f t="shared" si="348"/>
        <v>Wednesday</v>
      </c>
      <c r="AA3279" s="21" t="str">
        <f t="shared" si="349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x14ac:dyDescent="0.25">
      <c r="A3280" s="21">
        <v>3278</v>
      </c>
      <c r="B3280" s="21" t="s">
        <v>4721</v>
      </c>
      <c r="C3280" s="30">
        <v>45926</v>
      </c>
      <c r="D3280" s="30">
        <v>45937</v>
      </c>
      <c r="E3280" s="47">
        <v>201</v>
      </c>
      <c r="F3280" s="47">
        <f t="shared" si="344"/>
        <v>17688</v>
      </c>
      <c r="G3280" s="48">
        <f t="shared" si="345"/>
        <v>17688</v>
      </c>
      <c r="H3280" s="21" t="s">
        <v>4494</v>
      </c>
      <c r="I3280" s="21" t="s">
        <v>4495</v>
      </c>
      <c r="J3280" s="21">
        <v>1</v>
      </c>
      <c r="K3280" s="21">
        <v>1</v>
      </c>
      <c r="L3280" s="21">
        <f t="shared" si="346"/>
        <v>0</v>
      </c>
      <c r="M3280" s="21" t="s">
        <v>4886</v>
      </c>
      <c r="N3280" s="30">
        <v>45938</v>
      </c>
      <c r="O3280" s="48">
        <v>32287.5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3578</v>
      </c>
      <c r="V3280" s="21" t="str">
        <f>VLOOKUP(P3280,'Customer List'!B:C,2,)</f>
        <v>Delhi</v>
      </c>
      <c r="W3280" s="38"/>
      <c r="X3280" s="30">
        <f t="shared" si="350"/>
        <v>45938</v>
      </c>
      <c r="Y3280" s="21">
        <f t="shared" si="347"/>
        <v>0</v>
      </c>
      <c r="Z3280" s="21" t="str">
        <f t="shared" si="348"/>
        <v>Wednesday</v>
      </c>
      <c r="AA3280" s="21" t="str">
        <f t="shared" si="349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3279</v>
      </c>
      <c r="B3281" s="21" t="s">
        <v>4721</v>
      </c>
      <c r="C3281" s="30">
        <v>45926</v>
      </c>
      <c r="D3281" s="30">
        <v>45937</v>
      </c>
      <c r="E3281" s="47">
        <v>188</v>
      </c>
      <c r="F3281" s="47">
        <f t="shared" si="344"/>
        <v>16544</v>
      </c>
      <c r="G3281" s="48">
        <f t="shared" si="345"/>
        <v>66176</v>
      </c>
      <c r="H3281" s="21" t="s">
        <v>372</v>
      </c>
      <c r="I3281" s="21" t="s">
        <v>4121</v>
      </c>
      <c r="J3281" s="21">
        <v>4</v>
      </c>
      <c r="K3281" s="21"/>
      <c r="L3281" s="21">
        <f t="shared" si="346"/>
        <v>4</v>
      </c>
      <c r="M3281" s="21"/>
      <c r="N3281" s="30"/>
      <c r="O3281" s="48"/>
      <c r="P3281" s="21" t="s">
        <v>1145</v>
      </c>
      <c r="Q3281" s="21"/>
      <c r="R3281" s="21"/>
      <c r="S3281" s="3">
        <v>-20</v>
      </c>
      <c r="T3281" s="37"/>
      <c r="U3281" s="21" t="s">
        <v>3578</v>
      </c>
      <c r="V3281" s="21" t="str">
        <f>VLOOKUP(P3281,'Customer List'!B:C,2,)</f>
        <v>STOCK</v>
      </c>
      <c r="W3281" s="38" t="s">
        <v>1145</v>
      </c>
      <c r="X3281" s="30" t="str">
        <f t="shared" si="350"/>
        <v/>
      </c>
      <c r="Y3281" s="21" t="str">
        <f t="shared" si="347"/>
        <v/>
      </c>
      <c r="Z3281" s="21" t="str">
        <f t="shared" si="348"/>
        <v/>
      </c>
      <c r="AA3281" s="21" t="str">
        <f t="shared" si="349"/>
        <v/>
      </c>
      <c r="AB3281" s="21" t="str">
        <f>VLOOKUP(U3281,'Currency Sheet'!A:C,3,)</f>
        <v>DOLLAR</v>
      </c>
      <c r="AC3281" s="42" t="str">
        <f>VLOOKUP(P3281,'Customer List'!B:D,3,)</f>
        <v>STOCK</v>
      </c>
    </row>
    <row r="3282" spans="1:29" x14ac:dyDescent="0.25">
      <c r="A3282" s="21">
        <v>3280</v>
      </c>
      <c r="B3282" s="21" t="s">
        <v>4721</v>
      </c>
      <c r="C3282" s="30">
        <v>45926</v>
      </c>
      <c r="D3282" s="30">
        <v>45937</v>
      </c>
      <c r="E3282" s="47">
        <v>188</v>
      </c>
      <c r="F3282" s="47">
        <f t="shared" si="344"/>
        <v>16544</v>
      </c>
      <c r="G3282" s="48">
        <f t="shared" si="345"/>
        <v>16544</v>
      </c>
      <c r="H3282" s="21" t="s">
        <v>372</v>
      </c>
      <c r="I3282" s="21" t="s">
        <v>4121</v>
      </c>
      <c r="J3282" s="21">
        <v>1</v>
      </c>
      <c r="K3282" s="21">
        <v>1</v>
      </c>
      <c r="L3282" s="21">
        <f t="shared" si="346"/>
        <v>0</v>
      </c>
      <c r="M3282" s="21" t="s">
        <v>6616</v>
      </c>
      <c r="N3282" s="30">
        <v>46001</v>
      </c>
      <c r="O3282" s="48">
        <v>24210</v>
      </c>
      <c r="P3282" s="21" t="s">
        <v>2046</v>
      </c>
      <c r="Q3282" s="21">
        <v>58159193120</v>
      </c>
      <c r="R3282" s="21" t="s">
        <v>6107</v>
      </c>
      <c r="S3282" s="3">
        <v>-20</v>
      </c>
      <c r="T3282" s="37"/>
      <c r="U3282" s="21" t="s">
        <v>3578</v>
      </c>
      <c r="V3282" s="21" t="str">
        <f>VLOOKUP(P3282,'Customer List'!B:C,2,)</f>
        <v>Banglore</v>
      </c>
      <c r="W3282" s="38"/>
      <c r="X3282" s="30">
        <v>46002</v>
      </c>
      <c r="Y3282" s="21">
        <f t="shared" si="347"/>
        <v>1</v>
      </c>
      <c r="Z3282" s="21" t="str">
        <f t="shared" si="348"/>
        <v>Wednesday</v>
      </c>
      <c r="AA3282" s="21" t="str">
        <f t="shared" si="349"/>
        <v>Thursday</v>
      </c>
      <c r="AB3282" s="21" t="str">
        <f>VLOOKUP(U3282,'Currency Sheet'!A:C,3,)</f>
        <v>DOLLAR</v>
      </c>
      <c r="AC3282" s="42" t="str">
        <f>VLOOKUP(P3282,'Customer List'!B:D,3,)</f>
        <v>OutStation</v>
      </c>
    </row>
    <row r="3283" spans="1:29" x14ac:dyDescent="0.25">
      <c r="A3283" s="21">
        <v>3281</v>
      </c>
      <c r="B3283" s="21" t="s">
        <v>4721</v>
      </c>
      <c r="C3283" s="30">
        <v>45926</v>
      </c>
      <c r="D3283" s="30">
        <v>45937</v>
      </c>
      <c r="E3283" s="47">
        <v>201</v>
      </c>
      <c r="F3283" s="47">
        <f t="shared" si="344"/>
        <v>17688</v>
      </c>
      <c r="G3283" s="48">
        <f t="shared" si="345"/>
        <v>17688</v>
      </c>
      <c r="H3283" s="21" t="s">
        <v>4496</v>
      </c>
      <c r="I3283" s="21" t="s">
        <v>4497</v>
      </c>
      <c r="J3283" s="21">
        <v>1</v>
      </c>
      <c r="K3283" s="21">
        <v>1</v>
      </c>
      <c r="L3283" s="21">
        <f t="shared" si="346"/>
        <v>0</v>
      </c>
      <c r="M3283" s="21" t="s">
        <v>4887</v>
      </c>
      <c r="N3283" s="30">
        <v>45938</v>
      </c>
      <c r="O3283" s="48">
        <v>34440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3578</v>
      </c>
      <c r="V3283" s="21" t="str">
        <f>VLOOKUP(P3283,'Customer List'!B:C,2,)</f>
        <v>Delhi</v>
      </c>
      <c r="W3283" s="38"/>
      <c r="X3283" s="30">
        <f t="shared" si="350"/>
        <v>45938</v>
      </c>
      <c r="Y3283" s="21">
        <f t="shared" si="347"/>
        <v>0</v>
      </c>
      <c r="Z3283" s="21" t="str">
        <f t="shared" si="348"/>
        <v>Wednesday</v>
      </c>
      <c r="AA3283" s="21" t="str">
        <f t="shared" si="349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3282</v>
      </c>
      <c r="B3284" s="21" t="s">
        <v>4721</v>
      </c>
      <c r="C3284" s="30">
        <v>45926</v>
      </c>
      <c r="D3284" s="30">
        <v>45937</v>
      </c>
      <c r="E3284" s="47">
        <v>374</v>
      </c>
      <c r="F3284" s="47">
        <f t="shared" si="344"/>
        <v>32912</v>
      </c>
      <c r="G3284" s="48">
        <f t="shared" si="345"/>
        <v>32912</v>
      </c>
      <c r="H3284" s="21" t="s">
        <v>4498</v>
      </c>
      <c r="I3284" s="21" t="s">
        <v>4499</v>
      </c>
      <c r="J3284" s="21">
        <v>1</v>
      </c>
      <c r="K3284" s="21">
        <v>1</v>
      </c>
      <c r="L3284" s="21">
        <f t="shared" si="346"/>
        <v>0</v>
      </c>
      <c r="M3284" s="21" t="s">
        <v>4885</v>
      </c>
      <c r="N3284" s="30">
        <v>45938</v>
      </c>
      <c r="O3284" s="48">
        <v>64080</v>
      </c>
      <c r="P3284" s="21" t="s">
        <v>30</v>
      </c>
      <c r="Q3284" s="21" t="s">
        <v>636</v>
      </c>
      <c r="R3284" s="21" t="s">
        <v>637</v>
      </c>
      <c r="S3284" s="3">
        <v>-20</v>
      </c>
      <c r="T3284" s="37"/>
      <c r="U3284" s="21" t="s">
        <v>3578</v>
      </c>
      <c r="V3284" s="21" t="str">
        <f>VLOOKUP(P3284,'Customer List'!B:C,2,)</f>
        <v>Delhi</v>
      </c>
      <c r="W3284" s="38"/>
      <c r="X3284" s="30">
        <f t="shared" si="350"/>
        <v>45938</v>
      </c>
      <c r="Y3284" s="21">
        <f t="shared" si="347"/>
        <v>0</v>
      </c>
      <c r="Z3284" s="21" t="str">
        <f t="shared" si="348"/>
        <v>Wednesday</v>
      </c>
      <c r="AA3284" s="21" t="str">
        <f t="shared" si="349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3283</v>
      </c>
      <c r="B3285" s="21" t="s">
        <v>4721</v>
      </c>
      <c r="C3285" s="30">
        <v>45926</v>
      </c>
      <c r="D3285" s="30">
        <v>45937</v>
      </c>
      <c r="E3285" s="47">
        <v>374</v>
      </c>
      <c r="F3285" s="47">
        <f t="shared" si="344"/>
        <v>32912</v>
      </c>
      <c r="G3285" s="48">
        <f t="shared" si="345"/>
        <v>32912</v>
      </c>
      <c r="H3285" s="21" t="s">
        <v>4500</v>
      </c>
      <c r="I3285" s="21" t="s">
        <v>4501</v>
      </c>
      <c r="J3285" s="21">
        <v>1</v>
      </c>
      <c r="K3285" s="21">
        <v>1</v>
      </c>
      <c r="L3285" s="21">
        <f t="shared" si="346"/>
        <v>0</v>
      </c>
      <c r="M3285" s="21" t="s">
        <v>4885</v>
      </c>
      <c r="N3285" s="30">
        <v>45938</v>
      </c>
      <c r="O3285" s="48">
        <v>64080</v>
      </c>
      <c r="P3285" s="21" t="s">
        <v>30</v>
      </c>
      <c r="Q3285" s="21" t="s">
        <v>636</v>
      </c>
      <c r="R3285" s="21" t="s">
        <v>637</v>
      </c>
      <c r="S3285" s="3">
        <v>-20</v>
      </c>
      <c r="T3285" s="37"/>
      <c r="U3285" s="21" t="s">
        <v>3578</v>
      </c>
      <c r="V3285" s="21" t="str">
        <f>VLOOKUP(P3285,'Customer List'!B:C,2,)</f>
        <v>Delhi</v>
      </c>
      <c r="W3285" s="38"/>
      <c r="X3285" s="30">
        <f t="shared" si="350"/>
        <v>45938</v>
      </c>
      <c r="Y3285" s="21">
        <f t="shared" si="347"/>
        <v>0</v>
      </c>
      <c r="Z3285" s="21" t="str">
        <f t="shared" si="348"/>
        <v>Wednesday</v>
      </c>
      <c r="AA3285" s="21" t="str">
        <f t="shared" si="349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x14ac:dyDescent="0.25">
      <c r="A3286" s="21">
        <v>3284</v>
      </c>
      <c r="B3286" s="21" t="s">
        <v>4721</v>
      </c>
      <c r="C3286" s="30">
        <v>45926</v>
      </c>
      <c r="D3286" s="30">
        <v>45937</v>
      </c>
      <c r="E3286" s="47">
        <v>201</v>
      </c>
      <c r="F3286" s="47">
        <f t="shared" si="344"/>
        <v>17688</v>
      </c>
      <c r="G3286" s="48">
        <f t="shared" si="345"/>
        <v>17688</v>
      </c>
      <c r="H3286" s="21" t="s">
        <v>4502</v>
      </c>
      <c r="I3286" s="21" t="s">
        <v>4503</v>
      </c>
      <c r="J3286" s="21">
        <v>1</v>
      </c>
      <c r="K3286" s="21">
        <v>1</v>
      </c>
      <c r="L3286" s="21">
        <f t="shared" si="346"/>
        <v>0</v>
      </c>
      <c r="M3286" s="21" t="s">
        <v>4855</v>
      </c>
      <c r="N3286" s="30">
        <v>45938</v>
      </c>
      <c r="O3286" s="48">
        <v>34440</v>
      </c>
      <c r="P3286" s="21" t="s">
        <v>4427</v>
      </c>
      <c r="Q3286" s="21" t="s">
        <v>1127</v>
      </c>
      <c r="R3286" s="21" t="s">
        <v>1127</v>
      </c>
      <c r="S3286" s="3">
        <v>-20</v>
      </c>
      <c r="T3286" s="37"/>
      <c r="U3286" s="21" t="s">
        <v>3578</v>
      </c>
      <c r="V3286" s="21" t="str">
        <f>VLOOKUP(P3286,'Customer List'!B:C,2,)</f>
        <v>Noida</v>
      </c>
      <c r="W3286" s="38"/>
      <c r="X3286" s="30">
        <f t="shared" si="350"/>
        <v>45938</v>
      </c>
      <c r="Y3286" s="21">
        <f t="shared" si="347"/>
        <v>0</v>
      </c>
      <c r="Z3286" s="21" t="str">
        <f t="shared" si="348"/>
        <v>Wednesday</v>
      </c>
      <c r="AA3286" s="21" t="str">
        <f t="shared" si="349"/>
        <v>Wednesday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x14ac:dyDescent="0.25">
      <c r="A3287" s="21">
        <v>3285</v>
      </c>
      <c r="B3287" s="21" t="s">
        <v>4721</v>
      </c>
      <c r="C3287" s="30">
        <v>45926</v>
      </c>
      <c r="D3287" s="30">
        <v>45937</v>
      </c>
      <c r="E3287" s="47">
        <v>374</v>
      </c>
      <c r="F3287" s="47">
        <f t="shared" si="344"/>
        <v>32912</v>
      </c>
      <c r="G3287" s="48">
        <f t="shared" si="345"/>
        <v>32912</v>
      </c>
      <c r="H3287" s="21" t="s">
        <v>4505</v>
      </c>
      <c r="I3287" s="21" t="s">
        <v>4506</v>
      </c>
      <c r="J3287" s="21">
        <v>1</v>
      </c>
      <c r="K3287" s="21">
        <v>1</v>
      </c>
      <c r="L3287" s="21">
        <f t="shared" si="346"/>
        <v>0</v>
      </c>
      <c r="M3287" s="21" t="s">
        <v>5156</v>
      </c>
      <c r="N3287" s="30">
        <v>45940</v>
      </c>
      <c r="O3287" s="48">
        <v>48060</v>
      </c>
      <c r="P3287" s="21" t="s">
        <v>633</v>
      </c>
      <c r="Q3287" s="21" t="s">
        <v>636</v>
      </c>
      <c r="R3287" s="21" t="s">
        <v>723</v>
      </c>
      <c r="S3287" s="3">
        <v>-20</v>
      </c>
      <c r="T3287" s="37"/>
      <c r="U3287" s="21" t="s">
        <v>3578</v>
      </c>
      <c r="V3287" s="21" t="str">
        <f>VLOOKUP(P3287,'Customer List'!B:C,2,)</f>
        <v>Manesar</v>
      </c>
      <c r="W3287" s="38"/>
      <c r="X3287" s="30">
        <f t="shared" si="350"/>
        <v>45940</v>
      </c>
      <c r="Y3287" s="21">
        <f t="shared" si="347"/>
        <v>0</v>
      </c>
      <c r="Z3287" s="21" t="str">
        <f t="shared" si="348"/>
        <v>Friday</v>
      </c>
      <c r="AA3287" s="21" t="str">
        <f t="shared" si="349"/>
        <v>Friday</v>
      </c>
      <c r="AB3287" s="21" t="str">
        <f>VLOOKUP(U3287,'Currency Sheet'!A:C,3,)</f>
        <v>DOLLAR</v>
      </c>
      <c r="AC3287" s="42" t="str">
        <f>VLOOKUP(P3287,'Customer List'!B:D,3,)</f>
        <v>Local</v>
      </c>
    </row>
    <row r="3288" spans="1:29" x14ac:dyDescent="0.25">
      <c r="A3288" s="21">
        <v>3286</v>
      </c>
      <c r="B3288" s="21" t="s">
        <v>4721</v>
      </c>
      <c r="C3288" s="30">
        <v>45926</v>
      </c>
      <c r="D3288" s="30">
        <v>45937</v>
      </c>
      <c r="E3288" s="47">
        <v>372</v>
      </c>
      <c r="F3288" s="47">
        <f t="shared" si="344"/>
        <v>32736</v>
      </c>
      <c r="G3288" s="48">
        <f t="shared" si="345"/>
        <v>32736</v>
      </c>
      <c r="H3288" s="21" t="s">
        <v>4507</v>
      </c>
      <c r="I3288" s="21" t="s">
        <v>4508</v>
      </c>
      <c r="J3288" s="21">
        <v>1</v>
      </c>
      <c r="K3288" s="21">
        <v>1</v>
      </c>
      <c r="L3288" s="21">
        <f t="shared" si="346"/>
        <v>0</v>
      </c>
      <c r="M3288" s="21" t="s">
        <v>4889</v>
      </c>
      <c r="N3288" s="30">
        <v>45937</v>
      </c>
      <c r="O3288" s="48">
        <v>53466</v>
      </c>
      <c r="P3288" s="21" t="s">
        <v>168</v>
      </c>
      <c r="Q3288" s="21">
        <v>58156579261</v>
      </c>
      <c r="R3288" s="21" t="s">
        <v>40</v>
      </c>
      <c r="S3288" s="3">
        <v>-20</v>
      </c>
      <c r="T3288" s="37"/>
      <c r="U3288" s="21" t="s">
        <v>3578</v>
      </c>
      <c r="V3288" s="21" t="str">
        <f>VLOOKUP(P3288,'Customer List'!B:C,2,)</f>
        <v>Bhopal</v>
      </c>
      <c r="W3288" s="38"/>
      <c r="X3288" s="30">
        <v>45939</v>
      </c>
      <c r="Y3288" s="21">
        <f t="shared" si="347"/>
        <v>2</v>
      </c>
      <c r="Z3288" s="21" t="str">
        <f t="shared" si="348"/>
        <v>Tuesday</v>
      </c>
      <c r="AA3288" s="21" t="str">
        <f t="shared" si="349"/>
        <v>Thursday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x14ac:dyDescent="0.25">
      <c r="A3289" s="21">
        <v>3287</v>
      </c>
      <c r="B3289" s="21" t="s">
        <v>4721</v>
      </c>
      <c r="C3289" s="30">
        <v>45926</v>
      </c>
      <c r="D3289" s="30">
        <v>45937</v>
      </c>
      <c r="E3289" s="47">
        <v>173</v>
      </c>
      <c r="F3289" s="47">
        <f t="shared" si="344"/>
        <v>15224</v>
      </c>
      <c r="G3289" s="48">
        <f t="shared" si="345"/>
        <v>15224</v>
      </c>
      <c r="H3289" s="21" t="s">
        <v>4509</v>
      </c>
      <c r="I3289" s="21" t="s">
        <v>4510</v>
      </c>
      <c r="J3289" s="21">
        <v>1</v>
      </c>
      <c r="K3289" s="21">
        <v>1</v>
      </c>
      <c r="L3289" s="21">
        <f t="shared" si="346"/>
        <v>0</v>
      </c>
      <c r="M3289" s="21" t="s">
        <v>4896</v>
      </c>
      <c r="N3289" s="30">
        <v>45937</v>
      </c>
      <c r="O3289" s="48">
        <v>21118.5</v>
      </c>
      <c r="P3289" s="21" t="s">
        <v>617</v>
      </c>
      <c r="Q3289" s="21">
        <v>58156578664</v>
      </c>
      <c r="R3289" s="21" t="s">
        <v>40</v>
      </c>
      <c r="S3289" s="3">
        <v>-20</v>
      </c>
      <c r="T3289" s="37"/>
      <c r="U3289" s="21" t="s">
        <v>3578</v>
      </c>
      <c r="V3289" s="21" t="str">
        <f>VLOOKUP(P3289,'Customer List'!B:C,2,)</f>
        <v>Bhuvneshwar</v>
      </c>
      <c r="W3289" s="38"/>
      <c r="X3289" s="30">
        <v>45941</v>
      </c>
      <c r="Y3289" s="21">
        <f t="shared" si="347"/>
        <v>4</v>
      </c>
      <c r="Z3289" s="21" t="str">
        <f t="shared" si="348"/>
        <v>Tuesday</v>
      </c>
      <c r="AA3289" s="21" t="str">
        <f t="shared" si="349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3288</v>
      </c>
      <c r="B3290" s="21" t="s">
        <v>4721</v>
      </c>
      <c r="C3290" s="30">
        <v>45926</v>
      </c>
      <c r="D3290" s="30">
        <v>45937</v>
      </c>
      <c r="E3290" s="47">
        <v>173</v>
      </c>
      <c r="F3290" s="47">
        <f t="shared" si="344"/>
        <v>15224</v>
      </c>
      <c r="G3290" s="48">
        <f t="shared" si="345"/>
        <v>15224</v>
      </c>
      <c r="H3290" s="21" t="s">
        <v>4511</v>
      </c>
      <c r="I3290" s="21" t="s">
        <v>4512</v>
      </c>
      <c r="J3290" s="21">
        <v>1</v>
      </c>
      <c r="K3290" s="21">
        <v>1</v>
      </c>
      <c r="L3290" s="21">
        <f t="shared" si="346"/>
        <v>0</v>
      </c>
      <c r="M3290" s="21" t="s">
        <v>4896</v>
      </c>
      <c r="N3290" s="30">
        <v>45937</v>
      </c>
      <c r="O3290" s="48">
        <v>21118.5</v>
      </c>
      <c r="P3290" s="21" t="s">
        <v>617</v>
      </c>
      <c r="Q3290" s="21">
        <v>58156578664</v>
      </c>
      <c r="R3290" s="21" t="s">
        <v>40</v>
      </c>
      <c r="S3290" s="3">
        <v>-20</v>
      </c>
      <c r="T3290" s="37"/>
      <c r="U3290" s="21" t="s">
        <v>3578</v>
      </c>
      <c r="V3290" s="21" t="str">
        <f>VLOOKUP(P3290,'Customer List'!B:C,2,)</f>
        <v>Bhuvneshwar</v>
      </c>
      <c r="W3290" s="38"/>
      <c r="X3290" s="30">
        <v>45941</v>
      </c>
      <c r="Y3290" s="21">
        <f t="shared" si="347"/>
        <v>4</v>
      </c>
      <c r="Z3290" s="21" t="str">
        <f t="shared" si="348"/>
        <v>Tuesday</v>
      </c>
      <c r="AA3290" s="21" t="str">
        <f t="shared" si="349"/>
        <v>Saturday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3289</v>
      </c>
      <c r="B3291" s="21" t="s">
        <v>4721</v>
      </c>
      <c r="C3291" s="30">
        <v>45926</v>
      </c>
      <c r="D3291" s="30">
        <v>45937</v>
      </c>
      <c r="E3291" s="47">
        <v>282</v>
      </c>
      <c r="F3291" s="47">
        <f t="shared" si="344"/>
        <v>24816</v>
      </c>
      <c r="G3291" s="48">
        <f t="shared" si="345"/>
        <v>24816</v>
      </c>
      <c r="H3291" s="21" t="s">
        <v>4513</v>
      </c>
      <c r="I3291" s="21" t="s">
        <v>4514</v>
      </c>
      <c r="J3291" s="21">
        <v>1</v>
      </c>
      <c r="K3291" s="21">
        <v>1</v>
      </c>
      <c r="L3291" s="21">
        <f t="shared" si="346"/>
        <v>0</v>
      </c>
      <c r="M3291" s="21" t="s">
        <v>4884</v>
      </c>
      <c r="N3291" s="30">
        <v>45938</v>
      </c>
      <c r="O3291" s="48">
        <v>42315</v>
      </c>
      <c r="P3291" s="21" t="s">
        <v>30</v>
      </c>
      <c r="Q3291" s="21" t="s">
        <v>636</v>
      </c>
      <c r="R3291" s="21" t="s">
        <v>637</v>
      </c>
      <c r="S3291" s="3">
        <v>-20</v>
      </c>
      <c r="T3291" s="37"/>
      <c r="U3291" s="21" t="s">
        <v>3578</v>
      </c>
      <c r="V3291" s="21" t="str">
        <f>VLOOKUP(P3291,'Customer List'!B:C,2,)</f>
        <v>Delhi</v>
      </c>
      <c r="W3291" s="38"/>
      <c r="X3291" s="30">
        <f>IF(OR(R3291 = "PRIYANKA MADAM", R3291 = "DEEPAK", R3291 = "PORTER"),N3291,"")</f>
        <v>45938</v>
      </c>
      <c r="Y3291" s="21">
        <f t="shared" si="347"/>
        <v>0</v>
      </c>
      <c r="Z3291" s="21" t="str">
        <f t="shared" si="348"/>
        <v>Wednesday</v>
      </c>
      <c r="AA3291" s="21" t="str">
        <f t="shared" si="349"/>
        <v>Wednesday</v>
      </c>
      <c r="AB3291" s="21" t="str">
        <f>VLOOKUP(U3291,'Currency Sheet'!A:C,3,)</f>
        <v>DOLLAR</v>
      </c>
      <c r="AC3291" s="42" t="str">
        <f>VLOOKUP(P3291,'Customer List'!B:D,3,)</f>
        <v>Local</v>
      </c>
    </row>
    <row r="3292" spans="1:29" x14ac:dyDescent="0.25">
      <c r="A3292" s="21">
        <v>3290</v>
      </c>
      <c r="B3292" s="21" t="s">
        <v>4721</v>
      </c>
      <c r="C3292" s="30">
        <v>45926</v>
      </c>
      <c r="D3292" s="30">
        <v>45937</v>
      </c>
      <c r="E3292" s="47">
        <v>361</v>
      </c>
      <c r="F3292" s="47">
        <f t="shared" si="344"/>
        <v>31768</v>
      </c>
      <c r="G3292" s="48">
        <f t="shared" si="345"/>
        <v>31768</v>
      </c>
      <c r="H3292" s="21" t="s">
        <v>4515</v>
      </c>
      <c r="I3292" s="21" t="s">
        <v>4516</v>
      </c>
      <c r="J3292" s="21">
        <v>1</v>
      </c>
      <c r="K3292" s="21">
        <v>1</v>
      </c>
      <c r="L3292" s="21">
        <f t="shared" si="346"/>
        <v>0</v>
      </c>
      <c r="M3292" s="21" t="s">
        <v>4879</v>
      </c>
      <c r="N3292" s="30">
        <v>45937</v>
      </c>
      <c r="O3292" s="48">
        <v>54075</v>
      </c>
      <c r="P3292" s="21" t="s">
        <v>295</v>
      </c>
      <c r="Q3292" s="21">
        <v>58156572773</v>
      </c>
      <c r="R3292" s="21" t="s">
        <v>40</v>
      </c>
      <c r="S3292" s="3">
        <v>-20</v>
      </c>
      <c r="T3292" s="37"/>
      <c r="U3292" s="21" t="s">
        <v>3578</v>
      </c>
      <c r="V3292" s="21" t="str">
        <f>VLOOKUP(P3292,'Customer List'!B:C,2,)</f>
        <v>Kerala</v>
      </c>
      <c r="W3292" s="38"/>
      <c r="X3292" s="30">
        <v>45941</v>
      </c>
      <c r="Y3292" s="21">
        <f t="shared" si="347"/>
        <v>4</v>
      </c>
      <c r="Z3292" s="21" t="str">
        <f t="shared" si="348"/>
        <v>Tuesday</v>
      </c>
      <c r="AA3292" s="21" t="str">
        <f t="shared" si="349"/>
        <v>Saturday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3291</v>
      </c>
      <c r="B3293" s="21" t="s">
        <v>4721</v>
      </c>
      <c r="C3293" s="30">
        <v>45926</v>
      </c>
      <c r="D3293" s="30">
        <v>45937</v>
      </c>
      <c r="E3293" s="47">
        <v>69</v>
      </c>
      <c r="F3293" s="47">
        <f t="shared" si="344"/>
        <v>6072</v>
      </c>
      <c r="G3293" s="48">
        <f t="shared" si="345"/>
        <v>6072</v>
      </c>
      <c r="H3293" s="21" t="s">
        <v>355</v>
      </c>
      <c r="I3293" s="21" t="s">
        <v>4122</v>
      </c>
      <c r="J3293" s="21">
        <v>1</v>
      </c>
      <c r="K3293" s="21">
        <v>1</v>
      </c>
      <c r="L3293" s="21">
        <f t="shared" si="346"/>
        <v>0</v>
      </c>
      <c r="M3293" s="21" t="s">
        <v>5882</v>
      </c>
      <c r="N3293" s="30">
        <v>45969</v>
      </c>
      <c r="O3293" s="48">
        <v>7994.25</v>
      </c>
      <c r="P3293" s="21" t="s">
        <v>2511</v>
      </c>
      <c r="Q3293" s="21">
        <v>58157937961</v>
      </c>
      <c r="R3293" s="21" t="s">
        <v>40</v>
      </c>
      <c r="S3293" s="3">
        <v>4</v>
      </c>
      <c r="T3293" s="37"/>
      <c r="U3293" s="21" t="s">
        <v>3578</v>
      </c>
      <c r="V3293" s="21" t="str">
        <f>VLOOKUP(P3293,'Customer List'!B:C,2,)</f>
        <v>MOHALI (PUNJAB)</v>
      </c>
      <c r="W3293" s="38" t="s">
        <v>5701</v>
      </c>
      <c r="X3293" s="30">
        <v>45972</v>
      </c>
      <c r="Y3293" s="21">
        <f t="shared" si="347"/>
        <v>3</v>
      </c>
      <c r="Z3293" s="21" t="str">
        <f t="shared" si="348"/>
        <v>Saturday</v>
      </c>
      <c r="AA3293" s="21" t="str">
        <f t="shared" si="349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x14ac:dyDescent="0.25">
      <c r="A3294" s="21">
        <v>3292</v>
      </c>
      <c r="B3294" s="21" t="s">
        <v>4721</v>
      </c>
      <c r="C3294" s="30">
        <v>45926</v>
      </c>
      <c r="D3294" s="30">
        <v>45937</v>
      </c>
      <c r="E3294" s="47">
        <v>69</v>
      </c>
      <c r="F3294" s="47">
        <f t="shared" si="344"/>
        <v>6072</v>
      </c>
      <c r="G3294" s="48">
        <f t="shared" si="345"/>
        <v>6072</v>
      </c>
      <c r="H3294" s="21" t="s">
        <v>355</v>
      </c>
      <c r="I3294" s="21" t="s">
        <v>4122</v>
      </c>
      <c r="J3294" s="21">
        <v>1</v>
      </c>
      <c r="K3294" s="21">
        <v>1</v>
      </c>
      <c r="L3294" s="21">
        <f t="shared" si="346"/>
        <v>0</v>
      </c>
      <c r="M3294" s="21" t="s">
        <v>6232</v>
      </c>
      <c r="N3294" s="30">
        <v>45985</v>
      </c>
      <c r="O3294" s="48">
        <v>10395</v>
      </c>
      <c r="P3294" s="21" t="s">
        <v>2065</v>
      </c>
      <c r="Q3294" s="21">
        <v>58158497364</v>
      </c>
      <c r="R3294" s="21" t="s">
        <v>6107</v>
      </c>
      <c r="S3294" s="3">
        <v>4</v>
      </c>
      <c r="T3294" s="37"/>
      <c r="U3294" s="21" t="s">
        <v>3578</v>
      </c>
      <c r="V3294" s="21" t="str">
        <f>VLOOKUP(P3294,'Customer List'!B:C,2,)</f>
        <v>Hyderabad</v>
      </c>
      <c r="W3294" s="38"/>
      <c r="X3294" s="30">
        <v>45986</v>
      </c>
      <c r="Y3294" s="21">
        <f t="shared" si="347"/>
        <v>1</v>
      </c>
      <c r="Z3294" s="21" t="str">
        <f t="shared" si="348"/>
        <v>Monday</v>
      </c>
      <c r="AA3294" s="21" t="str">
        <f t="shared" si="349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3293</v>
      </c>
      <c r="B3295" s="21" t="s">
        <v>4721</v>
      </c>
      <c r="C3295" s="30">
        <v>45926</v>
      </c>
      <c r="D3295" s="30">
        <v>45937</v>
      </c>
      <c r="E3295" s="47">
        <v>69</v>
      </c>
      <c r="F3295" s="47">
        <f t="shared" si="344"/>
        <v>6072</v>
      </c>
      <c r="G3295" s="48">
        <f t="shared" si="345"/>
        <v>6072</v>
      </c>
      <c r="H3295" s="21" t="s">
        <v>355</v>
      </c>
      <c r="I3295" s="21" t="s">
        <v>4122</v>
      </c>
      <c r="J3295" s="21">
        <v>1</v>
      </c>
      <c r="K3295" s="21">
        <v>1</v>
      </c>
      <c r="L3295" s="21">
        <f t="shared" si="346"/>
        <v>0</v>
      </c>
      <c r="M3295" s="21" t="s">
        <v>5310</v>
      </c>
      <c r="N3295" s="30">
        <v>45955</v>
      </c>
      <c r="O3295" s="48">
        <v>10395</v>
      </c>
      <c r="P3295" s="21" t="s">
        <v>295</v>
      </c>
      <c r="Q3295" s="54">
        <v>58157408223</v>
      </c>
      <c r="R3295" s="21" t="s">
        <v>40</v>
      </c>
      <c r="S3295" s="3">
        <v>4</v>
      </c>
      <c r="T3295" s="37"/>
      <c r="U3295" s="21" t="s">
        <v>3578</v>
      </c>
      <c r="V3295" s="21" t="str">
        <f>VLOOKUP(P3295,'Customer List'!B:C,2,)</f>
        <v>Kerala</v>
      </c>
      <c r="W3295" s="38"/>
      <c r="X3295" s="30">
        <v>45958</v>
      </c>
      <c r="Y3295" s="21">
        <f t="shared" si="347"/>
        <v>3</v>
      </c>
      <c r="Z3295" s="21" t="str">
        <f t="shared" si="348"/>
        <v>Saturday</v>
      </c>
      <c r="AA3295" s="21" t="str">
        <f t="shared" si="349"/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3294</v>
      </c>
      <c r="B3296" s="21" t="s">
        <v>4721</v>
      </c>
      <c r="C3296" s="30">
        <v>45926</v>
      </c>
      <c r="D3296" s="30">
        <v>45937</v>
      </c>
      <c r="E3296" s="47">
        <v>237</v>
      </c>
      <c r="F3296" s="47">
        <f t="shared" si="344"/>
        <v>20856</v>
      </c>
      <c r="G3296" s="48">
        <f t="shared" si="345"/>
        <v>62568</v>
      </c>
      <c r="H3296" s="21" t="s">
        <v>321</v>
      </c>
      <c r="I3296" s="21" t="s">
        <v>4130</v>
      </c>
      <c r="J3296" s="21">
        <v>3</v>
      </c>
      <c r="K3296" s="21"/>
      <c r="L3296" s="21">
        <f t="shared" si="346"/>
        <v>3</v>
      </c>
      <c r="M3296" s="21"/>
      <c r="N3296" s="30"/>
      <c r="O3296" s="48"/>
      <c r="P3296" s="21" t="s">
        <v>1145</v>
      </c>
      <c r="Q3296" s="21"/>
      <c r="R3296" s="21"/>
      <c r="S3296" s="3">
        <v>4</v>
      </c>
      <c r="T3296" s="37"/>
      <c r="U3296" s="21" t="s">
        <v>3578</v>
      </c>
      <c r="V3296" s="21" t="str">
        <f>VLOOKUP(P3296,'Customer List'!B:C,2,)</f>
        <v>STOCK</v>
      </c>
      <c r="W3296" s="38" t="s">
        <v>1145</v>
      </c>
      <c r="X3296" s="30" t="str">
        <f>IF(OR(R3296 = "PRIYANKA MADAM", R3296 = "DEEPAK", R3296 = "PORTER"),N3296,"")</f>
        <v/>
      </c>
      <c r="Y3296" s="21" t="str">
        <f t="shared" si="347"/>
        <v/>
      </c>
      <c r="Z3296" s="21" t="str">
        <f t="shared" si="348"/>
        <v/>
      </c>
      <c r="AA3296" s="21" t="str">
        <f t="shared" si="349"/>
        <v/>
      </c>
      <c r="AB3296" s="21" t="str">
        <f>VLOOKUP(U3296,'Currency Sheet'!A:C,3,)</f>
        <v>DOLLAR</v>
      </c>
      <c r="AC3296" s="42" t="str">
        <f>VLOOKUP(P3296,'Customer List'!B:D,3,)</f>
        <v>STOCK</v>
      </c>
    </row>
    <row r="3297" spans="1:29" x14ac:dyDescent="0.25">
      <c r="A3297" s="21">
        <v>3295</v>
      </c>
      <c r="B3297" s="21" t="s">
        <v>4721</v>
      </c>
      <c r="C3297" s="30">
        <v>45926</v>
      </c>
      <c r="D3297" s="30">
        <v>45937</v>
      </c>
      <c r="E3297" s="47">
        <v>393</v>
      </c>
      <c r="F3297" s="47">
        <f t="shared" si="344"/>
        <v>34584</v>
      </c>
      <c r="G3297" s="48">
        <f t="shared" si="345"/>
        <v>69168</v>
      </c>
      <c r="H3297" s="21" t="s">
        <v>364</v>
      </c>
      <c r="I3297" s="21" t="s">
        <v>4129</v>
      </c>
      <c r="J3297" s="21">
        <v>2</v>
      </c>
      <c r="K3297" s="21">
        <v>2</v>
      </c>
      <c r="L3297" s="21">
        <f t="shared" si="346"/>
        <v>0</v>
      </c>
      <c r="M3297" s="21" t="s">
        <v>5882</v>
      </c>
      <c r="N3297" s="30">
        <v>45969</v>
      </c>
      <c r="O3297" s="48">
        <v>90763</v>
      </c>
      <c r="P3297" s="21" t="s">
        <v>2511</v>
      </c>
      <c r="Q3297" s="21">
        <v>58157937961</v>
      </c>
      <c r="R3297" s="21" t="s">
        <v>40</v>
      </c>
      <c r="S3297" s="3">
        <v>4</v>
      </c>
      <c r="T3297" s="37"/>
      <c r="U3297" s="21" t="s">
        <v>3578</v>
      </c>
      <c r="V3297" s="21" t="str">
        <f>VLOOKUP(P3297,'Customer List'!B:C,2,)</f>
        <v>MOHALI (PUNJAB)</v>
      </c>
      <c r="W3297" s="38" t="s">
        <v>5701</v>
      </c>
      <c r="X3297" s="30">
        <v>45972</v>
      </c>
      <c r="Y3297" s="21">
        <f t="shared" si="347"/>
        <v>3</v>
      </c>
      <c r="Z3297" s="21" t="str">
        <f t="shared" si="348"/>
        <v>Saturday</v>
      </c>
      <c r="AA3297" s="21" t="str">
        <f t="shared" si="349"/>
        <v>Tuesday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3296</v>
      </c>
      <c r="B3298" s="21" t="s">
        <v>4721</v>
      </c>
      <c r="C3298" s="30">
        <v>45926</v>
      </c>
      <c r="D3298" s="30">
        <v>45937</v>
      </c>
      <c r="E3298" s="47">
        <v>393</v>
      </c>
      <c r="F3298" s="47">
        <f t="shared" si="344"/>
        <v>34584</v>
      </c>
      <c r="G3298" s="48">
        <f t="shared" si="345"/>
        <v>34584</v>
      </c>
      <c r="H3298" s="21" t="s">
        <v>364</v>
      </c>
      <c r="I3298" s="21" t="s">
        <v>4129</v>
      </c>
      <c r="J3298" s="21">
        <v>1</v>
      </c>
      <c r="K3298" s="21">
        <v>1</v>
      </c>
      <c r="L3298" s="21">
        <f t="shared" si="346"/>
        <v>0</v>
      </c>
      <c r="M3298" s="21" t="s">
        <v>6616</v>
      </c>
      <c r="N3298" s="30">
        <v>46001</v>
      </c>
      <c r="O3298" s="48">
        <v>50580</v>
      </c>
      <c r="P3298" s="21" t="s">
        <v>2046</v>
      </c>
      <c r="Q3298" s="21">
        <v>58159193120</v>
      </c>
      <c r="R3298" s="21" t="s">
        <v>6107</v>
      </c>
      <c r="S3298" s="3">
        <v>4</v>
      </c>
      <c r="T3298" s="37"/>
      <c r="U3298" s="21" t="s">
        <v>3578</v>
      </c>
      <c r="V3298" s="21" t="str">
        <f>VLOOKUP(P3298,'Customer List'!B:C,2,)</f>
        <v>Banglore</v>
      </c>
      <c r="W3298" s="38"/>
      <c r="X3298" s="30">
        <v>46002</v>
      </c>
      <c r="Y3298" s="21">
        <f t="shared" si="347"/>
        <v>1</v>
      </c>
      <c r="Z3298" s="21" t="str">
        <f t="shared" si="348"/>
        <v>Wednesday</v>
      </c>
      <c r="AA3298" s="21" t="str">
        <f t="shared" si="349"/>
        <v>Thursday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3297</v>
      </c>
      <c r="B3299" s="21" t="s">
        <v>4840</v>
      </c>
      <c r="C3299" s="30">
        <v>45933</v>
      </c>
      <c r="D3299" s="30">
        <v>45938</v>
      </c>
      <c r="E3299" s="47">
        <v>100.1</v>
      </c>
      <c r="F3299" s="47">
        <f t="shared" si="344"/>
        <v>8808.7999999999993</v>
      </c>
      <c r="G3299" s="48">
        <f t="shared" si="345"/>
        <v>8808.7999999999993</v>
      </c>
      <c r="H3299" s="21">
        <v>100204</v>
      </c>
      <c r="I3299" s="21" t="s">
        <v>4746</v>
      </c>
      <c r="J3299" s="21">
        <v>1</v>
      </c>
      <c r="K3299" s="21">
        <v>1</v>
      </c>
      <c r="L3299" s="21">
        <f t="shared" si="346"/>
        <v>0</v>
      </c>
      <c r="M3299" s="21" t="s">
        <v>5021</v>
      </c>
      <c r="N3299" s="30">
        <v>45941</v>
      </c>
      <c r="O3299" s="48">
        <v>12226.5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7"/>
        <v>4</v>
      </c>
      <c r="Z3299" s="21" t="str">
        <f t="shared" si="348"/>
        <v>Saturday</v>
      </c>
      <c r="AA3299" s="21" t="str">
        <f t="shared" si="349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3298</v>
      </c>
      <c r="B3300" s="21" t="s">
        <v>4840</v>
      </c>
      <c r="C3300" s="30">
        <v>45933</v>
      </c>
      <c r="D3300" s="30">
        <v>45938</v>
      </c>
      <c r="E3300" s="47">
        <v>150.5</v>
      </c>
      <c r="F3300" s="47">
        <f t="shared" si="344"/>
        <v>13244</v>
      </c>
      <c r="G3300" s="48">
        <f t="shared" si="345"/>
        <v>13244</v>
      </c>
      <c r="H3300" s="21">
        <v>100216</v>
      </c>
      <c r="I3300" s="21" t="s">
        <v>4746</v>
      </c>
      <c r="J3300" s="21">
        <v>1</v>
      </c>
      <c r="K3300" s="21">
        <v>1</v>
      </c>
      <c r="L3300" s="21">
        <f t="shared" si="346"/>
        <v>0</v>
      </c>
      <c r="M3300" s="21" t="s">
        <v>5021</v>
      </c>
      <c r="N3300" s="30">
        <v>45941</v>
      </c>
      <c r="O3300" s="48">
        <v>18382.5</v>
      </c>
      <c r="P3300" s="21" t="s">
        <v>617</v>
      </c>
      <c r="Q3300" s="21">
        <v>58156839753</v>
      </c>
      <c r="R3300" s="30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Bhuvneshwar</v>
      </c>
      <c r="W3300" s="38"/>
      <c r="X3300" s="30">
        <v>45945</v>
      </c>
      <c r="Y3300" s="21">
        <f t="shared" si="347"/>
        <v>4</v>
      </c>
      <c r="Z3300" s="21" t="str">
        <f t="shared" si="348"/>
        <v>Saturday</v>
      </c>
      <c r="AA3300" s="21" t="str">
        <f t="shared" si="349"/>
        <v>Wednesday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3299</v>
      </c>
      <c r="B3301" s="21" t="s">
        <v>4840</v>
      </c>
      <c r="C3301" s="30">
        <v>45933</v>
      </c>
      <c r="D3301" s="30">
        <v>45938</v>
      </c>
      <c r="E3301" s="47">
        <v>169.4</v>
      </c>
      <c r="F3301" s="47">
        <f t="shared" si="344"/>
        <v>14907.2</v>
      </c>
      <c r="G3301" s="48">
        <f t="shared" si="345"/>
        <v>14907.2</v>
      </c>
      <c r="H3301" s="21">
        <v>100222</v>
      </c>
      <c r="I3301" s="21" t="s">
        <v>4746</v>
      </c>
      <c r="J3301" s="21">
        <v>1</v>
      </c>
      <c r="K3301" s="21">
        <v>1</v>
      </c>
      <c r="L3301" s="21">
        <f t="shared" si="346"/>
        <v>0</v>
      </c>
      <c r="M3301" s="21" t="s">
        <v>4990</v>
      </c>
      <c r="N3301" s="30">
        <v>45941</v>
      </c>
      <c r="O3301" s="48">
        <v>28132.5</v>
      </c>
      <c r="P3301" s="21" t="s">
        <v>319</v>
      </c>
      <c r="Q3301" s="21">
        <v>58156810935</v>
      </c>
      <c r="R3301" s="21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Gujrat</v>
      </c>
      <c r="W3301" s="38"/>
      <c r="X3301" s="30">
        <v>45944</v>
      </c>
      <c r="Y3301" s="21">
        <f t="shared" si="347"/>
        <v>3</v>
      </c>
      <c r="Z3301" s="21" t="str">
        <f t="shared" si="348"/>
        <v>Saturday</v>
      </c>
      <c r="AA3301" s="21" t="str">
        <f t="shared" si="349"/>
        <v>Tuesday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3300</v>
      </c>
      <c r="B3302" s="21" t="s">
        <v>4840</v>
      </c>
      <c r="C3302" s="30">
        <v>45933</v>
      </c>
      <c r="D3302" s="30">
        <v>45938</v>
      </c>
      <c r="E3302" s="47">
        <v>189</v>
      </c>
      <c r="F3302" s="47">
        <f t="shared" si="344"/>
        <v>16632</v>
      </c>
      <c r="G3302" s="48">
        <f t="shared" si="345"/>
        <v>16632</v>
      </c>
      <c r="H3302" s="21">
        <v>100732</v>
      </c>
      <c r="I3302" s="21" t="s">
        <v>4747</v>
      </c>
      <c r="J3302" s="21">
        <v>1</v>
      </c>
      <c r="K3302" s="21">
        <v>1</v>
      </c>
      <c r="L3302" s="21">
        <f t="shared" si="346"/>
        <v>0</v>
      </c>
      <c r="M3302" s="21" t="s">
        <v>5021</v>
      </c>
      <c r="N3302" s="30">
        <v>45941</v>
      </c>
      <c r="O3302" s="48">
        <v>23085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 t="shared" si="347"/>
        <v>4</v>
      </c>
      <c r="Z3302" s="21" t="str">
        <f t="shared" si="348"/>
        <v>Saturday</v>
      </c>
      <c r="AA3302" s="21" t="str">
        <f t="shared" si="349"/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x14ac:dyDescent="0.25">
      <c r="A3303" s="21">
        <v>3301</v>
      </c>
      <c r="B3303" s="21" t="s">
        <v>4840</v>
      </c>
      <c r="C3303" s="30">
        <v>45933</v>
      </c>
      <c r="D3303" s="30">
        <v>45938</v>
      </c>
      <c r="E3303" s="47">
        <v>32.9</v>
      </c>
      <c r="F3303" s="47">
        <f t="shared" si="344"/>
        <v>2895.2</v>
      </c>
      <c r="G3303" s="48">
        <f t="shared" si="345"/>
        <v>2895.2</v>
      </c>
      <c r="H3303" s="21">
        <v>101205</v>
      </c>
      <c r="I3303" s="21" t="s">
        <v>4748</v>
      </c>
      <c r="J3303" s="21">
        <v>1</v>
      </c>
      <c r="K3303" s="21">
        <v>1</v>
      </c>
      <c r="L3303" s="21">
        <f t="shared" si="346"/>
        <v>0</v>
      </c>
      <c r="M3303" s="21" t="s">
        <v>4981</v>
      </c>
      <c r="N3303" s="30">
        <v>45941</v>
      </c>
      <c r="O3303" s="48">
        <v>5245.2</v>
      </c>
      <c r="P3303" s="21" t="s">
        <v>211</v>
      </c>
      <c r="Q3303" s="21">
        <v>58156812906</v>
      </c>
      <c r="R3303" s="21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Banglore</v>
      </c>
      <c r="W3303" s="38"/>
      <c r="X3303" s="30">
        <v>45943</v>
      </c>
      <c r="Y3303" s="21">
        <f t="shared" si="347"/>
        <v>2</v>
      </c>
      <c r="Z3303" s="21" t="str">
        <f t="shared" si="348"/>
        <v>Saturday</v>
      </c>
      <c r="AA3303" s="21" t="str">
        <f t="shared" si="349"/>
        <v>Monday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3302</v>
      </c>
      <c r="B3304" s="21" t="s">
        <v>4840</v>
      </c>
      <c r="C3304" s="30">
        <v>45933</v>
      </c>
      <c r="D3304" s="30">
        <v>45938</v>
      </c>
      <c r="E3304" s="47">
        <v>92.4</v>
      </c>
      <c r="F3304" s="47">
        <f t="shared" si="344"/>
        <v>8131.2000000000007</v>
      </c>
      <c r="G3304" s="48">
        <f t="shared" si="345"/>
        <v>8131.2000000000007</v>
      </c>
      <c r="H3304" s="21">
        <v>101206</v>
      </c>
      <c r="I3304" s="21" t="s">
        <v>4748</v>
      </c>
      <c r="J3304" s="21">
        <v>1</v>
      </c>
      <c r="K3304" s="21">
        <v>1</v>
      </c>
      <c r="L3304" s="21">
        <f t="shared" si="346"/>
        <v>0</v>
      </c>
      <c r="M3304" s="21" t="s">
        <v>5021</v>
      </c>
      <c r="N3304" s="30">
        <v>45941</v>
      </c>
      <c r="O3304" s="48">
        <v>11286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7"/>
        <v>4</v>
      </c>
      <c r="Z3304" s="21" t="str">
        <f t="shared" si="348"/>
        <v>Saturday</v>
      </c>
      <c r="AA3304" s="21" t="str">
        <f t="shared" si="349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3303</v>
      </c>
      <c r="B3305" s="21" t="s">
        <v>4840</v>
      </c>
      <c r="C3305" s="30">
        <v>45933</v>
      </c>
      <c r="D3305" s="30">
        <v>45938</v>
      </c>
      <c r="E3305" s="47">
        <v>150.5</v>
      </c>
      <c r="F3305" s="47">
        <f t="shared" si="344"/>
        <v>13244</v>
      </c>
      <c r="G3305" s="48">
        <f t="shared" si="345"/>
        <v>13244</v>
      </c>
      <c r="H3305" s="21">
        <v>101222</v>
      </c>
      <c r="I3305" s="21" t="s">
        <v>4748</v>
      </c>
      <c r="J3305" s="21">
        <v>1</v>
      </c>
      <c r="K3305" s="21">
        <v>1</v>
      </c>
      <c r="L3305" s="21">
        <f t="shared" si="346"/>
        <v>0</v>
      </c>
      <c r="M3305" s="21" t="s">
        <v>4971</v>
      </c>
      <c r="N3305" s="30">
        <v>45940</v>
      </c>
      <c r="O3305" s="48">
        <v>24993.75</v>
      </c>
      <c r="P3305" s="21" t="s">
        <v>619</v>
      </c>
      <c r="Q3305" s="21" t="s">
        <v>636</v>
      </c>
      <c r="R3305" s="21" t="s">
        <v>637</v>
      </c>
      <c r="S3305" s="3">
        <v>4</v>
      </c>
      <c r="T3305" s="37"/>
      <c r="U3305" s="21" t="s">
        <v>18</v>
      </c>
      <c r="V3305" s="21" t="str">
        <f>VLOOKUP(P3305,'Customer List'!B:C,2,)</f>
        <v>Delhi</v>
      </c>
      <c r="W3305" s="38"/>
      <c r="X3305" s="30">
        <f>IF(OR(R3305 = "PRIYANKA MADAM", R3305 = "DEEPAK", R3305 = "PORTER"),N3305,"")</f>
        <v>45940</v>
      </c>
      <c r="Y3305" s="21">
        <f t="shared" si="347"/>
        <v>0</v>
      </c>
      <c r="Z3305" s="21" t="str">
        <f t="shared" si="348"/>
        <v>Friday</v>
      </c>
      <c r="AA3305" s="21" t="str">
        <f t="shared" si="349"/>
        <v>Friday</v>
      </c>
      <c r="AB3305" s="21" t="str">
        <f>VLOOKUP(U3305,'Currency Sheet'!A:C,3,)</f>
        <v>DOLLAR</v>
      </c>
      <c r="AC3305" s="42" t="str">
        <f>VLOOKUP(P3305,'Customer List'!B:D,3,)</f>
        <v>Local</v>
      </c>
    </row>
    <row r="3306" spans="1:29" x14ac:dyDescent="0.25">
      <c r="A3306" s="21">
        <v>3304</v>
      </c>
      <c r="B3306" s="21" t="s">
        <v>4840</v>
      </c>
      <c r="C3306" s="30">
        <v>45933</v>
      </c>
      <c r="D3306" s="30">
        <v>45938</v>
      </c>
      <c r="E3306" s="47">
        <v>66.5</v>
      </c>
      <c r="F3306" s="47">
        <f t="shared" si="344"/>
        <v>5852</v>
      </c>
      <c r="G3306" s="48">
        <f t="shared" si="345"/>
        <v>5852</v>
      </c>
      <c r="H3306" s="21">
        <v>102711</v>
      </c>
      <c r="I3306" s="21" t="s">
        <v>4749</v>
      </c>
      <c r="J3306" s="21">
        <v>1</v>
      </c>
      <c r="K3306" s="21">
        <v>1</v>
      </c>
      <c r="L3306" s="21">
        <f t="shared" si="346"/>
        <v>0</v>
      </c>
      <c r="M3306" s="21" t="s">
        <v>5021</v>
      </c>
      <c r="N3306" s="30">
        <v>45941</v>
      </c>
      <c r="O3306" s="48">
        <v>8122.5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7"/>
        <v>4</v>
      </c>
      <c r="Z3306" s="21" t="str">
        <f t="shared" si="348"/>
        <v>Saturday</v>
      </c>
      <c r="AA3306" s="21" t="str">
        <f t="shared" si="349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3305</v>
      </c>
      <c r="B3307" s="21" t="s">
        <v>4840</v>
      </c>
      <c r="C3307" s="30">
        <v>45933</v>
      </c>
      <c r="D3307" s="30">
        <v>45938</v>
      </c>
      <c r="E3307" s="47">
        <v>137.19999999999999</v>
      </c>
      <c r="F3307" s="47">
        <f t="shared" si="344"/>
        <v>12073.599999999999</v>
      </c>
      <c r="G3307" s="48">
        <f t="shared" si="345"/>
        <v>12073.599999999999</v>
      </c>
      <c r="H3307" s="21">
        <v>103116</v>
      </c>
      <c r="I3307" s="21" t="s">
        <v>4750</v>
      </c>
      <c r="J3307" s="21">
        <v>1</v>
      </c>
      <c r="K3307" s="21">
        <v>1</v>
      </c>
      <c r="L3307" s="21">
        <f t="shared" si="346"/>
        <v>0</v>
      </c>
      <c r="M3307" s="21" t="s">
        <v>5021</v>
      </c>
      <c r="N3307" s="30">
        <v>45941</v>
      </c>
      <c r="O3307" s="48">
        <v>16758</v>
      </c>
      <c r="P3307" s="21" t="s">
        <v>617</v>
      </c>
      <c r="Q3307" s="21">
        <v>58156839753</v>
      </c>
      <c r="R3307" s="30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Bhuvneshwar</v>
      </c>
      <c r="W3307" s="38"/>
      <c r="X3307" s="30">
        <v>45945</v>
      </c>
      <c r="Y3307" s="21">
        <f t="shared" si="347"/>
        <v>4</v>
      </c>
      <c r="Z3307" s="21" t="str">
        <f t="shared" si="348"/>
        <v>Saturday</v>
      </c>
      <c r="AA3307" s="21" t="str">
        <f t="shared" si="349"/>
        <v>Wednesday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3306</v>
      </c>
      <c r="B3308" s="21" t="s">
        <v>4840</v>
      </c>
      <c r="C3308" s="30">
        <v>45933</v>
      </c>
      <c r="D3308" s="30">
        <v>45938</v>
      </c>
      <c r="E3308" s="47">
        <v>181.5</v>
      </c>
      <c r="F3308" s="47">
        <f t="shared" si="344"/>
        <v>15972</v>
      </c>
      <c r="G3308" s="48">
        <f t="shared" si="345"/>
        <v>31944</v>
      </c>
      <c r="H3308" s="21">
        <v>103134</v>
      </c>
      <c r="I3308" s="21" t="s">
        <v>4750</v>
      </c>
      <c r="J3308" s="21">
        <v>2</v>
      </c>
      <c r="K3308" s="21">
        <v>2</v>
      </c>
      <c r="L3308" s="21">
        <f t="shared" si="346"/>
        <v>0</v>
      </c>
      <c r="M3308" s="21" t="s">
        <v>5011</v>
      </c>
      <c r="N3308" s="30">
        <v>45941</v>
      </c>
      <c r="O3308" s="48">
        <v>52514</v>
      </c>
      <c r="P3308" s="21" t="s">
        <v>2046</v>
      </c>
      <c r="Q3308" s="21">
        <v>58156813050</v>
      </c>
      <c r="R3308" s="21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Banglore</v>
      </c>
      <c r="W3308" s="38"/>
      <c r="X3308" s="30">
        <v>45943</v>
      </c>
      <c r="Y3308" s="21">
        <f t="shared" si="347"/>
        <v>2</v>
      </c>
      <c r="Z3308" s="21" t="str">
        <f t="shared" si="348"/>
        <v>Saturday</v>
      </c>
      <c r="AA3308" s="21" t="str">
        <f t="shared" si="349"/>
        <v>Monday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3307</v>
      </c>
      <c r="B3309" s="21" t="s">
        <v>4840</v>
      </c>
      <c r="C3309" s="30">
        <v>45933</v>
      </c>
      <c r="D3309" s="30">
        <v>45938</v>
      </c>
      <c r="E3309" s="47">
        <v>219.75</v>
      </c>
      <c r="F3309" s="47">
        <f t="shared" si="344"/>
        <v>19338</v>
      </c>
      <c r="G3309" s="48">
        <f t="shared" si="345"/>
        <v>19338</v>
      </c>
      <c r="H3309" s="21">
        <v>104732</v>
      </c>
      <c r="I3309" s="21" t="s">
        <v>4751</v>
      </c>
      <c r="J3309" s="21">
        <v>1</v>
      </c>
      <c r="K3309" s="21">
        <v>1</v>
      </c>
      <c r="L3309" s="21">
        <f t="shared" si="346"/>
        <v>0</v>
      </c>
      <c r="M3309" s="21" t="s">
        <v>5021</v>
      </c>
      <c r="N3309" s="30">
        <v>45941</v>
      </c>
      <c r="O3309" s="48">
        <v>25051.5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7"/>
        <v>4</v>
      </c>
      <c r="Z3309" s="21" t="str">
        <f t="shared" si="348"/>
        <v>Saturday</v>
      </c>
      <c r="AA3309" s="21" t="str">
        <f t="shared" si="349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3308</v>
      </c>
      <c r="B3310" s="21" t="s">
        <v>4840</v>
      </c>
      <c r="C3310" s="30">
        <v>45933</v>
      </c>
      <c r="D3310" s="30">
        <v>45938</v>
      </c>
      <c r="E3310" s="47">
        <v>81.2</v>
      </c>
      <c r="F3310" s="47">
        <f t="shared" si="344"/>
        <v>7145.6</v>
      </c>
      <c r="G3310" s="48">
        <f t="shared" si="345"/>
        <v>7145.6</v>
      </c>
      <c r="H3310" s="21">
        <v>104733</v>
      </c>
      <c r="I3310" s="21" t="s">
        <v>4751</v>
      </c>
      <c r="J3310" s="21">
        <v>1</v>
      </c>
      <c r="K3310" s="21">
        <v>1</v>
      </c>
      <c r="L3310" s="21">
        <f t="shared" si="346"/>
        <v>0</v>
      </c>
      <c r="M3310" s="21" t="s">
        <v>5009</v>
      </c>
      <c r="N3310" s="30">
        <v>45941</v>
      </c>
      <c r="O3310" s="48">
        <v>12226.4</v>
      </c>
      <c r="P3310" s="21" t="s">
        <v>4838</v>
      </c>
      <c r="Q3310" s="21">
        <v>58156813610</v>
      </c>
      <c r="R3310" s="21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Mumbai</v>
      </c>
      <c r="W3310" s="38"/>
      <c r="X3310" s="30">
        <v>45944</v>
      </c>
      <c r="Y3310" s="21">
        <f t="shared" si="347"/>
        <v>3</v>
      </c>
      <c r="Z3310" s="21" t="str">
        <f t="shared" si="348"/>
        <v>Saturday</v>
      </c>
      <c r="AA3310" s="21" t="str">
        <f t="shared" si="349"/>
        <v>Tuesday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3309</v>
      </c>
      <c r="B3311" s="21" t="s">
        <v>4840</v>
      </c>
      <c r="C3311" s="30">
        <v>45933</v>
      </c>
      <c r="D3311" s="30">
        <v>45938</v>
      </c>
      <c r="E3311" s="47">
        <v>198.1</v>
      </c>
      <c r="F3311" s="47">
        <f t="shared" si="344"/>
        <v>17432.8</v>
      </c>
      <c r="G3311" s="48">
        <f t="shared" si="345"/>
        <v>17432.8</v>
      </c>
      <c r="H3311" s="21">
        <v>105012</v>
      </c>
      <c r="I3311" s="21" t="s">
        <v>4752</v>
      </c>
      <c r="J3311" s="21">
        <v>1</v>
      </c>
      <c r="K3311" s="21">
        <v>1</v>
      </c>
      <c r="L3311" s="21">
        <f t="shared" si="346"/>
        <v>0</v>
      </c>
      <c r="M3311" s="21" t="s">
        <v>5021</v>
      </c>
      <c r="N3311" s="30">
        <v>45941</v>
      </c>
      <c r="O3311" s="48">
        <v>24196.5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7"/>
        <v>4</v>
      </c>
      <c r="Z3311" s="21" t="str">
        <f t="shared" si="348"/>
        <v>Saturday</v>
      </c>
      <c r="AA3311" s="21" t="str">
        <f t="shared" si="349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3310</v>
      </c>
      <c r="B3312" s="21" t="s">
        <v>4840</v>
      </c>
      <c r="C3312" s="30">
        <v>45933</v>
      </c>
      <c r="D3312" s="30">
        <v>45938</v>
      </c>
      <c r="E3312" s="47">
        <v>204.75</v>
      </c>
      <c r="F3312" s="47">
        <f t="shared" si="344"/>
        <v>18018</v>
      </c>
      <c r="G3312" s="48">
        <f t="shared" si="345"/>
        <v>18018</v>
      </c>
      <c r="H3312" s="21">
        <v>105841</v>
      </c>
      <c r="I3312" s="21" t="s">
        <v>4753</v>
      </c>
      <c r="J3312" s="21">
        <v>1</v>
      </c>
      <c r="K3312" s="21">
        <v>1</v>
      </c>
      <c r="L3312" s="21">
        <f t="shared" si="346"/>
        <v>0</v>
      </c>
      <c r="M3312" s="21" t="s">
        <v>5021</v>
      </c>
      <c r="N3312" s="30">
        <v>45941</v>
      </c>
      <c r="O3312" s="48">
        <v>23341.5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7"/>
        <v>4</v>
      </c>
      <c r="Z3312" s="21" t="str">
        <f t="shared" si="348"/>
        <v>Saturday</v>
      </c>
      <c r="AA3312" s="21" t="str">
        <f t="shared" si="349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3311</v>
      </c>
      <c r="B3313" s="21" t="s">
        <v>4840</v>
      </c>
      <c r="C3313" s="30">
        <v>45933</v>
      </c>
      <c r="D3313" s="30">
        <v>45938</v>
      </c>
      <c r="E3313" s="47">
        <v>150.5</v>
      </c>
      <c r="F3313" s="47">
        <f t="shared" si="344"/>
        <v>13244</v>
      </c>
      <c r="G3313" s="48">
        <f t="shared" si="345"/>
        <v>13244</v>
      </c>
      <c r="H3313" s="21">
        <v>107622</v>
      </c>
      <c r="I3313" s="21" t="s">
        <v>4754</v>
      </c>
      <c r="J3313" s="21">
        <v>1</v>
      </c>
      <c r="K3313" s="21">
        <v>1</v>
      </c>
      <c r="L3313" s="21">
        <f t="shared" si="346"/>
        <v>0</v>
      </c>
      <c r="M3313" s="21" t="s">
        <v>5021</v>
      </c>
      <c r="N3313" s="30">
        <v>45941</v>
      </c>
      <c r="O3313" s="48">
        <v>18382.5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7"/>
        <v>4</v>
      </c>
      <c r="Z3313" s="21" t="str">
        <f t="shared" si="348"/>
        <v>Saturday</v>
      </c>
      <c r="AA3313" s="21" t="str">
        <f t="shared" si="349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3312</v>
      </c>
      <c r="B3314" s="21" t="s">
        <v>4840</v>
      </c>
      <c r="C3314" s="30">
        <v>45933</v>
      </c>
      <c r="D3314" s="30">
        <v>45938</v>
      </c>
      <c r="E3314" s="47">
        <v>128.1</v>
      </c>
      <c r="F3314" s="47">
        <f t="shared" si="344"/>
        <v>11272.8</v>
      </c>
      <c r="G3314" s="48">
        <f t="shared" si="345"/>
        <v>11272.8</v>
      </c>
      <c r="H3314" s="21">
        <v>108408</v>
      </c>
      <c r="I3314" s="21" t="s">
        <v>4755</v>
      </c>
      <c r="J3314" s="21">
        <v>1</v>
      </c>
      <c r="K3314" s="21">
        <v>1</v>
      </c>
      <c r="L3314" s="21">
        <f t="shared" si="346"/>
        <v>0</v>
      </c>
      <c r="M3314" s="21" t="s">
        <v>5021</v>
      </c>
      <c r="N3314" s="30">
        <v>45941</v>
      </c>
      <c r="O3314" s="48">
        <v>15646.5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47"/>
        <v>4</v>
      </c>
      <c r="Z3314" s="21" t="str">
        <f t="shared" si="348"/>
        <v>Saturday</v>
      </c>
      <c r="AA3314" s="21" t="str">
        <f t="shared" si="349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3313</v>
      </c>
      <c r="B3315" s="21" t="s">
        <v>4840</v>
      </c>
      <c r="C3315" s="30">
        <v>45933</v>
      </c>
      <c r="D3315" s="30">
        <v>45938</v>
      </c>
      <c r="E3315" s="47">
        <v>92.4</v>
      </c>
      <c r="F3315" s="47">
        <f t="shared" si="344"/>
        <v>8131.2000000000007</v>
      </c>
      <c r="G3315" s="48">
        <f t="shared" si="345"/>
        <v>8131.2000000000007</v>
      </c>
      <c r="H3315" s="21">
        <v>112503</v>
      </c>
      <c r="I3315" s="21" t="s">
        <v>4756</v>
      </c>
      <c r="J3315" s="21">
        <v>1</v>
      </c>
      <c r="K3315" s="21">
        <v>1</v>
      </c>
      <c r="L3315" s="21">
        <f t="shared" si="346"/>
        <v>0</v>
      </c>
      <c r="M3315" s="21" t="s">
        <v>5021</v>
      </c>
      <c r="N3315" s="30">
        <v>45941</v>
      </c>
      <c r="O3315" s="48">
        <v>11286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7"/>
        <v>4</v>
      </c>
      <c r="Z3315" s="21" t="str">
        <f t="shared" si="348"/>
        <v>Saturday</v>
      </c>
      <c r="AA3315" s="21" t="str">
        <f t="shared" si="349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3314</v>
      </c>
      <c r="B3316" s="21" t="s">
        <v>4840</v>
      </c>
      <c r="C3316" s="30">
        <v>45933</v>
      </c>
      <c r="D3316" s="30">
        <v>45938</v>
      </c>
      <c r="E3316" s="47">
        <v>170.8</v>
      </c>
      <c r="F3316" s="47">
        <f t="shared" si="344"/>
        <v>15030.400000000001</v>
      </c>
      <c r="G3316" s="48">
        <f t="shared" si="345"/>
        <v>15030.400000000001</v>
      </c>
      <c r="H3316" s="21">
        <v>116006</v>
      </c>
      <c r="I3316" s="21" t="s">
        <v>4757</v>
      </c>
      <c r="J3316" s="21">
        <v>1</v>
      </c>
      <c r="K3316" s="21">
        <v>1</v>
      </c>
      <c r="L3316" s="21">
        <f t="shared" si="346"/>
        <v>0</v>
      </c>
      <c r="M3316" s="21" t="s">
        <v>5021</v>
      </c>
      <c r="N3316" s="30">
        <v>45941</v>
      </c>
      <c r="O3316" s="48">
        <v>20862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 t="shared" si="347"/>
        <v>4</v>
      </c>
      <c r="Z3316" s="21" t="str">
        <f t="shared" si="348"/>
        <v>Saturday</v>
      </c>
      <c r="AA3316" s="21" t="str">
        <f t="shared" si="349"/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3315</v>
      </c>
      <c r="B3317" s="21" t="s">
        <v>4840</v>
      </c>
      <c r="C3317" s="30">
        <v>45933</v>
      </c>
      <c r="D3317" s="30">
        <v>45938</v>
      </c>
      <c r="E3317" s="47">
        <v>128.1</v>
      </c>
      <c r="F3317" s="47">
        <f t="shared" si="344"/>
        <v>11272.8</v>
      </c>
      <c r="G3317" s="48">
        <f t="shared" si="345"/>
        <v>11272.8</v>
      </c>
      <c r="H3317" s="21">
        <v>117308</v>
      </c>
      <c r="I3317" s="21" t="s">
        <v>4758</v>
      </c>
      <c r="J3317" s="21">
        <v>1</v>
      </c>
      <c r="K3317" s="21">
        <v>1</v>
      </c>
      <c r="L3317" s="21">
        <f t="shared" si="346"/>
        <v>0</v>
      </c>
      <c r="M3317" s="21" t="s">
        <v>4990</v>
      </c>
      <c r="N3317" s="30">
        <v>45941</v>
      </c>
      <c r="O3317" s="48">
        <v>21273.75</v>
      </c>
      <c r="P3317" s="21" t="s">
        <v>319</v>
      </c>
      <c r="Q3317" s="21">
        <v>58156810935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Gujrat</v>
      </c>
      <c r="W3317" s="38"/>
      <c r="X3317" s="30">
        <v>45944</v>
      </c>
      <c r="Y3317" s="21">
        <f t="shared" si="347"/>
        <v>3</v>
      </c>
      <c r="Z3317" s="21" t="str">
        <f t="shared" si="348"/>
        <v>Saturday</v>
      </c>
      <c r="AA3317" s="21" t="str">
        <f t="shared" si="349"/>
        <v>Tuesday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3316</v>
      </c>
      <c r="B3318" s="21" t="s">
        <v>4840</v>
      </c>
      <c r="C3318" s="30">
        <v>45933</v>
      </c>
      <c r="D3318" s="30">
        <v>45938</v>
      </c>
      <c r="E3318" s="47">
        <v>161.69999999999999</v>
      </c>
      <c r="F3318" s="47">
        <f t="shared" si="344"/>
        <v>14229.599999999999</v>
      </c>
      <c r="G3318" s="48">
        <f t="shared" si="345"/>
        <v>14229.599999999999</v>
      </c>
      <c r="H3318" s="21">
        <v>117318</v>
      </c>
      <c r="I3318" s="21" t="s">
        <v>4758</v>
      </c>
      <c r="J3318" s="21">
        <v>1</v>
      </c>
      <c r="K3318" s="21">
        <v>1</v>
      </c>
      <c r="L3318" s="21">
        <f t="shared" si="346"/>
        <v>0</v>
      </c>
      <c r="M3318" s="21" t="s">
        <v>5021</v>
      </c>
      <c r="N3318" s="30">
        <v>45941</v>
      </c>
      <c r="O3318" s="48">
        <v>19750.5</v>
      </c>
      <c r="P3318" s="21" t="s">
        <v>617</v>
      </c>
      <c r="Q3318" s="21">
        <v>58156839753</v>
      </c>
      <c r="R3318" s="30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Bhuvneshwar</v>
      </c>
      <c r="W3318" s="38"/>
      <c r="X3318" s="30">
        <v>45945</v>
      </c>
      <c r="Y3318" s="21">
        <f t="shared" si="347"/>
        <v>4</v>
      </c>
      <c r="Z3318" s="21" t="str">
        <f t="shared" si="348"/>
        <v>Saturday</v>
      </c>
      <c r="AA3318" s="21" t="str">
        <f t="shared" si="349"/>
        <v>Wednesday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x14ac:dyDescent="0.25">
      <c r="A3319" s="21">
        <v>3317</v>
      </c>
      <c r="B3319" s="21" t="s">
        <v>4840</v>
      </c>
      <c r="C3319" s="30">
        <v>45933</v>
      </c>
      <c r="D3319" s="30">
        <v>45938</v>
      </c>
      <c r="E3319" s="47">
        <v>259</v>
      </c>
      <c r="F3319" s="47">
        <f t="shared" si="344"/>
        <v>22792</v>
      </c>
      <c r="G3319" s="48">
        <f t="shared" si="345"/>
        <v>22792</v>
      </c>
      <c r="H3319" s="21">
        <v>121426</v>
      </c>
      <c r="I3319" s="21" t="s">
        <v>4759</v>
      </c>
      <c r="J3319" s="21">
        <v>1</v>
      </c>
      <c r="K3319" s="21">
        <v>1</v>
      </c>
      <c r="L3319" s="21">
        <f t="shared" si="346"/>
        <v>0</v>
      </c>
      <c r="M3319" s="21" t="s">
        <v>4990</v>
      </c>
      <c r="N3319" s="30">
        <v>45941</v>
      </c>
      <c r="O3319" s="48">
        <v>43012.5</v>
      </c>
      <c r="P3319" s="21" t="s">
        <v>319</v>
      </c>
      <c r="Q3319" s="21">
        <v>58156810935</v>
      </c>
      <c r="R3319" s="21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Gujrat</v>
      </c>
      <c r="W3319" s="38"/>
      <c r="X3319" s="30">
        <v>45944</v>
      </c>
      <c r="Y3319" s="21">
        <f t="shared" si="347"/>
        <v>3</v>
      </c>
      <c r="Z3319" s="21" t="str">
        <f t="shared" si="348"/>
        <v>Saturday</v>
      </c>
      <c r="AA3319" s="21" t="str">
        <f t="shared" si="349"/>
        <v>Tuesday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3318</v>
      </c>
      <c r="B3320" s="21" t="s">
        <v>4840</v>
      </c>
      <c r="C3320" s="30">
        <v>45933</v>
      </c>
      <c r="D3320" s="30">
        <v>45938</v>
      </c>
      <c r="E3320" s="47">
        <v>45.5</v>
      </c>
      <c r="F3320" s="47">
        <f t="shared" si="344"/>
        <v>4004</v>
      </c>
      <c r="G3320" s="48">
        <f t="shared" si="345"/>
        <v>4004</v>
      </c>
      <c r="H3320" s="21">
        <v>123107</v>
      </c>
      <c r="I3320" s="21" t="s">
        <v>4760</v>
      </c>
      <c r="J3320" s="21">
        <v>1</v>
      </c>
      <c r="K3320" s="21">
        <v>1</v>
      </c>
      <c r="L3320" s="21">
        <f t="shared" si="346"/>
        <v>0</v>
      </c>
      <c r="M3320" s="21" t="s">
        <v>4981</v>
      </c>
      <c r="N3320" s="30">
        <v>45941</v>
      </c>
      <c r="O3320" s="48">
        <v>7254</v>
      </c>
      <c r="P3320" s="21" t="s">
        <v>211</v>
      </c>
      <c r="Q3320" s="21">
        <v>58156812906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Banglore</v>
      </c>
      <c r="W3320" s="38"/>
      <c r="X3320" s="30">
        <v>45943</v>
      </c>
      <c r="Y3320" s="21">
        <f t="shared" si="347"/>
        <v>2</v>
      </c>
      <c r="Z3320" s="21" t="str">
        <f t="shared" si="348"/>
        <v>Saturday</v>
      </c>
      <c r="AA3320" s="21" t="str">
        <f t="shared" si="349"/>
        <v>Monday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3319</v>
      </c>
      <c r="B3321" s="21" t="s">
        <v>4840</v>
      </c>
      <c r="C3321" s="30">
        <v>45933</v>
      </c>
      <c r="D3321" s="30">
        <v>45938</v>
      </c>
      <c r="E3321" s="47">
        <v>107.1</v>
      </c>
      <c r="F3321" s="47">
        <f t="shared" si="344"/>
        <v>9424.7999999999993</v>
      </c>
      <c r="G3321" s="48">
        <f t="shared" si="345"/>
        <v>9424.7999999999993</v>
      </c>
      <c r="H3321" s="21">
        <v>123127</v>
      </c>
      <c r="I3321" s="21" t="s">
        <v>4760</v>
      </c>
      <c r="J3321" s="21">
        <v>1</v>
      </c>
      <c r="K3321" s="21">
        <v>1</v>
      </c>
      <c r="L3321" s="21">
        <f t="shared" si="346"/>
        <v>0</v>
      </c>
      <c r="M3321" s="21" t="s">
        <v>4971</v>
      </c>
      <c r="N3321" s="30">
        <v>45940</v>
      </c>
      <c r="O3321" s="48">
        <v>17786.25</v>
      </c>
      <c r="P3321" s="21" t="s">
        <v>619</v>
      </c>
      <c r="Q3321" s="21" t="s">
        <v>636</v>
      </c>
      <c r="R3321" s="21" t="s">
        <v>637</v>
      </c>
      <c r="S3321" s="3">
        <v>4</v>
      </c>
      <c r="T3321" s="37"/>
      <c r="U3321" s="21" t="s">
        <v>18</v>
      </c>
      <c r="V3321" s="21" t="str">
        <f>VLOOKUP(P3321,'Customer List'!B:C,2,)</f>
        <v>Delhi</v>
      </c>
      <c r="W3321" s="38"/>
      <c r="X3321" s="30">
        <f>IF(OR(R3321 = "PRIYANKA MADAM", R3321 = "DEEPAK", R3321 = "PORTER"),N3321,"")</f>
        <v>45940</v>
      </c>
      <c r="Y3321" s="21">
        <f t="shared" si="347"/>
        <v>0</v>
      </c>
      <c r="Z3321" s="21" t="str">
        <f t="shared" si="348"/>
        <v>Friday</v>
      </c>
      <c r="AA3321" s="21" t="str">
        <f t="shared" si="349"/>
        <v>Friday</v>
      </c>
      <c r="AB3321" s="21" t="str">
        <f>VLOOKUP(U3321,'Currency Sheet'!A:C,3,)</f>
        <v>DOLLAR</v>
      </c>
      <c r="AC3321" s="42" t="str">
        <f>VLOOKUP(P3321,'Customer List'!B:D,3,)</f>
        <v>Local</v>
      </c>
    </row>
    <row r="3322" spans="1:29" x14ac:dyDescent="0.25">
      <c r="A3322" s="21">
        <v>3320</v>
      </c>
      <c r="B3322" s="21" t="s">
        <v>4840</v>
      </c>
      <c r="C3322" s="30">
        <v>45933</v>
      </c>
      <c r="D3322" s="30">
        <v>45938</v>
      </c>
      <c r="E3322" s="47">
        <v>219.8</v>
      </c>
      <c r="F3322" s="47">
        <f t="shared" si="344"/>
        <v>19342.400000000001</v>
      </c>
      <c r="G3322" s="48">
        <f t="shared" si="345"/>
        <v>38684.800000000003</v>
      </c>
      <c r="H3322" s="21">
        <v>123130</v>
      </c>
      <c r="I3322" s="21" t="s">
        <v>4760</v>
      </c>
      <c r="J3322" s="21">
        <v>2</v>
      </c>
      <c r="K3322" s="21">
        <v>2</v>
      </c>
      <c r="L3322" s="21">
        <f t="shared" si="346"/>
        <v>0</v>
      </c>
      <c r="M3322" s="21" t="s">
        <v>5021</v>
      </c>
      <c r="N3322" s="30">
        <v>45941</v>
      </c>
      <c r="O3322" s="48">
        <f>26847*2</f>
        <v>53694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7"/>
        <v>4</v>
      </c>
      <c r="Z3322" s="21" t="str">
        <f t="shared" si="348"/>
        <v>Saturday</v>
      </c>
      <c r="AA3322" s="21" t="str">
        <f t="shared" si="349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3321</v>
      </c>
      <c r="B3323" s="21" t="s">
        <v>4840</v>
      </c>
      <c r="C3323" s="30">
        <v>45933</v>
      </c>
      <c r="D3323" s="30">
        <v>45938</v>
      </c>
      <c r="E3323" s="47">
        <v>219</v>
      </c>
      <c r="F3323" s="47">
        <f t="shared" si="344"/>
        <v>19272</v>
      </c>
      <c r="G3323" s="48">
        <f t="shared" si="345"/>
        <v>19272</v>
      </c>
      <c r="H3323" s="21">
        <v>123173</v>
      </c>
      <c r="I3323" s="21" t="s">
        <v>4760</v>
      </c>
      <c r="J3323" s="21">
        <v>1</v>
      </c>
      <c r="K3323" s="21">
        <v>1</v>
      </c>
      <c r="L3323" s="21">
        <f t="shared" si="346"/>
        <v>0</v>
      </c>
      <c r="M3323" s="21" t="s">
        <v>4994</v>
      </c>
      <c r="N3323" s="30">
        <v>45941</v>
      </c>
      <c r="O3323" s="48">
        <v>31682</v>
      </c>
      <c r="P3323" s="21" t="s">
        <v>2170</v>
      </c>
      <c r="Q3323" s="21">
        <v>58156842866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Gujrat</v>
      </c>
      <c r="W3323" s="38"/>
      <c r="X3323" s="30">
        <v>45944</v>
      </c>
      <c r="Y3323" s="21">
        <f t="shared" si="347"/>
        <v>3</v>
      </c>
      <c r="Z3323" s="21" t="str">
        <f t="shared" si="348"/>
        <v>Saturday</v>
      </c>
      <c r="AA3323" s="21" t="str">
        <f t="shared" si="349"/>
        <v>Tuesday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3322</v>
      </c>
      <c r="B3324" s="21" t="s">
        <v>4840</v>
      </c>
      <c r="C3324" s="30">
        <v>45933</v>
      </c>
      <c r="D3324" s="30">
        <v>45938</v>
      </c>
      <c r="E3324" s="47">
        <v>74.2</v>
      </c>
      <c r="F3324" s="47">
        <f t="shared" si="344"/>
        <v>6529.6</v>
      </c>
      <c r="G3324" s="48">
        <f t="shared" si="345"/>
        <v>6529.6</v>
      </c>
      <c r="H3324" s="21">
        <v>124625</v>
      </c>
      <c r="I3324" s="21" t="s">
        <v>4761</v>
      </c>
      <c r="J3324" s="21">
        <v>1</v>
      </c>
      <c r="K3324" s="21">
        <v>1</v>
      </c>
      <c r="L3324" s="21">
        <f t="shared" si="346"/>
        <v>0</v>
      </c>
      <c r="M3324" s="21" t="s">
        <v>5009</v>
      </c>
      <c r="N3324" s="30">
        <v>45941</v>
      </c>
      <c r="O3324" s="48">
        <v>11172.4</v>
      </c>
      <c r="P3324" s="21" t="s">
        <v>4838</v>
      </c>
      <c r="Q3324" s="21">
        <v>58156813610</v>
      </c>
      <c r="R3324" s="21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Mumbai</v>
      </c>
      <c r="W3324" s="38"/>
      <c r="X3324" s="30">
        <v>45944</v>
      </c>
      <c r="Y3324" s="21">
        <f t="shared" si="347"/>
        <v>3</v>
      </c>
      <c r="Z3324" s="21" t="str">
        <f t="shared" si="348"/>
        <v>Saturday</v>
      </c>
      <c r="AA3324" s="21" t="str">
        <f t="shared" si="349"/>
        <v>Tuesday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3323</v>
      </c>
      <c r="B3325" s="21" t="s">
        <v>4840</v>
      </c>
      <c r="C3325" s="30">
        <v>45933</v>
      </c>
      <c r="D3325" s="30">
        <v>45938</v>
      </c>
      <c r="E3325" s="47">
        <v>259</v>
      </c>
      <c r="F3325" s="47">
        <f t="shared" si="344"/>
        <v>22792</v>
      </c>
      <c r="G3325" s="48">
        <f t="shared" si="345"/>
        <v>22792</v>
      </c>
      <c r="H3325" s="21">
        <v>126406</v>
      </c>
      <c r="I3325" s="21" t="s">
        <v>4762</v>
      </c>
      <c r="J3325" s="21">
        <v>1</v>
      </c>
      <c r="K3325" s="21">
        <v>1</v>
      </c>
      <c r="L3325" s="21">
        <f t="shared" si="346"/>
        <v>0</v>
      </c>
      <c r="M3325" s="21" t="s">
        <v>5021</v>
      </c>
      <c r="N3325" s="30">
        <v>45941</v>
      </c>
      <c r="O3325" s="48">
        <v>31635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47"/>
        <v>4</v>
      </c>
      <c r="Z3325" s="21" t="str">
        <f t="shared" si="348"/>
        <v>Saturday</v>
      </c>
      <c r="AA3325" s="21" t="str">
        <f t="shared" si="349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3324</v>
      </c>
      <c r="B3326" s="21" t="s">
        <v>4840</v>
      </c>
      <c r="C3326" s="30">
        <v>45933</v>
      </c>
      <c r="D3326" s="30">
        <v>45938</v>
      </c>
      <c r="E3326" s="47">
        <v>262.5</v>
      </c>
      <c r="F3326" s="47">
        <f t="shared" si="344"/>
        <v>23100</v>
      </c>
      <c r="G3326" s="48">
        <f t="shared" si="345"/>
        <v>23100</v>
      </c>
      <c r="H3326" s="21">
        <v>126422</v>
      </c>
      <c r="I3326" s="21" t="s">
        <v>4762</v>
      </c>
      <c r="J3326" s="21">
        <v>1</v>
      </c>
      <c r="K3326" s="21">
        <v>1</v>
      </c>
      <c r="L3326" s="21">
        <f t="shared" si="346"/>
        <v>0</v>
      </c>
      <c r="M3326" s="21" t="s">
        <v>5021</v>
      </c>
      <c r="N3326" s="30">
        <v>45941</v>
      </c>
      <c r="O3326" s="48">
        <v>32062.5</v>
      </c>
      <c r="P3326" s="21" t="s">
        <v>617</v>
      </c>
      <c r="Q3326" s="21">
        <v>58156839753</v>
      </c>
      <c r="R3326" s="30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Bhuvneshwar</v>
      </c>
      <c r="W3326" s="38"/>
      <c r="X3326" s="30">
        <v>45945</v>
      </c>
      <c r="Y3326" s="21">
        <f t="shared" si="347"/>
        <v>4</v>
      </c>
      <c r="Z3326" s="21" t="str">
        <f t="shared" si="348"/>
        <v>Saturday</v>
      </c>
      <c r="AA3326" s="21" t="str">
        <f t="shared" si="349"/>
        <v>Wednesday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3325</v>
      </c>
      <c r="B3327" s="21" t="s">
        <v>4840</v>
      </c>
      <c r="C3327" s="30">
        <v>45933</v>
      </c>
      <c r="D3327" s="30">
        <v>45938</v>
      </c>
      <c r="E3327" s="47">
        <v>250.6</v>
      </c>
      <c r="F3327" s="47">
        <f t="shared" si="344"/>
        <v>22052.799999999999</v>
      </c>
      <c r="G3327" s="48">
        <f t="shared" si="345"/>
        <v>22052.799999999999</v>
      </c>
      <c r="H3327" s="21">
        <v>141720</v>
      </c>
      <c r="I3327" s="21" t="s">
        <v>4763</v>
      </c>
      <c r="J3327" s="21">
        <v>1</v>
      </c>
      <c r="K3327" s="21">
        <v>1</v>
      </c>
      <c r="L3327" s="21">
        <f t="shared" si="346"/>
        <v>0</v>
      </c>
      <c r="M3327" s="21" t="s">
        <v>5021</v>
      </c>
      <c r="N3327" s="30">
        <v>45941</v>
      </c>
      <c r="O3327" s="48">
        <v>30609</v>
      </c>
      <c r="P3327" s="21" t="s">
        <v>617</v>
      </c>
      <c r="Q3327" s="21">
        <v>58156839753</v>
      </c>
      <c r="R3327" s="30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Bhuvneshwar</v>
      </c>
      <c r="W3327" s="38"/>
      <c r="X3327" s="30">
        <v>45945</v>
      </c>
      <c r="Y3327" s="21">
        <f t="shared" si="347"/>
        <v>4</v>
      </c>
      <c r="Z3327" s="21" t="str">
        <f t="shared" si="348"/>
        <v>Saturday</v>
      </c>
      <c r="AA3327" s="21" t="str">
        <f t="shared" si="349"/>
        <v>Wednesday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3326</v>
      </c>
      <c r="B3328" s="21" t="s">
        <v>4840</v>
      </c>
      <c r="C3328" s="30">
        <v>45933</v>
      </c>
      <c r="D3328" s="30">
        <v>45938</v>
      </c>
      <c r="E3328" s="47">
        <v>156.75</v>
      </c>
      <c r="F3328" s="47">
        <f t="shared" si="344"/>
        <v>13794</v>
      </c>
      <c r="G3328" s="48">
        <f t="shared" si="345"/>
        <v>13794</v>
      </c>
      <c r="H3328" s="21">
        <v>142517</v>
      </c>
      <c r="I3328" s="21" t="s">
        <v>4756</v>
      </c>
      <c r="J3328" s="21">
        <v>1</v>
      </c>
      <c r="K3328" s="21">
        <v>1</v>
      </c>
      <c r="L3328" s="21">
        <f t="shared" si="346"/>
        <v>0</v>
      </c>
      <c r="M3328" s="21" t="s">
        <v>4996</v>
      </c>
      <c r="N3328" s="30">
        <v>45941</v>
      </c>
      <c r="O3328" s="48">
        <v>22676.5</v>
      </c>
      <c r="P3328" s="21" t="s">
        <v>2170</v>
      </c>
      <c r="Q3328" s="21">
        <v>58156842866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47"/>
        <v>3</v>
      </c>
      <c r="Z3328" s="21" t="str">
        <f t="shared" si="348"/>
        <v>Saturday</v>
      </c>
      <c r="AA3328" s="21" t="str">
        <f t="shared" si="349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3327</v>
      </c>
      <c r="B3329" s="21" t="s">
        <v>4840</v>
      </c>
      <c r="C3329" s="30">
        <v>45933</v>
      </c>
      <c r="D3329" s="30">
        <v>45938</v>
      </c>
      <c r="E3329" s="47">
        <v>209.3</v>
      </c>
      <c r="F3329" s="47">
        <f t="shared" si="344"/>
        <v>18418.400000000001</v>
      </c>
      <c r="G3329" s="48">
        <f t="shared" si="345"/>
        <v>18418.400000000001</v>
      </c>
      <c r="H3329" s="21">
        <v>142604</v>
      </c>
      <c r="I3329" s="21" t="s">
        <v>4764</v>
      </c>
      <c r="J3329" s="21">
        <v>1</v>
      </c>
      <c r="K3329" s="21">
        <v>1</v>
      </c>
      <c r="L3329" s="21">
        <f t="shared" si="346"/>
        <v>0</v>
      </c>
      <c r="M3329" s="21" t="s">
        <v>4990</v>
      </c>
      <c r="N3329" s="30">
        <v>45941</v>
      </c>
      <c r="O3329" s="48">
        <v>34758.75</v>
      </c>
      <c r="P3329" s="21" t="s">
        <v>319</v>
      </c>
      <c r="Q3329" s="21">
        <v>58156810935</v>
      </c>
      <c r="R3329" s="21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Gujrat</v>
      </c>
      <c r="W3329" s="38"/>
      <c r="X3329" s="30">
        <v>45944</v>
      </c>
      <c r="Y3329" s="21">
        <f t="shared" si="347"/>
        <v>3</v>
      </c>
      <c r="Z3329" s="21" t="str">
        <f t="shared" si="348"/>
        <v>Saturday</v>
      </c>
      <c r="AA3329" s="21" t="str">
        <f t="shared" si="349"/>
        <v>Tuesday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3328</v>
      </c>
      <c r="B3330" s="21" t="s">
        <v>4840</v>
      </c>
      <c r="C3330" s="30">
        <v>45933</v>
      </c>
      <c r="D3330" s="30">
        <v>45938</v>
      </c>
      <c r="E3330" s="47">
        <v>205.1</v>
      </c>
      <c r="F3330" s="47">
        <f t="shared" si="344"/>
        <v>18048.8</v>
      </c>
      <c r="G3330" s="48">
        <f t="shared" si="345"/>
        <v>18048.8</v>
      </c>
      <c r="H3330" s="21">
        <v>145510</v>
      </c>
      <c r="I3330" s="21" t="s">
        <v>4765</v>
      </c>
      <c r="J3330" s="21">
        <v>1</v>
      </c>
      <c r="K3330" s="21">
        <v>1</v>
      </c>
      <c r="L3330" s="21">
        <f t="shared" si="346"/>
        <v>0</v>
      </c>
      <c r="M3330" s="21" t="s">
        <v>4996</v>
      </c>
      <c r="N3330" s="30">
        <v>45941</v>
      </c>
      <c r="O3330" s="48">
        <v>31790.5</v>
      </c>
      <c r="P3330" s="21" t="s">
        <v>2170</v>
      </c>
      <c r="Q3330" s="21">
        <v>58156842866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Gujrat</v>
      </c>
      <c r="W3330" s="38"/>
      <c r="X3330" s="30">
        <v>45944</v>
      </c>
      <c r="Y3330" s="21">
        <f t="shared" si="347"/>
        <v>3</v>
      </c>
      <c r="Z3330" s="21" t="str">
        <f t="shared" si="348"/>
        <v>Saturday</v>
      </c>
      <c r="AA3330" s="21" t="str">
        <f t="shared" si="349"/>
        <v>Tuesday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3329</v>
      </c>
      <c r="B3331" s="21" t="s">
        <v>4840</v>
      </c>
      <c r="C3331" s="30">
        <v>45933</v>
      </c>
      <c r="D3331" s="30">
        <v>45938</v>
      </c>
      <c r="E3331" s="47">
        <v>129.5</v>
      </c>
      <c r="F3331" s="47">
        <f t="shared" si="344"/>
        <v>11396</v>
      </c>
      <c r="G3331" s="48">
        <f t="shared" si="345"/>
        <v>11396</v>
      </c>
      <c r="H3331" s="21">
        <v>159220</v>
      </c>
      <c r="I3331" s="21" t="s">
        <v>4752</v>
      </c>
      <c r="J3331" s="21">
        <v>1</v>
      </c>
      <c r="K3331" s="21">
        <v>1</v>
      </c>
      <c r="L3331" s="21">
        <f t="shared" si="346"/>
        <v>0</v>
      </c>
      <c r="M3331" s="21" t="s">
        <v>5021</v>
      </c>
      <c r="N3331" s="30">
        <v>45941</v>
      </c>
      <c r="O3331" s="48">
        <v>15817.5</v>
      </c>
      <c r="P3331" s="21" t="s">
        <v>617</v>
      </c>
      <c r="Q3331" s="21">
        <v>58156839753</v>
      </c>
      <c r="R3331" s="30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Bhuvneshwar</v>
      </c>
      <c r="W3331" s="38"/>
      <c r="X3331" s="30">
        <v>45945</v>
      </c>
      <c r="Y3331" s="21">
        <f t="shared" si="347"/>
        <v>4</v>
      </c>
      <c r="Z3331" s="21" t="str">
        <f t="shared" si="348"/>
        <v>Saturday</v>
      </c>
      <c r="AA3331" s="21" t="str">
        <f t="shared" si="349"/>
        <v>Wednesday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3330</v>
      </c>
      <c r="B3332" s="21" t="s">
        <v>4840</v>
      </c>
      <c r="C3332" s="30">
        <v>45933</v>
      </c>
      <c r="D3332" s="30">
        <v>45938</v>
      </c>
      <c r="E3332" s="47">
        <v>206.5</v>
      </c>
      <c r="F3332" s="47">
        <f t="shared" ref="F3332:F3395" si="351">IF(AB3332="DOLLAR",E3332*88,E3332)</f>
        <v>18172</v>
      </c>
      <c r="G3332" s="48">
        <f t="shared" ref="G3332:G3395" si="352">F3332*J3332</f>
        <v>18172</v>
      </c>
      <c r="H3332" s="21">
        <v>165804</v>
      </c>
      <c r="I3332" s="21" t="s">
        <v>4766</v>
      </c>
      <c r="J3332" s="21">
        <v>1</v>
      </c>
      <c r="K3332" s="21">
        <v>1</v>
      </c>
      <c r="L3332" s="21">
        <f t="shared" ref="L3332:L3395" si="353">J3332-K3332</f>
        <v>0</v>
      </c>
      <c r="M3332" s="21" t="s">
        <v>5021</v>
      </c>
      <c r="N3332" s="30">
        <v>45941</v>
      </c>
      <c r="O3332" s="48">
        <v>25222.5</v>
      </c>
      <c r="P3332" s="21" t="s">
        <v>617</v>
      </c>
      <c r="Q3332" s="21">
        <v>58156839753</v>
      </c>
      <c r="R3332" s="30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Bhuvneshwar</v>
      </c>
      <c r="W3332" s="38"/>
      <c r="X3332" s="30">
        <v>45945</v>
      </c>
      <c r="Y3332" s="21">
        <f t="shared" ref="Y3332:Y3395" si="354">IF(X3332="", "", X3332-N3332)</f>
        <v>4</v>
      </c>
      <c r="Z3332" s="21" t="str">
        <f t="shared" ref="Z3332:Z3395" si="355">IF(N3332="", "", TEXT(N3332, "dddd"))</f>
        <v>Saturday</v>
      </c>
      <c r="AA3332" s="21" t="str">
        <f t="shared" ref="AA3332:AA3395" si="356">IF(X3332="", "", TEXT(X3332, "dddd"))</f>
        <v>Wednesday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3331</v>
      </c>
      <c r="B3333" s="21" t="s">
        <v>4840</v>
      </c>
      <c r="C3333" s="30">
        <v>45933</v>
      </c>
      <c r="D3333" s="30">
        <v>45938</v>
      </c>
      <c r="E3333" s="47">
        <v>38.5</v>
      </c>
      <c r="F3333" s="47">
        <f t="shared" si="351"/>
        <v>3388</v>
      </c>
      <c r="G3333" s="48">
        <f t="shared" si="352"/>
        <v>6776</v>
      </c>
      <c r="H3333" s="21">
        <v>300306</v>
      </c>
      <c r="I3333" s="21" t="s">
        <v>4767</v>
      </c>
      <c r="J3333" s="21">
        <v>2</v>
      </c>
      <c r="K3333" s="21">
        <v>2</v>
      </c>
      <c r="L3333" s="21">
        <f t="shared" si="353"/>
        <v>0</v>
      </c>
      <c r="M3333" s="21" t="s">
        <v>5011</v>
      </c>
      <c r="N3333" s="30">
        <v>45941</v>
      </c>
      <c r="O3333" s="48">
        <v>11935</v>
      </c>
      <c r="P3333" s="21" t="s">
        <v>2046</v>
      </c>
      <c r="Q3333" s="21">
        <v>58156813050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Banglore</v>
      </c>
      <c r="W3333" s="38"/>
      <c r="X3333" s="30">
        <v>45943</v>
      </c>
      <c r="Y3333" s="21">
        <f t="shared" si="354"/>
        <v>2</v>
      </c>
      <c r="Z3333" s="21" t="str">
        <f t="shared" si="355"/>
        <v>Saturday</v>
      </c>
      <c r="AA3333" s="21" t="str">
        <f t="shared" si="356"/>
        <v>Monday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x14ac:dyDescent="0.25">
      <c r="A3334" s="21">
        <v>3332</v>
      </c>
      <c r="B3334" s="21" t="s">
        <v>4840</v>
      </c>
      <c r="C3334" s="30">
        <v>45933</v>
      </c>
      <c r="D3334" s="30">
        <v>45938</v>
      </c>
      <c r="E3334" s="47">
        <v>187.6</v>
      </c>
      <c r="F3334" s="47">
        <f t="shared" si="351"/>
        <v>16508.8</v>
      </c>
      <c r="G3334" s="48">
        <f t="shared" si="352"/>
        <v>16508.8</v>
      </c>
      <c r="H3334" s="21">
        <v>301028</v>
      </c>
      <c r="I3334" s="21" t="s">
        <v>4768</v>
      </c>
      <c r="J3334" s="21">
        <v>1</v>
      </c>
      <c r="K3334" s="21">
        <v>1</v>
      </c>
      <c r="L3334" s="21">
        <f t="shared" si="353"/>
        <v>0</v>
      </c>
      <c r="M3334" s="21" t="s">
        <v>4994</v>
      </c>
      <c r="N3334" s="30">
        <v>45941</v>
      </c>
      <c r="O3334" s="48">
        <v>29078</v>
      </c>
      <c r="P3334" s="21" t="s">
        <v>2170</v>
      </c>
      <c r="Q3334" s="21">
        <v>58156842866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Gujrat</v>
      </c>
      <c r="W3334" s="38"/>
      <c r="X3334" s="30">
        <v>45944</v>
      </c>
      <c r="Y3334" s="21">
        <f t="shared" si="354"/>
        <v>3</v>
      </c>
      <c r="Z3334" s="21" t="str">
        <f t="shared" si="355"/>
        <v>Saturday</v>
      </c>
      <c r="AA3334" s="21" t="str">
        <f t="shared" si="356"/>
        <v>Tuesday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3333</v>
      </c>
      <c r="B3335" s="21" t="s">
        <v>4840</v>
      </c>
      <c r="C3335" s="30">
        <v>45933</v>
      </c>
      <c r="D3335" s="30">
        <v>45938</v>
      </c>
      <c r="E3335" s="47">
        <v>73.5</v>
      </c>
      <c r="F3335" s="47">
        <f t="shared" si="351"/>
        <v>6468</v>
      </c>
      <c r="G3335" s="48">
        <f t="shared" si="352"/>
        <v>19404</v>
      </c>
      <c r="H3335" s="21">
        <v>302212</v>
      </c>
      <c r="I3335" s="21" t="s">
        <v>4769</v>
      </c>
      <c r="J3335" s="21">
        <v>3</v>
      </c>
      <c r="K3335" s="21">
        <v>3</v>
      </c>
      <c r="L3335" s="21">
        <f t="shared" si="353"/>
        <v>0</v>
      </c>
      <c r="M3335" s="21" t="s">
        <v>5004</v>
      </c>
      <c r="N3335" s="30">
        <v>45941</v>
      </c>
      <c r="O3335" s="48">
        <v>34177.5</v>
      </c>
      <c r="P3335" s="21" t="s">
        <v>2170</v>
      </c>
      <c r="Q3335" s="21">
        <v>58156842866</v>
      </c>
      <c r="R3335" s="21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Gujrat</v>
      </c>
      <c r="W3335" s="38"/>
      <c r="X3335" s="30">
        <v>45944</v>
      </c>
      <c r="Y3335" s="21">
        <f t="shared" si="354"/>
        <v>3</v>
      </c>
      <c r="Z3335" s="21" t="str">
        <f t="shared" si="355"/>
        <v>Saturday</v>
      </c>
      <c r="AA3335" s="21" t="str">
        <f t="shared" si="356"/>
        <v>Tuesday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3334</v>
      </c>
      <c r="B3336" s="21" t="s">
        <v>4840</v>
      </c>
      <c r="C3336" s="30">
        <v>45933</v>
      </c>
      <c r="D3336" s="30">
        <v>45938</v>
      </c>
      <c r="E3336" s="47">
        <v>275.10000000000002</v>
      </c>
      <c r="F3336" s="47">
        <f t="shared" si="351"/>
        <v>24208.800000000003</v>
      </c>
      <c r="G3336" s="48">
        <f t="shared" si="352"/>
        <v>24208.800000000003</v>
      </c>
      <c r="H3336" s="21">
        <v>302864</v>
      </c>
      <c r="I3336" s="21" t="s">
        <v>4770</v>
      </c>
      <c r="J3336" s="21">
        <v>1</v>
      </c>
      <c r="K3336" s="21">
        <v>1</v>
      </c>
      <c r="L3336" s="21">
        <f t="shared" si="353"/>
        <v>0</v>
      </c>
      <c r="M3336" s="21" t="s">
        <v>5116</v>
      </c>
      <c r="N3336" s="30">
        <v>45945</v>
      </c>
      <c r="O3336" s="48">
        <v>0</v>
      </c>
      <c r="P3336" s="21" t="s">
        <v>625</v>
      </c>
      <c r="Q3336" s="21" t="s">
        <v>636</v>
      </c>
      <c r="R3336" s="21" t="s">
        <v>637</v>
      </c>
      <c r="S3336" s="3">
        <v>4</v>
      </c>
      <c r="T3336" s="37"/>
      <c r="U3336" s="21" t="s">
        <v>18</v>
      </c>
      <c r="V3336" s="21" t="str">
        <f>VLOOKUP(P3336,'Customer List'!B:C,2,)</f>
        <v>Delhi</v>
      </c>
      <c r="W3336" s="38"/>
      <c r="X3336" s="30">
        <f>IF(OR(R3336 = "PRIYANKA MADAM", R3336 = "DEEPAK", R3336 = "PORTER"),N3336,"")</f>
        <v>45945</v>
      </c>
      <c r="Y3336" s="21">
        <f t="shared" si="354"/>
        <v>0</v>
      </c>
      <c r="Z3336" s="21" t="str">
        <f t="shared" si="355"/>
        <v>Wednesday</v>
      </c>
      <c r="AA3336" s="21" t="str">
        <f t="shared" si="356"/>
        <v>Wednesday</v>
      </c>
      <c r="AB3336" s="21" t="str">
        <f>VLOOKUP(U3336,'Currency Sheet'!A:C,3,)</f>
        <v>DOLLAR</v>
      </c>
      <c r="AC3336" s="42" t="str">
        <f>VLOOKUP(P3336,'Customer List'!B:D,3,)</f>
        <v>Local</v>
      </c>
    </row>
    <row r="3337" spans="1:29" x14ac:dyDescent="0.25">
      <c r="A3337" s="21">
        <v>3335</v>
      </c>
      <c r="B3337" s="21" t="s">
        <v>4840</v>
      </c>
      <c r="C3337" s="30">
        <v>45933</v>
      </c>
      <c r="D3337" s="30">
        <v>45938</v>
      </c>
      <c r="E3337" s="47">
        <v>123.2</v>
      </c>
      <c r="F3337" s="47">
        <f t="shared" si="351"/>
        <v>10841.6</v>
      </c>
      <c r="G3337" s="48">
        <f t="shared" si="352"/>
        <v>10841.6</v>
      </c>
      <c r="H3337" s="21">
        <v>302904</v>
      </c>
      <c r="I3337" s="21" t="s">
        <v>4771</v>
      </c>
      <c r="J3337" s="21">
        <v>1</v>
      </c>
      <c r="K3337" s="21">
        <v>1</v>
      </c>
      <c r="L3337" s="21">
        <f t="shared" si="353"/>
        <v>0</v>
      </c>
      <c r="M3337" s="21" t="s">
        <v>4987</v>
      </c>
      <c r="N3337" s="30">
        <v>45941</v>
      </c>
      <c r="O3337" s="48">
        <v>19096</v>
      </c>
      <c r="P3337" s="21" t="s">
        <v>630</v>
      </c>
      <c r="Q3337" s="21">
        <v>58156812615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Telangana</v>
      </c>
      <c r="W3337" s="38"/>
      <c r="X3337" s="30">
        <v>45943</v>
      </c>
      <c r="Y3337" s="21">
        <f t="shared" si="354"/>
        <v>2</v>
      </c>
      <c r="Z3337" s="21" t="str">
        <f t="shared" si="355"/>
        <v>Saturday</v>
      </c>
      <c r="AA3337" s="21" t="str">
        <f t="shared" si="356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3336</v>
      </c>
      <c r="B3338" s="21" t="s">
        <v>4840</v>
      </c>
      <c r="C3338" s="30">
        <v>45933</v>
      </c>
      <c r="D3338" s="30">
        <v>45938</v>
      </c>
      <c r="E3338" s="47">
        <v>74.900000000000006</v>
      </c>
      <c r="F3338" s="47">
        <f t="shared" si="351"/>
        <v>6591.2000000000007</v>
      </c>
      <c r="G3338" s="48">
        <f t="shared" si="352"/>
        <v>6591.2000000000007</v>
      </c>
      <c r="H3338" s="21">
        <v>303403</v>
      </c>
      <c r="I3338" s="21" t="s">
        <v>4772</v>
      </c>
      <c r="J3338" s="21">
        <v>1</v>
      </c>
      <c r="K3338" s="21">
        <v>1</v>
      </c>
      <c r="L3338" s="21">
        <f t="shared" si="353"/>
        <v>0</v>
      </c>
      <c r="M3338" s="21" t="s">
        <v>5021</v>
      </c>
      <c r="N3338" s="30">
        <v>45941</v>
      </c>
      <c r="O3338" s="48">
        <v>9148.5</v>
      </c>
      <c r="P3338" s="21" t="s">
        <v>617</v>
      </c>
      <c r="Q3338" s="21">
        <v>58156839753</v>
      </c>
      <c r="R3338" s="30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Bhuvneshwar</v>
      </c>
      <c r="W3338" s="38"/>
      <c r="X3338" s="30">
        <v>45945</v>
      </c>
      <c r="Y3338" s="21">
        <f t="shared" si="354"/>
        <v>4</v>
      </c>
      <c r="Z3338" s="21" t="str">
        <f t="shared" si="355"/>
        <v>Saturday</v>
      </c>
      <c r="AA3338" s="21" t="str">
        <f t="shared" si="356"/>
        <v>Wednesday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x14ac:dyDescent="0.25">
      <c r="A3339" s="21">
        <v>3337</v>
      </c>
      <c r="B3339" s="21" t="s">
        <v>4840</v>
      </c>
      <c r="C3339" s="30">
        <v>45933</v>
      </c>
      <c r="D3339" s="30">
        <v>45938</v>
      </c>
      <c r="E3339" s="47">
        <v>196</v>
      </c>
      <c r="F3339" s="47">
        <f t="shared" si="351"/>
        <v>17248</v>
      </c>
      <c r="G3339" s="48">
        <f t="shared" si="352"/>
        <v>51744</v>
      </c>
      <c r="H3339" s="21">
        <v>303508</v>
      </c>
      <c r="I3339" s="21" t="s">
        <v>4773</v>
      </c>
      <c r="J3339" s="21">
        <v>3</v>
      </c>
      <c r="K3339" s="21">
        <v>3</v>
      </c>
      <c r="L3339" s="21">
        <f t="shared" si="353"/>
        <v>0</v>
      </c>
      <c r="M3339" s="21" t="s">
        <v>5005</v>
      </c>
      <c r="N3339" s="30">
        <v>45941</v>
      </c>
      <c r="O3339" s="48">
        <v>91140</v>
      </c>
      <c r="P3339" s="21" t="s">
        <v>2170</v>
      </c>
      <c r="Q3339" s="21">
        <v>58156842866</v>
      </c>
      <c r="R3339" s="21" t="s">
        <v>40</v>
      </c>
      <c r="S3339" s="3">
        <v>4</v>
      </c>
      <c r="T3339" s="37"/>
      <c r="U3339" s="21" t="s">
        <v>18</v>
      </c>
      <c r="V3339" s="21" t="str">
        <f>VLOOKUP(P3339,'Customer List'!B:C,2,)</f>
        <v>Gujrat</v>
      </c>
      <c r="W3339" s="38"/>
      <c r="X3339" s="30">
        <v>45944</v>
      </c>
      <c r="Y3339" s="21">
        <f t="shared" si="354"/>
        <v>3</v>
      </c>
      <c r="Z3339" s="21" t="str">
        <f t="shared" si="355"/>
        <v>Saturday</v>
      </c>
      <c r="AA3339" s="21" t="str">
        <f t="shared" si="356"/>
        <v>Tuesday</v>
      </c>
      <c r="AB3339" s="21" t="str">
        <f>VLOOKUP(U3339,'Currency Sheet'!A:C,3,)</f>
        <v>DOLLAR</v>
      </c>
      <c r="AC3339" s="42" t="str">
        <f>VLOOKUP(P3339,'Customer List'!B:D,3,)</f>
        <v>OutStation</v>
      </c>
    </row>
    <row r="3340" spans="1:29" x14ac:dyDescent="0.25">
      <c r="A3340" s="21">
        <v>3338</v>
      </c>
      <c r="B3340" s="21" t="s">
        <v>4840</v>
      </c>
      <c r="C3340" s="30">
        <v>45933</v>
      </c>
      <c r="D3340" s="30">
        <v>45938</v>
      </c>
      <c r="E3340" s="47">
        <v>235.3</v>
      </c>
      <c r="F3340" s="47">
        <f t="shared" si="351"/>
        <v>20706.400000000001</v>
      </c>
      <c r="G3340" s="48">
        <f t="shared" si="352"/>
        <v>20706.400000000001</v>
      </c>
      <c r="H3340" s="21">
        <v>304128</v>
      </c>
      <c r="I3340" s="21" t="s">
        <v>4774</v>
      </c>
      <c r="J3340" s="21">
        <v>1</v>
      </c>
      <c r="K3340" s="21">
        <v>1</v>
      </c>
      <c r="L3340" s="21">
        <f t="shared" si="353"/>
        <v>0</v>
      </c>
      <c r="M3340" s="21" t="s">
        <v>4983</v>
      </c>
      <c r="N3340" s="30">
        <v>45941</v>
      </c>
      <c r="O3340" s="48">
        <v>36456</v>
      </c>
      <c r="P3340" s="21" t="s">
        <v>891</v>
      </c>
      <c r="Q3340" s="21">
        <v>58156813326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Banglore</v>
      </c>
      <c r="W3340" s="38"/>
      <c r="X3340" s="30">
        <v>45943</v>
      </c>
      <c r="Y3340" s="21">
        <f t="shared" si="354"/>
        <v>2</v>
      </c>
      <c r="Z3340" s="21" t="str">
        <f t="shared" si="355"/>
        <v>Saturday</v>
      </c>
      <c r="AA3340" s="21" t="str">
        <f t="shared" si="356"/>
        <v>Monday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3339</v>
      </c>
      <c r="B3341" s="21" t="s">
        <v>4840</v>
      </c>
      <c r="C3341" s="30">
        <v>45933</v>
      </c>
      <c r="D3341" s="30">
        <v>45938</v>
      </c>
      <c r="E3341" s="47">
        <v>221.2</v>
      </c>
      <c r="F3341" s="47">
        <f t="shared" si="351"/>
        <v>19465.599999999999</v>
      </c>
      <c r="G3341" s="48">
        <f t="shared" si="352"/>
        <v>19465.599999999999</v>
      </c>
      <c r="H3341" s="21">
        <v>304810</v>
      </c>
      <c r="I3341" s="21" t="s">
        <v>4775</v>
      </c>
      <c r="J3341" s="21">
        <v>1</v>
      </c>
      <c r="K3341" s="21">
        <v>1</v>
      </c>
      <c r="L3341" s="21">
        <f t="shared" si="353"/>
        <v>0</v>
      </c>
      <c r="M3341" s="21" t="s">
        <v>5116</v>
      </c>
      <c r="N3341" s="30">
        <v>45945</v>
      </c>
      <c r="O3341" s="48">
        <v>0</v>
      </c>
      <c r="P3341" s="21" t="s">
        <v>625</v>
      </c>
      <c r="Q3341" s="21" t="s">
        <v>636</v>
      </c>
      <c r="R3341" s="21" t="s">
        <v>637</v>
      </c>
      <c r="S3341" s="3">
        <v>4</v>
      </c>
      <c r="T3341" s="37"/>
      <c r="U3341" s="21" t="s">
        <v>18</v>
      </c>
      <c r="V3341" s="21" t="str">
        <f>VLOOKUP(P3341,'Customer List'!B:C,2,)</f>
        <v>Delhi</v>
      </c>
      <c r="W3341" s="38"/>
      <c r="X3341" s="30">
        <f>IF(OR(R3341 = "PRIYANKA MADAM", R3341 = "DEEPAK", R3341 = "PORTER"),N3341,"")</f>
        <v>45945</v>
      </c>
      <c r="Y3341" s="21">
        <f t="shared" si="354"/>
        <v>0</v>
      </c>
      <c r="Z3341" s="21" t="str">
        <f t="shared" si="355"/>
        <v>Wednesday</v>
      </c>
      <c r="AA3341" s="21" t="str">
        <f t="shared" si="356"/>
        <v>Wednesday</v>
      </c>
      <c r="AB3341" s="21" t="str">
        <f>VLOOKUP(U3341,'Currency Sheet'!A:C,3,)</f>
        <v>DOLLAR</v>
      </c>
      <c r="AC3341" s="42" t="str">
        <f>VLOOKUP(P3341,'Customer List'!B:D,3,)</f>
        <v>Local</v>
      </c>
    </row>
    <row r="3342" spans="1:29" x14ac:dyDescent="0.25">
      <c r="A3342" s="21">
        <v>3340</v>
      </c>
      <c r="B3342" s="21" t="s">
        <v>4840</v>
      </c>
      <c r="C3342" s="30">
        <v>45933</v>
      </c>
      <c r="D3342" s="30">
        <v>45938</v>
      </c>
      <c r="E3342" s="47">
        <v>217.7</v>
      </c>
      <c r="F3342" s="47">
        <f t="shared" si="351"/>
        <v>19157.599999999999</v>
      </c>
      <c r="G3342" s="48">
        <f t="shared" si="352"/>
        <v>19157.599999999999</v>
      </c>
      <c r="H3342" s="21">
        <v>307616</v>
      </c>
      <c r="I3342" s="21" t="s">
        <v>4776</v>
      </c>
      <c r="J3342" s="21">
        <v>1</v>
      </c>
      <c r="K3342" s="21">
        <v>1</v>
      </c>
      <c r="L3342" s="21">
        <f t="shared" si="353"/>
        <v>0</v>
      </c>
      <c r="M3342" s="21" t="s">
        <v>4969</v>
      </c>
      <c r="N3342" s="30">
        <v>45940</v>
      </c>
      <c r="O3342" s="48">
        <v>0</v>
      </c>
      <c r="P3342" s="21" t="s">
        <v>16</v>
      </c>
      <c r="Q3342" s="21" t="s">
        <v>636</v>
      </c>
      <c r="R3342" s="21" t="s">
        <v>637</v>
      </c>
      <c r="S3342" s="3">
        <v>4</v>
      </c>
      <c r="T3342" s="37" t="s">
        <v>609</v>
      </c>
      <c r="U3342" s="21" t="s">
        <v>18</v>
      </c>
      <c r="V3342" s="21" t="str">
        <f>VLOOKUP(P3342,'Customer List'!B:C,2,)</f>
        <v>Delhi</v>
      </c>
      <c r="W3342" s="38"/>
      <c r="X3342" s="30">
        <f>IF(OR(R3342 = "PRIYANKA MADAM", R3342 = "DEEPAK", R3342 = "PORTER"),N3342,"")</f>
        <v>45940</v>
      </c>
      <c r="Y3342" s="21">
        <f t="shared" si="354"/>
        <v>0</v>
      </c>
      <c r="Z3342" s="21" t="str">
        <f t="shared" si="355"/>
        <v>Friday</v>
      </c>
      <c r="AA3342" s="21" t="str">
        <f t="shared" si="356"/>
        <v>Friday</v>
      </c>
      <c r="AB3342" s="21" t="str">
        <f>VLOOKUP(U3342,'Currency Sheet'!A:C,3,)</f>
        <v>DOLLAR</v>
      </c>
      <c r="AC3342" s="42" t="str">
        <f>VLOOKUP(P3342,'Customer List'!B:D,3,)</f>
        <v>Local</v>
      </c>
    </row>
    <row r="3343" spans="1:29" x14ac:dyDescent="0.25">
      <c r="A3343" s="21">
        <v>3341</v>
      </c>
      <c r="B3343" s="21" t="s">
        <v>4840</v>
      </c>
      <c r="C3343" s="30">
        <v>45933</v>
      </c>
      <c r="D3343" s="30">
        <v>45938</v>
      </c>
      <c r="E3343" s="47">
        <v>107.8</v>
      </c>
      <c r="F3343" s="47">
        <f t="shared" si="351"/>
        <v>9486.4</v>
      </c>
      <c r="G3343" s="48">
        <f t="shared" si="352"/>
        <v>47432</v>
      </c>
      <c r="H3343" s="21">
        <v>310910</v>
      </c>
      <c r="I3343" s="21" t="s">
        <v>4777</v>
      </c>
      <c r="J3343" s="21">
        <v>5</v>
      </c>
      <c r="K3343" s="21">
        <v>5</v>
      </c>
      <c r="L3343" s="21">
        <f t="shared" si="353"/>
        <v>0</v>
      </c>
      <c r="M3343" s="21" t="s">
        <v>4999</v>
      </c>
      <c r="N3343" s="30">
        <v>45941</v>
      </c>
      <c r="O3343" s="48">
        <v>83545</v>
      </c>
      <c r="P3343" s="21" t="s">
        <v>2170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54"/>
        <v>3</v>
      </c>
      <c r="Z3343" s="21" t="str">
        <f t="shared" si="355"/>
        <v>Saturday</v>
      </c>
      <c r="AA3343" s="21" t="str">
        <f t="shared" si="356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3342</v>
      </c>
      <c r="B3344" s="21" t="s">
        <v>4840</v>
      </c>
      <c r="C3344" s="30">
        <v>45933</v>
      </c>
      <c r="D3344" s="30">
        <v>45938</v>
      </c>
      <c r="E3344" s="47">
        <v>277.5</v>
      </c>
      <c r="F3344" s="47">
        <f t="shared" si="351"/>
        <v>24420</v>
      </c>
      <c r="G3344" s="48">
        <f t="shared" si="352"/>
        <v>24420</v>
      </c>
      <c r="H3344" s="21">
        <v>317434</v>
      </c>
      <c r="I3344" s="21" t="s">
        <v>4778</v>
      </c>
      <c r="J3344" s="21">
        <v>1</v>
      </c>
      <c r="K3344" s="21">
        <v>1</v>
      </c>
      <c r="L3344" s="21">
        <f t="shared" si="353"/>
        <v>0</v>
      </c>
      <c r="M3344" s="21" t="s">
        <v>4994</v>
      </c>
      <c r="N3344" s="30">
        <v>45941</v>
      </c>
      <c r="O3344" s="48">
        <v>40145</v>
      </c>
      <c r="P3344" s="21" t="s">
        <v>2170</v>
      </c>
      <c r="Q3344" s="21">
        <v>58156842866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Gujrat</v>
      </c>
      <c r="W3344" s="38"/>
      <c r="X3344" s="30">
        <v>45944</v>
      </c>
      <c r="Y3344" s="21">
        <f t="shared" si="354"/>
        <v>3</v>
      </c>
      <c r="Z3344" s="21" t="str">
        <f t="shared" si="355"/>
        <v>Saturday</v>
      </c>
      <c r="AA3344" s="21" t="str">
        <f t="shared" si="356"/>
        <v>Tuesday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x14ac:dyDescent="0.25">
      <c r="A3345" s="21">
        <v>3343</v>
      </c>
      <c r="B3345" s="21" t="s">
        <v>4840</v>
      </c>
      <c r="C3345" s="30">
        <v>45933</v>
      </c>
      <c r="D3345" s="30">
        <v>45938</v>
      </c>
      <c r="E3345" s="47">
        <v>305.25</v>
      </c>
      <c r="F3345" s="47">
        <f t="shared" si="351"/>
        <v>26862</v>
      </c>
      <c r="G3345" s="48">
        <f t="shared" si="352"/>
        <v>26862</v>
      </c>
      <c r="H3345" s="21">
        <v>318340</v>
      </c>
      <c r="I3345" s="21" t="s">
        <v>4779</v>
      </c>
      <c r="J3345" s="21">
        <v>1</v>
      </c>
      <c r="K3345" s="21">
        <v>1</v>
      </c>
      <c r="L3345" s="21">
        <f t="shared" si="353"/>
        <v>0</v>
      </c>
      <c r="M3345" s="21" t="s">
        <v>5011</v>
      </c>
      <c r="N3345" s="30">
        <v>45941</v>
      </c>
      <c r="O3345" s="48">
        <v>44159.5</v>
      </c>
      <c r="P3345" s="21" t="s">
        <v>2046</v>
      </c>
      <c r="Q3345" s="21">
        <v>58156813050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54"/>
        <v>2</v>
      </c>
      <c r="Z3345" s="21" t="str">
        <f t="shared" si="355"/>
        <v>Saturday</v>
      </c>
      <c r="AA3345" s="21" t="str">
        <f t="shared" si="356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3344</v>
      </c>
      <c r="B3346" s="21" t="s">
        <v>4840</v>
      </c>
      <c r="C3346" s="30">
        <v>45933</v>
      </c>
      <c r="D3346" s="30">
        <v>45938</v>
      </c>
      <c r="E3346" s="47">
        <v>219.8</v>
      </c>
      <c r="F3346" s="47">
        <f t="shared" si="351"/>
        <v>19342.400000000001</v>
      </c>
      <c r="G3346" s="48">
        <f t="shared" si="352"/>
        <v>38684.800000000003</v>
      </c>
      <c r="H3346" s="21">
        <v>328114</v>
      </c>
      <c r="I3346" s="21" t="s">
        <v>4780</v>
      </c>
      <c r="J3346" s="21">
        <v>2</v>
      </c>
      <c r="K3346" s="21">
        <v>2</v>
      </c>
      <c r="L3346" s="21">
        <f t="shared" si="353"/>
        <v>0</v>
      </c>
      <c r="M3346" s="21" t="s">
        <v>5005</v>
      </c>
      <c r="N3346" s="30">
        <v>45941</v>
      </c>
      <c r="O3346" s="48">
        <v>68138</v>
      </c>
      <c r="P3346" s="21" t="s">
        <v>2170</v>
      </c>
      <c r="Q3346" s="21">
        <v>58156842866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Gujrat</v>
      </c>
      <c r="W3346" s="38"/>
      <c r="X3346" s="30">
        <v>45944</v>
      </c>
      <c r="Y3346" s="21">
        <f t="shared" si="354"/>
        <v>3</v>
      </c>
      <c r="Z3346" s="21" t="str">
        <f t="shared" si="355"/>
        <v>Saturday</v>
      </c>
      <c r="AA3346" s="21" t="str">
        <f t="shared" si="356"/>
        <v>Tuesday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x14ac:dyDescent="0.25">
      <c r="A3347" s="21">
        <v>3345</v>
      </c>
      <c r="B3347" s="21" t="s">
        <v>4840</v>
      </c>
      <c r="C3347" s="30">
        <v>45933</v>
      </c>
      <c r="D3347" s="30">
        <v>45938</v>
      </c>
      <c r="E3347" s="47">
        <v>313.5</v>
      </c>
      <c r="F3347" s="47">
        <f t="shared" si="351"/>
        <v>27588</v>
      </c>
      <c r="G3347" s="48">
        <f t="shared" si="352"/>
        <v>27588</v>
      </c>
      <c r="H3347" s="21">
        <v>329950</v>
      </c>
      <c r="I3347" s="21" t="s">
        <v>4781</v>
      </c>
      <c r="J3347" s="21">
        <v>1</v>
      </c>
      <c r="K3347" s="21">
        <v>1</v>
      </c>
      <c r="L3347" s="21">
        <f t="shared" si="353"/>
        <v>0</v>
      </c>
      <c r="M3347" s="21" t="s">
        <v>5116</v>
      </c>
      <c r="N3347" s="30">
        <v>45945</v>
      </c>
      <c r="O3347" s="48">
        <v>0</v>
      </c>
      <c r="P3347" s="21" t="s">
        <v>625</v>
      </c>
      <c r="Q3347" s="21" t="s">
        <v>636</v>
      </c>
      <c r="R3347" s="21" t="s">
        <v>637</v>
      </c>
      <c r="S3347" s="3">
        <v>4</v>
      </c>
      <c r="T3347" s="37"/>
      <c r="U3347" s="21" t="s">
        <v>18</v>
      </c>
      <c r="V3347" s="21" t="str">
        <f>VLOOKUP(P3347,'Customer List'!B:C,2,)</f>
        <v>Delhi</v>
      </c>
      <c r="W3347" s="38"/>
      <c r="X3347" s="30">
        <f>IF(OR(R3347 = "PRIYANKA MADAM", R3347 = "DEEPAK", R3347 = "PORTER"),N3347,"")</f>
        <v>45945</v>
      </c>
      <c r="Y3347" s="21">
        <f t="shared" si="354"/>
        <v>0</v>
      </c>
      <c r="Z3347" s="21" t="str">
        <f t="shared" si="355"/>
        <v>Wednesday</v>
      </c>
      <c r="AA3347" s="21" t="str">
        <f t="shared" si="356"/>
        <v>Wednesday</v>
      </c>
      <c r="AB3347" s="21" t="str">
        <f>VLOOKUP(U3347,'Currency Sheet'!A:C,3,)</f>
        <v>DOLLAR</v>
      </c>
      <c r="AC3347" s="42" t="str">
        <f>VLOOKUP(P3347,'Customer List'!B:D,3,)</f>
        <v>Local</v>
      </c>
    </row>
    <row r="3348" spans="1:29" x14ac:dyDescent="0.25">
      <c r="A3348" s="21">
        <v>3346</v>
      </c>
      <c r="B3348" s="21" t="s">
        <v>4840</v>
      </c>
      <c r="C3348" s="30">
        <v>45933</v>
      </c>
      <c r="D3348" s="30">
        <v>45938</v>
      </c>
      <c r="E3348" s="47">
        <v>262.5</v>
      </c>
      <c r="F3348" s="47">
        <f t="shared" si="351"/>
        <v>23100</v>
      </c>
      <c r="G3348" s="48">
        <f t="shared" si="352"/>
        <v>23100</v>
      </c>
      <c r="H3348" s="21">
        <v>331416</v>
      </c>
      <c r="I3348" s="21" t="s">
        <v>4782</v>
      </c>
      <c r="J3348" s="21">
        <v>1</v>
      </c>
      <c r="K3348" s="21">
        <v>1</v>
      </c>
      <c r="L3348" s="21">
        <f t="shared" si="353"/>
        <v>0</v>
      </c>
      <c r="M3348" s="21" t="s">
        <v>4983</v>
      </c>
      <c r="N3348" s="30">
        <v>45941</v>
      </c>
      <c r="O3348" s="48">
        <v>40687.5</v>
      </c>
      <c r="P3348" s="21" t="s">
        <v>891</v>
      </c>
      <c r="Q3348" s="21">
        <v>58156813326</v>
      </c>
      <c r="R3348" s="21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Banglore</v>
      </c>
      <c r="W3348" s="38"/>
      <c r="X3348" s="30">
        <v>45943</v>
      </c>
      <c r="Y3348" s="21">
        <f t="shared" si="354"/>
        <v>2</v>
      </c>
      <c r="Z3348" s="21" t="str">
        <f t="shared" si="355"/>
        <v>Saturday</v>
      </c>
      <c r="AA3348" s="21" t="str">
        <f t="shared" si="356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3347</v>
      </c>
      <c r="B3349" s="21" t="s">
        <v>4840</v>
      </c>
      <c r="C3349" s="30">
        <v>45933</v>
      </c>
      <c r="D3349" s="30">
        <v>45938</v>
      </c>
      <c r="E3349" s="47">
        <v>318</v>
      </c>
      <c r="F3349" s="47">
        <f t="shared" si="351"/>
        <v>27984</v>
      </c>
      <c r="G3349" s="48">
        <f t="shared" si="352"/>
        <v>27984</v>
      </c>
      <c r="H3349" s="21">
        <v>334330</v>
      </c>
      <c r="I3349" s="21" t="s">
        <v>4783</v>
      </c>
      <c r="J3349" s="21">
        <v>1</v>
      </c>
      <c r="K3349" s="21">
        <v>1</v>
      </c>
      <c r="L3349" s="21">
        <f t="shared" si="353"/>
        <v>0</v>
      </c>
      <c r="M3349" s="21" t="s">
        <v>5116</v>
      </c>
      <c r="N3349" s="30">
        <v>45945</v>
      </c>
      <c r="O3349" s="48">
        <v>0</v>
      </c>
      <c r="P3349" s="21" t="s">
        <v>625</v>
      </c>
      <c r="Q3349" s="21" t="s">
        <v>636</v>
      </c>
      <c r="R3349" s="21" t="s">
        <v>637</v>
      </c>
      <c r="S3349" s="3">
        <v>4</v>
      </c>
      <c r="T3349" s="37"/>
      <c r="U3349" s="21" t="s">
        <v>18</v>
      </c>
      <c r="V3349" s="21" t="str">
        <f>VLOOKUP(P3349,'Customer List'!B:C,2,)</f>
        <v>Delhi</v>
      </c>
      <c r="W3349" s="38"/>
      <c r="X3349" s="30">
        <f>IF(OR(R3349 = "PRIYANKA MADAM", R3349 = "DEEPAK", R3349 = "PORTER"),N3349,"")</f>
        <v>45945</v>
      </c>
      <c r="Y3349" s="21">
        <f t="shared" si="354"/>
        <v>0</v>
      </c>
      <c r="Z3349" s="21" t="str">
        <f t="shared" si="355"/>
        <v>Wednesday</v>
      </c>
      <c r="AA3349" s="21" t="str">
        <f t="shared" si="356"/>
        <v>Wednesday</v>
      </c>
      <c r="AB3349" s="21" t="str">
        <f>VLOOKUP(U3349,'Currency Sheet'!A:C,3,)</f>
        <v>DOLLAR</v>
      </c>
      <c r="AC3349" s="42" t="str">
        <f>VLOOKUP(P3349,'Customer List'!B:D,3,)</f>
        <v>Local</v>
      </c>
    </row>
    <row r="3350" spans="1:29" x14ac:dyDescent="0.25">
      <c r="A3350" s="21">
        <v>3348</v>
      </c>
      <c r="B3350" s="21" t="s">
        <v>4840</v>
      </c>
      <c r="C3350" s="30">
        <v>45933</v>
      </c>
      <c r="D3350" s="30">
        <v>45938</v>
      </c>
      <c r="E3350" s="47">
        <v>124.6</v>
      </c>
      <c r="F3350" s="47">
        <f t="shared" si="351"/>
        <v>10964.8</v>
      </c>
      <c r="G3350" s="48">
        <f t="shared" si="352"/>
        <v>10964.8</v>
      </c>
      <c r="H3350" s="21">
        <v>336119</v>
      </c>
      <c r="I3350" s="21" t="s">
        <v>4784</v>
      </c>
      <c r="J3350" s="21">
        <v>1</v>
      </c>
      <c r="K3350" s="21">
        <v>1</v>
      </c>
      <c r="L3350" s="21">
        <f t="shared" si="353"/>
        <v>0</v>
      </c>
      <c r="M3350" s="21" t="s">
        <v>5021</v>
      </c>
      <c r="N3350" s="30">
        <v>45941</v>
      </c>
      <c r="O3350" s="48">
        <v>15219</v>
      </c>
      <c r="P3350" s="21" t="s">
        <v>617</v>
      </c>
      <c r="Q3350" s="21">
        <v>58156839753</v>
      </c>
      <c r="R3350" s="30" t="s">
        <v>40</v>
      </c>
      <c r="S3350" s="3">
        <v>4</v>
      </c>
      <c r="T3350" s="37"/>
      <c r="U3350" s="21" t="s">
        <v>18</v>
      </c>
      <c r="V3350" s="21" t="str">
        <f>VLOOKUP(P3350,'Customer List'!B:C,2,)</f>
        <v>Bhuvneshwar</v>
      </c>
      <c r="W3350" s="38"/>
      <c r="X3350" s="30">
        <v>45945</v>
      </c>
      <c r="Y3350" s="21">
        <f t="shared" si="354"/>
        <v>4</v>
      </c>
      <c r="Z3350" s="21" t="str">
        <f t="shared" si="355"/>
        <v>Saturday</v>
      </c>
      <c r="AA3350" s="21" t="str">
        <f t="shared" si="356"/>
        <v>Wednesday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x14ac:dyDescent="0.25">
      <c r="A3351" s="21">
        <v>3349</v>
      </c>
      <c r="B3351" s="21" t="s">
        <v>4840</v>
      </c>
      <c r="C3351" s="30">
        <v>45933</v>
      </c>
      <c r="D3351" s="30">
        <v>45938</v>
      </c>
      <c r="E3351" s="47">
        <v>144.75</v>
      </c>
      <c r="F3351" s="47">
        <f t="shared" si="351"/>
        <v>12738</v>
      </c>
      <c r="G3351" s="48">
        <f t="shared" si="352"/>
        <v>12738</v>
      </c>
      <c r="H3351" s="21">
        <v>342915</v>
      </c>
      <c r="I3351" s="21" t="s">
        <v>4785</v>
      </c>
      <c r="J3351" s="21">
        <v>1</v>
      </c>
      <c r="K3351" s="21">
        <v>1</v>
      </c>
      <c r="L3351" s="21">
        <f t="shared" si="353"/>
        <v>0</v>
      </c>
      <c r="M3351" s="21" t="s">
        <v>5151</v>
      </c>
      <c r="N3351" s="30">
        <v>45941</v>
      </c>
      <c r="O3351" s="48">
        <v>0</v>
      </c>
      <c r="P3351" s="21" t="s">
        <v>242</v>
      </c>
      <c r="Q3351" s="21">
        <v>58156838563</v>
      </c>
      <c r="R3351" s="21" t="s">
        <v>40</v>
      </c>
      <c r="S3351" s="3">
        <v>4</v>
      </c>
      <c r="T3351" s="37" t="s">
        <v>4977</v>
      </c>
      <c r="U3351" s="21" t="s">
        <v>18</v>
      </c>
      <c r="V3351" s="21" t="str">
        <f>VLOOKUP(P3351,'Customer List'!B:C,2,)</f>
        <v>Mumbai</v>
      </c>
      <c r="W3351" s="38"/>
      <c r="X3351" s="30">
        <v>45943</v>
      </c>
      <c r="Y3351" s="21">
        <f t="shared" si="354"/>
        <v>2</v>
      </c>
      <c r="Z3351" s="21" t="str">
        <f t="shared" si="355"/>
        <v>Saturday</v>
      </c>
      <c r="AA3351" s="21" t="str">
        <f t="shared" si="356"/>
        <v>Monday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3350</v>
      </c>
      <c r="B3352" s="21" t="s">
        <v>4840</v>
      </c>
      <c r="C3352" s="30">
        <v>45933</v>
      </c>
      <c r="D3352" s="30">
        <v>45938</v>
      </c>
      <c r="E3352" s="47">
        <v>205.1</v>
      </c>
      <c r="F3352" s="47">
        <f t="shared" si="351"/>
        <v>18048.8</v>
      </c>
      <c r="G3352" s="48">
        <f t="shared" si="352"/>
        <v>90244</v>
      </c>
      <c r="H3352" s="21">
        <v>343512</v>
      </c>
      <c r="I3352" s="21" t="s">
        <v>4786</v>
      </c>
      <c r="J3352" s="21">
        <v>5</v>
      </c>
      <c r="K3352" s="21">
        <v>5</v>
      </c>
      <c r="L3352" s="21">
        <f t="shared" si="353"/>
        <v>0</v>
      </c>
      <c r="M3352" s="21" t="s">
        <v>5005</v>
      </c>
      <c r="N3352" s="30">
        <v>45941</v>
      </c>
      <c r="O3352" s="48">
        <v>158952.5</v>
      </c>
      <c r="P3352" s="21" t="s">
        <v>2170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54"/>
        <v>3</v>
      </c>
      <c r="Z3352" s="21" t="str">
        <f t="shared" si="355"/>
        <v>Saturday</v>
      </c>
      <c r="AA3352" s="21" t="str">
        <f t="shared" si="356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3351</v>
      </c>
      <c r="B3353" s="21" t="s">
        <v>4840</v>
      </c>
      <c r="C3353" s="30">
        <v>45933</v>
      </c>
      <c r="D3353" s="30">
        <v>45938</v>
      </c>
      <c r="E3353" s="47">
        <v>38.5</v>
      </c>
      <c r="F3353" s="47">
        <f t="shared" si="351"/>
        <v>3388</v>
      </c>
      <c r="G3353" s="48">
        <f t="shared" si="352"/>
        <v>3388</v>
      </c>
      <c r="H3353" s="21">
        <v>344604</v>
      </c>
      <c r="I3353" s="21" t="s">
        <v>4778</v>
      </c>
      <c r="J3353" s="21">
        <v>1</v>
      </c>
      <c r="K3353" s="21">
        <v>1</v>
      </c>
      <c r="L3353" s="21">
        <f t="shared" si="353"/>
        <v>0</v>
      </c>
      <c r="M3353" s="21" t="s">
        <v>4868</v>
      </c>
      <c r="N3353" s="30">
        <v>45939</v>
      </c>
      <c r="O3353" s="48">
        <v>5280</v>
      </c>
      <c r="P3353" s="21" t="s">
        <v>208</v>
      </c>
      <c r="Q3353" s="21" t="s">
        <v>1127</v>
      </c>
      <c r="R3353" s="21" t="s">
        <v>1127</v>
      </c>
      <c r="S3353" s="3">
        <v>4</v>
      </c>
      <c r="T3353" s="37"/>
      <c r="U3353" s="21" t="s">
        <v>18</v>
      </c>
      <c r="V3353" s="21" t="str">
        <f>VLOOKUP(P3353,'Customer List'!B:C,2,)</f>
        <v>Delhi</v>
      </c>
      <c r="W3353" s="38"/>
      <c r="X3353" s="30">
        <f>IF(OR(R3353 = "PRIYANKA MADAM", R3353 = "DEEPAK", R3353 = "PORTER"),N3353,"")</f>
        <v>45939</v>
      </c>
      <c r="Y3353" s="21">
        <f t="shared" si="354"/>
        <v>0</v>
      </c>
      <c r="Z3353" s="21" t="str">
        <f t="shared" si="355"/>
        <v>Thursday</v>
      </c>
      <c r="AA3353" s="21" t="str">
        <f t="shared" si="356"/>
        <v>Thursday</v>
      </c>
      <c r="AB3353" s="21" t="str">
        <f>VLOOKUP(U3353,'Currency Sheet'!A:C,3,)</f>
        <v>DOLLAR</v>
      </c>
      <c r="AC3353" s="42" t="str">
        <f>VLOOKUP(P3353,'Customer List'!B:D,3,)</f>
        <v>Local</v>
      </c>
    </row>
    <row r="3354" spans="1:29" x14ac:dyDescent="0.25">
      <c r="A3354" s="21">
        <v>3352</v>
      </c>
      <c r="B3354" s="21" t="s">
        <v>4840</v>
      </c>
      <c r="C3354" s="30">
        <v>45933</v>
      </c>
      <c r="D3354" s="30">
        <v>45938</v>
      </c>
      <c r="E3354" s="47">
        <v>297</v>
      </c>
      <c r="F3354" s="47">
        <f t="shared" si="351"/>
        <v>26136</v>
      </c>
      <c r="G3354" s="48">
        <f t="shared" si="352"/>
        <v>26136</v>
      </c>
      <c r="H3354" s="21">
        <v>344748</v>
      </c>
      <c r="I3354" s="21" t="s">
        <v>4787</v>
      </c>
      <c r="J3354" s="21">
        <v>1</v>
      </c>
      <c r="K3354" s="21">
        <v>1</v>
      </c>
      <c r="L3354" s="21">
        <f t="shared" si="353"/>
        <v>0</v>
      </c>
      <c r="M3354" s="21" t="s">
        <v>4992</v>
      </c>
      <c r="N3354" s="30">
        <v>45941</v>
      </c>
      <c r="O3354" s="48">
        <v>42966</v>
      </c>
      <c r="P3354" s="21" t="s">
        <v>2170</v>
      </c>
      <c r="Q3354" s="21">
        <v>58156842866</v>
      </c>
      <c r="R3354" s="21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Gujrat</v>
      </c>
      <c r="W3354" s="38"/>
      <c r="X3354" s="30">
        <v>45944</v>
      </c>
      <c r="Y3354" s="21">
        <f t="shared" si="354"/>
        <v>3</v>
      </c>
      <c r="Z3354" s="21" t="str">
        <f t="shared" si="355"/>
        <v>Saturday</v>
      </c>
      <c r="AA3354" s="21" t="str">
        <f t="shared" si="356"/>
        <v>Tuesday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x14ac:dyDescent="0.25">
      <c r="A3355" s="21">
        <v>3353</v>
      </c>
      <c r="B3355" s="21" t="s">
        <v>4840</v>
      </c>
      <c r="C3355" s="30">
        <v>45933</v>
      </c>
      <c r="D3355" s="30">
        <v>45938</v>
      </c>
      <c r="E3355" s="47">
        <v>297</v>
      </c>
      <c r="F3355" s="47">
        <f t="shared" si="351"/>
        <v>26136</v>
      </c>
      <c r="G3355" s="48">
        <f t="shared" si="352"/>
        <v>26136</v>
      </c>
      <c r="H3355" s="21">
        <v>344748</v>
      </c>
      <c r="I3355" s="21" t="s">
        <v>4787</v>
      </c>
      <c r="J3355" s="21">
        <v>1</v>
      </c>
      <c r="K3355" s="21">
        <v>1</v>
      </c>
      <c r="L3355" s="21">
        <f t="shared" si="353"/>
        <v>0</v>
      </c>
      <c r="M3355" s="21" t="s">
        <v>5008</v>
      </c>
      <c r="N3355" s="30">
        <v>45941</v>
      </c>
      <c r="O3355" s="48">
        <v>42966</v>
      </c>
      <c r="P3355" s="21" t="s">
        <v>2170</v>
      </c>
      <c r="Q3355" s="21">
        <v>58156842866</v>
      </c>
      <c r="R3355" s="21" t="s">
        <v>40</v>
      </c>
      <c r="S3355" s="3">
        <v>4</v>
      </c>
      <c r="T3355" s="37"/>
      <c r="U3355" s="21" t="s">
        <v>18</v>
      </c>
      <c r="V3355" s="21" t="str">
        <f>VLOOKUP(P3355,'Customer List'!B:C,2,)</f>
        <v>Gujrat</v>
      </c>
      <c r="W3355" s="38"/>
      <c r="X3355" s="30">
        <v>45944</v>
      </c>
      <c r="Y3355" s="21">
        <f t="shared" si="354"/>
        <v>3</v>
      </c>
      <c r="Z3355" s="21" t="str">
        <f t="shared" si="355"/>
        <v>Saturday</v>
      </c>
      <c r="AA3355" s="21" t="str">
        <f t="shared" si="356"/>
        <v>Tuesday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x14ac:dyDescent="0.25">
      <c r="A3356" s="21">
        <v>3354</v>
      </c>
      <c r="B3356" s="21" t="s">
        <v>4840</v>
      </c>
      <c r="C3356" s="30">
        <v>45933</v>
      </c>
      <c r="D3356" s="30">
        <v>45938</v>
      </c>
      <c r="E3356" s="47">
        <v>116.2</v>
      </c>
      <c r="F3356" s="47">
        <f t="shared" si="351"/>
        <v>10225.6</v>
      </c>
      <c r="G3356" s="48">
        <f t="shared" si="352"/>
        <v>10225.6</v>
      </c>
      <c r="H3356" s="21">
        <v>347507</v>
      </c>
      <c r="I3356" s="21" t="s">
        <v>4788</v>
      </c>
      <c r="J3356" s="21">
        <v>1</v>
      </c>
      <c r="K3356" s="21">
        <v>1</v>
      </c>
      <c r="L3356" s="21">
        <f t="shared" si="353"/>
        <v>0</v>
      </c>
      <c r="M3356" s="21" t="s">
        <v>5021</v>
      </c>
      <c r="N3356" s="30">
        <v>45941</v>
      </c>
      <c r="O3356" s="48">
        <v>14193</v>
      </c>
      <c r="P3356" s="21" t="s">
        <v>617</v>
      </c>
      <c r="Q3356" s="21">
        <v>58156839753</v>
      </c>
      <c r="R3356" s="30" t="s">
        <v>40</v>
      </c>
      <c r="S3356" s="3">
        <v>4</v>
      </c>
      <c r="T3356" s="37"/>
      <c r="U3356" s="21" t="s">
        <v>18</v>
      </c>
      <c r="V3356" s="21" t="str">
        <f>VLOOKUP(P3356,'Customer List'!B:C,2,)</f>
        <v>Bhuvneshwar</v>
      </c>
      <c r="W3356" s="38"/>
      <c r="X3356" s="30">
        <v>45945</v>
      </c>
      <c r="Y3356" s="21">
        <f t="shared" si="354"/>
        <v>4</v>
      </c>
      <c r="Z3356" s="21" t="str">
        <f t="shared" si="355"/>
        <v>Saturday</v>
      </c>
      <c r="AA3356" s="21" t="str">
        <f t="shared" si="356"/>
        <v>Wednesday</v>
      </c>
      <c r="AB3356" s="21" t="str">
        <f>VLOOKUP(U3356,'Currency Sheet'!A:C,3,)</f>
        <v>DOLLAR</v>
      </c>
      <c r="AC3356" s="42" t="str">
        <f>VLOOKUP(P3356,'Customer List'!B:D,3,)</f>
        <v>OutStation</v>
      </c>
    </row>
    <row r="3357" spans="1:29" x14ac:dyDescent="0.25">
      <c r="A3357" s="21">
        <v>3355</v>
      </c>
      <c r="B3357" s="21" t="s">
        <v>4840</v>
      </c>
      <c r="C3357" s="30">
        <v>45933</v>
      </c>
      <c r="D3357" s="30">
        <v>45938</v>
      </c>
      <c r="E3357" s="47">
        <v>176.4</v>
      </c>
      <c r="F3357" s="47">
        <f t="shared" si="351"/>
        <v>15523.2</v>
      </c>
      <c r="G3357" s="48">
        <f t="shared" si="352"/>
        <v>15523.2</v>
      </c>
      <c r="H3357" s="21">
        <v>348206</v>
      </c>
      <c r="I3357" s="21" t="s">
        <v>4789</v>
      </c>
      <c r="J3357" s="21">
        <v>1</v>
      </c>
      <c r="K3357" s="21">
        <v>1</v>
      </c>
      <c r="L3357" s="21">
        <f t="shared" si="353"/>
        <v>0</v>
      </c>
      <c r="M3357" s="21" t="s">
        <v>5116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54"/>
        <v>0</v>
      </c>
      <c r="Z3357" s="21" t="str">
        <f t="shared" si="355"/>
        <v>Wednesday</v>
      </c>
      <c r="AA3357" s="21" t="str">
        <f t="shared" si="356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x14ac:dyDescent="0.25">
      <c r="A3358" s="21">
        <v>3356</v>
      </c>
      <c r="B3358" s="21" t="s">
        <v>4840</v>
      </c>
      <c r="C3358" s="30">
        <v>45933</v>
      </c>
      <c r="D3358" s="30">
        <v>45938</v>
      </c>
      <c r="E3358" s="47">
        <v>250.6</v>
      </c>
      <c r="F3358" s="47">
        <f t="shared" si="351"/>
        <v>22052.799999999999</v>
      </c>
      <c r="G3358" s="48">
        <f t="shared" si="352"/>
        <v>22052.799999999999</v>
      </c>
      <c r="H3358" s="21">
        <v>351336</v>
      </c>
      <c r="I3358" s="21" t="s">
        <v>4790</v>
      </c>
      <c r="J3358" s="21">
        <v>1</v>
      </c>
      <c r="K3358" s="21">
        <v>1</v>
      </c>
      <c r="L3358" s="21">
        <f t="shared" si="353"/>
        <v>0</v>
      </c>
      <c r="M3358" s="21" t="s">
        <v>5116</v>
      </c>
      <c r="N3358" s="30">
        <v>45945</v>
      </c>
      <c r="O3358" s="48">
        <v>0</v>
      </c>
      <c r="P3358" s="21" t="s">
        <v>625</v>
      </c>
      <c r="Q3358" s="21" t="s">
        <v>636</v>
      </c>
      <c r="R3358" s="21" t="s">
        <v>637</v>
      </c>
      <c r="S3358" s="3">
        <v>4</v>
      </c>
      <c r="T3358" s="37"/>
      <c r="U3358" s="21" t="s">
        <v>18</v>
      </c>
      <c r="V3358" s="21" t="str">
        <f>VLOOKUP(P3358,'Customer List'!B:C,2,)</f>
        <v>Delhi</v>
      </c>
      <c r="W3358" s="38"/>
      <c r="X3358" s="30">
        <f>IF(OR(R3358 = "PRIYANKA MADAM", R3358 = "DEEPAK", R3358 = "PORTER"),N3358,"")</f>
        <v>45945</v>
      </c>
      <c r="Y3358" s="21">
        <f t="shared" si="354"/>
        <v>0</v>
      </c>
      <c r="Z3358" s="21" t="str">
        <f t="shared" si="355"/>
        <v>Wednesday</v>
      </c>
      <c r="AA3358" s="21" t="str">
        <f t="shared" si="356"/>
        <v>Wednesday</v>
      </c>
      <c r="AB3358" s="21" t="str">
        <f>VLOOKUP(U3358,'Currency Sheet'!A:C,3,)</f>
        <v>DOLLAR</v>
      </c>
      <c r="AC3358" s="42" t="str">
        <f>VLOOKUP(P3358,'Customer List'!B:D,3,)</f>
        <v>Local</v>
      </c>
    </row>
    <row r="3359" spans="1:29" x14ac:dyDescent="0.25">
      <c r="A3359" s="21">
        <v>3357</v>
      </c>
      <c r="B3359" s="21" t="s">
        <v>4840</v>
      </c>
      <c r="C3359" s="30">
        <v>45933</v>
      </c>
      <c r="D3359" s="30">
        <v>45938</v>
      </c>
      <c r="E3359" s="47">
        <v>300.3</v>
      </c>
      <c r="F3359" s="47">
        <f t="shared" si="351"/>
        <v>26426.400000000001</v>
      </c>
      <c r="G3359" s="48">
        <f t="shared" si="352"/>
        <v>26426.400000000001</v>
      </c>
      <c r="H3359" s="21">
        <v>352318</v>
      </c>
      <c r="I3359" s="21" t="s">
        <v>4791</v>
      </c>
      <c r="J3359" s="21">
        <v>1</v>
      </c>
      <c r="K3359" s="21">
        <v>1</v>
      </c>
      <c r="L3359" s="21">
        <f t="shared" si="353"/>
        <v>0</v>
      </c>
      <c r="M3359" s="21" t="s">
        <v>5116</v>
      </c>
      <c r="N3359" s="30">
        <v>45945</v>
      </c>
      <c r="O3359" s="48">
        <v>0</v>
      </c>
      <c r="P3359" s="21" t="s">
        <v>625</v>
      </c>
      <c r="Q3359" s="21" t="s">
        <v>636</v>
      </c>
      <c r="R3359" s="21" t="s">
        <v>637</v>
      </c>
      <c r="S3359" s="3">
        <v>4</v>
      </c>
      <c r="T3359" s="37"/>
      <c r="U3359" s="21" t="s">
        <v>18</v>
      </c>
      <c r="V3359" s="21" t="str">
        <f>VLOOKUP(P3359,'Customer List'!B:C,2,)</f>
        <v>Delhi</v>
      </c>
      <c r="W3359" s="38"/>
      <c r="X3359" s="30">
        <f>IF(OR(R3359 = "PRIYANKA MADAM", R3359 = "DEEPAK", R3359 = "PORTER"),N3359,"")</f>
        <v>45945</v>
      </c>
      <c r="Y3359" s="21">
        <f t="shared" si="354"/>
        <v>0</v>
      </c>
      <c r="Z3359" s="21" t="str">
        <f t="shared" si="355"/>
        <v>Wednesday</v>
      </c>
      <c r="AA3359" s="21" t="str">
        <f t="shared" si="356"/>
        <v>Wednesday</v>
      </c>
      <c r="AB3359" s="21" t="str">
        <f>VLOOKUP(U3359,'Currency Sheet'!A:C,3,)</f>
        <v>DOLLAR</v>
      </c>
      <c r="AC3359" s="42" t="str">
        <f>VLOOKUP(P3359,'Customer List'!B:D,3,)</f>
        <v>Local</v>
      </c>
    </row>
    <row r="3360" spans="1:29" x14ac:dyDescent="0.25">
      <c r="A3360" s="21">
        <v>3358</v>
      </c>
      <c r="B3360" s="21" t="s">
        <v>4840</v>
      </c>
      <c r="C3360" s="30">
        <v>45933</v>
      </c>
      <c r="D3360" s="30">
        <v>45938</v>
      </c>
      <c r="E3360" s="47">
        <v>111.3</v>
      </c>
      <c r="F3360" s="47">
        <f t="shared" si="351"/>
        <v>9794.4</v>
      </c>
      <c r="G3360" s="48">
        <f t="shared" si="352"/>
        <v>9794.4</v>
      </c>
      <c r="H3360" s="21">
        <v>353719</v>
      </c>
      <c r="I3360" s="21" t="s">
        <v>4792</v>
      </c>
      <c r="J3360" s="21">
        <v>1</v>
      </c>
      <c r="K3360" s="21">
        <v>1</v>
      </c>
      <c r="L3360" s="21">
        <f t="shared" si="353"/>
        <v>0</v>
      </c>
      <c r="M3360" s="21" t="s">
        <v>5152</v>
      </c>
      <c r="N3360" s="30">
        <v>45941</v>
      </c>
      <c r="O3360" s="48">
        <v>0</v>
      </c>
      <c r="P3360" s="21" t="s">
        <v>398</v>
      </c>
      <c r="Q3360" s="21">
        <v>58156838563</v>
      </c>
      <c r="R3360" s="21" t="s">
        <v>40</v>
      </c>
      <c r="S3360" s="3">
        <v>4</v>
      </c>
      <c r="T3360" s="37" t="s">
        <v>4977</v>
      </c>
      <c r="U3360" s="21" t="s">
        <v>18</v>
      </c>
      <c r="V3360" s="21" t="str">
        <f>VLOOKUP(P3360,'Customer List'!B:C,2,)</f>
        <v>Pune</v>
      </c>
      <c r="W3360" s="38"/>
      <c r="X3360" s="30">
        <v>45943</v>
      </c>
      <c r="Y3360" s="21">
        <f t="shared" si="354"/>
        <v>2</v>
      </c>
      <c r="Z3360" s="21" t="str">
        <f t="shared" si="355"/>
        <v>Saturday</v>
      </c>
      <c r="AA3360" s="21" t="str">
        <f t="shared" si="356"/>
        <v>Monday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3359</v>
      </c>
      <c r="B3361" s="21" t="s">
        <v>4840</v>
      </c>
      <c r="C3361" s="30">
        <v>45933</v>
      </c>
      <c r="D3361" s="30">
        <v>45938</v>
      </c>
      <c r="E3361" s="47">
        <v>252</v>
      </c>
      <c r="F3361" s="47">
        <f t="shared" si="351"/>
        <v>22176</v>
      </c>
      <c r="G3361" s="48">
        <f t="shared" si="352"/>
        <v>22176</v>
      </c>
      <c r="H3361" s="21">
        <v>357504</v>
      </c>
      <c r="I3361" s="21" t="s">
        <v>4793</v>
      </c>
      <c r="J3361" s="21">
        <v>1</v>
      </c>
      <c r="K3361" s="21">
        <v>1</v>
      </c>
      <c r="L3361" s="21">
        <f t="shared" si="353"/>
        <v>0</v>
      </c>
      <c r="M3361" s="21" t="s">
        <v>5003</v>
      </c>
      <c r="N3361" s="30">
        <v>45941</v>
      </c>
      <c r="O3361" s="48">
        <v>39060</v>
      </c>
      <c r="P3361" s="21" t="s">
        <v>2170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54"/>
        <v>3</v>
      </c>
      <c r="Z3361" s="21" t="str">
        <f t="shared" si="355"/>
        <v>Saturday</v>
      </c>
      <c r="AA3361" s="21" t="str">
        <f t="shared" si="356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3360</v>
      </c>
      <c r="B3362" s="21" t="s">
        <v>4840</v>
      </c>
      <c r="C3362" s="30">
        <v>45933</v>
      </c>
      <c r="D3362" s="30">
        <v>45938</v>
      </c>
      <c r="E3362" s="47">
        <v>221.9</v>
      </c>
      <c r="F3362" s="47">
        <f t="shared" si="351"/>
        <v>19527.2</v>
      </c>
      <c r="G3362" s="48">
        <f t="shared" si="352"/>
        <v>19527.2</v>
      </c>
      <c r="H3362" s="21">
        <v>363010</v>
      </c>
      <c r="I3362" s="21" t="s">
        <v>4769</v>
      </c>
      <c r="J3362" s="21">
        <v>1</v>
      </c>
      <c r="K3362" s="21">
        <v>1</v>
      </c>
      <c r="L3362" s="21">
        <f t="shared" si="353"/>
        <v>0</v>
      </c>
      <c r="M3362" s="21" t="s">
        <v>5019</v>
      </c>
      <c r="N3362" s="30">
        <v>45941</v>
      </c>
      <c r="O3362" s="48">
        <v>33411.800000000003</v>
      </c>
      <c r="P3362" s="21" t="s">
        <v>165</v>
      </c>
      <c r="Q3362" s="21">
        <v>58156810375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Lucknow</v>
      </c>
      <c r="W3362" s="38"/>
      <c r="X3362" s="30">
        <v>45943</v>
      </c>
      <c r="Y3362" s="21">
        <f t="shared" si="354"/>
        <v>2</v>
      </c>
      <c r="Z3362" s="21" t="str">
        <f t="shared" si="355"/>
        <v>Saturday</v>
      </c>
      <c r="AA3362" s="21" t="str">
        <f t="shared" si="356"/>
        <v>Monday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x14ac:dyDescent="0.25">
      <c r="A3363" s="21">
        <v>3361</v>
      </c>
      <c r="B3363" s="21" t="s">
        <v>4840</v>
      </c>
      <c r="C3363" s="30">
        <v>45933</v>
      </c>
      <c r="D3363" s="30">
        <v>45938</v>
      </c>
      <c r="E3363" s="47">
        <v>183.4</v>
      </c>
      <c r="F3363" s="47">
        <f t="shared" si="351"/>
        <v>16139.2</v>
      </c>
      <c r="G3363" s="48">
        <f t="shared" si="352"/>
        <v>48417.600000000006</v>
      </c>
      <c r="H3363" s="21">
        <v>366608</v>
      </c>
      <c r="I3363" s="21" t="s">
        <v>4772</v>
      </c>
      <c r="J3363" s="21">
        <v>3</v>
      </c>
      <c r="K3363" s="21">
        <v>3</v>
      </c>
      <c r="L3363" s="21">
        <f t="shared" si="353"/>
        <v>0</v>
      </c>
      <c r="M3363" s="21" t="s">
        <v>5004</v>
      </c>
      <c r="N3363" s="30">
        <v>45941</v>
      </c>
      <c r="O3363" s="48">
        <v>85281</v>
      </c>
      <c r="P3363" s="21" t="s">
        <v>2170</v>
      </c>
      <c r="Q3363" s="21">
        <v>58156842866</v>
      </c>
      <c r="R3363" s="21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Gujrat</v>
      </c>
      <c r="W3363" s="38"/>
      <c r="X3363" s="30">
        <v>45944</v>
      </c>
      <c r="Y3363" s="21">
        <f t="shared" si="354"/>
        <v>3</v>
      </c>
      <c r="Z3363" s="21" t="str">
        <f t="shared" si="355"/>
        <v>Saturday</v>
      </c>
      <c r="AA3363" s="21" t="str">
        <f t="shared" si="356"/>
        <v>Tuesday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3362</v>
      </c>
      <c r="B3364" s="21" t="s">
        <v>4840</v>
      </c>
      <c r="C3364" s="30">
        <v>45933</v>
      </c>
      <c r="D3364" s="30">
        <v>45938</v>
      </c>
      <c r="E3364" s="47">
        <v>254.1</v>
      </c>
      <c r="F3364" s="47">
        <f t="shared" si="351"/>
        <v>22360.799999999999</v>
      </c>
      <c r="G3364" s="48">
        <f t="shared" si="352"/>
        <v>22360.799999999999</v>
      </c>
      <c r="H3364" s="21">
        <v>366914</v>
      </c>
      <c r="I3364" s="21" t="s">
        <v>4794</v>
      </c>
      <c r="J3364" s="21">
        <v>1</v>
      </c>
      <c r="K3364" s="21">
        <v>1</v>
      </c>
      <c r="L3364" s="21">
        <f t="shared" si="353"/>
        <v>0</v>
      </c>
      <c r="M3364" s="21" t="s">
        <v>4993</v>
      </c>
      <c r="N3364" s="30">
        <v>45941</v>
      </c>
      <c r="O3364" s="48">
        <v>39385</v>
      </c>
      <c r="P3364" s="21" t="s">
        <v>2170</v>
      </c>
      <c r="Q3364" s="21">
        <v>58156842866</v>
      </c>
      <c r="R3364" s="21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Gujrat</v>
      </c>
      <c r="W3364" s="38"/>
      <c r="X3364" s="30">
        <v>45944</v>
      </c>
      <c r="Y3364" s="21">
        <f t="shared" si="354"/>
        <v>3</v>
      </c>
      <c r="Z3364" s="21" t="str">
        <f t="shared" si="355"/>
        <v>Saturday</v>
      </c>
      <c r="AA3364" s="21" t="str">
        <f t="shared" si="356"/>
        <v>Tuesday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3363</v>
      </c>
      <c r="B3365" s="21" t="s">
        <v>4840</v>
      </c>
      <c r="C3365" s="30">
        <v>45933</v>
      </c>
      <c r="D3365" s="30">
        <v>45938</v>
      </c>
      <c r="E3365" s="47">
        <v>96.6</v>
      </c>
      <c r="F3365" s="47">
        <f t="shared" si="351"/>
        <v>8500.7999999999993</v>
      </c>
      <c r="G3365" s="48">
        <f t="shared" si="352"/>
        <v>17001.599999999999</v>
      </c>
      <c r="H3365" s="21">
        <v>368508</v>
      </c>
      <c r="I3365" s="21" t="s">
        <v>4795</v>
      </c>
      <c r="J3365" s="21">
        <v>2</v>
      </c>
      <c r="K3365" s="21">
        <v>2</v>
      </c>
      <c r="L3365" s="21">
        <f t="shared" si="353"/>
        <v>0</v>
      </c>
      <c r="M3365" s="21" t="s">
        <v>4868</v>
      </c>
      <c r="N3365" s="30">
        <v>45939</v>
      </c>
      <c r="O3365" s="48">
        <v>26496</v>
      </c>
      <c r="P3365" s="21" t="s">
        <v>208</v>
      </c>
      <c r="Q3365" s="21" t="s">
        <v>1127</v>
      </c>
      <c r="R3365" s="21" t="s">
        <v>1127</v>
      </c>
      <c r="S3365" s="3">
        <v>4</v>
      </c>
      <c r="T3365" s="37"/>
      <c r="U3365" s="21" t="s">
        <v>18</v>
      </c>
      <c r="V3365" s="21" t="str">
        <f>VLOOKUP(P3365,'Customer List'!B:C,2,)</f>
        <v>Delhi</v>
      </c>
      <c r="W3365" s="38"/>
      <c r="X3365" s="30">
        <f>IF(OR(R3365 = "PRIYANKA MADAM", R3365 = "DEEPAK", R3365 = "PORTER"),N3365,"")</f>
        <v>45939</v>
      </c>
      <c r="Y3365" s="21">
        <f t="shared" si="354"/>
        <v>0</v>
      </c>
      <c r="Z3365" s="21" t="str">
        <f t="shared" si="355"/>
        <v>Thursday</v>
      </c>
      <c r="AA3365" s="21" t="str">
        <f t="shared" si="356"/>
        <v>Thursday</v>
      </c>
      <c r="AB3365" s="21" t="str">
        <f>VLOOKUP(U3365,'Currency Sheet'!A:C,3,)</f>
        <v>DOLLAR</v>
      </c>
      <c r="AC3365" s="42" t="str">
        <f>VLOOKUP(P3365,'Customer List'!B:D,3,)</f>
        <v>Local</v>
      </c>
    </row>
    <row r="3366" spans="1:29" x14ac:dyDescent="0.25">
      <c r="A3366" s="21">
        <v>3364</v>
      </c>
      <c r="B3366" s="21" t="s">
        <v>4840</v>
      </c>
      <c r="C3366" s="30">
        <v>45933</v>
      </c>
      <c r="D3366" s="30">
        <v>45938</v>
      </c>
      <c r="E3366" s="47">
        <v>107.8</v>
      </c>
      <c r="F3366" s="47">
        <f t="shared" si="351"/>
        <v>9486.4</v>
      </c>
      <c r="G3366" s="48">
        <f t="shared" si="352"/>
        <v>9486.4</v>
      </c>
      <c r="H3366" s="21">
        <v>369905</v>
      </c>
      <c r="I3366" s="21" t="s">
        <v>4796</v>
      </c>
      <c r="J3366" s="21">
        <v>1</v>
      </c>
      <c r="K3366" s="21">
        <v>1</v>
      </c>
      <c r="L3366" s="21">
        <f t="shared" si="353"/>
        <v>0</v>
      </c>
      <c r="M3366" s="21" t="s">
        <v>5021</v>
      </c>
      <c r="N3366" s="30">
        <v>45941</v>
      </c>
      <c r="O3366" s="48">
        <v>13167</v>
      </c>
      <c r="P3366" s="21" t="s">
        <v>617</v>
      </c>
      <c r="Q3366" s="21">
        <v>58156839753</v>
      </c>
      <c r="R3366" s="30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Bhuvneshwar</v>
      </c>
      <c r="W3366" s="38"/>
      <c r="X3366" s="30">
        <v>45945</v>
      </c>
      <c r="Y3366" s="21">
        <f t="shared" si="354"/>
        <v>4</v>
      </c>
      <c r="Z3366" s="21" t="str">
        <f t="shared" si="355"/>
        <v>Saturday</v>
      </c>
      <c r="AA3366" s="21" t="str">
        <f t="shared" si="356"/>
        <v>Wednesday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3365</v>
      </c>
      <c r="B3367" s="21" t="s">
        <v>4840</v>
      </c>
      <c r="C3367" s="30">
        <v>45933</v>
      </c>
      <c r="D3367" s="30">
        <v>45938</v>
      </c>
      <c r="E3367" s="47">
        <v>82.6</v>
      </c>
      <c r="F3367" s="47">
        <f t="shared" si="351"/>
        <v>7268.7999999999993</v>
      </c>
      <c r="G3367" s="48">
        <f t="shared" si="352"/>
        <v>7268.7999999999993</v>
      </c>
      <c r="H3367" s="21">
        <v>398202</v>
      </c>
      <c r="I3367" s="21" t="s">
        <v>4797</v>
      </c>
      <c r="J3367" s="21">
        <v>1</v>
      </c>
      <c r="K3367" s="21">
        <v>1</v>
      </c>
      <c r="L3367" s="21">
        <f t="shared" si="353"/>
        <v>0</v>
      </c>
      <c r="M3367" s="21" t="s">
        <v>5021</v>
      </c>
      <c r="N3367" s="30">
        <v>45941</v>
      </c>
      <c r="O3367" s="48">
        <v>10089</v>
      </c>
      <c r="P3367" s="21" t="s">
        <v>617</v>
      </c>
      <c r="Q3367" s="21">
        <v>58156839753</v>
      </c>
      <c r="R3367" s="30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Bhuvneshwar</v>
      </c>
      <c r="W3367" s="38"/>
      <c r="X3367" s="30">
        <v>45945</v>
      </c>
      <c r="Y3367" s="21">
        <f t="shared" si="354"/>
        <v>4</v>
      </c>
      <c r="Z3367" s="21" t="str">
        <f t="shared" si="355"/>
        <v>Saturday</v>
      </c>
      <c r="AA3367" s="21" t="str">
        <f t="shared" si="356"/>
        <v>Wednesday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3366</v>
      </c>
      <c r="B3368" s="21" t="s">
        <v>4840</v>
      </c>
      <c r="C3368" s="30">
        <v>45933</v>
      </c>
      <c r="D3368" s="30">
        <v>45938</v>
      </c>
      <c r="E3368" s="47">
        <v>61.6</v>
      </c>
      <c r="F3368" s="47">
        <f t="shared" si="351"/>
        <v>5420.8</v>
      </c>
      <c r="G3368" s="48">
        <f t="shared" si="352"/>
        <v>5420.8</v>
      </c>
      <c r="H3368" s="21">
        <v>400120</v>
      </c>
      <c r="I3368" s="21" t="s">
        <v>4798</v>
      </c>
      <c r="J3368" s="21">
        <v>1</v>
      </c>
      <c r="K3368" s="21">
        <v>1</v>
      </c>
      <c r="L3368" s="21">
        <f t="shared" si="353"/>
        <v>0</v>
      </c>
      <c r="M3368" s="21" t="s">
        <v>4992</v>
      </c>
      <c r="N3368" s="30">
        <v>45941</v>
      </c>
      <c r="O3368" s="48">
        <v>9548</v>
      </c>
      <c r="P3368" s="21" t="s">
        <v>2170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54"/>
        <v>3</v>
      </c>
      <c r="Z3368" s="21" t="str">
        <f t="shared" si="355"/>
        <v>Saturday</v>
      </c>
      <c r="AA3368" s="21" t="str">
        <f t="shared" si="356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3367</v>
      </c>
      <c r="B3369" s="21" t="s">
        <v>4840</v>
      </c>
      <c r="C3369" s="30">
        <v>45933</v>
      </c>
      <c r="D3369" s="30">
        <v>45938</v>
      </c>
      <c r="E3369" s="47">
        <v>125.3</v>
      </c>
      <c r="F3369" s="47">
        <f t="shared" si="351"/>
        <v>11026.4</v>
      </c>
      <c r="G3369" s="48">
        <f t="shared" si="352"/>
        <v>22052.799999999999</v>
      </c>
      <c r="H3369" s="21">
        <v>400126</v>
      </c>
      <c r="I3369" s="21" t="s">
        <v>4798</v>
      </c>
      <c r="J3369" s="21">
        <v>2</v>
      </c>
      <c r="K3369" s="21">
        <v>2</v>
      </c>
      <c r="L3369" s="21">
        <f t="shared" si="353"/>
        <v>0</v>
      </c>
      <c r="M3369" s="21" t="s">
        <v>5001</v>
      </c>
      <c r="N3369" s="30">
        <v>45941</v>
      </c>
      <c r="O3369" s="48">
        <v>38843</v>
      </c>
      <c r="P3369" s="21" t="s">
        <v>2170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54"/>
        <v>3</v>
      </c>
      <c r="Z3369" s="21" t="str">
        <f t="shared" si="355"/>
        <v>Saturday</v>
      </c>
      <c r="AA3369" s="21" t="str">
        <f t="shared" si="356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3368</v>
      </c>
      <c r="B3370" s="21" t="s">
        <v>4840</v>
      </c>
      <c r="C3370" s="30">
        <v>45933</v>
      </c>
      <c r="D3370" s="30">
        <v>45938</v>
      </c>
      <c r="E3370" s="47">
        <v>135.1</v>
      </c>
      <c r="F3370" s="47">
        <f t="shared" si="351"/>
        <v>11888.8</v>
      </c>
      <c r="G3370" s="48">
        <f t="shared" si="352"/>
        <v>23777.599999999999</v>
      </c>
      <c r="H3370" s="21">
        <v>400144</v>
      </c>
      <c r="I3370" s="21" t="s">
        <v>4798</v>
      </c>
      <c r="J3370" s="21">
        <v>2</v>
      </c>
      <c r="K3370" s="21">
        <v>2</v>
      </c>
      <c r="L3370" s="21">
        <f t="shared" si="353"/>
        <v>0</v>
      </c>
      <c r="M3370" s="21" t="s">
        <v>5006</v>
      </c>
      <c r="N3370" s="30">
        <v>45941</v>
      </c>
      <c r="O3370" s="48">
        <v>41881</v>
      </c>
      <c r="P3370" s="21" t="s">
        <v>2170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54"/>
        <v>3</v>
      </c>
      <c r="Z3370" s="21" t="str">
        <f t="shared" si="355"/>
        <v>Saturday</v>
      </c>
      <c r="AA3370" s="21" t="str">
        <f t="shared" si="356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3369</v>
      </c>
      <c r="B3371" s="21" t="s">
        <v>4840</v>
      </c>
      <c r="C3371" s="30">
        <v>45933</v>
      </c>
      <c r="D3371" s="30">
        <v>45938</v>
      </c>
      <c r="E3371" s="47">
        <v>144.75</v>
      </c>
      <c r="F3371" s="47">
        <f t="shared" si="351"/>
        <v>12738</v>
      </c>
      <c r="G3371" s="48">
        <f t="shared" si="352"/>
        <v>12738</v>
      </c>
      <c r="H3371" s="21">
        <v>400171</v>
      </c>
      <c r="I3371" s="21" t="s">
        <v>4798</v>
      </c>
      <c r="J3371" s="21">
        <v>1</v>
      </c>
      <c r="K3371" s="21">
        <v>1</v>
      </c>
      <c r="L3371" s="21">
        <f t="shared" si="353"/>
        <v>0</v>
      </c>
      <c r="M3371" s="21" t="s">
        <v>5011</v>
      </c>
      <c r="N3371" s="30">
        <v>45941</v>
      </c>
      <c r="O3371" s="48">
        <v>20940.5</v>
      </c>
      <c r="P3371" s="21" t="s">
        <v>2046</v>
      </c>
      <c r="Q3371" s="21">
        <v>58156813050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Banglore</v>
      </c>
      <c r="W3371" s="38"/>
      <c r="X3371" s="30">
        <v>45943</v>
      </c>
      <c r="Y3371" s="21">
        <f t="shared" si="354"/>
        <v>2</v>
      </c>
      <c r="Z3371" s="21" t="str">
        <f t="shared" si="355"/>
        <v>Saturday</v>
      </c>
      <c r="AA3371" s="21" t="str">
        <f t="shared" si="356"/>
        <v>Monday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3370</v>
      </c>
      <c r="B3372" s="21" t="s">
        <v>4840</v>
      </c>
      <c r="C3372" s="30">
        <v>45933</v>
      </c>
      <c r="D3372" s="30">
        <v>45938</v>
      </c>
      <c r="E3372" s="47">
        <v>147.69999999999999</v>
      </c>
      <c r="F3372" s="47">
        <f t="shared" si="351"/>
        <v>12997.599999999999</v>
      </c>
      <c r="G3372" s="48">
        <f t="shared" si="352"/>
        <v>25995.199999999997</v>
      </c>
      <c r="H3372" s="21">
        <v>400250</v>
      </c>
      <c r="I3372" s="21" t="s">
        <v>4799</v>
      </c>
      <c r="J3372" s="21">
        <v>2</v>
      </c>
      <c r="K3372" s="21">
        <v>2</v>
      </c>
      <c r="L3372" s="21">
        <f t="shared" si="353"/>
        <v>0</v>
      </c>
      <c r="M3372" s="21" t="s">
        <v>5006</v>
      </c>
      <c r="N3372" s="30">
        <v>45941</v>
      </c>
      <c r="O3372" s="48">
        <v>45787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54"/>
        <v>3</v>
      </c>
      <c r="Z3372" s="21" t="str">
        <f t="shared" si="355"/>
        <v>Saturday</v>
      </c>
      <c r="AA3372" s="21" t="str">
        <f t="shared" si="356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3371</v>
      </c>
      <c r="B3373" s="21" t="s">
        <v>4840</v>
      </c>
      <c r="C3373" s="30">
        <v>45933</v>
      </c>
      <c r="D3373" s="30">
        <v>45938</v>
      </c>
      <c r="E3373" s="47">
        <v>309.75</v>
      </c>
      <c r="F3373" s="47">
        <f t="shared" si="351"/>
        <v>27258</v>
      </c>
      <c r="G3373" s="48">
        <f t="shared" si="352"/>
        <v>54516</v>
      </c>
      <c r="H3373" s="21">
        <v>400266</v>
      </c>
      <c r="I3373" s="21" t="s">
        <v>4799</v>
      </c>
      <c r="J3373" s="21">
        <v>2</v>
      </c>
      <c r="K3373" s="21">
        <v>2</v>
      </c>
      <c r="L3373" s="21">
        <f t="shared" si="353"/>
        <v>0</v>
      </c>
      <c r="M3373" s="21" t="s">
        <v>5006</v>
      </c>
      <c r="N3373" s="30">
        <v>45941</v>
      </c>
      <c r="O3373" s="48">
        <v>89621</v>
      </c>
      <c r="P3373" s="21" t="s">
        <v>2170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54"/>
        <v>3</v>
      </c>
      <c r="Z3373" s="21" t="str">
        <f t="shared" si="355"/>
        <v>Saturday</v>
      </c>
      <c r="AA3373" s="21" t="str">
        <f t="shared" si="356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3372</v>
      </c>
      <c r="B3374" s="21" t="s">
        <v>4840</v>
      </c>
      <c r="C3374" s="30">
        <v>45933</v>
      </c>
      <c r="D3374" s="30">
        <v>45938</v>
      </c>
      <c r="E3374" s="47">
        <v>301.5</v>
      </c>
      <c r="F3374" s="47">
        <f t="shared" si="351"/>
        <v>26532</v>
      </c>
      <c r="G3374" s="48">
        <f t="shared" si="352"/>
        <v>53064</v>
      </c>
      <c r="H3374" s="21">
        <v>400268</v>
      </c>
      <c r="I3374" s="21" t="s">
        <v>4799</v>
      </c>
      <c r="J3374" s="21">
        <v>2</v>
      </c>
      <c r="K3374" s="21">
        <v>2</v>
      </c>
      <c r="L3374" s="21">
        <f t="shared" si="353"/>
        <v>0</v>
      </c>
      <c r="M3374" s="21" t="s">
        <v>5006</v>
      </c>
      <c r="N3374" s="30">
        <v>45941</v>
      </c>
      <c r="O3374" s="48">
        <v>87234</v>
      </c>
      <c r="P3374" s="21" t="s">
        <v>2170</v>
      </c>
      <c r="Q3374" s="21">
        <v>58156842866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Gujrat</v>
      </c>
      <c r="W3374" s="38"/>
      <c r="X3374" s="30">
        <v>45944</v>
      </c>
      <c r="Y3374" s="21">
        <f t="shared" si="354"/>
        <v>3</v>
      </c>
      <c r="Z3374" s="21" t="str">
        <f t="shared" si="355"/>
        <v>Saturday</v>
      </c>
      <c r="AA3374" s="21" t="str">
        <f t="shared" si="356"/>
        <v>Tuesday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3373</v>
      </c>
      <c r="B3375" s="21" t="s">
        <v>4840</v>
      </c>
      <c r="C3375" s="30">
        <v>45933</v>
      </c>
      <c r="D3375" s="30">
        <v>45938</v>
      </c>
      <c r="E3375" s="47">
        <v>268.5</v>
      </c>
      <c r="F3375" s="47">
        <f t="shared" si="351"/>
        <v>23628</v>
      </c>
      <c r="G3375" s="48">
        <f t="shared" si="352"/>
        <v>47256</v>
      </c>
      <c r="H3375" s="21">
        <v>400342</v>
      </c>
      <c r="I3375" s="21" t="s">
        <v>4800</v>
      </c>
      <c r="J3375" s="21">
        <v>2</v>
      </c>
      <c r="K3375" s="21">
        <v>2</v>
      </c>
      <c r="L3375" s="21">
        <f t="shared" si="353"/>
        <v>0</v>
      </c>
      <c r="M3375" s="21" t="s">
        <v>5006</v>
      </c>
      <c r="N3375" s="30">
        <v>45941</v>
      </c>
      <c r="O3375" s="48">
        <v>77686</v>
      </c>
      <c r="P3375" s="21" t="s">
        <v>2170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54"/>
        <v>3</v>
      </c>
      <c r="Z3375" s="21" t="str">
        <f t="shared" si="355"/>
        <v>Saturday</v>
      </c>
      <c r="AA3375" s="21" t="str">
        <f t="shared" si="356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3374</v>
      </c>
      <c r="B3376" s="21" t="s">
        <v>4840</v>
      </c>
      <c r="C3376" s="30">
        <v>45933</v>
      </c>
      <c r="D3376" s="30">
        <v>45938</v>
      </c>
      <c r="E3376" s="47">
        <v>153</v>
      </c>
      <c r="F3376" s="47">
        <f t="shared" si="351"/>
        <v>13464</v>
      </c>
      <c r="G3376" s="48">
        <f t="shared" si="352"/>
        <v>13464</v>
      </c>
      <c r="H3376" s="21">
        <v>400647</v>
      </c>
      <c r="I3376" s="21" t="s">
        <v>4801</v>
      </c>
      <c r="J3376" s="21">
        <v>1</v>
      </c>
      <c r="K3376" s="21">
        <v>1</v>
      </c>
      <c r="L3376" s="21">
        <f t="shared" si="353"/>
        <v>0</v>
      </c>
      <c r="M3376" s="21" t="s">
        <v>5021</v>
      </c>
      <c r="N3376" s="30">
        <v>45941</v>
      </c>
      <c r="O3376" s="48">
        <v>17442</v>
      </c>
      <c r="P3376" s="21" t="s">
        <v>617</v>
      </c>
      <c r="Q3376" s="21">
        <v>58156839753</v>
      </c>
      <c r="R3376" s="30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Bhuvneshwar</v>
      </c>
      <c r="W3376" s="38"/>
      <c r="X3376" s="30">
        <v>45945</v>
      </c>
      <c r="Y3376" s="21">
        <f t="shared" si="354"/>
        <v>4</v>
      </c>
      <c r="Z3376" s="21" t="str">
        <f t="shared" si="355"/>
        <v>Saturday</v>
      </c>
      <c r="AA3376" s="21" t="str">
        <f t="shared" si="356"/>
        <v>Wednesday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3375</v>
      </c>
      <c r="B3377" s="21" t="s">
        <v>4840</v>
      </c>
      <c r="C3377" s="30">
        <v>45933</v>
      </c>
      <c r="D3377" s="30">
        <v>45938</v>
      </c>
      <c r="E3377" s="47">
        <v>186</v>
      </c>
      <c r="F3377" s="47">
        <f t="shared" si="351"/>
        <v>16368</v>
      </c>
      <c r="G3377" s="48">
        <f t="shared" si="352"/>
        <v>16368</v>
      </c>
      <c r="H3377" s="21">
        <v>400655</v>
      </c>
      <c r="I3377" s="21" t="s">
        <v>4801</v>
      </c>
      <c r="J3377" s="21">
        <v>1</v>
      </c>
      <c r="K3377" s="21">
        <v>1</v>
      </c>
      <c r="L3377" s="21">
        <f t="shared" si="353"/>
        <v>0</v>
      </c>
      <c r="M3377" s="21" t="s">
        <v>5011</v>
      </c>
      <c r="N3377" s="30">
        <v>45941</v>
      </c>
      <c r="O3377" s="48">
        <v>26908</v>
      </c>
      <c r="P3377" s="21" t="s">
        <v>2046</v>
      </c>
      <c r="Q3377" s="21">
        <v>58156813050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Banglore</v>
      </c>
      <c r="W3377" s="38"/>
      <c r="X3377" s="30">
        <v>45943</v>
      </c>
      <c r="Y3377" s="21">
        <f t="shared" si="354"/>
        <v>2</v>
      </c>
      <c r="Z3377" s="21" t="str">
        <f t="shared" si="355"/>
        <v>Saturday</v>
      </c>
      <c r="AA3377" s="21" t="str">
        <f t="shared" si="356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3376</v>
      </c>
      <c r="B3378" s="21" t="s">
        <v>4840</v>
      </c>
      <c r="C3378" s="30">
        <v>45933</v>
      </c>
      <c r="D3378" s="30">
        <v>45938</v>
      </c>
      <c r="E3378" s="47">
        <v>219</v>
      </c>
      <c r="F3378" s="47">
        <f t="shared" si="351"/>
        <v>19272</v>
      </c>
      <c r="G3378" s="48">
        <f t="shared" si="352"/>
        <v>38544</v>
      </c>
      <c r="H3378" s="21">
        <v>402607</v>
      </c>
      <c r="I3378" s="21" t="s">
        <v>4802</v>
      </c>
      <c r="J3378" s="21">
        <v>2</v>
      </c>
      <c r="K3378" s="21">
        <v>2</v>
      </c>
      <c r="L3378" s="21">
        <f t="shared" si="353"/>
        <v>0</v>
      </c>
      <c r="M3378" s="21" t="s">
        <v>5006</v>
      </c>
      <c r="N3378" s="30">
        <v>45941</v>
      </c>
      <c r="O3378" s="48">
        <v>63364</v>
      </c>
      <c r="P3378" s="21" t="s">
        <v>2170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54"/>
        <v>3</v>
      </c>
      <c r="Z3378" s="21" t="str">
        <f t="shared" si="355"/>
        <v>Saturday</v>
      </c>
      <c r="AA3378" s="21" t="str">
        <f t="shared" si="356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3377</v>
      </c>
      <c r="B3379" s="21" t="s">
        <v>4840</v>
      </c>
      <c r="C3379" s="30">
        <v>45933</v>
      </c>
      <c r="D3379" s="30">
        <v>45938</v>
      </c>
      <c r="E3379" s="47">
        <v>311.5</v>
      </c>
      <c r="F3379" s="47">
        <f t="shared" si="351"/>
        <v>27412</v>
      </c>
      <c r="G3379" s="48">
        <f t="shared" si="352"/>
        <v>54824</v>
      </c>
      <c r="H3379" s="21">
        <v>403504</v>
      </c>
      <c r="I3379" s="21" t="s">
        <v>4803</v>
      </c>
      <c r="J3379" s="21">
        <v>2</v>
      </c>
      <c r="K3379" s="21">
        <v>2</v>
      </c>
      <c r="L3379" s="21">
        <f t="shared" si="353"/>
        <v>0</v>
      </c>
      <c r="M3379" s="21" t="s">
        <v>5006</v>
      </c>
      <c r="N3379" s="30">
        <v>45941</v>
      </c>
      <c r="O3379" s="48">
        <v>96565</v>
      </c>
      <c r="P3379" s="21" t="s">
        <v>2170</v>
      </c>
      <c r="Q3379" s="21">
        <v>58156842866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Gujrat</v>
      </c>
      <c r="W3379" s="38"/>
      <c r="X3379" s="30">
        <v>45944</v>
      </c>
      <c r="Y3379" s="21">
        <f t="shared" si="354"/>
        <v>3</v>
      </c>
      <c r="Z3379" s="21" t="str">
        <f t="shared" si="355"/>
        <v>Saturday</v>
      </c>
      <c r="AA3379" s="21" t="str">
        <f t="shared" si="356"/>
        <v>Tuesday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3378</v>
      </c>
      <c r="B3380" s="21" t="s">
        <v>4840</v>
      </c>
      <c r="C3380" s="30">
        <v>45933</v>
      </c>
      <c r="D3380" s="30">
        <v>45938</v>
      </c>
      <c r="E3380" s="47">
        <v>82.6</v>
      </c>
      <c r="F3380" s="47">
        <f t="shared" si="351"/>
        <v>7268.7999999999993</v>
      </c>
      <c r="G3380" s="48">
        <f t="shared" si="352"/>
        <v>7268.7999999999993</v>
      </c>
      <c r="H3380" s="21">
        <v>405202</v>
      </c>
      <c r="I3380" s="21" t="s">
        <v>4804</v>
      </c>
      <c r="J3380" s="21">
        <v>1</v>
      </c>
      <c r="K3380" s="21">
        <v>1</v>
      </c>
      <c r="L3380" s="21">
        <f t="shared" si="353"/>
        <v>0</v>
      </c>
      <c r="M3380" s="21" t="s">
        <v>5016</v>
      </c>
      <c r="N3380" s="30">
        <v>45941</v>
      </c>
      <c r="O3380" s="48">
        <v>12036</v>
      </c>
      <c r="P3380" s="21" t="s">
        <v>621</v>
      </c>
      <c r="Q3380" s="21">
        <v>58156809782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Hyderabad</v>
      </c>
      <c r="W3380" s="38"/>
      <c r="X3380" s="30">
        <v>45943</v>
      </c>
      <c r="Y3380" s="21">
        <f t="shared" si="354"/>
        <v>2</v>
      </c>
      <c r="Z3380" s="21" t="str">
        <f t="shared" si="355"/>
        <v>Saturday</v>
      </c>
      <c r="AA3380" s="21" t="str">
        <f t="shared" si="356"/>
        <v>Monday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x14ac:dyDescent="0.25">
      <c r="A3381" s="21">
        <v>3379</v>
      </c>
      <c r="B3381" s="21" t="s">
        <v>4840</v>
      </c>
      <c r="C3381" s="30">
        <v>45933</v>
      </c>
      <c r="D3381" s="30">
        <v>45938</v>
      </c>
      <c r="E3381" s="47">
        <v>127.4</v>
      </c>
      <c r="F3381" s="47">
        <f t="shared" si="351"/>
        <v>11211.2</v>
      </c>
      <c r="G3381" s="48">
        <f t="shared" si="352"/>
        <v>11211.2</v>
      </c>
      <c r="H3381" s="21">
        <v>405301</v>
      </c>
      <c r="I3381" s="21" t="s">
        <v>4805</v>
      </c>
      <c r="J3381" s="21">
        <v>1</v>
      </c>
      <c r="K3381" s="21">
        <v>1</v>
      </c>
      <c r="L3381" s="21">
        <f t="shared" si="353"/>
        <v>0</v>
      </c>
      <c r="M3381" s="21" t="s">
        <v>5021</v>
      </c>
      <c r="N3381" s="30">
        <v>45941</v>
      </c>
      <c r="O3381" s="48">
        <v>15561</v>
      </c>
      <c r="P3381" s="21" t="s">
        <v>617</v>
      </c>
      <c r="Q3381" s="21">
        <v>58156839753</v>
      </c>
      <c r="R3381" s="30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Bhuvneshwar</v>
      </c>
      <c r="W3381" s="38"/>
      <c r="X3381" s="30">
        <v>45945</v>
      </c>
      <c r="Y3381" s="21">
        <f t="shared" si="354"/>
        <v>4</v>
      </c>
      <c r="Z3381" s="21" t="str">
        <f t="shared" si="355"/>
        <v>Saturday</v>
      </c>
      <c r="AA3381" s="21" t="str">
        <f t="shared" si="356"/>
        <v>Wednesday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x14ac:dyDescent="0.25">
      <c r="A3382" s="21">
        <v>3380</v>
      </c>
      <c r="B3382" s="21" t="s">
        <v>4840</v>
      </c>
      <c r="C3382" s="30">
        <v>45933</v>
      </c>
      <c r="D3382" s="30">
        <v>45938</v>
      </c>
      <c r="E3382" s="47">
        <v>153</v>
      </c>
      <c r="F3382" s="47">
        <f t="shared" si="351"/>
        <v>13464</v>
      </c>
      <c r="G3382" s="48">
        <f t="shared" si="352"/>
        <v>26928</v>
      </c>
      <c r="H3382" s="21">
        <v>405317</v>
      </c>
      <c r="I3382" s="21" t="s">
        <v>4805</v>
      </c>
      <c r="J3382" s="21">
        <v>2</v>
      </c>
      <c r="K3382" s="21">
        <v>2</v>
      </c>
      <c r="L3382" s="21">
        <f t="shared" si="353"/>
        <v>0</v>
      </c>
      <c r="M3382" s="21" t="s">
        <v>5013</v>
      </c>
      <c r="N3382" s="30">
        <v>45941</v>
      </c>
      <c r="O3382" s="48">
        <v>43003.199999999997</v>
      </c>
      <c r="P3382" s="21" t="s">
        <v>4839</v>
      </c>
      <c r="Q3382" s="21">
        <v>58156808990</v>
      </c>
      <c r="R3382" s="21" t="s">
        <v>40</v>
      </c>
      <c r="S3382" s="3">
        <v>4</v>
      </c>
      <c r="T3382" s="37"/>
      <c r="U3382" s="21" t="s">
        <v>18</v>
      </c>
      <c r="V3382" s="21" t="str">
        <f>VLOOKUP(P3382,'Customer List'!B:C,2,)</f>
        <v>Mumbai</v>
      </c>
      <c r="W3382" s="38"/>
      <c r="X3382" s="30">
        <v>45943</v>
      </c>
      <c r="Y3382" s="21">
        <f t="shared" si="354"/>
        <v>2</v>
      </c>
      <c r="Z3382" s="21" t="str">
        <f t="shared" si="355"/>
        <v>Saturday</v>
      </c>
      <c r="AA3382" s="21" t="str">
        <f t="shared" si="356"/>
        <v>Monday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3381</v>
      </c>
      <c r="B3383" s="21" t="s">
        <v>4840</v>
      </c>
      <c r="C3383" s="30">
        <v>45933</v>
      </c>
      <c r="D3383" s="30">
        <v>45938</v>
      </c>
      <c r="E3383" s="47">
        <v>58.1</v>
      </c>
      <c r="F3383" s="47">
        <f t="shared" si="351"/>
        <v>5112.8</v>
      </c>
      <c r="G3383" s="48">
        <f t="shared" si="352"/>
        <v>5112.8</v>
      </c>
      <c r="H3383" s="21">
        <v>406403</v>
      </c>
      <c r="I3383" s="21" t="s">
        <v>4806</v>
      </c>
      <c r="J3383" s="21">
        <v>1</v>
      </c>
      <c r="K3383" s="21">
        <v>1</v>
      </c>
      <c r="L3383" s="21">
        <f t="shared" si="353"/>
        <v>0</v>
      </c>
      <c r="M3383" s="21" t="s">
        <v>4970</v>
      </c>
      <c r="N3383" s="30">
        <v>45940</v>
      </c>
      <c r="O3383" s="48">
        <v>9641.25</v>
      </c>
      <c r="P3383" s="21" t="s">
        <v>619</v>
      </c>
      <c r="Q3383" s="21" t="s">
        <v>636</v>
      </c>
      <c r="R3383" s="21" t="s">
        <v>637</v>
      </c>
      <c r="S3383" s="3">
        <v>4</v>
      </c>
      <c r="T3383" s="37"/>
      <c r="U3383" s="21" t="s">
        <v>18</v>
      </c>
      <c r="V3383" s="21" t="str">
        <f>VLOOKUP(P3383,'Customer List'!B:C,2,)</f>
        <v>Delhi</v>
      </c>
      <c r="W3383" s="38"/>
      <c r="X3383" s="30">
        <f>IF(OR(R3383 = "PRIYANKA MADAM", R3383 = "DEEPAK", R3383 = "PORTER"),N3383,"")</f>
        <v>45940</v>
      </c>
      <c r="Y3383" s="21">
        <f t="shared" si="354"/>
        <v>0</v>
      </c>
      <c r="Z3383" s="21" t="str">
        <f t="shared" si="355"/>
        <v>Friday</v>
      </c>
      <c r="AA3383" s="21" t="str">
        <f t="shared" si="356"/>
        <v>Friday</v>
      </c>
      <c r="AB3383" s="21" t="str">
        <f>VLOOKUP(U3383,'Currency Sheet'!A:C,3,)</f>
        <v>DOLLAR</v>
      </c>
      <c r="AC3383" s="42" t="str">
        <f>VLOOKUP(P3383,'Customer List'!B:D,3,)</f>
        <v>Local</v>
      </c>
    </row>
    <row r="3384" spans="1:29" x14ac:dyDescent="0.25">
      <c r="A3384" s="21">
        <v>3382</v>
      </c>
      <c r="B3384" s="21" t="s">
        <v>4840</v>
      </c>
      <c r="C3384" s="30">
        <v>45933</v>
      </c>
      <c r="D3384" s="30">
        <v>45938</v>
      </c>
      <c r="E3384" s="47">
        <v>72.8</v>
      </c>
      <c r="F3384" s="47">
        <f t="shared" si="351"/>
        <v>6406.4</v>
      </c>
      <c r="G3384" s="48">
        <f t="shared" si="352"/>
        <v>6406.4</v>
      </c>
      <c r="H3384" s="21">
        <v>406421</v>
      </c>
      <c r="I3384" s="21" t="s">
        <v>4806</v>
      </c>
      <c r="J3384" s="21">
        <v>1</v>
      </c>
      <c r="K3384" s="21">
        <v>1</v>
      </c>
      <c r="L3384" s="21">
        <f t="shared" si="353"/>
        <v>0</v>
      </c>
      <c r="M3384" s="21" t="s">
        <v>4970</v>
      </c>
      <c r="N3384" s="30">
        <v>45940</v>
      </c>
      <c r="O3384" s="48">
        <v>12090</v>
      </c>
      <c r="P3384" s="21" t="s">
        <v>619</v>
      </c>
      <c r="Q3384" s="21" t="s">
        <v>636</v>
      </c>
      <c r="R3384" s="21" t="s">
        <v>637</v>
      </c>
      <c r="S3384" s="3">
        <v>4</v>
      </c>
      <c r="T3384" s="37"/>
      <c r="U3384" s="21" t="s">
        <v>18</v>
      </c>
      <c r="V3384" s="21" t="str">
        <f>VLOOKUP(P3384,'Customer List'!B:C,2,)</f>
        <v>Delhi</v>
      </c>
      <c r="W3384" s="38"/>
      <c r="X3384" s="30">
        <f>IF(OR(R3384 = "PRIYANKA MADAM", R3384 = "DEEPAK"), N3384, "")</f>
        <v>45940</v>
      </c>
      <c r="Y3384" s="21">
        <f t="shared" si="354"/>
        <v>0</v>
      </c>
      <c r="Z3384" s="21" t="str">
        <f t="shared" si="355"/>
        <v>Friday</v>
      </c>
      <c r="AA3384" s="21" t="str">
        <f t="shared" si="356"/>
        <v>Friday</v>
      </c>
      <c r="AB3384" s="21" t="str">
        <f>VLOOKUP(U3384,'Currency Sheet'!A:C,3,)</f>
        <v>DOLLAR</v>
      </c>
      <c r="AC3384" s="42" t="str">
        <f>VLOOKUP(P3384,'Customer List'!B:D,3,)</f>
        <v>Local</v>
      </c>
    </row>
    <row r="3385" spans="1:29" x14ac:dyDescent="0.25">
      <c r="A3385" s="21">
        <v>3383</v>
      </c>
      <c r="B3385" s="21" t="s">
        <v>4840</v>
      </c>
      <c r="C3385" s="30">
        <v>45933</v>
      </c>
      <c r="D3385" s="30">
        <v>45938</v>
      </c>
      <c r="E3385" s="47">
        <v>111.3</v>
      </c>
      <c r="F3385" s="47">
        <f t="shared" si="351"/>
        <v>9794.4</v>
      </c>
      <c r="G3385" s="48">
        <f t="shared" si="352"/>
        <v>9794.4</v>
      </c>
      <c r="H3385" s="21">
        <v>406502</v>
      </c>
      <c r="I3385" s="21" t="s">
        <v>4807</v>
      </c>
      <c r="J3385" s="21">
        <v>1</v>
      </c>
      <c r="K3385" s="21">
        <v>1</v>
      </c>
      <c r="L3385" s="21">
        <f t="shared" si="353"/>
        <v>0</v>
      </c>
      <c r="M3385" s="21" t="s">
        <v>5158</v>
      </c>
      <c r="N3385" s="30">
        <v>45943</v>
      </c>
      <c r="O3385" s="48">
        <v>18483.75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5157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54"/>
        <v>1</v>
      </c>
      <c r="Z3385" s="21" t="str">
        <f t="shared" si="355"/>
        <v>Monday</v>
      </c>
      <c r="AA3385" s="21" t="str">
        <f t="shared" si="356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3384</v>
      </c>
      <c r="B3386" s="21" t="s">
        <v>4840</v>
      </c>
      <c r="C3386" s="30">
        <v>45933</v>
      </c>
      <c r="D3386" s="30">
        <v>45938</v>
      </c>
      <c r="E3386" s="47">
        <v>119.7</v>
      </c>
      <c r="F3386" s="47">
        <f t="shared" si="351"/>
        <v>10533.6</v>
      </c>
      <c r="G3386" s="48">
        <f t="shared" si="352"/>
        <v>10533.6</v>
      </c>
      <c r="H3386" s="21">
        <v>406602</v>
      </c>
      <c r="I3386" s="21" t="s">
        <v>4808</v>
      </c>
      <c r="J3386" s="21">
        <v>1</v>
      </c>
      <c r="K3386" s="21">
        <v>1</v>
      </c>
      <c r="L3386" s="21">
        <f t="shared" si="353"/>
        <v>0</v>
      </c>
      <c r="M3386" s="21" t="s">
        <v>5158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5157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54"/>
        <v>1</v>
      </c>
      <c r="Z3386" s="21" t="str">
        <f t="shared" si="355"/>
        <v>Monday</v>
      </c>
      <c r="AA3386" s="21" t="str">
        <f t="shared" si="356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3385</v>
      </c>
      <c r="B3387" s="21" t="s">
        <v>4840</v>
      </c>
      <c r="C3387" s="30">
        <v>45933</v>
      </c>
      <c r="D3387" s="30">
        <v>45938</v>
      </c>
      <c r="E3387" s="47">
        <v>119.7</v>
      </c>
      <c r="F3387" s="47">
        <f t="shared" si="351"/>
        <v>10533.6</v>
      </c>
      <c r="G3387" s="48">
        <f t="shared" si="352"/>
        <v>10533.6</v>
      </c>
      <c r="H3387" s="21">
        <v>406702</v>
      </c>
      <c r="I3387" s="21" t="s">
        <v>4809</v>
      </c>
      <c r="J3387" s="21">
        <v>1</v>
      </c>
      <c r="K3387" s="21">
        <v>1</v>
      </c>
      <c r="L3387" s="21">
        <f t="shared" si="353"/>
        <v>0</v>
      </c>
      <c r="M3387" s="21" t="s">
        <v>5158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5157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54"/>
        <v>1</v>
      </c>
      <c r="Z3387" s="21" t="str">
        <f t="shared" si="355"/>
        <v>Monday</v>
      </c>
      <c r="AA3387" s="21" t="str">
        <f t="shared" si="356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3386</v>
      </c>
      <c r="B3388" s="21" t="s">
        <v>4840</v>
      </c>
      <c r="C3388" s="30">
        <v>45933</v>
      </c>
      <c r="D3388" s="30">
        <v>45938</v>
      </c>
      <c r="E3388" s="47">
        <v>119.7</v>
      </c>
      <c r="F3388" s="47">
        <f t="shared" si="351"/>
        <v>10533.6</v>
      </c>
      <c r="G3388" s="48">
        <f t="shared" si="352"/>
        <v>10533.6</v>
      </c>
      <c r="H3388" s="21">
        <v>406802</v>
      </c>
      <c r="I3388" s="21" t="s">
        <v>4810</v>
      </c>
      <c r="J3388" s="21">
        <v>1</v>
      </c>
      <c r="K3388" s="21">
        <v>1</v>
      </c>
      <c r="L3388" s="21">
        <f t="shared" si="353"/>
        <v>0</v>
      </c>
      <c r="M3388" s="21" t="s">
        <v>5158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5157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54"/>
        <v>1</v>
      </c>
      <c r="Z3388" s="21" t="str">
        <f t="shared" si="355"/>
        <v>Monday</v>
      </c>
      <c r="AA3388" s="21" t="str">
        <f t="shared" si="356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3387</v>
      </c>
      <c r="B3389" s="21" t="s">
        <v>4840</v>
      </c>
      <c r="C3389" s="30">
        <v>45933</v>
      </c>
      <c r="D3389" s="30">
        <v>45938</v>
      </c>
      <c r="E3389" s="47">
        <v>119.7</v>
      </c>
      <c r="F3389" s="47">
        <f t="shared" si="351"/>
        <v>10533.6</v>
      </c>
      <c r="G3389" s="48">
        <f t="shared" si="352"/>
        <v>10533.6</v>
      </c>
      <c r="H3389" s="21">
        <v>406902</v>
      </c>
      <c r="I3389" s="21" t="s">
        <v>4811</v>
      </c>
      <c r="J3389" s="21">
        <v>1</v>
      </c>
      <c r="K3389" s="21">
        <v>1</v>
      </c>
      <c r="L3389" s="21">
        <f t="shared" si="353"/>
        <v>0</v>
      </c>
      <c r="M3389" s="21" t="s">
        <v>5158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5157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54"/>
        <v>1</v>
      </c>
      <c r="Z3389" s="21" t="str">
        <f t="shared" si="355"/>
        <v>Monday</v>
      </c>
      <c r="AA3389" s="21" t="str">
        <f t="shared" si="356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3388</v>
      </c>
      <c r="B3390" s="21" t="s">
        <v>4840</v>
      </c>
      <c r="C3390" s="30">
        <v>45933</v>
      </c>
      <c r="D3390" s="30">
        <v>45938</v>
      </c>
      <c r="E3390" s="47">
        <v>119.7</v>
      </c>
      <c r="F3390" s="47">
        <f t="shared" si="351"/>
        <v>10533.6</v>
      </c>
      <c r="G3390" s="48">
        <f t="shared" si="352"/>
        <v>10533.6</v>
      </c>
      <c r="H3390" s="21">
        <v>407002</v>
      </c>
      <c r="I3390" s="21" t="s">
        <v>4812</v>
      </c>
      <c r="J3390" s="21">
        <v>1</v>
      </c>
      <c r="K3390" s="21">
        <v>1</v>
      </c>
      <c r="L3390" s="21">
        <f t="shared" si="353"/>
        <v>0</v>
      </c>
      <c r="M3390" s="21" t="s">
        <v>5158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5157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54"/>
        <v>1</v>
      </c>
      <c r="Z3390" s="21" t="str">
        <f t="shared" si="355"/>
        <v>Monday</v>
      </c>
      <c r="AA3390" s="21" t="str">
        <f t="shared" si="356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3389</v>
      </c>
      <c r="B3391" s="21" t="s">
        <v>4840</v>
      </c>
      <c r="C3391" s="30">
        <v>45933</v>
      </c>
      <c r="D3391" s="30">
        <v>45938</v>
      </c>
      <c r="E3391" s="47">
        <v>119.7</v>
      </c>
      <c r="F3391" s="47">
        <f t="shared" si="351"/>
        <v>10533.6</v>
      </c>
      <c r="G3391" s="48">
        <f t="shared" si="352"/>
        <v>10533.6</v>
      </c>
      <c r="H3391" s="21">
        <v>407102</v>
      </c>
      <c r="I3391" s="21" t="s">
        <v>4813</v>
      </c>
      <c r="J3391" s="21">
        <v>1</v>
      </c>
      <c r="K3391" s="21">
        <v>1</v>
      </c>
      <c r="L3391" s="21">
        <f t="shared" si="353"/>
        <v>0</v>
      </c>
      <c r="M3391" s="21" t="s">
        <v>5158</v>
      </c>
      <c r="N3391" s="30">
        <v>45943</v>
      </c>
      <c r="O3391" s="48">
        <v>19878.75</v>
      </c>
      <c r="P3391" s="21" t="s">
        <v>880</v>
      </c>
      <c r="Q3391" s="21">
        <v>58156922471</v>
      </c>
      <c r="R3391" s="21" t="s">
        <v>40</v>
      </c>
      <c r="S3391" s="3">
        <v>4</v>
      </c>
      <c r="T3391" s="37" t="s">
        <v>5157</v>
      </c>
      <c r="U3391" s="21" t="s">
        <v>18</v>
      </c>
      <c r="V3391" s="21" t="str">
        <f>VLOOKUP(P3391,'Customer List'!B:C,2,)</f>
        <v>Mumbai</v>
      </c>
      <c r="W3391" s="38"/>
      <c r="X3391" s="30">
        <v>45944</v>
      </c>
      <c r="Y3391" s="21">
        <f t="shared" si="354"/>
        <v>1</v>
      </c>
      <c r="Z3391" s="21" t="str">
        <f t="shared" si="355"/>
        <v>Monday</v>
      </c>
      <c r="AA3391" s="21" t="str">
        <f t="shared" si="356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3390</v>
      </c>
      <c r="B3392" s="21" t="s">
        <v>4840</v>
      </c>
      <c r="C3392" s="30">
        <v>45933</v>
      </c>
      <c r="D3392" s="30">
        <v>45938</v>
      </c>
      <c r="E3392" s="47">
        <v>149.80000000000001</v>
      </c>
      <c r="F3392" s="47">
        <f t="shared" si="351"/>
        <v>13182.400000000001</v>
      </c>
      <c r="G3392" s="48">
        <f t="shared" si="352"/>
        <v>13182.400000000001</v>
      </c>
      <c r="H3392" s="21">
        <v>410504</v>
      </c>
      <c r="I3392" s="21" t="s">
        <v>4814</v>
      </c>
      <c r="J3392" s="21">
        <v>1</v>
      </c>
      <c r="K3392" s="21">
        <v>1</v>
      </c>
      <c r="L3392" s="21">
        <f t="shared" si="353"/>
        <v>0</v>
      </c>
      <c r="M3392" s="21" t="s">
        <v>4987</v>
      </c>
      <c r="N3392" s="30">
        <v>45941</v>
      </c>
      <c r="O3392" s="48">
        <v>23219</v>
      </c>
      <c r="P3392" s="21" t="s">
        <v>630</v>
      </c>
      <c r="Q3392" s="21">
        <v>58156812615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Telangana</v>
      </c>
      <c r="W3392" s="38"/>
      <c r="X3392" s="30">
        <v>45943</v>
      </c>
      <c r="Y3392" s="21">
        <f t="shared" si="354"/>
        <v>2</v>
      </c>
      <c r="Z3392" s="21" t="str">
        <f t="shared" si="355"/>
        <v>Saturday</v>
      </c>
      <c r="AA3392" s="21" t="str">
        <f t="shared" si="356"/>
        <v>Monday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3391</v>
      </c>
      <c r="B3393" s="21" t="s">
        <v>4840</v>
      </c>
      <c r="C3393" s="30">
        <v>45933</v>
      </c>
      <c r="D3393" s="30">
        <v>45938</v>
      </c>
      <c r="E3393" s="47">
        <v>21</v>
      </c>
      <c r="F3393" s="47">
        <f t="shared" si="351"/>
        <v>1848</v>
      </c>
      <c r="G3393" s="48">
        <f t="shared" si="352"/>
        <v>1848</v>
      </c>
      <c r="H3393" s="21">
        <v>420403</v>
      </c>
      <c r="I3393" s="21" t="s">
        <v>14</v>
      </c>
      <c r="J3393" s="21">
        <v>1</v>
      </c>
      <c r="K3393" s="21">
        <v>1</v>
      </c>
      <c r="L3393" s="21">
        <f t="shared" si="353"/>
        <v>0</v>
      </c>
      <c r="M3393" s="21" t="s">
        <v>5015</v>
      </c>
      <c r="N3393" s="30">
        <v>45941</v>
      </c>
      <c r="O3393" s="48">
        <v>3150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54"/>
        <v>2</v>
      </c>
      <c r="Z3393" s="21" t="str">
        <f t="shared" si="355"/>
        <v>Saturday</v>
      </c>
      <c r="AA3393" s="21" t="str">
        <f t="shared" si="356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3392</v>
      </c>
      <c r="B3394" s="21" t="s">
        <v>4840</v>
      </c>
      <c r="C3394" s="30">
        <v>45933</v>
      </c>
      <c r="D3394" s="30">
        <v>45938</v>
      </c>
      <c r="E3394" s="47">
        <v>41.3</v>
      </c>
      <c r="F3394" s="47">
        <f t="shared" si="351"/>
        <v>3634.3999999999996</v>
      </c>
      <c r="G3394" s="48">
        <f t="shared" si="352"/>
        <v>18172</v>
      </c>
      <c r="H3394" s="21">
        <v>420404</v>
      </c>
      <c r="I3394" s="21" t="s">
        <v>14</v>
      </c>
      <c r="J3394" s="21">
        <v>5</v>
      </c>
      <c r="K3394" s="21">
        <v>5</v>
      </c>
      <c r="L3394" s="21">
        <f t="shared" si="353"/>
        <v>0</v>
      </c>
      <c r="M3394" s="21" t="s">
        <v>4995</v>
      </c>
      <c r="N3394" s="30">
        <v>45941</v>
      </c>
      <c r="O3394" s="48">
        <v>32007.5</v>
      </c>
      <c r="P3394" s="21" t="s">
        <v>2170</v>
      </c>
      <c r="Q3394" s="21">
        <v>58156842866</v>
      </c>
      <c r="R3394" s="21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Gujrat</v>
      </c>
      <c r="W3394" s="38"/>
      <c r="X3394" s="30">
        <v>45944</v>
      </c>
      <c r="Y3394" s="21">
        <f t="shared" si="354"/>
        <v>3</v>
      </c>
      <c r="Z3394" s="21" t="str">
        <f t="shared" si="355"/>
        <v>Saturday</v>
      </c>
      <c r="AA3394" s="21" t="str">
        <f t="shared" si="356"/>
        <v>Tuesday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3393</v>
      </c>
      <c r="B3395" s="21" t="s">
        <v>4840</v>
      </c>
      <c r="C3395" s="30">
        <v>45933</v>
      </c>
      <c r="D3395" s="30">
        <v>45938</v>
      </c>
      <c r="E3395" s="47">
        <v>41.3</v>
      </c>
      <c r="F3395" s="47">
        <f t="shared" si="351"/>
        <v>3634.3999999999996</v>
      </c>
      <c r="G3395" s="48">
        <f t="shared" si="352"/>
        <v>3634.3999999999996</v>
      </c>
      <c r="H3395" s="21">
        <v>420801</v>
      </c>
      <c r="I3395" s="21" t="s">
        <v>1242</v>
      </c>
      <c r="J3395" s="21">
        <v>1</v>
      </c>
      <c r="K3395" s="21">
        <v>1</v>
      </c>
      <c r="L3395" s="21">
        <f t="shared" si="353"/>
        <v>0</v>
      </c>
      <c r="M3395" s="21" t="s">
        <v>5021</v>
      </c>
      <c r="N3395" s="30">
        <v>45941</v>
      </c>
      <c r="O3395" s="48">
        <v>5044.5</v>
      </c>
      <c r="P3395" s="21" t="s">
        <v>617</v>
      </c>
      <c r="Q3395" s="21">
        <v>58156839753</v>
      </c>
      <c r="R3395" s="30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Bhuvneshwar</v>
      </c>
      <c r="W3395" s="38"/>
      <c r="X3395" s="30">
        <v>45945</v>
      </c>
      <c r="Y3395" s="21">
        <f t="shared" si="354"/>
        <v>4</v>
      </c>
      <c r="Z3395" s="21" t="str">
        <f t="shared" si="355"/>
        <v>Saturday</v>
      </c>
      <c r="AA3395" s="21" t="str">
        <f t="shared" si="356"/>
        <v>Wednesday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3394</v>
      </c>
      <c r="B3396" s="21" t="s">
        <v>4840</v>
      </c>
      <c r="C3396" s="30">
        <v>45933</v>
      </c>
      <c r="D3396" s="30">
        <v>45938</v>
      </c>
      <c r="E3396" s="47">
        <v>41.3</v>
      </c>
      <c r="F3396" s="47">
        <f t="shared" ref="F3396:F3459" si="357">IF(AB3396="DOLLAR",E3396*88,E3396)</f>
        <v>3634.3999999999996</v>
      </c>
      <c r="G3396" s="48">
        <f t="shared" ref="G3396:G3459" si="358">F3396*J3396</f>
        <v>3634.3999999999996</v>
      </c>
      <c r="H3396" s="21">
        <v>420801</v>
      </c>
      <c r="I3396" s="21" t="s">
        <v>1242</v>
      </c>
      <c r="J3396" s="21">
        <v>1</v>
      </c>
      <c r="K3396" s="21">
        <v>1</v>
      </c>
      <c r="L3396" s="21">
        <f t="shared" ref="L3396:L3459" si="359">J3396-K3396</f>
        <v>0</v>
      </c>
      <c r="M3396" s="21" t="s">
        <v>5015</v>
      </c>
      <c r="N3396" s="30">
        <v>45941</v>
      </c>
      <c r="O3396" s="48">
        <v>6195</v>
      </c>
      <c r="P3396" s="21" t="s">
        <v>621</v>
      </c>
      <c r="Q3396" s="21">
        <v>58156809782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Hyderabad</v>
      </c>
      <c r="W3396" s="38"/>
      <c r="X3396" s="30">
        <v>45943</v>
      </c>
      <c r="Y3396" s="21">
        <f t="shared" ref="Y3396:Y3459" si="360">IF(X3396="", "", X3396-N3396)</f>
        <v>2</v>
      </c>
      <c r="Z3396" s="21" t="str">
        <f t="shared" ref="Z3396:Z3459" si="361">IF(N3396="", "", TEXT(N3396, "dddd"))</f>
        <v>Saturday</v>
      </c>
      <c r="AA3396" s="21" t="str">
        <f t="shared" ref="AA3396:AA3459" si="362">IF(X3396="", "", TEXT(X3396, "dddd"))</f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3395</v>
      </c>
      <c r="B3397" s="21" t="s">
        <v>4840</v>
      </c>
      <c r="C3397" s="30">
        <v>45933</v>
      </c>
      <c r="D3397" s="30">
        <v>45938</v>
      </c>
      <c r="E3397" s="47">
        <v>65.8</v>
      </c>
      <c r="F3397" s="47">
        <f t="shared" si="357"/>
        <v>5790.4</v>
      </c>
      <c r="G3397" s="48">
        <f t="shared" si="358"/>
        <v>5790.4</v>
      </c>
      <c r="H3397" s="21">
        <v>421002</v>
      </c>
      <c r="I3397" s="21" t="s">
        <v>4815</v>
      </c>
      <c r="J3397" s="21">
        <v>1</v>
      </c>
      <c r="K3397" s="21">
        <v>1</v>
      </c>
      <c r="L3397" s="21">
        <f t="shared" si="359"/>
        <v>0</v>
      </c>
      <c r="M3397" s="21" t="s">
        <v>5021</v>
      </c>
      <c r="N3397" s="30">
        <v>45941</v>
      </c>
      <c r="O3397" s="48">
        <v>8037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si="360"/>
        <v>4</v>
      </c>
      <c r="Z3397" s="21" t="str">
        <f t="shared" si="361"/>
        <v>Saturday</v>
      </c>
      <c r="AA3397" s="21" t="str">
        <f t="shared" si="362"/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3396</v>
      </c>
      <c r="B3398" s="21" t="s">
        <v>4840</v>
      </c>
      <c r="C3398" s="30">
        <v>45933</v>
      </c>
      <c r="D3398" s="30">
        <v>45938</v>
      </c>
      <c r="E3398" s="47">
        <v>29.4</v>
      </c>
      <c r="F3398" s="47">
        <f t="shared" si="357"/>
        <v>2587.1999999999998</v>
      </c>
      <c r="G3398" s="48">
        <f t="shared" si="358"/>
        <v>2587.1999999999998</v>
      </c>
      <c r="H3398" s="21">
        <v>421101</v>
      </c>
      <c r="I3398" s="21" t="s">
        <v>4816</v>
      </c>
      <c r="J3398" s="21">
        <v>1</v>
      </c>
      <c r="K3398" s="21">
        <v>1</v>
      </c>
      <c r="L3398" s="21">
        <f t="shared" si="359"/>
        <v>0</v>
      </c>
      <c r="M3398" s="21" t="s">
        <v>5020</v>
      </c>
      <c r="N3398" s="30">
        <v>45941</v>
      </c>
      <c r="O3398" s="48">
        <v>4426.8</v>
      </c>
      <c r="P3398" s="21" t="s">
        <v>165</v>
      </c>
      <c r="Q3398" s="21">
        <v>58156810375</v>
      </c>
      <c r="R3398" s="21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Lucknow</v>
      </c>
      <c r="W3398" s="38"/>
      <c r="X3398" s="30">
        <v>45943</v>
      </c>
      <c r="Y3398" s="21">
        <f t="shared" si="360"/>
        <v>2</v>
      </c>
      <c r="Z3398" s="21" t="str">
        <f t="shared" si="361"/>
        <v>Saturday</v>
      </c>
      <c r="AA3398" s="21" t="str">
        <f t="shared" si="362"/>
        <v>Monday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3397</v>
      </c>
      <c r="B3399" s="21" t="s">
        <v>4840</v>
      </c>
      <c r="C3399" s="30">
        <v>45933</v>
      </c>
      <c r="D3399" s="30">
        <v>45938</v>
      </c>
      <c r="E3399" s="47">
        <v>160.30000000000001</v>
      </c>
      <c r="F3399" s="47">
        <f t="shared" si="357"/>
        <v>14106.400000000001</v>
      </c>
      <c r="G3399" s="48">
        <f t="shared" si="358"/>
        <v>14106.400000000001</v>
      </c>
      <c r="H3399" s="21">
        <v>422302</v>
      </c>
      <c r="I3399" s="21" t="s">
        <v>1503</v>
      </c>
      <c r="J3399" s="21">
        <v>1</v>
      </c>
      <c r="K3399" s="21">
        <v>1</v>
      </c>
      <c r="L3399" s="21">
        <f t="shared" si="359"/>
        <v>0</v>
      </c>
      <c r="M3399" s="21" t="s">
        <v>5011</v>
      </c>
      <c r="N3399" s="30">
        <v>45941</v>
      </c>
      <c r="O3399" s="48">
        <v>34846.5</v>
      </c>
      <c r="P3399" s="21" t="s">
        <v>2046</v>
      </c>
      <c r="Q3399" s="21">
        <v>58156813050</v>
      </c>
      <c r="R3399" s="21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Banglore</v>
      </c>
      <c r="W3399" s="38"/>
      <c r="X3399" s="30">
        <v>45943</v>
      </c>
      <c r="Y3399" s="21">
        <f t="shared" si="360"/>
        <v>2</v>
      </c>
      <c r="Z3399" s="21" t="str">
        <f t="shared" si="361"/>
        <v>Saturday</v>
      </c>
      <c r="AA3399" s="21" t="str">
        <f t="shared" si="362"/>
        <v>Monday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3398</v>
      </c>
      <c r="B3400" s="21" t="s">
        <v>4840</v>
      </c>
      <c r="C3400" s="30">
        <v>45933</v>
      </c>
      <c r="D3400" s="30">
        <v>45938</v>
      </c>
      <c r="E3400" s="47">
        <v>53.9</v>
      </c>
      <c r="F3400" s="47">
        <f t="shared" si="357"/>
        <v>4743.2</v>
      </c>
      <c r="G3400" s="48">
        <f t="shared" si="358"/>
        <v>4743.2</v>
      </c>
      <c r="H3400" s="21">
        <v>422501</v>
      </c>
      <c r="I3400" s="21" t="s">
        <v>4817</v>
      </c>
      <c r="J3400" s="21">
        <v>1</v>
      </c>
      <c r="K3400" s="21">
        <v>1</v>
      </c>
      <c r="L3400" s="21">
        <f t="shared" si="359"/>
        <v>0</v>
      </c>
      <c r="M3400" s="21" t="s">
        <v>5021</v>
      </c>
      <c r="N3400" s="30">
        <v>45941</v>
      </c>
      <c r="O3400" s="48">
        <v>6583.5</v>
      </c>
      <c r="P3400" s="21" t="s">
        <v>617</v>
      </c>
      <c r="Q3400" s="21">
        <v>58156839753</v>
      </c>
      <c r="R3400" s="30" t="s">
        <v>40</v>
      </c>
      <c r="S3400" s="3">
        <v>4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0"/>
        <v>4</v>
      </c>
      <c r="Z3400" s="21" t="str">
        <f t="shared" si="361"/>
        <v>Saturday</v>
      </c>
      <c r="AA3400" s="21" t="str">
        <f t="shared" si="362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3399</v>
      </c>
      <c r="B3401" s="21" t="s">
        <v>4840</v>
      </c>
      <c r="C3401" s="30">
        <v>45933</v>
      </c>
      <c r="D3401" s="30">
        <v>45938</v>
      </c>
      <c r="E3401" s="47">
        <v>62.3</v>
      </c>
      <c r="F3401" s="47">
        <f t="shared" si="357"/>
        <v>5482.4</v>
      </c>
      <c r="G3401" s="48">
        <f t="shared" si="358"/>
        <v>10964.8</v>
      </c>
      <c r="H3401" s="21">
        <v>423101</v>
      </c>
      <c r="I3401" s="21" t="s">
        <v>1265</v>
      </c>
      <c r="J3401" s="21">
        <v>2</v>
      </c>
      <c r="K3401" s="21">
        <v>2</v>
      </c>
      <c r="L3401" s="21">
        <f t="shared" si="359"/>
        <v>0</v>
      </c>
      <c r="M3401" s="21" t="s">
        <v>5007</v>
      </c>
      <c r="N3401" s="30">
        <v>45941</v>
      </c>
      <c r="O3401" s="48">
        <v>19313</v>
      </c>
      <c r="P3401" s="21" t="s">
        <v>2170</v>
      </c>
      <c r="Q3401" s="21">
        <v>58156842866</v>
      </c>
      <c r="R3401" s="21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Gujrat</v>
      </c>
      <c r="W3401" s="38"/>
      <c r="X3401" s="30">
        <v>45944</v>
      </c>
      <c r="Y3401" s="21">
        <f t="shared" si="360"/>
        <v>3</v>
      </c>
      <c r="Z3401" s="21" t="str">
        <f t="shared" si="361"/>
        <v>Saturday</v>
      </c>
      <c r="AA3401" s="21" t="str">
        <f t="shared" si="362"/>
        <v>Tuesday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x14ac:dyDescent="0.25">
      <c r="A3402" s="21">
        <v>3400</v>
      </c>
      <c r="B3402" s="21" t="s">
        <v>4840</v>
      </c>
      <c r="C3402" s="30">
        <v>45933</v>
      </c>
      <c r="D3402" s="30">
        <v>45938</v>
      </c>
      <c r="E3402" s="47">
        <v>234.5</v>
      </c>
      <c r="F3402" s="47">
        <f t="shared" si="357"/>
        <v>20636</v>
      </c>
      <c r="G3402" s="48">
        <f t="shared" si="358"/>
        <v>20636</v>
      </c>
      <c r="H3402" s="21">
        <v>423108</v>
      </c>
      <c r="I3402" s="21" t="s">
        <v>4818</v>
      </c>
      <c r="J3402" s="21">
        <v>1</v>
      </c>
      <c r="K3402" s="21">
        <v>1</v>
      </c>
      <c r="L3402" s="21">
        <f t="shared" si="359"/>
        <v>0</v>
      </c>
      <c r="M3402" s="21" t="s">
        <v>5021</v>
      </c>
      <c r="N3402" s="30">
        <v>45941</v>
      </c>
      <c r="O3402" s="48">
        <v>28642.5</v>
      </c>
      <c r="P3402" s="21" t="s">
        <v>617</v>
      </c>
      <c r="Q3402" s="21">
        <v>58156839753</v>
      </c>
      <c r="R3402" s="30" t="s">
        <v>40</v>
      </c>
      <c r="S3402" s="3">
        <v>-20</v>
      </c>
      <c r="T3402" s="37"/>
      <c r="U3402" s="21" t="s">
        <v>18</v>
      </c>
      <c r="V3402" s="21" t="str">
        <f>VLOOKUP(P3402,'Customer List'!B:C,2,)</f>
        <v>Bhuvneshwar</v>
      </c>
      <c r="W3402" s="38"/>
      <c r="X3402" s="30">
        <v>45945</v>
      </c>
      <c r="Y3402" s="21">
        <f t="shared" si="360"/>
        <v>4</v>
      </c>
      <c r="Z3402" s="21" t="str">
        <f t="shared" si="361"/>
        <v>Saturday</v>
      </c>
      <c r="AA3402" s="21" t="str">
        <f t="shared" si="362"/>
        <v>Wednesday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3401</v>
      </c>
      <c r="B3403" s="21" t="s">
        <v>4840</v>
      </c>
      <c r="C3403" s="30">
        <v>45933</v>
      </c>
      <c r="D3403" s="30">
        <v>45938</v>
      </c>
      <c r="E3403" s="47">
        <v>58.1</v>
      </c>
      <c r="F3403" s="47">
        <f t="shared" si="357"/>
        <v>5112.8</v>
      </c>
      <c r="G3403" s="48">
        <f t="shared" si="358"/>
        <v>5112.8</v>
      </c>
      <c r="H3403" s="21">
        <v>423113</v>
      </c>
      <c r="I3403" s="21" t="s">
        <v>1504</v>
      </c>
      <c r="J3403" s="21">
        <v>1</v>
      </c>
      <c r="K3403" s="21">
        <v>1</v>
      </c>
      <c r="L3403" s="21">
        <f t="shared" si="359"/>
        <v>0</v>
      </c>
      <c r="M3403" s="21" t="s">
        <v>5021</v>
      </c>
      <c r="N3403" s="30">
        <v>45941</v>
      </c>
      <c r="O3403" s="48">
        <v>7096.5</v>
      </c>
      <c r="P3403" s="21" t="s">
        <v>617</v>
      </c>
      <c r="Q3403" s="21">
        <v>58156839753</v>
      </c>
      <c r="R3403" s="30" t="s">
        <v>40</v>
      </c>
      <c r="S3403" s="3">
        <v>-20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0"/>
        <v>4</v>
      </c>
      <c r="Z3403" s="21" t="str">
        <f t="shared" si="361"/>
        <v>Saturday</v>
      </c>
      <c r="AA3403" s="21" t="str">
        <f t="shared" si="362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3402</v>
      </c>
      <c r="B3404" s="21" t="s">
        <v>4840</v>
      </c>
      <c r="C3404" s="30">
        <v>45933</v>
      </c>
      <c r="D3404" s="30">
        <v>45938</v>
      </c>
      <c r="E3404" s="47">
        <v>246.4</v>
      </c>
      <c r="F3404" s="47">
        <f t="shared" si="357"/>
        <v>21683.200000000001</v>
      </c>
      <c r="G3404" s="48">
        <f t="shared" si="358"/>
        <v>21683.200000000001</v>
      </c>
      <c r="H3404" s="21">
        <v>423117</v>
      </c>
      <c r="I3404" s="21" t="s">
        <v>4819</v>
      </c>
      <c r="J3404" s="21">
        <v>1</v>
      </c>
      <c r="K3404" s="21">
        <v>1</v>
      </c>
      <c r="L3404" s="21">
        <f t="shared" si="359"/>
        <v>0</v>
      </c>
      <c r="M3404" s="21" t="s">
        <v>4868</v>
      </c>
      <c r="N3404" s="30">
        <v>45939</v>
      </c>
      <c r="O3404" s="48">
        <v>33792</v>
      </c>
      <c r="P3404" s="21" t="s">
        <v>208</v>
      </c>
      <c r="Q3404" s="21" t="s">
        <v>1127</v>
      </c>
      <c r="R3404" s="21" t="s">
        <v>1127</v>
      </c>
      <c r="S3404" s="3">
        <v>-20</v>
      </c>
      <c r="T3404" s="37"/>
      <c r="U3404" s="21" t="s">
        <v>18</v>
      </c>
      <c r="V3404" s="21" t="str">
        <f>VLOOKUP(P3404,'Customer List'!B:C,2,)</f>
        <v>Delhi</v>
      </c>
      <c r="W3404" s="38"/>
      <c r="X3404" s="30">
        <f>IF(OR(R3404 = "PRIYANKA MADAM", R3404 = "DEEPAK", R3404 = "PORTER"),N3404,"")</f>
        <v>45939</v>
      </c>
      <c r="Y3404" s="21">
        <f t="shared" si="360"/>
        <v>0</v>
      </c>
      <c r="Z3404" s="21" t="str">
        <f t="shared" si="361"/>
        <v>Thursday</v>
      </c>
      <c r="AA3404" s="21" t="str">
        <f t="shared" si="362"/>
        <v>Thursday</v>
      </c>
      <c r="AB3404" s="21" t="str">
        <f>VLOOKUP(U3404,'Currency Sheet'!A:C,3,)</f>
        <v>DOLLAR</v>
      </c>
      <c r="AC3404" s="42" t="str">
        <f>VLOOKUP(P3404,'Customer List'!B:D,3,)</f>
        <v>Local</v>
      </c>
    </row>
    <row r="3405" spans="1:29" x14ac:dyDescent="0.25">
      <c r="A3405" s="21">
        <v>3403</v>
      </c>
      <c r="B3405" s="21" t="s">
        <v>4840</v>
      </c>
      <c r="C3405" s="30">
        <v>45933</v>
      </c>
      <c r="D3405" s="30">
        <v>45938</v>
      </c>
      <c r="E3405" s="47">
        <v>29.4</v>
      </c>
      <c r="F3405" s="47">
        <f t="shared" si="357"/>
        <v>2587.1999999999998</v>
      </c>
      <c r="G3405" s="48">
        <f t="shared" si="358"/>
        <v>51744</v>
      </c>
      <c r="H3405" s="21">
        <v>423501</v>
      </c>
      <c r="I3405" s="21" t="s">
        <v>2780</v>
      </c>
      <c r="J3405" s="21">
        <v>20</v>
      </c>
      <c r="K3405" s="21">
        <v>20</v>
      </c>
      <c r="L3405" s="21">
        <f t="shared" si="359"/>
        <v>0</v>
      </c>
      <c r="M3405" s="21" t="s">
        <v>4997</v>
      </c>
      <c r="N3405" s="30">
        <v>45941</v>
      </c>
      <c r="O3405" s="48">
        <v>18228</v>
      </c>
      <c r="P3405" s="21" t="s">
        <v>2170</v>
      </c>
      <c r="Q3405" s="21">
        <v>58156842866</v>
      </c>
      <c r="R3405" s="21" t="s">
        <v>40</v>
      </c>
      <c r="S3405" s="3" t="s">
        <v>299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0"/>
        <v>3</v>
      </c>
      <c r="Z3405" s="21" t="str">
        <f t="shared" si="361"/>
        <v>Saturday</v>
      </c>
      <c r="AA3405" s="21" t="str">
        <f t="shared" si="362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3404</v>
      </c>
      <c r="B3406" s="21" t="s">
        <v>4840</v>
      </c>
      <c r="C3406" s="30">
        <v>45933</v>
      </c>
      <c r="D3406" s="30">
        <v>45938</v>
      </c>
      <c r="E3406" s="47">
        <v>164.5</v>
      </c>
      <c r="F3406" s="47">
        <f t="shared" si="357"/>
        <v>14476</v>
      </c>
      <c r="G3406" s="48">
        <f t="shared" si="358"/>
        <v>14476</v>
      </c>
      <c r="H3406" s="21">
        <v>424602</v>
      </c>
      <c r="I3406" s="21" t="s">
        <v>1240</v>
      </c>
      <c r="J3406" s="21">
        <v>1</v>
      </c>
      <c r="K3406" s="21">
        <v>1</v>
      </c>
      <c r="L3406" s="21">
        <f t="shared" si="359"/>
        <v>0</v>
      </c>
      <c r="M3406" s="21" t="s">
        <v>5021</v>
      </c>
      <c r="N3406" s="30">
        <v>45941</v>
      </c>
      <c r="O3406" s="48">
        <v>20092.5</v>
      </c>
      <c r="P3406" s="21" t="s">
        <v>617</v>
      </c>
      <c r="Q3406" s="21">
        <v>58156839753</v>
      </c>
      <c r="R3406" s="30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Bhuvneshwar</v>
      </c>
      <c r="W3406" s="38"/>
      <c r="X3406" s="30">
        <v>45945</v>
      </c>
      <c r="Y3406" s="21">
        <f t="shared" si="360"/>
        <v>4</v>
      </c>
      <c r="Z3406" s="21" t="str">
        <f t="shared" si="361"/>
        <v>Saturday</v>
      </c>
      <c r="AA3406" s="21" t="str">
        <f t="shared" si="362"/>
        <v>Wednesday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3405</v>
      </c>
      <c r="B3407" s="21" t="s">
        <v>4840</v>
      </c>
      <c r="C3407" s="30">
        <v>45933</v>
      </c>
      <c r="D3407" s="30">
        <v>45938</v>
      </c>
      <c r="E3407" s="47">
        <v>410.2</v>
      </c>
      <c r="F3407" s="47">
        <f t="shared" si="357"/>
        <v>36097.599999999999</v>
      </c>
      <c r="G3407" s="48">
        <f t="shared" si="358"/>
        <v>36097.599999999999</v>
      </c>
      <c r="H3407" s="21">
        <v>426002</v>
      </c>
      <c r="I3407" s="21" t="s">
        <v>4820</v>
      </c>
      <c r="J3407" s="21">
        <v>1</v>
      </c>
      <c r="K3407" s="21">
        <v>1</v>
      </c>
      <c r="L3407" s="21">
        <f t="shared" si="359"/>
        <v>0</v>
      </c>
      <c r="M3407" s="21" t="s">
        <v>5015</v>
      </c>
      <c r="N3407" s="30">
        <v>45941</v>
      </c>
      <c r="O3407" s="48">
        <v>61530</v>
      </c>
      <c r="P3407" s="21" t="s">
        <v>621</v>
      </c>
      <c r="Q3407" s="21">
        <v>58156809782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Hyderabad</v>
      </c>
      <c r="W3407" s="38"/>
      <c r="X3407" s="30">
        <v>45943</v>
      </c>
      <c r="Y3407" s="21">
        <f t="shared" si="360"/>
        <v>2</v>
      </c>
      <c r="Z3407" s="21" t="str">
        <f t="shared" si="361"/>
        <v>Saturday</v>
      </c>
      <c r="AA3407" s="21" t="str">
        <f t="shared" si="362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3406</v>
      </c>
      <c r="B3408" s="21" t="s">
        <v>4840</v>
      </c>
      <c r="C3408" s="30">
        <v>45933</v>
      </c>
      <c r="D3408" s="30">
        <v>45938</v>
      </c>
      <c r="E3408" s="47">
        <v>98.7</v>
      </c>
      <c r="F3408" s="47">
        <f t="shared" si="357"/>
        <v>8685.6</v>
      </c>
      <c r="G3408" s="48">
        <f t="shared" si="358"/>
        <v>8685.6</v>
      </c>
      <c r="H3408" s="21">
        <v>426102</v>
      </c>
      <c r="I3408" s="21" t="s">
        <v>1876</v>
      </c>
      <c r="J3408" s="21">
        <v>1</v>
      </c>
      <c r="K3408" s="21">
        <v>1</v>
      </c>
      <c r="L3408" s="21">
        <f t="shared" si="359"/>
        <v>0</v>
      </c>
      <c r="M3408" s="21" t="s">
        <v>5002</v>
      </c>
      <c r="N3408" s="30">
        <v>45941</v>
      </c>
      <c r="O3408" s="48">
        <v>15298.5</v>
      </c>
      <c r="P3408" s="21" t="s">
        <v>2170</v>
      </c>
      <c r="Q3408" s="21">
        <v>58156842866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Gujrat</v>
      </c>
      <c r="W3408" s="38"/>
      <c r="X3408" s="30">
        <v>45944</v>
      </c>
      <c r="Y3408" s="21">
        <f t="shared" si="360"/>
        <v>3</v>
      </c>
      <c r="Z3408" s="21" t="str">
        <f t="shared" si="361"/>
        <v>Saturday</v>
      </c>
      <c r="AA3408" s="21" t="str">
        <f t="shared" si="362"/>
        <v>Tuesday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3407</v>
      </c>
      <c r="B3409" s="21" t="s">
        <v>4840</v>
      </c>
      <c r="C3409" s="30">
        <v>45933</v>
      </c>
      <c r="D3409" s="30">
        <v>45938</v>
      </c>
      <c r="E3409" s="47">
        <v>87.5</v>
      </c>
      <c r="F3409" s="47">
        <f t="shared" si="357"/>
        <v>7700</v>
      </c>
      <c r="G3409" s="48">
        <f t="shared" si="358"/>
        <v>7700</v>
      </c>
      <c r="H3409" s="21">
        <v>426105</v>
      </c>
      <c r="I3409" s="21" t="s">
        <v>1759</v>
      </c>
      <c r="J3409" s="21">
        <v>1</v>
      </c>
      <c r="K3409" s="21">
        <v>1</v>
      </c>
      <c r="L3409" s="21">
        <f t="shared" si="359"/>
        <v>0</v>
      </c>
      <c r="M3409" s="21" t="s">
        <v>5002</v>
      </c>
      <c r="N3409" s="30">
        <v>45941</v>
      </c>
      <c r="O3409" s="48">
        <v>13562.5</v>
      </c>
      <c r="P3409" s="21" t="s">
        <v>2170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0"/>
        <v>3</v>
      </c>
      <c r="Z3409" s="21" t="str">
        <f t="shared" si="361"/>
        <v>Saturday</v>
      </c>
      <c r="AA3409" s="21" t="str">
        <f t="shared" si="362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3408</v>
      </c>
      <c r="B3410" s="21" t="s">
        <v>4840</v>
      </c>
      <c r="C3410" s="30">
        <v>45933</v>
      </c>
      <c r="D3410" s="30">
        <v>45938</v>
      </c>
      <c r="E3410" s="47">
        <v>490.5</v>
      </c>
      <c r="F3410" s="47">
        <f t="shared" si="357"/>
        <v>43164</v>
      </c>
      <c r="G3410" s="48">
        <f t="shared" si="358"/>
        <v>43164</v>
      </c>
      <c r="H3410" s="21">
        <v>480058</v>
      </c>
      <c r="I3410" s="21" t="s">
        <v>4821</v>
      </c>
      <c r="J3410" s="21">
        <v>1</v>
      </c>
      <c r="K3410" s="21">
        <v>1</v>
      </c>
      <c r="L3410" s="21">
        <f t="shared" si="359"/>
        <v>0</v>
      </c>
      <c r="M3410" s="21" t="s">
        <v>5153</v>
      </c>
      <c r="N3410" s="30">
        <v>45941</v>
      </c>
      <c r="O3410" s="48">
        <v>62130</v>
      </c>
      <c r="P3410" s="21" t="s">
        <v>302</v>
      </c>
      <c r="Q3410" s="21">
        <v>58156838364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Banglore</v>
      </c>
      <c r="W3410" s="38"/>
      <c r="X3410" s="30">
        <v>45943</v>
      </c>
      <c r="Y3410" s="21">
        <f t="shared" si="360"/>
        <v>2</v>
      </c>
      <c r="Z3410" s="21" t="str">
        <f t="shared" si="361"/>
        <v>Saturday</v>
      </c>
      <c r="AA3410" s="21" t="str">
        <f t="shared" si="362"/>
        <v>Monday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3409</v>
      </c>
      <c r="B3411" s="21" t="s">
        <v>4840</v>
      </c>
      <c r="C3411" s="30">
        <v>45933</v>
      </c>
      <c r="D3411" s="30">
        <v>45938</v>
      </c>
      <c r="E3411" s="47">
        <v>123.2</v>
      </c>
      <c r="F3411" s="47">
        <f t="shared" si="357"/>
        <v>10841.6</v>
      </c>
      <c r="G3411" s="48">
        <f t="shared" si="358"/>
        <v>10841.6</v>
      </c>
      <c r="H3411" s="21">
        <v>502311</v>
      </c>
      <c r="I3411" s="21" t="s">
        <v>4822</v>
      </c>
      <c r="J3411" s="21">
        <v>1</v>
      </c>
      <c r="K3411" s="21">
        <v>1</v>
      </c>
      <c r="L3411" s="21">
        <f t="shared" si="359"/>
        <v>0</v>
      </c>
      <c r="M3411" s="21" t="s">
        <v>5021</v>
      </c>
      <c r="N3411" s="30">
        <v>45941</v>
      </c>
      <c r="O3411" s="48">
        <v>15048</v>
      </c>
      <c r="P3411" s="21" t="s">
        <v>617</v>
      </c>
      <c r="Q3411" s="21">
        <v>58156839753</v>
      </c>
      <c r="R3411" s="30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Bhuvneshwar</v>
      </c>
      <c r="W3411" s="38"/>
      <c r="X3411" s="30">
        <v>45945</v>
      </c>
      <c r="Y3411" s="21">
        <f t="shared" si="360"/>
        <v>4</v>
      </c>
      <c r="Z3411" s="21" t="str">
        <f t="shared" si="361"/>
        <v>Saturday</v>
      </c>
      <c r="AA3411" s="21" t="str">
        <f t="shared" si="362"/>
        <v>Wednesday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3410</v>
      </c>
      <c r="B3412" s="21" t="s">
        <v>4840</v>
      </c>
      <c r="C3412" s="30">
        <v>45933</v>
      </c>
      <c r="D3412" s="30">
        <v>45938</v>
      </c>
      <c r="E3412" s="47">
        <v>226.1</v>
      </c>
      <c r="F3412" s="47">
        <f t="shared" si="357"/>
        <v>19896.8</v>
      </c>
      <c r="G3412" s="48">
        <f t="shared" si="358"/>
        <v>39793.599999999999</v>
      </c>
      <c r="H3412" s="21">
        <v>503822</v>
      </c>
      <c r="I3412" s="21" t="s">
        <v>4823</v>
      </c>
      <c r="J3412" s="21">
        <v>2</v>
      </c>
      <c r="K3412" s="21">
        <v>2</v>
      </c>
      <c r="L3412" s="21">
        <f t="shared" si="359"/>
        <v>0</v>
      </c>
      <c r="M3412" s="21" t="s">
        <v>4998</v>
      </c>
      <c r="N3412" s="30">
        <v>45941</v>
      </c>
      <c r="O3412" s="48">
        <f>35045.5*2</f>
        <v>70091</v>
      </c>
      <c r="P3412" s="21" t="s">
        <v>2170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0"/>
        <v>3</v>
      </c>
      <c r="Z3412" s="21" t="str">
        <f t="shared" si="361"/>
        <v>Saturday</v>
      </c>
      <c r="AA3412" s="21" t="str">
        <f t="shared" si="362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3411</v>
      </c>
      <c r="B3413" s="21" t="s">
        <v>4840</v>
      </c>
      <c r="C3413" s="30">
        <v>45933</v>
      </c>
      <c r="D3413" s="30">
        <v>45938</v>
      </c>
      <c r="E3413" s="47">
        <v>177.1</v>
      </c>
      <c r="F3413" s="47">
        <f t="shared" si="357"/>
        <v>15584.8</v>
      </c>
      <c r="G3413" s="48">
        <f t="shared" si="358"/>
        <v>31169.599999999999</v>
      </c>
      <c r="H3413" s="21">
        <v>503832</v>
      </c>
      <c r="I3413" s="21" t="s">
        <v>4823</v>
      </c>
      <c r="J3413" s="21">
        <v>2</v>
      </c>
      <c r="K3413" s="21">
        <v>2</v>
      </c>
      <c r="L3413" s="21">
        <f t="shared" si="359"/>
        <v>0</v>
      </c>
      <c r="M3413" s="21" t="s">
        <v>4998</v>
      </c>
      <c r="N3413" s="30">
        <v>45941</v>
      </c>
      <c r="O3413" s="48">
        <f>27450.5*2</f>
        <v>54901</v>
      </c>
      <c r="P3413" s="21" t="s">
        <v>2170</v>
      </c>
      <c r="Q3413" s="21">
        <v>58156842866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Gujrat</v>
      </c>
      <c r="W3413" s="38"/>
      <c r="X3413" s="30">
        <v>45944</v>
      </c>
      <c r="Y3413" s="21">
        <f t="shared" si="360"/>
        <v>3</v>
      </c>
      <c r="Z3413" s="21" t="str">
        <f t="shared" si="361"/>
        <v>Saturday</v>
      </c>
      <c r="AA3413" s="21" t="str">
        <f t="shared" si="362"/>
        <v>Tuesday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x14ac:dyDescent="0.25">
      <c r="A3414" s="21">
        <v>3412</v>
      </c>
      <c r="B3414" s="21" t="s">
        <v>4840</v>
      </c>
      <c r="C3414" s="30">
        <v>45933</v>
      </c>
      <c r="D3414" s="30">
        <v>45938</v>
      </c>
      <c r="E3414" s="47">
        <v>92.4</v>
      </c>
      <c r="F3414" s="47">
        <f t="shared" si="357"/>
        <v>8131.2000000000007</v>
      </c>
      <c r="G3414" s="48">
        <f t="shared" si="358"/>
        <v>8131.2000000000007</v>
      </c>
      <c r="H3414" s="21">
        <v>505810</v>
      </c>
      <c r="I3414" s="21" t="s">
        <v>4824</v>
      </c>
      <c r="J3414" s="21">
        <v>1</v>
      </c>
      <c r="K3414" s="21">
        <v>1</v>
      </c>
      <c r="L3414" s="21">
        <f t="shared" si="359"/>
        <v>0</v>
      </c>
      <c r="M3414" s="21" t="s">
        <v>4980</v>
      </c>
      <c r="N3414" s="30">
        <v>45941</v>
      </c>
      <c r="O3414" s="48">
        <v>15345</v>
      </c>
      <c r="P3414" s="21" t="s">
        <v>3333</v>
      </c>
      <c r="Q3414" s="21">
        <v>58156812770</v>
      </c>
      <c r="R3414" s="21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Hyderabad</v>
      </c>
      <c r="W3414" s="38"/>
      <c r="X3414" s="30">
        <v>45943</v>
      </c>
      <c r="Y3414" s="21">
        <f t="shared" si="360"/>
        <v>2</v>
      </c>
      <c r="Z3414" s="21" t="str">
        <f t="shared" si="361"/>
        <v>Saturday</v>
      </c>
      <c r="AA3414" s="21" t="str">
        <f t="shared" si="362"/>
        <v>Monday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x14ac:dyDescent="0.25">
      <c r="A3415" s="21">
        <v>3413</v>
      </c>
      <c r="B3415" s="21" t="s">
        <v>4840</v>
      </c>
      <c r="C3415" s="30">
        <v>45933</v>
      </c>
      <c r="D3415" s="30">
        <v>45938</v>
      </c>
      <c r="E3415" s="47">
        <v>166.6</v>
      </c>
      <c r="F3415" s="47">
        <f t="shared" si="357"/>
        <v>14660.8</v>
      </c>
      <c r="G3415" s="48">
        <f t="shared" si="358"/>
        <v>14660.8</v>
      </c>
      <c r="H3415" s="21">
        <v>506306</v>
      </c>
      <c r="I3415" s="21" t="s">
        <v>4825</v>
      </c>
      <c r="J3415" s="21">
        <v>1</v>
      </c>
      <c r="K3415" s="21">
        <v>1</v>
      </c>
      <c r="L3415" s="21">
        <f t="shared" si="359"/>
        <v>0</v>
      </c>
      <c r="M3415" s="21" t="s">
        <v>4998</v>
      </c>
      <c r="N3415" s="30">
        <v>45941</v>
      </c>
      <c r="O3415" s="48">
        <v>25823</v>
      </c>
      <c r="P3415" s="21" t="s">
        <v>2170</v>
      </c>
      <c r="Q3415" s="21">
        <v>58156842866</v>
      </c>
      <c r="R3415" s="21" t="s">
        <v>40</v>
      </c>
      <c r="S3415" s="3">
        <v>4</v>
      </c>
      <c r="T3415" s="37"/>
      <c r="U3415" s="21" t="s">
        <v>18</v>
      </c>
      <c r="V3415" s="21" t="str">
        <f>VLOOKUP(P3415,'Customer List'!B:C,2,)</f>
        <v>Gujrat</v>
      </c>
      <c r="W3415" s="38"/>
      <c r="X3415" s="30">
        <v>45944</v>
      </c>
      <c r="Y3415" s="21">
        <f t="shared" si="360"/>
        <v>3</v>
      </c>
      <c r="Z3415" s="21" t="str">
        <f t="shared" si="361"/>
        <v>Saturday</v>
      </c>
      <c r="AA3415" s="21" t="str">
        <f t="shared" si="362"/>
        <v>Tuesday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3414</v>
      </c>
      <c r="B3416" s="21" t="s">
        <v>4840</v>
      </c>
      <c r="C3416" s="30">
        <v>45933</v>
      </c>
      <c r="D3416" s="30">
        <v>45938</v>
      </c>
      <c r="E3416" s="47">
        <v>74.2</v>
      </c>
      <c r="F3416" s="47">
        <f t="shared" si="357"/>
        <v>6529.6</v>
      </c>
      <c r="G3416" s="48">
        <f t="shared" si="358"/>
        <v>6529.6</v>
      </c>
      <c r="H3416" s="21">
        <v>511001</v>
      </c>
      <c r="I3416" s="21" t="s">
        <v>4826</v>
      </c>
      <c r="J3416" s="21">
        <v>1</v>
      </c>
      <c r="K3416" s="21">
        <v>1</v>
      </c>
      <c r="L3416" s="21">
        <f t="shared" si="359"/>
        <v>0</v>
      </c>
      <c r="M3416" s="21" t="s">
        <v>4906</v>
      </c>
      <c r="N3416" s="30">
        <v>45939</v>
      </c>
      <c r="O3416" s="48">
        <v>10070</v>
      </c>
      <c r="P3416" s="21" t="s">
        <v>213</v>
      </c>
      <c r="Q3416" s="21" t="s">
        <v>1127</v>
      </c>
      <c r="R3416" s="21" t="s">
        <v>1127</v>
      </c>
      <c r="S3416" s="3">
        <v>4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0"/>
        <v>0</v>
      </c>
      <c r="Z3416" s="21" t="str">
        <f t="shared" si="361"/>
        <v>Thursday</v>
      </c>
      <c r="AA3416" s="21" t="str">
        <f t="shared" si="362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3415</v>
      </c>
      <c r="B3417" s="21" t="s">
        <v>4840</v>
      </c>
      <c r="C3417" s="30">
        <v>45933</v>
      </c>
      <c r="D3417" s="30">
        <v>45938</v>
      </c>
      <c r="E3417" s="47">
        <v>165.9</v>
      </c>
      <c r="F3417" s="47">
        <f t="shared" si="357"/>
        <v>14599.2</v>
      </c>
      <c r="G3417" s="48">
        <f t="shared" si="358"/>
        <v>14599.2</v>
      </c>
      <c r="H3417" s="21">
        <v>521707</v>
      </c>
      <c r="I3417" s="21" t="s">
        <v>4827</v>
      </c>
      <c r="J3417" s="21">
        <v>1</v>
      </c>
      <c r="K3417" s="21">
        <v>1</v>
      </c>
      <c r="L3417" s="21">
        <f t="shared" si="359"/>
        <v>0</v>
      </c>
      <c r="M3417" s="21" t="s">
        <v>4906</v>
      </c>
      <c r="N3417" s="30">
        <v>45939</v>
      </c>
      <c r="O3417" s="48">
        <v>22515</v>
      </c>
      <c r="P3417" s="21" t="s">
        <v>213</v>
      </c>
      <c r="Q3417" s="21" t="s">
        <v>1127</v>
      </c>
      <c r="R3417" s="21" t="s">
        <v>1127</v>
      </c>
      <c r="S3417" s="3">
        <v>4</v>
      </c>
      <c r="T3417" s="37"/>
      <c r="U3417" s="21" t="s">
        <v>18</v>
      </c>
      <c r="V3417" s="21" t="str">
        <f>VLOOKUP(P3417,'Customer List'!B:C,2,)</f>
        <v>Delhi</v>
      </c>
      <c r="W3417" s="38"/>
      <c r="X3417" s="30">
        <f>IF(OR(R3417 = "PRIYANKA MADAM", R3417 = "DEEPAK", R3417 = "PORTER"),N3417,"")</f>
        <v>45939</v>
      </c>
      <c r="Y3417" s="21">
        <f t="shared" si="360"/>
        <v>0</v>
      </c>
      <c r="Z3417" s="21" t="str">
        <f t="shared" si="361"/>
        <v>Thursday</v>
      </c>
      <c r="AA3417" s="21" t="str">
        <f t="shared" si="362"/>
        <v>Thursday</v>
      </c>
      <c r="AB3417" s="21" t="str">
        <f>VLOOKUP(U3417,'Currency Sheet'!A:C,3,)</f>
        <v>DOLLAR</v>
      </c>
      <c r="AC3417" s="42" t="str">
        <f>VLOOKUP(P3417,'Customer List'!B:D,3,)</f>
        <v>Local</v>
      </c>
    </row>
    <row r="3418" spans="1:29" x14ac:dyDescent="0.25">
      <c r="A3418" s="21">
        <v>3416</v>
      </c>
      <c r="B3418" s="21" t="s">
        <v>4840</v>
      </c>
      <c r="C3418" s="30">
        <v>45933</v>
      </c>
      <c r="D3418" s="30">
        <v>45938</v>
      </c>
      <c r="E3418" s="47">
        <v>324.8</v>
      </c>
      <c r="F3418" s="47">
        <f t="shared" si="357"/>
        <v>28582.400000000001</v>
      </c>
      <c r="G3418" s="48">
        <f t="shared" si="358"/>
        <v>28582.400000000001</v>
      </c>
      <c r="H3418" s="21">
        <v>571104</v>
      </c>
      <c r="I3418" s="21" t="s">
        <v>4828</v>
      </c>
      <c r="J3418" s="21">
        <v>1</v>
      </c>
      <c r="K3418" s="21">
        <v>1</v>
      </c>
      <c r="L3418" s="21">
        <f t="shared" si="359"/>
        <v>0</v>
      </c>
      <c r="M3418" s="21" t="s">
        <v>5019</v>
      </c>
      <c r="N3418" s="30">
        <v>45941</v>
      </c>
      <c r="O3418" s="48">
        <v>48905.599999999999</v>
      </c>
      <c r="P3418" s="21" t="s">
        <v>165</v>
      </c>
      <c r="Q3418" s="21">
        <v>58156810375</v>
      </c>
      <c r="R3418" s="21" t="s">
        <v>40</v>
      </c>
      <c r="S3418" s="3">
        <v>-20</v>
      </c>
      <c r="T3418" s="37"/>
      <c r="U3418" s="21" t="s">
        <v>18</v>
      </c>
      <c r="V3418" s="21" t="str">
        <f>VLOOKUP(P3418,'Customer List'!B:C,2,)</f>
        <v>Lucknow</v>
      </c>
      <c r="W3418" s="38"/>
      <c r="X3418" s="30">
        <v>45943</v>
      </c>
      <c r="Y3418" s="21">
        <f t="shared" si="360"/>
        <v>2</v>
      </c>
      <c r="Z3418" s="21" t="str">
        <f t="shared" si="361"/>
        <v>Saturday</v>
      </c>
      <c r="AA3418" s="21" t="str">
        <f t="shared" si="362"/>
        <v>Monday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3417</v>
      </c>
      <c r="B3419" s="21" t="s">
        <v>4840</v>
      </c>
      <c r="C3419" s="30">
        <v>45933</v>
      </c>
      <c r="D3419" s="30">
        <v>45938</v>
      </c>
      <c r="E3419" s="47">
        <v>160.30000000000001</v>
      </c>
      <c r="F3419" s="47">
        <f t="shared" si="357"/>
        <v>14106.400000000001</v>
      </c>
      <c r="G3419" s="48">
        <f t="shared" si="358"/>
        <v>14106.400000000001</v>
      </c>
      <c r="H3419" s="21">
        <v>573002</v>
      </c>
      <c r="I3419" s="21" t="s">
        <v>4829</v>
      </c>
      <c r="J3419" s="21">
        <v>1</v>
      </c>
      <c r="K3419" s="21">
        <v>1</v>
      </c>
      <c r="L3419" s="21">
        <f t="shared" si="359"/>
        <v>0</v>
      </c>
      <c r="M3419" s="21" t="s">
        <v>4906</v>
      </c>
      <c r="N3419" s="30">
        <v>45939</v>
      </c>
      <c r="O3419" s="48">
        <v>21755</v>
      </c>
      <c r="P3419" s="21" t="s">
        <v>213</v>
      </c>
      <c r="Q3419" s="21" t="s">
        <v>1127</v>
      </c>
      <c r="R3419" s="21" t="s">
        <v>1127</v>
      </c>
      <c r="S3419" s="3">
        <v>-20</v>
      </c>
      <c r="T3419" s="37"/>
      <c r="U3419" s="21" t="s">
        <v>18</v>
      </c>
      <c r="V3419" s="21" t="str">
        <f>VLOOKUP(P3419,'Customer List'!B:C,2,)</f>
        <v>Delhi</v>
      </c>
      <c r="W3419" s="38"/>
      <c r="X3419" s="30">
        <f>IF(OR(R3419 = "PRIYANKA MADAM", R3419 = "DEEPAK", R3419 = "PORTER"),N3419,"")</f>
        <v>45939</v>
      </c>
      <c r="Y3419" s="21">
        <f t="shared" si="360"/>
        <v>0</v>
      </c>
      <c r="Z3419" s="21" t="str">
        <f t="shared" si="361"/>
        <v>Thursday</v>
      </c>
      <c r="AA3419" s="21" t="str">
        <f t="shared" si="362"/>
        <v>Thursday</v>
      </c>
      <c r="AB3419" s="21" t="str">
        <f>VLOOKUP(U3419,'Currency Sheet'!A:C,3,)</f>
        <v>DOLLAR</v>
      </c>
      <c r="AC3419" s="42" t="str">
        <f>VLOOKUP(P3419,'Customer List'!B:D,3,)</f>
        <v>Local</v>
      </c>
    </row>
    <row r="3420" spans="1:29" x14ac:dyDescent="0.25">
      <c r="A3420" s="21">
        <v>3418</v>
      </c>
      <c r="B3420" s="21" t="s">
        <v>4840</v>
      </c>
      <c r="C3420" s="30">
        <v>45933</v>
      </c>
      <c r="D3420" s="30">
        <v>45938</v>
      </c>
      <c r="E3420" s="47">
        <v>451.5</v>
      </c>
      <c r="F3420" s="47">
        <f t="shared" si="357"/>
        <v>39732</v>
      </c>
      <c r="G3420" s="48">
        <f t="shared" si="358"/>
        <v>39732</v>
      </c>
      <c r="H3420" s="21">
        <v>574806</v>
      </c>
      <c r="I3420" s="21" t="s">
        <v>4830</v>
      </c>
      <c r="J3420" s="21">
        <v>1</v>
      </c>
      <c r="K3420" s="21">
        <v>1</v>
      </c>
      <c r="L3420" s="21">
        <f t="shared" si="359"/>
        <v>0</v>
      </c>
      <c r="M3420" s="21" t="s">
        <v>4986</v>
      </c>
      <c r="N3420" s="30">
        <v>45941</v>
      </c>
      <c r="O3420" s="48">
        <v>61275</v>
      </c>
      <c r="P3420" s="21" t="s">
        <v>302</v>
      </c>
      <c r="Q3420" s="21">
        <v>58156810622</v>
      </c>
      <c r="R3420" s="21" t="s">
        <v>40</v>
      </c>
      <c r="S3420" s="3">
        <v>-20</v>
      </c>
      <c r="T3420" s="37"/>
      <c r="U3420" s="21" t="s">
        <v>18</v>
      </c>
      <c r="V3420" s="21" t="str">
        <f>VLOOKUP(P3420,'Customer List'!B:C,2,)</f>
        <v>Banglore</v>
      </c>
      <c r="W3420" s="38"/>
      <c r="X3420" s="30">
        <v>45943</v>
      </c>
      <c r="Y3420" s="21">
        <f t="shared" si="360"/>
        <v>2</v>
      </c>
      <c r="Z3420" s="21" t="str">
        <f t="shared" si="361"/>
        <v>Saturday</v>
      </c>
      <c r="AA3420" s="21" t="str">
        <f t="shared" si="362"/>
        <v>Monday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3419</v>
      </c>
      <c r="B3421" s="21" t="s">
        <v>4840</v>
      </c>
      <c r="C3421" s="30">
        <v>45933</v>
      </c>
      <c r="D3421" s="30">
        <v>45938</v>
      </c>
      <c r="E3421" s="47">
        <v>177.1</v>
      </c>
      <c r="F3421" s="47">
        <f t="shared" si="357"/>
        <v>15584.8</v>
      </c>
      <c r="G3421" s="48">
        <f t="shared" si="358"/>
        <v>15584.8</v>
      </c>
      <c r="H3421" s="21">
        <v>640914</v>
      </c>
      <c r="I3421" s="21" t="s">
        <v>4831</v>
      </c>
      <c r="J3421" s="21">
        <v>1</v>
      </c>
      <c r="K3421" s="21">
        <v>1</v>
      </c>
      <c r="L3421" s="21">
        <f t="shared" si="359"/>
        <v>0</v>
      </c>
      <c r="M3421" s="21" t="s">
        <v>5000</v>
      </c>
      <c r="N3421" s="30">
        <v>45941</v>
      </c>
      <c r="O3421" s="48">
        <v>27450.5</v>
      </c>
      <c r="P3421" s="21" t="s">
        <v>2170</v>
      </c>
      <c r="Q3421" s="21">
        <v>58156842866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60"/>
        <v>3</v>
      </c>
      <c r="Z3421" s="21" t="str">
        <f t="shared" si="361"/>
        <v>Saturday</v>
      </c>
      <c r="AA3421" s="21" t="str">
        <f t="shared" si="362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3420</v>
      </c>
      <c r="B3422" s="21" t="s">
        <v>4840</v>
      </c>
      <c r="C3422" s="30">
        <v>45933</v>
      </c>
      <c r="D3422" s="30">
        <v>45938</v>
      </c>
      <c r="E3422" s="47">
        <v>82.6</v>
      </c>
      <c r="F3422" s="47">
        <f t="shared" si="357"/>
        <v>7268.7999999999993</v>
      </c>
      <c r="G3422" s="48">
        <f t="shared" si="358"/>
        <v>7268.7999999999993</v>
      </c>
      <c r="H3422" s="21">
        <v>740368</v>
      </c>
      <c r="I3422" s="21" t="s">
        <v>4832</v>
      </c>
      <c r="J3422" s="21">
        <v>1</v>
      </c>
      <c r="K3422" s="21">
        <v>1</v>
      </c>
      <c r="L3422" s="21">
        <f t="shared" si="359"/>
        <v>0</v>
      </c>
      <c r="M3422" s="21" t="s">
        <v>4990</v>
      </c>
      <c r="N3422" s="30">
        <v>45941</v>
      </c>
      <c r="O3422" s="48">
        <v>14190</v>
      </c>
      <c r="P3422" s="21" t="s">
        <v>319</v>
      </c>
      <c r="Q3422" s="21">
        <v>58156810935</v>
      </c>
      <c r="R3422" s="21" t="s">
        <v>40</v>
      </c>
      <c r="S3422" s="3">
        <v>4</v>
      </c>
      <c r="T3422" s="37"/>
      <c r="U3422" s="21" t="s">
        <v>18</v>
      </c>
      <c r="V3422" s="21" t="str">
        <f>VLOOKUP(P3422,'Customer List'!B:C,2,)</f>
        <v>Gujrat</v>
      </c>
      <c r="W3422" s="38"/>
      <c r="X3422" s="30">
        <v>45944</v>
      </c>
      <c r="Y3422" s="21">
        <f t="shared" si="360"/>
        <v>3</v>
      </c>
      <c r="Z3422" s="21" t="str">
        <f t="shared" si="361"/>
        <v>Saturday</v>
      </c>
      <c r="AA3422" s="21" t="str">
        <f t="shared" si="362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3421</v>
      </c>
      <c r="B3423" s="21" t="s">
        <v>4840</v>
      </c>
      <c r="C3423" s="30">
        <v>45933</v>
      </c>
      <c r="D3423" s="30">
        <v>45938</v>
      </c>
      <c r="E3423" s="47">
        <v>1232.7</v>
      </c>
      <c r="F3423" s="47">
        <f t="shared" si="357"/>
        <v>108477.6</v>
      </c>
      <c r="G3423" s="48">
        <f t="shared" si="358"/>
        <v>108477.6</v>
      </c>
      <c r="H3423" s="21">
        <v>740809</v>
      </c>
      <c r="I3423" s="21" t="s">
        <v>4833</v>
      </c>
      <c r="J3423" s="21">
        <v>1</v>
      </c>
      <c r="K3423" s="21">
        <v>1</v>
      </c>
      <c r="L3423" s="21">
        <f t="shared" si="359"/>
        <v>0</v>
      </c>
      <c r="M3423" s="21" t="s">
        <v>4990</v>
      </c>
      <c r="N3423" s="30">
        <v>45941</v>
      </c>
      <c r="O3423" s="48">
        <v>204716.25</v>
      </c>
      <c r="P3423" s="21" t="s">
        <v>319</v>
      </c>
      <c r="Q3423" s="21">
        <v>58156810935</v>
      </c>
      <c r="R3423" s="21" t="s">
        <v>40</v>
      </c>
      <c r="S3423" s="3">
        <v>4</v>
      </c>
      <c r="T3423" s="37"/>
      <c r="U3423" s="21" t="s">
        <v>18</v>
      </c>
      <c r="V3423" s="21" t="str">
        <f>VLOOKUP(P3423,'Customer List'!B:C,2,)</f>
        <v>Gujrat</v>
      </c>
      <c r="W3423" s="38"/>
      <c r="X3423" s="30">
        <v>45944</v>
      </c>
      <c r="Y3423" s="21">
        <f t="shared" si="360"/>
        <v>3</v>
      </c>
      <c r="Z3423" s="21" t="str">
        <f t="shared" si="361"/>
        <v>Saturday</v>
      </c>
      <c r="AA3423" s="21" t="str">
        <f t="shared" si="362"/>
        <v>Tuesday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3422</v>
      </c>
      <c r="B3424" s="21" t="s">
        <v>4840</v>
      </c>
      <c r="C3424" s="30">
        <v>45933</v>
      </c>
      <c r="D3424" s="30">
        <v>45938</v>
      </c>
      <c r="E3424" s="47">
        <v>86.8</v>
      </c>
      <c r="F3424" s="47">
        <f t="shared" si="357"/>
        <v>7638.4</v>
      </c>
      <c r="G3424" s="48">
        <f t="shared" si="358"/>
        <v>7638.4</v>
      </c>
      <c r="H3424" s="21">
        <v>773302</v>
      </c>
      <c r="I3424" s="21" t="s">
        <v>4834</v>
      </c>
      <c r="J3424" s="21">
        <v>1</v>
      </c>
      <c r="K3424" s="21">
        <v>1</v>
      </c>
      <c r="L3424" s="21">
        <f t="shared" si="359"/>
        <v>0</v>
      </c>
      <c r="M3424" s="21" t="s">
        <v>4984</v>
      </c>
      <c r="N3424" s="30">
        <v>45941</v>
      </c>
      <c r="O3424" s="48">
        <v>13454</v>
      </c>
      <c r="P3424" s="21" t="s">
        <v>298</v>
      </c>
      <c r="Q3424" s="21">
        <v>58156810762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Banglore</v>
      </c>
      <c r="W3424" s="38"/>
      <c r="X3424" s="30">
        <v>45943</v>
      </c>
      <c r="Y3424" s="21">
        <f t="shared" si="360"/>
        <v>2</v>
      </c>
      <c r="Z3424" s="21" t="str">
        <f t="shared" si="361"/>
        <v>Saturday</v>
      </c>
      <c r="AA3424" s="21" t="str">
        <f t="shared" si="362"/>
        <v>Monday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x14ac:dyDescent="0.25">
      <c r="A3425" s="21">
        <v>3423</v>
      </c>
      <c r="B3425" s="21" t="s">
        <v>4840</v>
      </c>
      <c r="C3425" s="30">
        <v>45933</v>
      </c>
      <c r="D3425" s="30">
        <v>45938</v>
      </c>
      <c r="E3425" s="47">
        <v>58.1</v>
      </c>
      <c r="F3425" s="47">
        <f t="shared" si="357"/>
        <v>5112.8</v>
      </c>
      <c r="G3425" s="48">
        <f t="shared" si="358"/>
        <v>5112.8</v>
      </c>
      <c r="H3425" s="21">
        <v>776702</v>
      </c>
      <c r="I3425" s="21" t="s">
        <v>4835</v>
      </c>
      <c r="J3425" s="21">
        <v>1</v>
      </c>
      <c r="K3425" s="21">
        <v>1</v>
      </c>
      <c r="L3425" s="21">
        <f t="shared" si="359"/>
        <v>0</v>
      </c>
      <c r="M3425" s="21" t="s">
        <v>4982</v>
      </c>
      <c r="N3425" s="30">
        <v>45941</v>
      </c>
      <c r="O3425" s="48">
        <v>9005.5</v>
      </c>
      <c r="P3425" s="21" t="s">
        <v>295</v>
      </c>
      <c r="Q3425" s="21">
        <v>58156812453</v>
      </c>
      <c r="R3425" s="21" t="s">
        <v>40</v>
      </c>
      <c r="S3425" s="3">
        <v>-20</v>
      </c>
      <c r="T3425" s="37"/>
      <c r="U3425" s="21" t="s">
        <v>18</v>
      </c>
      <c r="V3425" s="21" t="str">
        <f>VLOOKUP(P3425,'Customer List'!B:C,2,)</f>
        <v>Kerala</v>
      </c>
      <c r="W3425" s="38"/>
      <c r="X3425" s="30">
        <v>45944</v>
      </c>
      <c r="Y3425" s="21">
        <f t="shared" si="360"/>
        <v>3</v>
      </c>
      <c r="Z3425" s="21" t="str">
        <f t="shared" si="361"/>
        <v>Saturday</v>
      </c>
      <c r="AA3425" s="21" t="str">
        <f t="shared" si="362"/>
        <v>Tuesday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3424</v>
      </c>
      <c r="B3426" s="21" t="s">
        <v>4840</v>
      </c>
      <c r="C3426" s="30">
        <v>45933</v>
      </c>
      <c r="D3426" s="30">
        <v>45938</v>
      </c>
      <c r="E3426" s="47">
        <v>451.5</v>
      </c>
      <c r="F3426" s="47">
        <f t="shared" si="357"/>
        <v>39732</v>
      </c>
      <c r="G3426" s="48">
        <f t="shared" si="358"/>
        <v>39732</v>
      </c>
      <c r="H3426" s="21">
        <v>777406</v>
      </c>
      <c r="I3426" s="21" t="s">
        <v>4836</v>
      </c>
      <c r="J3426" s="21">
        <v>1</v>
      </c>
      <c r="K3426" s="21">
        <v>1</v>
      </c>
      <c r="L3426" s="21">
        <f t="shared" si="359"/>
        <v>0</v>
      </c>
      <c r="M3426" s="21" t="s">
        <v>4988</v>
      </c>
      <c r="N3426" s="30">
        <v>45941</v>
      </c>
      <c r="O3426" s="48">
        <v>59985</v>
      </c>
      <c r="P3426" s="21" t="s">
        <v>2045</v>
      </c>
      <c r="Q3426" s="21">
        <v>58156811112</v>
      </c>
      <c r="R3426" s="21" t="s">
        <v>40</v>
      </c>
      <c r="S3426" s="3">
        <v>-20</v>
      </c>
      <c r="T3426" s="37"/>
      <c r="U3426" s="21" t="s">
        <v>18</v>
      </c>
      <c r="V3426" s="21" t="str">
        <f>VLOOKUP(P3426,'Customer List'!B:C,2,)</f>
        <v>Hyderabad</v>
      </c>
      <c r="W3426" s="38"/>
      <c r="X3426" s="30">
        <v>45943</v>
      </c>
      <c r="Y3426" s="21">
        <f t="shared" si="360"/>
        <v>2</v>
      </c>
      <c r="Z3426" s="21" t="str">
        <f t="shared" si="361"/>
        <v>Saturday</v>
      </c>
      <c r="AA3426" s="21" t="str">
        <f t="shared" si="362"/>
        <v>Monday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3425</v>
      </c>
      <c r="B3427" s="21" t="s">
        <v>4840</v>
      </c>
      <c r="C3427" s="30">
        <v>45933</v>
      </c>
      <c r="D3427" s="30">
        <v>45938</v>
      </c>
      <c r="E3427" s="47">
        <v>78.400000000000006</v>
      </c>
      <c r="F3427" s="47">
        <f t="shared" si="357"/>
        <v>6899.2000000000007</v>
      </c>
      <c r="G3427" s="48">
        <f t="shared" si="358"/>
        <v>13798.400000000001</v>
      </c>
      <c r="H3427" s="21">
        <v>801702</v>
      </c>
      <c r="I3427" s="21" t="s">
        <v>4837</v>
      </c>
      <c r="J3427" s="21">
        <v>2</v>
      </c>
      <c r="K3427" s="21">
        <v>2</v>
      </c>
      <c r="L3427" s="21">
        <f t="shared" si="359"/>
        <v>0</v>
      </c>
      <c r="M3427" s="21" t="s">
        <v>4905</v>
      </c>
      <c r="N3427" s="30">
        <v>45939</v>
      </c>
      <c r="O3427" s="48">
        <v>21280</v>
      </c>
      <c r="P3427" s="21" t="s">
        <v>213</v>
      </c>
      <c r="Q3427" s="21" t="s">
        <v>1127</v>
      </c>
      <c r="R3427" s="21" t="s">
        <v>1127</v>
      </c>
      <c r="S3427" s="3">
        <v>4</v>
      </c>
      <c r="T3427" s="37"/>
      <c r="U3427" s="21" t="s">
        <v>18</v>
      </c>
      <c r="V3427" s="21" t="str">
        <f>VLOOKUP(P3427,'Customer List'!B:C,2,)</f>
        <v>Delhi</v>
      </c>
      <c r="W3427" s="38"/>
      <c r="X3427" s="30">
        <f>IF(OR(R3427 = "PRIYANKA MADAM", R3427 = "DEEPAK", R3427 = "PORTER"),N3427,"")</f>
        <v>45939</v>
      </c>
      <c r="Y3427" s="21">
        <f t="shared" si="360"/>
        <v>0</v>
      </c>
      <c r="Z3427" s="21" t="str">
        <f t="shared" si="361"/>
        <v>Thursday</v>
      </c>
      <c r="AA3427" s="21" t="str">
        <f t="shared" si="362"/>
        <v>Thursday</v>
      </c>
      <c r="AB3427" s="21" t="str">
        <f>VLOOKUP(U3427,'Currency Sheet'!A:C,3,)</f>
        <v>DOLLAR</v>
      </c>
      <c r="AC3427" s="42" t="str">
        <f>VLOOKUP(P3427,'Customer List'!B:D,3,)</f>
        <v>Local</v>
      </c>
    </row>
    <row r="3428" spans="1:29" x14ac:dyDescent="0.25">
      <c r="A3428" s="21">
        <v>3426</v>
      </c>
      <c r="B3428" s="21">
        <v>179957</v>
      </c>
      <c r="C3428" s="30">
        <v>45936</v>
      </c>
      <c r="D3428" s="30">
        <v>45939</v>
      </c>
      <c r="E3428" s="47">
        <v>171.99</v>
      </c>
      <c r="F3428" s="47">
        <f t="shared" si="357"/>
        <v>15135.12</v>
      </c>
      <c r="G3428" s="48">
        <f t="shared" si="358"/>
        <v>15135.12</v>
      </c>
      <c r="H3428" s="21" t="s">
        <v>4973</v>
      </c>
      <c r="I3428" s="21" t="s">
        <v>4974</v>
      </c>
      <c r="J3428" s="21">
        <v>1</v>
      </c>
      <c r="K3428" s="21">
        <v>1</v>
      </c>
      <c r="L3428" s="21">
        <f t="shared" si="359"/>
        <v>0</v>
      </c>
      <c r="M3428" s="21" t="s">
        <v>5014</v>
      </c>
      <c r="N3428" s="30">
        <v>45941</v>
      </c>
      <c r="O3428" s="48">
        <v>12642</v>
      </c>
      <c r="P3428" s="21" t="s">
        <v>621</v>
      </c>
      <c r="Q3428" s="21">
        <v>58156809782</v>
      </c>
      <c r="R3428" s="21" t="s">
        <v>40</v>
      </c>
      <c r="S3428" s="3">
        <v>4</v>
      </c>
      <c r="T3428" s="37"/>
      <c r="U3428" s="21" t="s">
        <v>423</v>
      </c>
      <c r="V3428" s="21" t="str">
        <f>VLOOKUP(P3428,'Customer List'!B:C,2,)</f>
        <v>Hyderabad</v>
      </c>
      <c r="W3428" s="38"/>
      <c r="X3428" s="30">
        <v>45943</v>
      </c>
      <c r="Y3428" s="21">
        <f t="shared" si="360"/>
        <v>2</v>
      </c>
      <c r="Z3428" s="21" t="str">
        <f t="shared" si="361"/>
        <v>Saturday</v>
      </c>
      <c r="AA3428" s="21" t="str">
        <f t="shared" si="362"/>
        <v>Monday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3427</v>
      </c>
      <c r="B3429" s="21">
        <v>179957</v>
      </c>
      <c r="C3429" s="30">
        <v>45936</v>
      </c>
      <c r="D3429" s="30">
        <v>45939</v>
      </c>
      <c r="E3429" s="47">
        <f>8020.41/3</f>
        <v>2673.47</v>
      </c>
      <c r="F3429" s="47">
        <f t="shared" si="357"/>
        <v>235265.36</v>
      </c>
      <c r="G3429" s="48">
        <f t="shared" si="358"/>
        <v>705796.08</v>
      </c>
      <c r="H3429" s="21" t="s">
        <v>441</v>
      </c>
      <c r="I3429" s="21" t="s">
        <v>4975</v>
      </c>
      <c r="J3429" s="21">
        <v>3</v>
      </c>
      <c r="K3429" s="21">
        <v>3</v>
      </c>
      <c r="L3429" s="21">
        <f t="shared" si="359"/>
        <v>0</v>
      </c>
      <c r="M3429" s="21" t="s">
        <v>4989</v>
      </c>
      <c r="N3429" s="30">
        <v>45941</v>
      </c>
      <c r="O3429" s="48">
        <v>849366</v>
      </c>
      <c r="P3429" s="21" t="s">
        <v>370</v>
      </c>
      <c r="Q3429" s="21">
        <v>58156810935</v>
      </c>
      <c r="R3429" s="21" t="s">
        <v>40</v>
      </c>
      <c r="S3429" s="3">
        <v>4</v>
      </c>
      <c r="T3429" s="37"/>
      <c r="U3429" s="21" t="s">
        <v>423</v>
      </c>
      <c r="V3429" s="21" t="str">
        <f>VLOOKUP(P3429,'Customer List'!B:C,2,)</f>
        <v>Gujrat</v>
      </c>
      <c r="W3429" s="38"/>
      <c r="X3429" s="30">
        <v>45944</v>
      </c>
      <c r="Y3429" s="21">
        <f t="shared" si="360"/>
        <v>3</v>
      </c>
      <c r="Z3429" s="21" t="str">
        <f t="shared" si="361"/>
        <v>Saturday</v>
      </c>
      <c r="AA3429" s="21" t="str">
        <f t="shared" si="362"/>
        <v>Tuesday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3428</v>
      </c>
      <c r="B3430" s="21" t="s">
        <v>4845</v>
      </c>
      <c r="C3430" s="30">
        <v>45936</v>
      </c>
      <c r="D3430" s="30">
        <v>45939</v>
      </c>
      <c r="E3430" s="47">
        <v>136.80000000000001</v>
      </c>
      <c r="F3430" s="47">
        <f t="shared" si="357"/>
        <v>12038.400000000001</v>
      </c>
      <c r="G3430" s="48">
        <f t="shared" si="358"/>
        <v>120384.00000000001</v>
      </c>
      <c r="H3430" s="21" t="s">
        <v>564</v>
      </c>
      <c r="I3430" s="21" t="s">
        <v>5045</v>
      </c>
      <c r="J3430" s="21">
        <v>10</v>
      </c>
      <c r="K3430" s="21">
        <v>10</v>
      </c>
      <c r="L3430" s="21">
        <f t="shared" si="359"/>
        <v>0</v>
      </c>
      <c r="M3430" s="21" t="s">
        <v>4991</v>
      </c>
      <c r="N3430" s="30">
        <v>45941</v>
      </c>
      <c r="O3430" s="48">
        <v>172900</v>
      </c>
      <c r="P3430" s="21" t="s">
        <v>4978</v>
      </c>
      <c r="Q3430" s="21">
        <v>58156840210</v>
      </c>
      <c r="R3430" s="21" t="s">
        <v>40</v>
      </c>
      <c r="S3430" s="3">
        <v>-20</v>
      </c>
      <c r="T3430" s="37"/>
      <c r="U3430" s="21" t="s">
        <v>3344</v>
      </c>
      <c r="V3430" s="21" t="str">
        <f>VLOOKUP(P3430,'Customer List'!B:C,2,)</f>
        <v>VADODARA</v>
      </c>
      <c r="W3430" s="38"/>
      <c r="X3430" s="30">
        <v>45943</v>
      </c>
      <c r="Y3430" s="21">
        <f t="shared" si="360"/>
        <v>2</v>
      </c>
      <c r="Z3430" s="21" t="str">
        <f t="shared" si="361"/>
        <v>Saturday</v>
      </c>
      <c r="AA3430" s="21" t="str">
        <f t="shared" si="362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3429</v>
      </c>
      <c r="B3431" s="21" t="s">
        <v>4845</v>
      </c>
      <c r="C3431" s="30">
        <v>45936</v>
      </c>
      <c r="D3431" s="30">
        <v>45939</v>
      </c>
      <c r="E3431" s="47">
        <v>136.80000000000001</v>
      </c>
      <c r="F3431" s="47">
        <f t="shared" si="357"/>
        <v>12038.400000000001</v>
      </c>
      <c r="G3431" s="48">
        <f t="shared" si="358"/>
        <v>48153.600000000006</v>
      </c>
      <c r="H3431" s="21" t="s">
        <v>564</v>
      </c>
      <c r="I3431" s="21" t="s">
        <v>5045</v>
      </c>
      <c r="J3431" s="21">
        <v>4</v>
      </c>
      <c r="K3431" s="21">
        <v>4</v>
      </c>
      <c r="L3431" s="21">
        <f t="shared" si="359"/>
        <v>0</v>
      </c>
      <c r="M3431" s="21" t="s">
        <v>4892</v>
      </c>
      <c r="N3431" s="30">
        <v>45939</v>
      </c>
      <c r="O3431" s="48">
        <v>85120</v>
      </c>
      <c r="P3431" s="21" t="s">
        <v>4844</v>
      </c>
      <c r="Q3431" s="21">
        <v>58156706370</v>
      </c>
      <c r="R3431" s="21" t="s">
        <v>40</v>
      </c>
      <c r="S3431" s="3">
        <v>-20</v>
      </c>
      <c r="T3431" s="37"/>
      <c r="U3431" s="21" t="s">
        <v>3344</v>
      </c>
      <c r="V3431" s="21" t="str">
        <f>VLOOKUP(P3431,'Customer List'!B:C,2,)</f>
        <v>Banglore</v>
      </c>
      <c r="W3431" s="38"/>
      <c r="X3431" s="30">
        <v>45941</v>
      </c>
      <c r="Y3431" s="21">
        <f t="shared" si="360"/>
        <v>2</v>
      </c>
      <c r="Z3431" s="21" t="str">
        <f t="shared" si="361"/>
        <v>Thursday</v>
      </c>
      <c r="AA3431" s="21" t="str">
        <f t="shared" si="362"/>
        <v>Saturday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x14ac:dyDescent="0.25">
      <c r="A3432" s="21">
        <v>3430</v>
      </c>
      <c r="B3432" s="21" t="s">
        <v>4845</v>
      </c>
      <c r="C3432" s="30">
        <v>45936</v>
      </c>
      <c r="D3432" s="30">
        <v>45939</v>
      </c>
      <c r="E3432" s="47">
        <v>2631.9</v>
      </c>
      <c r="F3432" s="47">
        <f t="shared" si="357"/>
        <v>231607.2</v>
      </c>
      <c r="G3432" s="48">
        <f t="shared" si="358"/>
        <v>463214.4</v>
      </c>
      <c r="H3432" s="21" t="s">
        <v>1982</v>
      </c>
      <c r="I3432" s="21" t="s">
        <v>5046</v>
      </c>
      <c r="J3432" s="21">
        <v>2</v>
      </c>
      <c r="K3432" s="21">
        <v>2</v>
      </c>
      <c r="L3432" s="21">
        <f t="shared" si="359"/>
        <v>0</v>
      </c>
      <c r="M3432" s="21" t="s">
        <v>4991</v>
      </c>
      <c r="N3432" s="30">
        <v>45941</v>
      </c>
      <c r="O3432" s="48">
        <v>772590</v>
      </c>
      <c r="P3432" s="21" t="s">
        <v>4978</v>
      </c>
      <c r="Q3432" s="21">
        <v>58156840210</v>
      </c>
      <c r="R3432" s="21" t="s">
        <v>40</v>
      </c>
      <c r="S3432" s="3">
        <v>4</v>
      </c>
      <c r="T3432" s="37"/>
      <c r="U3432" s="21" t="s">
        <v>3344</v>
      </c>
      <c r="V3432" s="21" t="str">
        <f>VLOOKUP(P3432,'Customer List'!B:C,2,)</f>
        <v>VADODARA</v>
      </c>
      <c r="W3432" s="38"/>
      <c r="X3432" s="30">
        <v>45943</v>
      </c>
      <c r="Y3432" s="21">
        <f t="shared" si="360"/>
        <v>2</v>
      </c>
      <c r="Z3432" s="21" t="str">
        <f t="shared" si="361"/>
        <v>Saturday</v>
      </c>
      <c r="AA3432" s="21" t="str">
        <f t="shared" si="362"/>
        <v>Monday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x14ac:dyDescent="0.25">
      <c r="A3433" s="21">
        <v>3431</v>
      </c>
      <c r="B3433" s="21" t="s">
        <v>4845</v>
      </c>
      <c r="C3433" s="30">
        <v>45936</v>
      </c>
      <c r="D3433" s="30">
        <v>45939</v>
      </c>
      <c r="E3433" s="47">
        <v>220.5</v>
      </c>
      <c r="F3433" s="47">
        <f t="shared" si="357"/>
        <v>19404</v>
      </c>
      <c r="G3433" s="48">
        <f t="shared" si="358"/>
        <v>38808</v>
      </c>
      <c r="H3433" s="21" t="s">
        <v>4843</v>
      </c>
      <c r="I3433" s="21" t="s">
        <v>5047</v>
      </c>
      <c r="J3433" s="21">
        <v>2</v>
      </c>
      <c r="K3433" s="21">
        <v>2</v>
      </c>
      <c r="L3433" s="21">
        <f t="shared" si="359"/>
        <v>0</v>
      </c>
      <c r="M3433" s="21" t="s">
        <v>5012</v>
      </c>
      <c r="N3433" s="30">
        <v>45941</v>
      </c>
      <c r="O3433" s="48">
        <v>61740</v>
      </c>
      <c r="P3433" s="21" t="s">
        <v>4839</v>
      </c>
      <c r="Q3433" s="21">
        <v>58156808990</v>
      </c>
      <c r="R3433" s="21" t="s">
        <v>40</v>
      </c>
      <c r="S3433" s="3">
        <v>4</v>
      </c>
      <c r="T3433" s="37"/>
      <c r="U3433" s="21" t="s">
        <v>3344</v>
      </c>
      <c r="V3433" s="21" t="str">
        <f>VLOOKUP(P3433,'Customer List'!B:C,2,)</f>
        <v>Mumbai</v>
      </c>
      <c r="W3433" s="38"/>
      <c r="X3433" s="30">
        <v>45943</v>
      </c>
      <c r="Y3433" s="21">
        <f t="shared" si="360"/>
        <v>2</v>
      </c>
      <c r="Z3433" s="21" t="str">
        <f t="shared" si="361"/>
        <v>Saturday</v>
      </c>
      <c r="AA3433" s="21" t="str">
        <f t="shared" si="362"/>
        <v>Monday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3432</v>
      </c>
      <c r="B3434" s="21" t="s">
        <v>5040</v>
      </c>
      <c r="C3434" s="30">
        <v>45940</v>
      </c>
      <c r="D3434" s="30">
        <v>45943</v>
      </c>
      <c r="E3434" s="47">
        <v>88.9</v>
      </c>
      <c r="F3434" s="47">
        <f t="shared" si="357"/>
        <v>7823.2000000000007</v>
      </c>
      <c r="G3434" s="48">
        <f t="shared" si="358"/>
        <v>15646.400000000001</v>
      </c>
      <c r="H3434" s="21" t="s">
        <v>5041</v>
      </c>
      <c r="I3434" s="21" t="s">
        <v>5058</v>
      </c>
      <c r="J3434" s="21">
        <v>2</v>
      </c>
      <c r="K3434" s="21">
        <v>2</v>
      </c>
      <c r="L3434" s="21">
        <f t="shared" si="359"/>
        <v>0</v>
      </c>
      <c r="M3434" s="21" t="s">
        <v>5299</v>
      </c>
      <c r="N3434" s="30">
        <v>45954</v>
      </c>
      <c r="O3434" s="48">
        <v>216670</v>
      </c>
      <c r="P3434" s="21" t="s">
        <v>1102</v>
      </c>
      <c r="Q3434" s="21" t="s">
        <v>1127</v>
      </c>
      <c r="R3434" s="21" t="s">
        <v>1127</v>
      </c>
      <c r="S3434" s="3">
        <v>4</v>
      </c>
      <c r="T3434" s="37"/>
      <c r="U3434" s="21" t="s">
        <v>5042</v>
      </c>
      <c r="V3434" s="21" t="str">
        <f>VLOOKUP(P3434,'Customer List'!B:C,2,)</f>
        <v>Delhi</v>
      </c>
      <c r="W3434" s="38"/>
      <c r="X3434" s="30">
        <f>IF(OR(R3434 = "PRIYANKA MADAM", R3434 = "DEEPAK", R3434 = "PORTER"),N3434,"")</f>
        <v>45954</v>
      </c>
      <c r="Y3434" s="21">
        <f t="shared" si="360"/>
        <v>0</v>
      </c>
      <c r="Z3434" s="21" t="str">
        <f t="shared" si="361"/>
        <v>Friday</v>
      </c>
      <c r="AA3434" s="21" t="str">
        <f t="shared" si="362"/>
        <v>Friday</v>
      </c>
      <c r="AB3434" s="21" t="str">
        <f>VLOOKUP(U3434,'Currency Sheet'!A:C,3,)</f>
        <v>DOLLAR</v>
      </c>
      <c r="AC3434" s="42" t="str">
        <f>VLOOKUP(P3434,'Customer List'!B:D,3,)</f>
        <v>Local</v>
      </c>
    </row>
    <row r="3435" spans="1:29" x14ac:dyDescent="0.25">
      <c r="A3435" s="21">
        <v>3433</v>
      </c>
      <c r="B3435" s="21">
        <v>340077</v>
      </c>
      <c r="C3435" s="30">
        <v>45940</v>
      </c>
      <c r="D3435" s="30">
        <v>45943</v>
      </c>
      <c r="E3435" s="47">
        <v>99</v>
      </c>
      <c r="F3435" s="47">
        <f t="shared" si="357"/>
        <v>8712</v>
      </c>
      <c r="G3435" s="48">
        <f t="shared" si="358"/>
        <v>8712</v>
      </c>
      <c r="H3435" s="21" t="s">
        <v>5038</v>
      </c>
      <c r="I3435" s="21" t="s">
        <v>5059</v>
      </c>
      <c r="J3435" s="21">
        <v>1</v>
      </c>
      <c r="K3435" s="21">
        <v>1</v>
      </c>
      <c r="L3435" s="21">
        <f t="shared" si="359"/>
        <v>0</v>
      </c>
      <c r="M3435" s="21" t="s">
        <v>5044</v>
      </c>
      <c r="N3435" s="30">
        <v>45944</v>
      </c>
      <c r="O3435" s="48">
        <v>14731</v>
      </c>
      <c r="P3435" s="21" t="s">
        <v>208</v>
      </c>
      <c r="Q3435" s="21" t="s">
        <v>1127</v>
      </c>
      <c r="R3435" s="21" t="s">
        <v>1127</v>
      </c>
      <c r="S3435" s="3">
        <v>4</v>
      </c>
      <c r="T3435" s="37"/>
      <c r="U3435" s="21" t="s">
        <v>511</v>
      </c>
      <c r="V3435" s="21" t="str">
        <f>VLOOKUP(P3435,'Customer List'!B:C,2,)</f>
        <v>Delhi</v>
      </c>
      <c r="W3435" s="38"/>
      <c r="X3435" s="30">
        <f>IF(OR(R3435 = "PRIYANKA MADAM", R3435 = "DEEPAK", R3435 = "PORTER"),N3435,"")</f>
        <v>45944</v>
      </c>
      <c r="Y3435" s="21">
        <f t="shared" si="360"/>
        <v>0</v>
      </c>
      <c r="Z3435" s="21" t="str">
        <f t="shared" si="361"/>
        <v>Tuesday</v>
      </c>
      <c r="AA3435" s="21" t="str">
        <f t="shared" si="362"/>
        <v>Tuesday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3434</v>
      </c>
      <c r="B3436" s="21">
        <v>340077</v>
      </c>
      <c r="C3436" s="30">
        <v>45940</v>
      </c>
      <c r="D3436" s="30">
        <v>45943</v>
      </c>
      <c r="E3436" s="47">
        <v>60.75</v>
      </c>
      <c r="F3436" s="47">
        <f t="shared" si="357"/>
        <v>5346</v>
      </c>
      <c r="G3436" s="48">
        <f t="shared" si="358"/>
        <v>5346</v>
      </c>
      <c r="H3436" s="21" t="s">
        <v>5039</v>
      </c>
      <c r="I3436" s="21" t="s">
        <v>5060</v>
      </c>
      <c r="J3436" s="21">
        <v>1</v>
      </c>
      <c r="K3436" s="21">
        <v>1</v>
      </c>
      <c r="L3436" s="21">
        <f t="shared" si="359"/>
        <v>0</v>
      </c>
      <c r="M3436" s="21" t="s">
        <v>5145</v>
      </c>
      <c r="N3436" s="30">
        <v>45943</v>
      </c>
      <c r="O3436" s="48">
        <v>8808.75</v>
      </c>
      <c r="P3436" s="21" t="s">
        <v>541</v>
      </c>
      <c r="Q3436" s="21">
        <v>58156922342</v>
      </c>
      <c r="R3436" s="21" t="s">
        <v>40</v>
      </c>
      <c r="S3436" s="3">
        <v>4</v>
      </c>
      <c r="T3436" s="37"/>
      <c r="U3436" s="21" t="s">
        <v>511</v>
      </c>
      <c r="V3436" s="21" t="str">
        <f>VLOOKUP(P3436,'Customer List'!B:C,2,)</f>
        <v>Banglore</v>
      </c>
      <c r="W3436" s="38"/>
      <c r="X3436" s="30">
        <v>45944</v>
      </c>
      <c r="Y3436" s="21">
        <f t="shared" si="360"/>
        <v>1</v>
      </c>
      <c r="Z3436" s="21" t="str">
        <f t="shared" si="361"/>
        <v>Monday</v>
      </c>
      <c r="AA3436" s="21" t="str">
        <f t="shared" si="362"/>
        <v>Tuesday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3435</v>
      </c>
      <c r="B3437" s="21" t="s">
        <v>5023</v>
      </c>
      <c r="C3437" s="30">
        <v>45940</v>
      </c>
      <c r="D3437" s="30">
        <v>45943</v>
      </c>
      <c r="E3437" s="47">
        <v>99.6</v>
      </c>
      <c r="F3437" s="47">
        <f t="shared" si="357"/>
        <v>8764.7999999999993</v>
      </c>
      <c r="G3437" s="48">
        <f t="shared" si="358"/>
        <v>8764.7999999999993</v>
      </c>
      <c r="H3437" s="21" t="s">
        <v>2205</v>
      </c>
      <c r="I3437" s="21" t="s">
        <v>5048</v>
      </c>
      <c r="J3437" s="21">
        <v>1</v>
      </c>
      <c r="K3437" s="21">
        <v>1</v>
      </c>
      <c r="L3437" s="21">
        <f t="shared" si="359"/>
        <v>0</v>
      </c>
      <c r="M3437" s="21" t="s">
        <v>5146</v>
      </c>
      <c r="N3437" s="30">
        <v>45944</v>
      </c>
      <c r="O3437" s="48">
        <v>16367.6</v>
      </c>
      <c r="P3437" s="21" t="s">
        <v>165</v>
      </c>
      <c r="Q3437" s="21">
        <v>58156994700</v>
      </c>
      <c r="R3437" s="21" t="s">
        <v>40</v>
      </c>
      <c r="S3437" s="3">
        <v>-20</v>
      </c>
      <c r="T3437" s="37"/>
      <c r="U3437" s="21" t="s">
        <v>5025</v>
      </c>
      <c r="V3437" s="21" t="str">
        <f>VLOOKUP(P3437,'Customer List'!B:C,2,)</f>
        <v>Lucknow</v>
      </c>
      <c r="W3437" s="38"/>
      <c r="X3437" s="30">
        <v>45946</v>
      </c>
      <c r="Y3437" s="21">
        <f t="shared" si="360"/>
        <v>2</v>
      </c>
      <c r="Z3437" s="21" t="str">
        <f t="shared" si="361"/>
        <v>Tuesday</v>
      </c>
      <c r="AA3437" s="21" t="str">
        <f t="shared" si="362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3436</v>
      </c>
      <c r="B3438" s="21" t="s">
        <v>5023</v>
      </c>
      <c r="C3438" s="30">
        <v>45940</v>
      </c>
      <c r="D3438" s="30">
        <v>45943</v>
      </c>
      <c r="E3438" s="47">
        <v>5</v>
      </c>
      <c r="F3438" s="47">
        <f t="shared" si="357"/>
        <v>440</v>
      </c>
      <c r="G3438" s="48">
        <f t="shared" si="358"/>
        <v>880</v>
      </c>
      <c r="H3438" s="21" t="s">
        <v>5024</v>
      </c>
      <c r="I3438" s="21" t="s">
        <v>5049</v>
      </c>
      <c r="J3438" s="21">
        <v>2</v>
      </c>
      <c r="K3438" s="21">
        <v>2</v>
      </c>
      <c r="L3438" s="21">
        <f t="shared" si="359"/>
        <v>0</v>
      </c>
      <c r="M3438" s="21" t="s">
        <v>5708</v>
      </c>
      <c r="N3438" s="30">
        <v>45968</v>
      </c>
      <c r="O3438" s="48">
        <v>0</v>
      </c>
      <c r="P3438" s="21" t="s">
        <v>42</v>
      </c>
      <c r="Q3438" s="21" t="s">
        <v>2070</v>
      </c>
      <c r="R3438" s="21" t="s">
        <v>637</v>
      </c>
      <c r="S3438" s="3">
        <v>-20</v>
      </c>
      <c r="T3438" s="37" t="s">
        <v>2577</v>
      </c>
      <c r="U3438" s="21" t="s">
        <v>5025</v>
      </c>
      <c r="V3438" s="21" t="str">
        <f>VLOOKUP(P3438,'Customer List'!B:C,2,)</f>
        <v>Faridabad</v>
      </c>
      <c r="W3438" s="38" t="s">
        <v>5289</v>
      </c>
      <c r="X3438" s="30">
        <f>IF(OR(R3438 = "PRIYANKA MADAM", R3438 = "DEEPAK", R3438 = "PORTER"),N3438,"")</f>
        <v>45968</v>
      </c>
      <c r="Y3438" s="21">
        <f t="shared" si="360"/>
        <v>0</v>
      </c>
      <c r="Z3438" s="21" t="str">
        <f t="shared" si="361"/>
        <v>Friday</v>
      </c>
      <c r="AA3438" s="21" t="str">
        <f t="shared" si="362"/>
        <v>Friday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3437</v>
      </c>
      <c r="B3439" s="21" t="s">
        <v>5029</v>
      </c>
      <c r="C3439" s="30">
        <v>45940</v>
      </c>
      <c r="D3439" s="30">
        <v>45943</v>
      </c>
      <c r="E3439" s="47">
        <v>18</v>
      </c>
      <c r="F3439" s="47">
        <f t="shared" si="357"/>
        <v>1584</v>
      </c>
      <c r="G3439" s="48">
        <f t="shared" si="358"/>
        <v>1584</v>
      </c>
      <c r="H3439" s="21" t="s">
        <v>5026</v>
      </c>
      <c r="I3439" s="21" t="s">
        <v>5050</v>
      </c>
      <c r="J3439" s="21">
        <v>1</v>
      </c>
      <c r="K3439" s="21">
        <v>1</v>
      </c>
      <c r="L3439" s="21">
        <f t="shared" si="359"/>
        <v>0</v>
      </c>
      <c r="M3439" s="21" t="s">
        <v>5147</v>
      </c>
      <c r="N3439" s="30">
        <v>45944</v>
      </c>
      <c r="O3439" s="48">
        <v>2827</v>
      </c>
      <c r="P3439" s="21" t="s">
        <v>1094</v>
      </c>
      <c r="Q3439" s="21">
        <v>58156995444</v>
      </c>
      <c r="R3439" s="21" t="s">
        <v>40</v>
      </c>
      <c r="S3439" s="3">
        <v>-20</v>
      </c>
      <c r="T3439" s="37"/>
      <c r="U3439" s="21" t="s">
        <v>5025</v>
      </c>
      <c r="V3439" s="21" t="str">
        <f>VLOOKUP(P3439,'Customer List'!B:C,2,)</f>
        <v>Punjab</v>
      </c>
      <c r="W3439" s="38"/>
      <c r="X3439" s="30">
        <v>45946</v>
      </c>
      <c r="Y3439" s="21">
        <f t="shared" si="360"/>
        <v>2</v>
      </c>
      <c r="Z3439" s="21" t="str">
        <f t="shared" si="361"/>
        <v>Tuesday</v>
      </c>
      <c r="AA3439" s="21" t="str">
        <f t="shared" si="362"/>
        <v>Thursday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3438</v>
      </c>
      <c r="B3440" s="21" t="s">
        <v>5029</v>
      </c>
      <c r="C3440" s="30">
        <v>45940</v>
      </c>
      <c r="D3440" s="30">
        <v>45943</v>
      </c>
      <c r="E3440" s="47">
        <v>325</v>
      </c>
      <c r="F3440" s="47">
        <f t="shared" si="357"/>
        <v>28600</v>
      </c>
      <c r="G3440" s="48">
        <f t="shared" si="358"/>
        <v>28600</v>
      </c>
      <c r="H3440" s="21" t="s">
        <v>5027</v>
      </c>
      <c r="I3440" s="21" t="s">
        <v>5051</v>
      </c>
      <c r="J3440" s="21">
        <v>1</v>
      </c>
      <c r="K3440" s="21">
        <v>1</v>
      </c>
      <c r="L3440" s="21">
        <f t="shared" si="359"/>
        <v>0</v>
      </c>
      <c r="M3440" s="21" t="s">
        <v>5147</v>
      </c>
      <c r="N3440" s="30">
        <v>45944</v>
      </c>
      <c r="O3440" s="48">
        <v>51178</v>
      </c>
      <c r="P3440" s="21" t="s">
        <v>1094</v>
      </c>
      <c r="Q3440" s="21">
        <v>58156995444</v>
      </c>
      <c r="R3440" s="21" t="s">
        <v>40</v>
      </c>
      <c r="S3440" s="3">
        <v>-20</v>
      </c>
      <c r="T3440" s="37"/>
      <c r="U3440" s="21" t="s">
        <v>5025</v>
      </c>
      <c r="V3440" s="21" t="str">
        <f>VLOOKUP(P3440,'Customer List'!B:C,2,)</f>
        <v>Punjab</v>
      </c>
      <c r="W3440" s="38"/>
      <c r="X3440" s="30">
        <v>45946</v>
      </c>
      <c r="Y3440" s="21">
        <f t="shared" si="360"/>
        <v>2</v>
      </c>
      <c r="Z3440" s="21" t="str">
        <f t="shared" si="361"/>
        <v>Tuesday</v>
      </c>
      <c r="AA3440" s="21" t="str">
        <f t="shared" si="362"/>
        <v>Thursday</v>
      </c>
      <c r="AB3440" s="21" t="str">
        <f>VLOOKUP(U3440,'Currency Sheet'!A:C,3,)</f>
        <v>DOLLAR</v>
      </c>
      <c r="AC3440" s="42" t="str">
        <f>VLOOKUP(P3440,'Customer List'!B:D,3,)</f>
        <v>OutStation</v>
      </c>
    </row>
    <row r="3441" spans="1:29" x14ac:dyDescent="0.25">
      <c r="A3441" s="21">
        <v>3439</v>
      </c>
      <c r="B3441" s="21" t="s">
        <v>5029</v>
      </c>
      <c r="C3441" s="30">
        <v>45940</v>
      </c>
      <c r="D3441" s="30">
        <v>45943</v>
      </c>
      <c r="E3441" s="47">
        <v>40.799999999999997</v>
      </c>
      <c r="F3441" s="47">
        <f t="shared" si="357"/>
        <v>3590.3999999999996</v>
      </c>
      <c r="G3441" s="48">
        <f t="shared" si="358"/>
        <v>3590.3999999999996</v>
      </c>
      <c r="H3441" s="21" t="s">
        <v>5028</v>
      </c>
      <c r="I3441" s="21" t="s">
        <v>5052</v>
      </c>
      <c r="J3441" s="21">
        <v>1</v>
      </c>
      <c r="K3441" s="21">
        <v>1</v>
      </c>
      <c r="L3441" s="21">
        <f t="shared" si="359"/>
        <v>0</v>
      </c>
      <c r="M3441" s="21" t="s">
        <v>5154</v>
      </c>
      <c r="N3441" s="30">
        <v>45944</v>
      </c>
      <c r="O3441" s="48">
        <v>7888</v>
      </c>
      <c r="P3441" s="21" t="s">
        <v>153</v>
      </c>
      <c r="Q3441" s="21" t="s">
        <v>1127</v>
      </c>
      <c r="R3441" s="21" t="s">
        <v>2037</v>
      </c>
      <c r="S3441" s="3">
        <v>-20</v>
      </c>
      <c r="T3441" s="37"/>
      <c r="U3441" s="21" t="s">
        <v>5025</v>
      </c>
      <c r="V3441" s="21" t="str">
        <f>VLOOKUP(P3441,'Customer List'!B:C,2,)</f>
        <v>Noida</v>
      </c>
      <c r="W3441" s="38"/>
      <c r="X3441" s="30">
        <f>IF(OR(R3441 = "PRIYANKA MADAM", R3441 = "DEEPAK", R3441 = "PORTER"),N3441,"")</f>
        <v>45944</v>
      </c>
      <c r="Y3441" s="21">
        <f t="shared" si="360"/>
        <v>0</v>
      </c>
      <c r="Z3441" s="21" t="str">
        <f t="shared" si="361"/>
        <v>Tuesday</v>
      </c>
      <c r="AA3441" s="21" t="str">
        <f t="shared" si="362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3440</v>
      </c>
      <c r="B3442" s="21" t="s">
        <v>5030</v>
      </c>
      <c r="C3442" s="30">
        <v>45940</v>
      </c>
      <c r="D3442" s="30">
        <v>45943</v>
      </c>
      <c r="E3442" s="47">
        <v>55.2</v>
      </c>
      <c r="F3442" s="47">
        <f t="shared" si="357"/>
        <v>4857.6000000000004</v>
      </c>
      <c r="G3442" s="48">
        <f t="shared" si="358"/>
        <v>4857.6000000000004</v>
      </c>
      <c r="H3442" s="21" t="s">
        <v>5031</v>
      </c>
      <c r="I3442" s="21" t="s">
        <v>5053</v>
      </c>
      <c r="J3442" s="21">
        <v>1</v>
      </c>
      <c r="K3442" s="21">
        <v>1</v>
      </c>
      <c r="L3442" s="21">
        <f t="shared" si="359"/>
        <v>0</v>
      </c>
      <c r="M3442" s="21" t="s">
        <v>5144</v>
      </c>
      <c r="N3442" s="30">
        <v>45943</v>
      </c>
      <c r="O3442" s="48">
        <v>9338</v>
      </c>
      <c r="P3442" s="21" t="s">
        <v>5032</v>
      </c>
      <c r="Q3442" s="21">
        <v>58156922110</v>
      </c>
      <c r="R3442" s="30" t="s">
        <v>40</v>
      </c>
      <c r="S3442" s="3">
        <v>-20</v>
      </c>
      <c r="T3442" s="37"/>
      <c r="U3442" s="21" t="s">
        <v>5025</v>
      </c>
      <c r="V3442" s="21" t="str">
        <f>VLOOKUP(P3442,'Customer List'!B:C,2,)</f>
        <v>BHIWADI</v>
      </c>
      <c r="W3442" s="38"/>
      <c r="X3442" s="30">
        <v>45945</v>
      </c>
      <c r="Y3442" s="21">
        <f t="shared" si="360"/>
        <v>2</v>
      </c>
      <c r="Z3442" s="21" t="str">
        <f t="shared" si="361"/>
        <v>Monday</v>
      </c>
      <c r="AA3442" s="21" t="str">
        <f t="shared" si="362"/>
        <v>Wednesday</v>
      </c>
      <c r="AB3442" s="21" t="str">
        <f>VLOOKUP(U3442,'Currency Sheet'!A:C,3,)</f>
        <v>DOLLAR</v>
      </c>
      <c r="AC3442" s="42" t="str">
        <f>VLOOKUP(P3442,'Customer List'!B:D,3,)</f>
        <v>OutStation</v>
      </c>
    </row>
    <row r="3443" spans="1:29" x14ac:dyDescent="0.25">
      <c r="A3443" s="21">
        <v>3441</v>
      </c>
      <c r="B3443" s="21" t="s">
        <v>5033</v>
      </c>
      <c r="C3443" s="30">
        <v>45940</v>
      </c>
      <c r="D3443" s="30">
        <v>45943</v>
      </c>
      <c r="E3443" s="47">
        <v>5</v>
      </c>
      <c r="F3443" s="47">
        <f t="shared" si="357"/>
        <v>440</v>
      </c>
      <c r="G3443" s="48">
        <f t="shared" si="358"/>
        <v>440</v>
      </c>
      <c r="H3443" s="21" t="s">
        <v>5034</v>
      </c>
      <c r="I3443" s="21" t="s">
        <v>5054</v>
      </c>
      <c r="J3443" s="21">
        <v>1</v>
      </c>
      <c r="K3443" s="21">
        <v>1</v>
      </c>
      <c r="L3443" s="21">
        <f t="shared" si="359"/>
        <v>0</v>
      </c>
      <c r="M3443" s="21" t="s">
        <v>5508</v>
      </c>
      <c r="N3443" s="30">
        <v>45958</v>
      </c>
      <c r="O3443" s="48">
        <v>0</v>
      </c>
      <c r="P3443" s="21" t="s">
        <v>16</v>
      </c>
      <c r="Q3443" s="21" t="s">
        <v>2070</v>
      </c>
      <c r="R3443" s="21" t="s">
        <v>637</v>
      </c>
      <c r="S3443" s="3">
        <v>-20</v>
      </c>
      <c r="T3443" s="37" t="s">
        <v>2577</v>
      </c>
      <c r="U3443" s="21" t="s">
        <v>5025</v>
      </c>
      <c r="V3443" s="21" t="str">
        <f>VLOOKUP(P3443,'Customer List'!B:C,2,)</f>
        <v>Delhi</v>
      </c>
      <c r="W3443" s="38"/>
      <c r="X3443" s="30">
        <f t="shared" ref="X3443:X3478" si="363">IF(OR(R3443 = "PRIYANKA MADAM", R3443 = "DEEPAK", R3443 = "PORTER"),N3443,"")</f>
        <v>45958</v>
      </c>
      <c r="Y3443" s="21">
        <f t="shared" si="360"/>
        <v>0</v>
      </c>
      <c r="Z3443" s="21" t="str">
        <f t="shared" si="361"/>
        <v>Tuesday</v>
      </c>
      <c r="AA3443" s="21" t="str">
        <f t="shared" si="362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3442</v>
      </c>
      <c r="B3444" s="21" t="s">
        <v>5033</v>
      </c>
      <c r="C3444" s="30">
        <v>45940</v>
      </c>
      <c r="D3444" s="30">
        <v>45943</v>
      </c>
      <c r="E3444" s="47">
        <v>5</v>
      </c>
      <c r="F3444" s="47">
        <f t="shared" si="357"/>
        <v>440</v>
      </c>
      <c r="G3444" s="48">
        <f t="shared" si="358"/>
        <v>440</v>
      </c>
      <c r="H3444" s="21" t="s">
        <v>5035</v>
      </c>
      <c r="I3444" s="21" t="s">
        <v>5055</v>
      </c>
      <c r="J3444" s="21">
        <v>1</v>
      </c>
      <c r="K3444" s="21">
        <v>1</v>
      </c>
      <c r="L3444" s="21">
        <f t="shared" si="359"/>
        <v>0</v>
      </c>
      <c r="M3444" s="21" t="s">
        <v>5508</v>
      </c>
      <c r="N3444" s="30">
        <v>45958</v>
      </c>
      <c r="O3444" s="48">
        <v>0</v>
      </c>
      <c r="P3444" s="21" t="s">
        <v>16</v>
      </c>
      <c r="Q3444" s="21" t="s">
        <v>2070</v>
      </c>
      <c r="R3444" s="21" t="s">
        <v>637</v>
      </c>
      <c r="S3444" s="3">
        <v>-20</v>
      </c>
      <c r="T3444" s="37" t="s">
        <v>2577</v>
      </c>
      <c r="U3444" s="21" t="s">
        <v>5025</v>
      </c>
      <c r="V3444" s="21" t="str">
        <f>VLOOKUP(P3444,'Customer List'!B:C,2,)</f>
        <v>Delhi</v>
      </c>
      <c r="W3444" s="38"/>
      <c r="X3444" s="30">
        <f t="shared" si="363"/>
        <v>45958</v>
      </c>
      <c r="Y3444" s="21">
        <f t="shared" si="360"/>
        <v>0</v>
      </c>
      <c r="Z3444" s="21" t="str">
        <f t="shared" si="361"/>
        <v>Tuesday</v>
      </c>
      <c r="AA3444" s="21" t="str">
        <f t="shared" si="362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3443</v>
      </c>
      <c r="B3445" s="21" t="s">
        <v>5033</v>
      </c>
      <c r="C3445" s="30">
        <v>45940</v>
      </c>
      <c r="D3445" s="30">
        <v>45943</v>
      </c>
      <c r="E3445" s="47">
        <v>5</v>
      </c>
      <c r="F3445" s="47">
        <f t="shared" si="357"/>
        <v>440</v>
      </c>
      <c r="G3445" s="48">
        <f t="shared" si="358"/>
        <v>440</v>
      </c>
      <c r="H3445" s="21" t="s">
        <v>5036</v>
      </c>
      <c r="I3445" s="21" t="s">
        <v>5056</v>
      </c>
      <c r="J3445" s="21">
        <v>1</v>
      </c>
      <c r="K3445" s="21">
        <v>1</v>
      </c>
      <c r="L3445" s="21">
        <f t="shared" si="359"/>
        <v>0</v>
      </c>
      <c r="M3445" s="21" t="s">
        <v>5508</v>
      </c>
      <c r="N3445" s="30">
        <v>45958</v>
      </c>
      <c r="O3445" s="48">
        <v>0</v>
      </c>
      <c r="P3445" s="21" t="s">
        <v>16</v>
      </c>
      <c r="Q3445" s="21" t="s">
        <v>2070</v>
      </c>
      <c r="R3445" s="21" t="s">
        <v>637</v>
      </c>
      <c r="S3445" s="3">
        <v>-20</v>
      </c>
      <c r="T3445" s="37" t="s">
        <v>2577</v>
      </c>
      <c r="U3445" s="21" t="s">
        <v>5025</v>
      </c>
      <c r="V3445" s="21" t="str">
        <f>VLOOKUP(P3445,'Customer List'!B:C,2,)</f>
        <v>Delhi</v>
      </c>
      <c r="W3445" s="38"/>
      <c r="X3445" s="30">
        <f t="shared" si="363"/>
        <v>45958</v>
      </c>
      <c r="Y3445" s="21">
        <f t="shared" si="360"/>
        <v>0</v>
      </c>
      <c r="Z3445" s="21" t="str">
        <f t="shared" si="361"/>
        <v>Tuesday</v>
      </c>
      <c r="AA3445" s="21" t="str">
        <f t="shared" si="362"/>
        <v>Tuesday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3444</v>
      </c>
      <c r="B3446" s="21" t="s">
        <v>5033</v>
      </c>
      <c r="C3446" s="30">
        <v>45940</v>
      </c>
      <c r="D3446" s="30">
        <v>45943</v>
      </c>
      <c r="E3446" s="47">
        <v>5</v>
      </c>
      <c r="F3446" s="47">
        <f t="shared" si="357"/>
        <v>440</v>
      </c>
      <c r="G3446" s="48">
        <f t="shared" si="358"/>
        <v>440</v>
      </c>
      <c r="H3446" s="21" t="s">
        <v>2216</v>
      </c>
      <c r="I3446" s="21" t="s">
        <v>5057</v>
      </c>
      <c r="J3446" s="21">
        <v>1</v>
      </c>
      <c r="K3446" s="21">
        <v>1</v>
      </c>
      <c r="L3446" s="21">
        <f t="shared" si="359"/>
        <v>0</v>
      </c>
      <c r="M3446" s="21" t="s">
        <v>5508</v>
      </c>
      <c r="N3446" s="30">
        <v>45958</v>
      </c>
      <c r="O3446" s="48">
        <v>0</v>
      </c>
      <c r="P3446" s="21" t="s">
        <v>16</v>
      </c>
      <c r="Q3446" s="21" t="s">
        <v>2070</v>
      </c>
      <c r="R3446" s="21" t="s">
        <v>637</v>
      </c>
      <c r="S3446" s="3">
        <v>-20</v>
      </c>
      <c r="T3446" s="37" t="s">
        <v>2577</v>
      </c>
      <c r="U3446" s="21" t="s">
        <v>5025</v>
      </c>
      <c r="V3446" s="21" t="str">
        <f>VLOOKUP(P3446,'Customer List'!B:C,2,)</f>
        <v>Delhi</v>
      </c>
      <c r="W3446" s="38"/>
      <c r="X3446" s="30">
        <f t="shared" si="363"/>
        <v>45958</v>
      </c>
      <c r="Y3446" s="21">
        <f t="shared" si="360"/>
        <v>0</v>
      </c>
      <c r="Z3446" s="21" t="str">
        <f t="shared" si="361"/>
        <v>Tuesday</v>
      </c>
      <c r="AA3446" s="21" t="str">
        <f t="shared" si="362"/>
        <v>Tuesday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3445</v>
      </c>
      <c r="B3447" s="21" t="s">
        <v>5082</v>
      </c>
      <c r="C3447" s="30">
        <v>45939</v>
      </c>
      <c r="D3447" s="30">
        <v>45944</v>
      </c>
      <c r="E3447" s="47">
        <v>219</v>
      </c>
      <c r="F3447" s="47">
        <f t="shared" si="357"/>
        <v>19272</v>
      </c>
      <c r="G3447" s="48">
        <f t="shared" si="358"/>
        <v>19272</v>
      </c>
      <c r="H3447" s="21">
        <v>135041</v>
      </c>
      <c r="I3447" s="21" t="s">
        <v>5061</v>
      </c>
      <c r="J3447" s="21">
        <v>1</v>
      </c>
      <c r="K3447" s="21">
        <v>1</v>
      </c>
      <c r="L3447" s="21">
        <f t="shared" si="359"/>
        <v>0</v>
      </c>
      <c r="M3447" s="21" t="s">
        <v>5670</v>
      </c>
      <c r="N3447" s="30">
        <v>45952</v>
      </c>
      <c r="O3447" s="48">
        <v>23412.560000000001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63"/>
        <v>45952</v>
      </c>
      <c r="Y3447" s="21">
        <f t="shared" si="360"/>
        <v>0</v>
      </c>
      <c r="Z3447" s="21" t="str">
        <f t="shared" si="361"/>
        <v>Wednesday</v>
      </c>
      <c r="AA3447" s="21" t="str">
        <f t="shared" si="362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3446</v>
      </c>
      <c r="B3448" s="21" t="s">
        <v>5082</v>
      </c>
      <c r="C3448" s="30">
        <v>45939</v>
      </c>
      <c r="D3448" s="30">
        <v>45944</v>
      </c>
      <c r="E3448" s="47">
        <v>140.25</v>
      </c>
      <c r="F3448" s="47">
        <f t="shared" si="357"/>
        <v>12342</v>
      </c>
      <c r="G3448" s="48">
        <f t="shared" si="358"/>
        <v>12342</v>
      </c>
      <c r="H3448" s="21">
        <v>145511</v>
      </c>
      <c r="I3448" s="21" t="s">
        <v>4765</v>
      </c>
      <c r="J3448" s="21">
        <v>1</v>
      </c>
      <c r="K3448" s="21">
        <v>1</v>
      </c>
      <c r="L3448" s="21">
        <f t="shared" si="359"/>
        <v>0</v>
      </c>
      <c r="M3448" s="21" t="s">
        <v>5668</v>
      </c>
      <c r="N3448" s="30">
        <v>45952</v>
      </c>
      <c r="O3448" s="48">
        <v>17804.97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63"/>
        <v>45952</v>
      </c>
      <c r="Y3448" s="21">
        <f t="shared" si="360"/>
        <v>0</v>
      </c>
      <c r="Z3448" s="21" t="str">
        <f t="shared" si="361"/>
        <v>Wednesday</v>
      </c>
      <c r="AA3448" s="21" t="str">
        <f t="shared" si="362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3447</v>
      </c>
      <c r="B3449" s="21" t="s">
        <v>5082</v>
      </c>
      <c r="C3449" s="30">
        <v>45939</v>
      </c>
      <c r="D3449" s="30">
        <v>45944</v>
      </c>
      <c r="E3449" s="47">
        <v>194.6</v>
      </c>
      <c r="F3449" s="47">
        <f t="shared" si="357"/>
        <v>17124.8</v>
      </c>
      <c r="G3449" s="48">
        <f t="shared" si="358"/>
        <v>17124.8</v>
      </c>
      <c r="H3449" s="21">
        <v>300420</v>
      </c>
      <c r="I3449" s="21" t="s">
        <v>4767</v>
      </c>
      <c r="J3449" s="21">
        <v>1</v>
      </c>
      <c r="K3449" s="21">
        <v>1</v>
      </c>
      <c r="L3449" s="21">
        <f t="shared" si="359"/>
        <v>0</v>
      </c>
      <c r="M3449" s="21" t="s">
        <v>5672</v>
      </c>
      <c r="N3449" s="30">
        <v>45952</v>
      </c>
      <c r="O3449" s="48">
        <v>20896.91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63"/>
        <v>45952</v>
      </c>
      <c r="Y3449" s="21">
        <f t="shared" si="360"/>
        <v>0</v>
      </c>
      <c r="Z3449" s="21" t="str">
        <f t="shared" si="361"/>
        <v>Wednesday</v>
      </c>
      <c r="AA3449" s="21" t="str">
        <f t="shared" si="362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3448</v>
      </c>
      <c r="B3450" s="21" t="s">
        <v>5082</v>
      </c>
      <c r="C3450" s="30">
        <v>45939</v>
      </c>
      <c r="D3450" s="30">
        <v>45944</v>
      </c>
      <c r="E3450" s="47">
        <v>176.4</v>
      </c>
      <c r="F3450" s="47">
        <f t="shared" si="357"/>
        <v>15523.2</v>
      </c>
      <c r="G3450" s="48">
        <f t="shared" si="358"/>
        <v>62092.800000000003</v>
      </c>
      <c r="H3450" s="21">
        <v>300424</v>
      </c>
      <c r="I3450" s="21" t="s">
        <v>4767</v>
      </c>
      <c r="J3450" s="21">
        <v>4</v>
      </c>
      <c r="K3450" s="21">
        <v>4</v>
      </c>
      <c r="L3450" s="21">
        <f t="shared" si="359"/>
        <v>0</v>
      </c>
      <c r="M3450" s="21" t="s">
        <v>5672</v>
      </c>
      <c r="N3450" s="30">
        <v>45952</v>
      </c>
      <c r="O3450" s="48">
        <v>75770.080000000002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63"/>
        <v>45952</v>
      </c>
      <c r="Y3450" s="21">
        <f t="shared" si="360"/>
        <v>0</v>
      </c>
      <c r="Z3450" s="21" t="str">
        <f t="shared" si="361"/>
        <v>Wednesday</v>
      </c>
      <c r="AA3450" s="21" t="str">
        <f t="shared" si="362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3449</v>
      </c>
      <c r="B3451" s="21" t="s">
        <v>5082</v>
      </c>
      <c r="C3451" s="30">
        <v>45939</v>
      </c>
      <c r="D3451" s="30">
        <v>45944</v>
      </c>
      <c r="E3451" s="47">
        <v>245.7</v>
      </c>
      <c r="F3451" s="47">
        <f t="shared" si="357"/>
        <v>21621.599999999999</v>
      </c>
      <c r="G3451" s="48">
        <f t="shared" si="358"/>
        <v>43243.199999999997</v>
      </c>
      <c r="H3451" s="21">
        <v>301058</v>
      </c>
      <c r="I3451" s="21" t="s">
        <v>4768</v>
      </c>
      <c r="J3451" s="21">
        <v>2</v>
      </c>
      <c r="K3451" s="21">
        <v>2</v>
      </c>
      <c r="L3451" s="21">
        <f t="shared" si="359"/>
        <v>0</v>
      </c>
      <c r="M3451" s="21" t="s">
        <v>5672</v>
      </c>
      <c r="N3451" s="30">
        <v>45952</v>
      </c>
      <c r="O3451" s="48">
        <v>52768.46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63"/>
        <v>45952</v>
      </c>
      <c r="Y3451" s="21">
        <f t="shared" si="360"/>
        <v>0</v>
      </c>
      <c r="Z3451" s="21" t="str">
        <f t="shared" si="361"/>
        <v>Wednesday</v>
      </c>
      <c r="AA3451" s="21" t="str">
        <f t="shared" si="362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3450</v>
      </c>
      <c r="B3452" s="21" t="s">
        <v>5082</v>
      </c>
      <c r="C3452" s="30">
        <v>45939</v>
      </c>
      <c r="D3452" s="30">
        <v>45944</v>
      </c>
      <c r="E3452" s="47">
        <v>326.25</v>
      </c>
      <c r="F3452" s="47">
        <f t="shared" si="357"/>
        <v>28710</v>
      </c>
      <c r="G3452" s="48">
        <f t="shared" si="358"/>
        <v>28710</v>
      </c>
      <c r="H3452" s="21">
        <v>304136</v>
      </c>
      <c r="I3452" s="21" t="s">
        <v>4774</v>
      </c>
      <c r="J3452" s="21">
        <v>1</v>
      </c>
      <c r="K3452" s="21">
        <v>1</v>
      </c>
      <c r="L3452" s="21">
        <f t="shared" si="359"/>
        <v>0</v>
      </c>
      <c r="M3452" s="21" t="s">
        <v>5672</v>
      </c>
      <c r="N3452" s="30">
        <v>45952</v>
      </c>
      <c r="O3452" s="48">
        <v>32698.41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63"/>
        <v>45952</v>
      </c>
      <c r="Y3452" s="21">
        <f t="shared" si="360"/>
        <v>0</v>
      </c>
      <c r="Z3452" s="21" t="str">
        <f t="shared" si="361"/>
        <v>Wednesday</v>
      </c>
      <c r="AA3452" s="21" t="str">
        <f t="shared" si="362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3451</v>
      </c>
      <c r="B3453" s="21" t="s">
        <v>5082</v>
      </c>
      <c r="C3453" s="30">
        <v>45939</v>
      </c>
      <c r="D3453" s="30">
        <v>45944</v>
      </c>
      <c r="E3453" s="47">
        <v>326.25</v>
      </c>
      <c r="F3453" s="47">
        <f t="shared" si="357"/>
        <v>28710</v>
      </c>
      <c r="G3453" s="48">
        <f t="shared" si="358"/>
        <v>28710</v>
      </c>
      <c r="H3453" s="21">
        <v>304140</v>
      </c>
      <c r="I3453" s="21" t="s">
        <v>4774</v>
      </c>
      <c r="J3453" s="21">
        <v>1</v>
      </c>
      <c r="K3453" s="21">
        <v>1</v>
      </c>
      <c r="L3453" s="21">
        <f t="shared" si="359"/>
        <v>0</v>
      </c>
      <c r="M3453" s="21" t="s">
        <v>5672</v>
      </c>
      <c r="N3453" s="30">
        <v>45952</v>
      </c>
      <c r="O3453" s="48">
        <v>32698.41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63"/>
        <v>45952</v>
      </c>
      <c r="Y3453" s="21">
        <f t="shared" si="360"/>
        <v>0</v>
      </c>
      <c r="Z3453" s="21" t="str">
        <f t="shared" si="361"/>
        <v>Wednesday</v>
      </c>
      <c r="AA3453" s="21" t="str">
        <f t="shared" si="362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3452</v>
      </c>
      <c r="B3454" s="21" t="s">
        <v>5082</v>
      </c>
      <c r="C3454" s="30">
        <v>45939</v>
      </c>
      <c r="D3454" s="30">
        <v>45944</v>
      </c>
      <c r="E3454" s="47">
        <v>276.75</v>
      </c>
      <c r="F3454" s="47">
        <f t="shared" si="357"/>
        <v>24354</v>
      </c>
      <c r="G3454" s="48">
        <f t="shared" si="358"/>
        <v>24354</v>
      </c>
      <c r="H3454" s="21">
        <v>304163</v>
      </c>
      <c r="I3454" s="21" t="s">
        <v>5062</v>
      </c>
      <c r="J3454" s="21">
        <v>1</v>
      </c>
      <c r="K3454" s="21">
        <v>1</v>
      </c>
      <c r="L3454" s="21">
        <f t="shared" si="359"/>
        <v>0</v>
      </c>
      <c r="M3454" s="21" t="s">
        <v>5670</v>
      </c>
      <c r="N3454" s="30">
        <v>45952</v>
      </c>
      <c r="O3454" s="48">
        <v>29586.42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63"/>
        <v>45952</v>
      </c>
      <c r="Y3454" s="21">
        <f t="shared" si="360"/>
        <v>0</v>
      </c>
      <c r="Z3454" s="21" t="str">
        <f t="shared" si="361"/>
        <v>Wednesday</v>
      </c>
      <c r="AA3454" s="21" t="str">
        <f t="shared" si="362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3453</v>
      </c>
      <c r="B3455" s="21" t="s">
        <v>5082</v>
      </c>
      <c r="C3455" s="30">
        <v>45939</v>
      </c>
      <c r="D3455" s="30">
        <v>45944</v>
      </c>
      <c r="E3455" s="47">
        <v>326.25</v>
      </c>
      <c r="F3455" s="47">
        <f t="shared" si="357"/>
        <v>28710</v>
      </c>
      <c r="G3455" s="48">
        <f t="shared" si="358"/>
        <v>57420</v>
      </c>
      <c r="H3455" s="21">
        <v>305628</v>
      </c>
      <c r="I3455" s="21" t="s">
        <v>5063</v>
      </c>
      <c r="J3455" s="21">
        <v>2</v>
      </c>
      <c r="K3455" s="21">
        <v>2</v>
      </c>
      <c r="L3455" s="21">
        <f t="shared" si="359"/>
        <v>0</v>
      </c>
      <c r="M3455" s="21" t="s">
        <v>5672</v>
      </c>
      <c r="N3455" s="30">
        <v>45952</v>
      </c>
      <c r="O3455" s="48">
        <v>65396.800000000003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63"/>
        <v>45952</v>
      </c>
      <c r="Y3455" s="21">
        <f t="shared" si="360"/>
        <v>0</v>
      </c>
      <c r="Z3455" s="21" t="str">
        <f t="shared" si="361"/>
        <v>Wednesday</v>
      </c>
      <c r="AA3455" s="21" t="str">
        <f t="shared" si="362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3454</v>
      </c>
      <c r="B3456" s="21" t="s">
        <v>5082</v>
      </c>
      <c r="C3456" s="30">
        <v>45939</v>
      </c>
      <c r="D3456" s="30">
        <v>45944</v>
      </c>
      <c r="E3456" s="47">
        <v>232.4</v>
      </c>
      <c r="F3456" s="47">
        <f t="shared" si="357"/>
        <v>20451.2</v>
      </c>
      <c r="G3456" s="48">
        <f t="shared" si="358"/>
        <v>20451.2</v>
      </c>
      <c r="H3456" s="21">
        <v>309810</v>
      </c>
      <c r="I3456" s="21" t="s">
        <v>5064</v>
      </c>
      <c r="J3456" s="21">
        <v>1</v>
      </c>
      <c r="K3456" s="21">
        <v>1</v>
      </c>
      <c r="L3456" s="21">
        <f t="shared" si="359"/>
        <v>0</v>
      </c>
      <c r="M3456" s="21" t="s">
        <v>5672</v>
      </c>
      <c r="N3456" s="30">
        <v>45952</v>
      </c>
      <c r="O3456" s="48">
        <v>24956.03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63"/>
        <v>45952</v>
      </c>
      <c r="Y3456" s="21">
        <f t="shared" si="360"/>
        <v>0</v>
      </c>
      <c r="Z3456" s="21" t="str">
        <f t="shared" si="361"/>
        <v>Wednesday</v>
      </c>
      <c r="AA3456" s="21" t="str">
        <f t="shared" si="362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3455</v>
      </c>
      <c r="B3457" s="21" t="s">
        <v>5082</v>
      </c>
      <c r="C3457" s="30">
        <v>45939</v>
      </c>
      <c r="D3457" s="30">
        <v>45944</v>
      </c>
      <c r="E3457" s="47">
        <v>184.1</v>
      </c>
      <c r="F3457" s="47">
        <f t="shared" si="357"/>
        <v>16200.8</v>
      </c>
      <c r="G3457" s="48">
        <f t="shared" si="358"/>
        <v>16200.8</v>
      </c>
      <c r="H3457" s="21">
        <v>310806</v>
      </c>
      <c r="I3457" s="21" t="s">
        <v>5065</v>
      </c>
      <c r="J3457" s="21">
        <v>1</v>
      </c>
      <c r="K3457" s="21">
        <v>1</v>
      </c>
      <c r="L3457" s="21">
        <f t="shared" si="359"/>
        <v>0</v>
      </c>
      <c r="M3457" s="21" t="s">
        <v>5672</v>
      </c>
      <c r="N3457" s="30">
        <v>45952</v>
      </c>
      <c r="O3457" s="48">
        <v>19769.38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63"/>
        <v>45952</v>
      </c>
      <c r="Y3457" s="21">
        <f t="shared" si="360"/>
        <v>0</v>
      </c>
      <c r="Z3457" s="21" t="str">
        <f t="shared" si="361"/>
        <v>Wednesday</v>
      </c>
      <c r="AA3457" s="21" t="str">
        <f t="shared" si="362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3456</v>
      </c>
      <c r="B3458" s="21" t="s">
        <v>5082</v>
      </c>
      <c r="C3458" s="30">
        <v>45939</v>
      </c>
      <c r="D3458" s="30">
        <v>45944</v>
      </c>
      <c r="E3458" s="47">
        <v>221.2</v>
      </c>
      <c r="F3458" s="47">
        <f t="shared" si="357"/>
        <v>19465.599999999999</v>
      </c>
      <c r="G3458" s="48">
        <f t="shared" si="358"/>
        <v>19465.599999999999</v>
      </c>
      <c r="H3458" s="21">
        <v>310914</v>
      </c>
      <c r="I3458" s="21" t="s">
        <v>4777</v>
      </c>
      <c r="J3458" s="21">
        <v>1</v>
      </c>
      <c r="K3458" s="21">
        <v>1</v>
      </c>
      <c r="L3458" s="21">
        <f t="shared" si="359"/>
        <v>0</v>
      </c>
      <c r="M3458" s="21" t="s">
        <v>5672</v>
      </c>
      <c r="N3458" s="30">
        <v>45952</v>
      </c>
      <c r="O3458" s="48">
        <v>23753.33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63"/>
        <v>45952</v>
      </c>
      <c r="Y3458" s="21">
        <f t="shared" si="360"/>
        <v>0</v>
      </c>
      <c r="Z3458" s="21" t="str">
        <f t="shared" si="361"/>
        <v>Wednesday</v>
      </c>
      <c r="AA3458" s="21" t="str">
        <f t="shared" si="362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3457</v>
      </c>
      <c r="B3459" s="21" t="s">
        <v>5082</v>
      </c>
      <c r="C3459" s="30">
        <v>45939</v>
      </c>
      <c r="D3459" s="30">
        <v>45944</v>
      </c>
      <c r="E3459" s="47">
        <v>321.75</v>
      </c>
      <c r="F3459" s="47">
        <f t="shared" si="357"/>
        <v>28314</v>
      </c>
      <c r="G3459" s="48">
        <f t="shared" si="358"/>
        <v>56628</v>
      </c>
      <c r="H3459" s="21">
        <v>328644</v>
      </c>
      <c r="I3459" s="21" t="s">
        <v>5066</v>
      </c>
      <c r="J3459" s="21">
        <v>2</v>
      </c>
      <c r="K3459" s="21">
        <v>2</v>
      </c>
      <c r="L3459" s="21">
        <f t="shared" si="359"/>
        <v>0</v>
      </c>
      <c r="M3459" s="21" t="s">
        <v>5672</v>
      </c>
      <c r="N3459" s="30">
        <v>45952</v>
      </c>
      <c r="O3459" s="48">
        <v>64494.8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63"/>
        <v>45952</v>
      </c>
      <c r="Y3459" s="21">
        <f t="shared" si="360"/>
        <v>0</v>
      </c>
      <c r="Z3459" s="21" t="str">
        <f t="shared" si="361"/>
        <v>Wednesday</v>
      </c>
      <c r="AA3459" s="21" t="str">
        <f t="shared" si="362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3458</v>
      </c>
      <c r="B3460" s="21" t="s">
        <v>5082</v>
      </c>
      <c r="C3460" s="30">
        <v>45939</v>
      </c>
      <c r="D3460" s="30">
        <v>45944</v>
      </c>
      <c r="E3460" s="47">
        <v>234.5</v>
      </c>
      <c r="F3460" s="47">
        <f t="shared" ref="F3460:F3523" si="364">IF(AB3460="DOLLAR",E3460*88,E3460)</f>
        <v>20636</v>
      </c>
      <c r="G3460" s="48">
        <f t="shared" ref="G3460:G3523" si="365">F3460*J3460</f>
        <v>41272</v>
      </c>
      <c r="H3460" s="21">
        <v>329522</v>
      </c>
      <c r="I3460" s="21" t="s">
        <v>5067</v>
      </c>
      <c r="J3460" s="21">
        <v>2</v>
      </c>
      <c r="K3460" s="21">
        <v>2</v>
      </c>
      <c r="L3460" s="21">
        <f t="shared" ref="L3460:L3523" si="366">J3460-K3460</f>
        <v>0</v>
      </c>
      <c r="M3460" s="21" t="s">
        <v>5672</v>
      </c>
      <c r="N3460" s="30">
        <v>45952</v>
      </c>
      <c r="O3460" s="48">
        <v>50363.06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63"/>
        <v>45952</v>
      </c>
      <c r="Y3460" s="21">
        <f t="shared" ref="Y3460:Y3523" si="367">IF(X3460="", "", X3460-N3460)</f>
        <v>0</v>
      </c>
      <c r="Z3460" s="21" t="str">
        <f t="shared" ref="Z3460:Z3523" si="368">IF(N3460="", "", TEXT(N3460, "dddd"))</f>
        <v>Wednesday</v>
      </c>
      <c r="AA3460" s="21" t="str">
        <f t="shared" ref="AA3460:AA3523" si="369">IF(X3460="", "", TEXT(X3460, "dddd"))</f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3459</v>
      </c>
      <c r="B3461" s="21" t="s">
        <v>5082</v>
      </c>
      <c r="C3461" s="30">
        <v>45939</v>
      </c>
      <c r="D3461" s="30">
        <v>45944</v>
      </c>
      <c r="E3461" s="47">
        <v>301.5</v>
      </c>
      <c r="F3461" s="47">
        <f t="shared" si="364"/>
        <v>26532</v>
      </c>
      <c r="G3461" s="48">
        <f t="shared" si="365"/>
        <v>26532</v>
      </c>
      <c r="H3461" s="21">
        <v>329920</v>
      </c>
      <c r="I3461" s="21" t="s">
        <v>4781</v>
      </c>
      <c r="J3461" s="21">
        <v>1</v>
      </c>
      <c r="K3461" s="21">
        <v>1</v>
      </c>
      <c r="L3461" s="21">
        <f t="shared" si="366"/>
        <v>0</v>
      </c>
      <c r="M3461" s="21" t="s">
        <v>5672</v>
      </c>
      <c r="N3461" s="30">
        <v>45952</v>
      </c>
      <c r="O3461" s="48">
        <v>30217.84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63"/>
        <v>45952</v>
      </c>
      <c r="Y3461" s="21">
        <f t="shared" si="367"/>
        <v>0</v>
      </c>
      <c r="Z3461" s="21" t="str">
        <f t="shared" si="368"/>
        <v>Wednesday</v>
      </c>
      <c r="AA3461" s="21" t="str">
        <f t="shared" si="369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3460</v>
      </c>
      <c r="B3462" s="21" t="s">
        <v>5082</v>
      </c>
      <c r="C3462" s="30">
        <v>45939</v>
      </c>
      <c r="D3462" s="30">
        <v>45944</v>
      </c>
      <c r="E3462" s="47">
        <v>226.1</v>
      </c>
      <c r="F3462" s="47">
        <f t="shared" si="364"/>
        <v>19896.8</v>
      </c>
      <c r="G3462" s="48">
        <f t="shared" si="365"/>
        <v>19896.8</v>
      </c>
      <c r="H3462" s="21">
        <v>341606</v>
      </c>
      <c r="I3462" s="21" t="s">
        <v>5068</v>
      </c>
      <c r="J3462" s="21">
        <v>1</v>
      </c>
      <c r="K3462" s="21">
        <v>1</v>
      </c>
      <c r="L3462" s="21">
        <f t="shared" si="366"/>
        <v>0</v>
      </c>
      <c r="M3462" s="21" t="s">
        <v>5672</v>
      </c>
      <c r="N3462" s="30">
        <v>45952</v>
      </c>
      <c r="O3462" s="48">
        <v>24279.51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63"/>
        <v>45952</v>
      </c>
      <c r="Y3462" s="21">
        <f t="shared" si="367"/>
        <v>0</v>
      </c>
      <c r="Z3462" s="21" t="str">
        <f t="shared" si="368"/>
        <v>Wednesday</v>
      </c>
      <c r="AA3462" s="21" t="str">
        <f t="shared" si="369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3461</v>
      </c>
      <c r="B3463" s="21" t="s">
        <v>5082</v>
      </c>
      <c r="C3463" s="30">
        <v>45939</v>
      </c>
      <c r="D3463" s="30">
        <v>45944</v>
      </c>
      <c r="E3463" s="47">
        <v>305.25</v>
      </c>
      <c r="F3463" s="47">
        <f t="shared" si="364"/>
        <v>26862</v>
      </c>
      <c r="G3463" s="48">
        <f t="shared" si="365"/>
        <v>26862</v>
      </c>
      <c r="H3463" s="21">
        <v>341626</v>
      </c>
      <c r="I3463" s="21" t="s">
        <v>5068</v>
      </c>
      <c r="J3463" s="21">
        <v>1</v>
      </c>
      <c r="K3463" s="21">
        <v>1</v>
      </c>
      <c r="L3463" s="21">
        <f t="shared" si="366"/>
        <v>0</v>
      </c>
      <c r="M3463" s="21" t="s">
        <v>5672</v>
      </c>
      <c r="N3463" s="30">
        <v>45952</v>
      </c>
      <c r="O3463" s="48">
        <v>30593.68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63"/>
        <v>45952</v>
      </c>
      <c r="Y3463" s="21">
        <f t="shared" si="367"/>
        <v>0</v>
      </c>
      <c r="Z3463" s="21" t="str">
        <f t="shared" si="368"/>
        <v>Wednesday</v>
      </c>
      <c r="AA3463" s="21" t="str">
        <f t="shared" si="369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x14ac:dyDescent="0.25">
      <c r="A3464" s="21">
        <v>3462</v>
      </c>
      <c r="B3464" s="21" t="s">
        <v>5082</v>
      </c>
      <c r="C3464" s="30">
        <v>45939</v>
      </c>
      <c r="D3464" s="30">
        <v>45944</v>
      </c>
      <c r="E3464" s="47">
        <v>276.75</v>
      </c>
      <c r="F3464" s="47">
        <f t="shared" si="364"/>
        <v>24354</v>
      </c>
      <c r="G3464" s="48">
        <f t="shared" si="365"/>
        <v>24354</v>
      </c>
      <c r="H3464" s="21">
        <v>344651</v>
      </c>
      <c r="I3464" s="21" t="s">
        <v>5069</v>
      </c>
      <c r="J3464" s="21">
        <v>1</v>
      </c>
      <c r="K3464" s="21">
        <v>1</v>
      </c>
      <c r="L3464" s="21">
        <f t="shared" si="366"/>
        <v>0</v>
      </c>
      <c r="M3464" s="21" t="s">
        <v>5670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63"/>
        <v>45952</v>
      </c>
      <c r="Y3464" s="21">
        <f t="shared" si="367"/>
        <v>0</v>
      </c>
      <c r="Z3464" s="21" t="str">
        <f t="shared" si="368"/>
        <v>Wednesday</v>
      </c>
      <c r="AA3464" s="21" t="str">
        <f t="shared" si="369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x14ac:dyDescent="0.25">
      <c r="A3465" s="21">
        <v>3463</v>
      </c>
      <c r="B3465" s="21" t="s">
        <v>5082</v>
      </c>
      <c r="C3465" s="30">
        <v>45939</v>
      </c>
      <c r="D3465" s="30">
        <v>45944</v>
      </c>
      <c r="E3465" s="47">
        <v>276.75</v>
      </c>
      <c r="F3465" s="47">
        <f t="shared" si="364"/>
        <v>24354</v>
      </c>
      <c r="G3465" s="48">
        <f t="shared" si="365"/>
        <v>24354</v>
      </c>
      <c r="H3465" s="21">
        <v>344753</v>
      </c>
      <c r="I3465" s="21" t="s">
        <v>5070</v>
      </c>
      <c r="J3465" s="21">
        <v>1</v>
      </c>
      <c r="K3465" s="21">
        <v>1</v>
      </c>
      <c r="L3465" s="21">
        <f t="shared" si="366"/>
        <v>0</v>
      </c>
      <c r="M3465" s="21" t="s">
        <v>5670</v>
      </c>
      <c r="N3465" s="30">
        <v>45952</v>
      </c>
      <c r="O3465" s="48">
        <v>29586.42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63"/>
        <v>45952</v>
      </c>
      <c r="Y3465" s="21">
        <f t="shared" si="367"/>
        <v>0</v>
      </c>
      <c r="Z3465" s="21" t="str">
        <f t="shared" si="368"/>
        <v>Wednesday</v>
      </c>
      <c r="AA3465" s="21" t="str">
        <f t="shared" si="369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</row>
    <row r="3466" spans="1:32" x14ac:dyDescent="0.25">
      <c r="A3466" s="21">
        <v>3464</v>
      </c>
      <c r="B3466" s="21" t="s">
        <v>5082</v>
      </c>
      <c r="C3466" s="30">
        <v>45939</v>
      </c>
      <c r="D3466" s="30">
        <v>45944</v>
      </c>
      <c r="E3466" s="47">
        <v>334.5</v>
      </c>
      <c r="F3466" s="47">
        <f t="shared" si="364"/>
        <v>29436</v>
      </c>
      <c r="G3466" s="48">
        <f t="shared" si="365"/>
        <v>29436</v>
      </c>
      <c r="H3466" s="21">
        <v>345028</v>
      </c>
      <c r="I3466" s="21" t="s">
        <v>5071</v>
      </c>
      <c r="J3466" s="21">
        <v>1</v>
      </c>
      <c r="K3466" s="21">
        <v>1</v>
      </c>
      <c r="L3466" s="21">
        <f t="shared" si="366"/>
        <v>0</v>
      </c>
      <c r="M3466" s="21" t="s">
        <v>5672</v>
      </c>
      <c r="N3466" s="30">
        <v>45952</v>
      </c>
      <c r="O3466" s="48">
        <v>33525.26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63"/>
        <v>45952</v>
      </c>
      <c r="Y3466" s="21">
        <f t="shared" si="367"/>
        <v>0</v>
      </c>
      <c r="Z3466" s="21" t="str">
        <f t="shared" si="368"/>
        <v>Wednesday</v>
      </c>
      <c r="AA3466" s="21" t="str">
        <f t="shared" si="369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3465</v>
      </c>
      <c r="B3467" s="21" t="s">
        <v>5082</v>
      </c>
      <c r="C3467" s="30">
        <v>45939</v>
      </c>
      <c r="D3467" s="30">
        <v>45944</v>
      </c>
      <c r="E3467" s="47">
        <v>276.75</v>
      </c>
      <c r="F3467" s="47">
        <f t="shared" si="364"/>
        <v>24354</v>
      </c>
      <c r="G3467" s="48">
        <f t="shared" si="365"/>
        <v>24354</v>
      </c>
      <c r="H3467" s="21">
        <v>351356</v>
      </c>
      <c r="I3467" s="21" t="s">
        <v>5072</v>
      </c>
      <c r="J3467" s="21">
        <v>1</v>
      </c>
      <c r="K3467" s="21">
        <v>1</v>
      </c>
      <c r="L3467" s="21">
        <f t="shared" si="366"/>
        <v>0</v>
      </c>
      <c r="M3467" s="21" t="s">
        <v>5670</v>
      </c>
      <c r="N3467" s="30">
        <v>45952</v>
      </c>
      <c r="O3467" s="48">
        <v>29586.42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63"/>
        <v>45952</v>
      </c>
      <c r="Y3467" s="21">
        <f t="shared" si="367"/>
        <v>0</v>
      </c>
      <c r="Z3467" s="21" t="str">
        <f t="shared" si="368"/>
        <v>Wednesday</v>
      </c>
      <c r="AA3467" s="21" t="str">
        <f t="shared" si="369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3466</v>
      </c>
      <c r="B3468" s="21" t="s">
        <v>5082</v>
      </c>
      <c r="C3468" s="30">
        <v>45939</v>
      </c>
      <c r="D3468" s="30">
        <v>45944</v>
      </c>
      <c r="E3468" s="47">
        <v>236.6</v>
      </c>
      <c r="F3468" s="47">
        <f t="shared" si="364"/>
        <v>20820.8</v>
      </c>
      <c r="G3468" s="48">
        <f t="shared" si="365"/>
        <v>41641.599999999999</v>
      </c>
      <c r="H3468" s="21">
        <v>353214</v>
      </c>
      <c r="I3468" s="21" t="s">
        <v>5073</v>
      </c>
      <c r="J3468" s="21">
        <v>2</v>
      </c>
      <c r="K3468" s="21">
        <v>2</v>
      </c>
      <c r="L3468" s="21">
        <f t="shared" si="366"/>
        <v>0</v>
      </c>
      <c r="M3468" s="21" t="s">
        <v>5672</v>
      </c>
      <c r="N3468" s="30">
        <v>45952</v>
      </c>
      <c r="O3468" s="48">
        <v>50814.080000000002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63"/>
        <v>45952</v>
      </c>
      <c r="Y3468" s="21">
        <f t="shared" si="367"/>
        <v>0</v>
      </c>
      <c r="Z3468" s="21" t="str">
        <f t="shared" si="368"/>
        <v>Wednesday</v>
      </c>
      <c r="AA3468" s="21" t="str">
        <f t="shared" si="369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3467</v>
      </c>
      <c r="B3469" s="21" t="s">
        <v>5082</v>
      </c>
      <c r="C3469" s="30">
        <v>45939</v>
      </c>
      <c r="D3469" s="30">
        <v>45944</v>
      </c>
      <c r="E3469" s="47">
        <v>230.3</v>
      </c>
      <c r="F3469" s="47">
        <f t="shared" si="364"/>
        <v>20266.400000000001</v>
      </c>
      <c r="G3469" s="48">
        <f t="shared" si="365"/>
        <v>20266.400000000001</v>
      </c>
      <c r="H3469" s="21">
        <v>353304</v>
      </c>
      <c r="I3469" s="21" t="s">
        <v>5074</v>
      </c>
      <c r="J3469" s="21">
        <v>1</v>
      </c>
      <c r="K3469" s="21">
        <v>1</v>
      </c>
      <c r="L3469" s="21">
        <f t="shared" si="366"/>
        <v>0</v>
      </c>
      <c r="M3469" s="21" t="s">
        <v>5672</v>
      </c>
      <c r="N3469" s="30">
        <v>45952</v>
      </c>
      <c r="O3469" s="48">
        <v>24730.52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63"/>
        <v>45952</v>
      </c>
      <c r="Y3469" s="21">
        <f t="shared" si="367"/>
        <v>0</v>
      </c>
      <c r="Z3469" s="21" t="str">
        <f t="shared" si="368"/>
        <v>Wednesday</v>
      </c>
      <c r="AA3469" s="21" t="str">
        <f t="shared" si="369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3468</v>
      </c>
      <c r="B3470" s="21" t="s">
        <v>5082</v>
      </c>
      <c r="C3470" s="30">
        <v>45939</v>
      </c>
      <c r="D3470" s="30">
        <v>45944</v>
      </c>
      <c r="E3470" s="47">
        <v>213.5</v>
      </c>
      <c r="F3470" s="47">
        <f t="shared" si="364"/>
        <v>18788</v>
      </c>
      <c r="G3470" s="48">
        <f t="shared" si="365"/>
        <v>18788</v>
      </c>
      <c r="H3470" s="21">
        <v>369354</v>
      </c>
      <c r="I3470" s="21" t="s">
        <v>5075</v>
      </c>
      <c r="J3470" s="21">
        <v>1</v>
      </c>
      <c r="K3470" s="21">
        <v>1</v>
      </c>
      <c r="L3470" s="21">
        <f t="shared" si="366"/>
        <v>0</v>
      </c>
      <c r="M3470" s="21" t="s">
        <v>5672</v>
      </c>
      <c r="N3470" s="30">
        <v>45952</v>
      </c>
      <c r="O3470" s="48">
        <v>22926.47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63"/>
        <v>45952</v>
      </c>
      <c r="Y3470" s="21">
        <f t="shared" si="367"/>
        <v>0</v>
      </c>
      <c r="Z3470" s="21" t="str">
        <f t="shared" si="368"/>
        <v>Wednesday</v>
      </c>
      <c r="AA3470" s="21" t="str">
        <f t="shared" si="369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3469</v>
      </c>
      <c r="B3471" s="21" t="s">
        <v>5082</v>
      </c>
      <c r="C3471" s="30">
        <v>45939</v>
      </c>
      <c r="D3471" s="30">
        <v>45944</v>
      </c>
      <c r="E3471" s="47">
        <v>184.8</v>
      </c>
      <c r="F3471" s="47">
        <f t="shared" si="364"/>
        <v>16262.400000000001</v>
      </c>
      <c r="G3471" s="48">
        <f t="shared" si="365"/>
        <v>16262.400000000001</v>
      </c>
      <c r="H3471" s="21">
        <v>369612</v>
      </c>
      <c r="I3471" s="21" t="s">
        <v>5076</v>
      </c>
      <c r="J3471" s="21">
        <v>1</v>
      </c>
      <c r="K3471" s="21">
        <v>1</v>
      </c>
      <c r="L3471" s="21">
        <f t="shared" si="366"/>
        <v>0</v>
      </c>
      <c r="M3471" s="21" t="s">
        <v>5672</v>
      </c>
      <c r="N3471" s="30">
        <v>45952</v>
      </c>
      <c r="O3471" s="48">
        <v>19844.55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63"/>
        <v>45952</v>
      </c>
      <c r="Y3471" s="21">
        <f t="shared" si="367"/>
        <v>0</v>
      </c>
      <c r="Z3471" s="21" t="str">
        <f t="shared" si="368"/>
        <v>Wednesday</v>
      </c>
      <c r="AA3471" s="21" t="str">
        <f t="shared" si="369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x14ac:dyDescent="0.25">
      <c r="A3472" s="21">
        <v>3470</v>
      </c>
      <c r="B3472" s="21" t="s">
        <v>5082</v>
      </c>
      <c r="C3472" s="30">
        <v>45939</v>
      </c>
      <c r="D3472" s="30">
        <v>45944</v>
      </c>
      <c r="E3472" s="47">
        <v>228.2</v>
      </c>
      <c r="F3472" s="47">
        <f t="shared" si="364"/>
        <v>20081.599999999999</v>
      </c>
      <c r="G3472" s="48">
        <f t="shared" si="365"/>
        <v>20081.599999999999</v>
      </c>
      <c r="H3472" s="21">
        <v>372204</v>
      </c>
      <c r="I3472" s="21" t="s">
        <v>5077</v>
      </c>
      <c r="J3472" s="21">
        <v>1</v>
      </c>
      <c r="K3472" s="21">
        <v>1</v>
      </c>
      <c r="L3472" s="21">
        <f t="shared" si="366"/>
        <v>0</v>
      </c>
      <c r="M3472" s="21" t="s">
        <v>5672</v>
      </c>
      <c r="N3472" s="30">
        <v>45952</v>
      </c>
      <c r="O3472" s="48">
        <v>24505.01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63"/>
        <v>45952</v>
      </c>
      <c r="Y3472" s="21">
        <f t="shared" si="367"/>
        <v>0</v>
      </c>
      <c r="Z3472" s="21" t="str">
        <f t="shared" si="368"/>
        <v>Wednesday</v>
      </c>
      <c r="AA3472" s="21" t="str">
        <f t="shared" si="369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32" x14ac:dyDescent="0.25">
      <c r="A3473" s="21">
        <v>3471</v>
      </c>
      <c r="B3473" s="21" t="s">
        <v>5082</v>
      </c>
      <c r="C3473" s="30">
        <v>45939</v>
      </c>
      <c r="D3473" s="30">
        <v>45944</v>
      </c>
      <c r="E3473" s="47">
        <v>259</v>
      </c>
      <c r="F3473" s="47">
        <f t="shared" si="364"/>
        <v>22792</v>
      </c>
      <c r="G3473" s="48">
        <f t="shared" si="365"/>
        <v>22792</v>
      </c>
      <c r="H3473" s="21">
        <v>372216</v>
      </c>
      <c r="I3473" s="21" t="s">
        <v>5077</v>
      </c>
      <c r="J3473" s="21">
        <v>1</v>
      </c>
      <c r="K3473" s="21">
        <v>1</v>
      </c>
      <c r="L3473" s="21">
        <f t="shared" si="366"/>
        <v>0</v>
      </c>
      <c r="M3473" s="21" t="s">
        <v>5670</v>
      </c>
      <c r="N3473" s="30">
        <v>45952</v>
      </c>
      <c r="O3473" s="48">
        <v>29666.6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63"/>
        <v>45952</v>
      </c>
      <c r="Y3473" s="21">
        <f t="shared" si="367"/>
        <v>0</v>
      </c>
      <c r="Z3473" s="21" t="str">
        <f t="shared" si="368"/>
        <v>Wednesday</v>
      </c>
      <c r="AA3473" s="21" t="str">
        <f t="shared" si="369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  <c r="AE3473" s="46"/>
      <c r="AF3473" s="46"/>
    </row>
    <row r="3474" spans="1:32" x14ac:dyDescent="0.25">
      <c r="A3474" s="21">
        <v>3472</v>
      </c>
      <c r="B3474" s="21" t="s">
        <v>5082</v>
      </c>
      <c r="C3474" s="30">
        <v>45939</v>
      </c>
      <c r="D3474" s="30">
        <v>45944</v>
      </c>
      <c r="E3474" s="47">
        <v>102.9</v>
      </c>
      <c r="F3474" s="47">
        <f t="shared" si="364"/>
        <v>9055.2000000000007</v>
      </c>
      <c r="G3474" s="48">
        <f t="shared" si="365"/>
        <v>18110.400000000001</v>
      </c>
      <c r="H3474" s="21">
        <v>372221</v>
      </c>
      <c r="I3474" s="21" t="s">
        <v>5077</v>
      </c>
      <c r="J3474" s="21">
        <v>2</v>
      </c>
      <c r="K3474" s="21">
        <v>2</v>
      </c>
      <c r="L3474" s="21">
        <f t="shared" si="366"/>
        <v>0</v>
      </c>
      <c r="M3474" s="21" t="s">
        <v>5672</v>
      </c>
      <c r="N3474" s="30">
        <v>45952</v>
      </c>
      <c r="O3474" s="48">
        <v>22099.62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63"/>
        <v>45952</v>
      </c>
      <c r="Y3474" s="21">
        <f t="shared" si="367"/>
        <v>0</v>
      </c>
      <c r="Z3474" s="21" t="str">
        <f t="shared" si="368"/>
        <v>Wednesday</v>
      </c>
      <c r="AA3474" s="21" t="str">
        <f t="shared" si="369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32" x14ac:dyDescent="0.25">
      <c r="A3475" s="21">
        <v>3473</v>
      </c>
      <c r="B3475" s="21" t="s">
        <v>5082</v>
      </c>
      <c r="C3475" s="30">
        <v>45939</v>
      </c>
      <c r="D3475" s="30">
        <v>45944</v>
      </c>
      <c r="E3475" s="47">
        <v>164.5</v>
      </c>
      <c r="F3475" s="47">
        <f t="shared" si="364"/>
        <v>14476</v>
      </c>
      <c r="G3475" s="48">
        <f t="shared" si="365"/>
        <v>14476</v>
      </c>
      <c r="H3475" s="21">
        <v>500304</v>
      </c>
      <c r="I3475" s="21" t="s">
        <v>5078</v>
      </c>
      <c r="J3475" s="21">
        <v>1</v>
      </c>
      <c r="K3475" s="21">
        <v>1</v>
      </c>
      <c r="L3475" s="21">
        <f t="shared" si="366"/>
        <v>0</v>
      </c>
      <c r="M3475" s="21" t="s">
        <v>5672</v>
      </c>
      <c r="N3475" s="30">
        <v>45952</v>
      </c>
      <c r="O3475" s="48">
        <v>17664.66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63"/>
        <v>45952</v>
      </c>
      <c r="Y3475" s="21">
        <f t="shared" si="367"/>
        <v>0</v>
      </c>
      <c r="Z3475" s="21" t="str">
        <f t="shared" si="368"/>
        <v>Wednesday</v>
      </c>
      <c r="AA3475" s="21" t="str">
        <f t="shared" si="369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32" x14ac:dyDescent="0.25">
      <c r="A3476" s="21">
        <v>3474</v>
      </c>
      <c r="B3476" s="21" t="s">
        <v>5082</v>
      </c>
      <c r="C3476" s="30">
        <v>45939</v>
      </c>
      <c r="D3476" s="30">
        <v>45944</v>
      </c>
      <c r="E3476" s="47">
        <v>185.5</v>
      </c>
      <c r="F3476" s="47">
        <f t="shared" si="364"/>
        <v>16324</v>
      </c>
      <c r="G3476" s="48">
        <f t="shared" si="365"/>
        <v>16324</v>
      </c>
      <c r="H3476" s="21">
        <v>502516</v>
      </c>
      <c r="I3476" s="21" t="s">
        <v>5079</v>
      </c>
      <c r="J3476" s="21">
        <v>1</v>
      </c>
      <c r="K3476" s="21">
        <v>1</v>
      </c>
      <c r="L3476" s="21">
        <f t="shared" si="366"/>
        <v>0</v>
      </c>
      <c r="M3476" s="21" t="s">
        <v>5672</v>
      </c>
      <c r="N3476" s="30">
        <v>45952</v>
      </c>
      <c r="O3476" s="48">
        <v>19919.72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63"/>
        <v>45952</v>
      </c>
      <c r="Y3476" s="21">
        <f t="shared" si="367"/>
        <v>0</v>
      </c>
      <c r="Z3476" s="21" t="str">
        <f t="shared" si="368"/>
        <v>Wednesday</v>
      </c>
      <c r="AA3476" s="21" t="str">
        <f t="shared" si="369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32" x14ac:dyDescent="0.25">
      <c r="A3477" s="21">
        <v>3475</v>
      </c>
      <c r="B3477" s="21" t="s">
        <v>5082</v>
      </c>
      <c r="C3477" s="30">
        <v>45939</v>
      </c>
      <c r="D3477" s="30">
        <v>45944</v>
      </c>
      <c r="E3477" s="47">
        <v>321.75</v>
      </c>
      <c r="F3477" s="47">
        <f t="shared" si="364"/>
        <v>28314</v>
      </c>
      <c r="G3477" s="48">
        <f t="shared" si="365"/>
        <v>28314</v>
      </c>
      <c r="H3477" s="21">
        <v>502948</v>
      </c>
      <c r="I3477" s="21" t="s">
        <v>5080</v>
      </c>
      <c r="J3477" s="21">
        <v>1</v>
      </c>
      <c r="K3477" s="21">
        <v>1</v>
      </c>
      <c r="L3477" s="21">
        <f t="shared" si="366"/>
        <v>0</v>
      </c>
      <c r="M3477" s="21" t="s">
        <v>5672</v>
      </c>
      <c r="N3477" s="30">
        <v>45952</v>
      </c>
      <c r="O3477" s="48">
        <v>32247.39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63"/>
        <v>45952</v>
      </c>
      <c r="Y3477" s="21">
        <f t="shared" si="367"/>
        <v>0</v>
      </c>
      <c r="Z3477" s="21" t="str">
        <f t="shared" si="368"/>
        <v>Wednesday</v>
      </c>
      <c r="AA3477" s="21" t="str">
        <f t="shared" si="369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32" x14ac:dyDescent="0.25">
      <c r="A3478" s="21">
        <v>3476</v>
      </c>
      <c r="B3478" s="21" t="s">
        <v>5082</v>
      </c>
      <c r="C3478" s="30">
        <v>45939</v>
      </c>
      <c r="D3478" s="30">
        <v>45944</v>
      </c>
      <c r="E3478" s="47">
        <v>252</v>
      </c>
      <c r="F3478" s="47">
        <f t="shared" si="364"/>
        <v>22176</v>
      </c>
      <c r="G3478" s="48">
        <f t="shared" si="365"/>
        <v>22176</v>
      </c>
      <c r="H3478" s="21">
        <v>655208</v>
      </c>
      <c r="I3478" s="21" t="s">
        <v>5081</v>
      </c>
      <c r="J3478" s="21">
        <v>1</v>
      </c>
      <c r="K3478" s="21">
        <v>1</v>
      </c>
      <c r="L3478" s="21">
        <f t="shared" si="366"/>
        <v>0</v>
      </c>
      <c r="M3478" s="21" t="s">
        <v>5672</v>
      </c>
      <c r="N3478" s="30">
        <v>45952</v>
      </c>
      <c r="O3478" s="48">
        <v>27060.75</v>
      </c>
      <c r="P3478" s="21" t="s">
        <v>49</v>
      </c>
      <c r="Q3478" s="21" t="s">
        <v>636</v>
      </c>
      <c r="R3478" s="21" t="s">
        <v>637</v>
      </c>
      <c r="S3478" s="3">
        <v>4</v>
      </c>
      <c r="T3478" s="37"/>
      <c r="U3478" s="21" t="s">
        <v>18</v>
      </c>
      <c r="V3478" s="21" t="str">
        <f>VLOOKUP(P3478,'Customer List'!B:C,2,)</f>
        <v>Delhi</v>
      </c>
      <c r="W3478" s="38"/>
      <c r="X3478" s="30">
        <f t="shared" si="363"/>
        <v>45952</v>
      </c>
      <c r="Y3478" s="21">
        <f t="shared" si="367"/>
        <v>0</v>
      </c>
      <c r="Z3478" s="21" t="str">
        <f t="shared" si="368"/>
        <v>Wednesday</v>
      </c>
      <c r="AA3478" s="21" t="str">
        <f t="shared" si="369"/>
        <v>Wednesday</v>
      </c>
      <c r="AB3478" s="21" t="str">
        <f>VLOOKUP(U3478,'Currency Sheet'!A:C,3,)</f>
        <v>DOLLAR</v>
      </c>
      <c r="AC3478" s="42" t="str">
        <f>VLOOKUP(P3478,'Customer List'!B:D,3,)</f>
        <v>Local</v>
      </c>
    </row>
    <row r="3479" spans="1:32" x14ac:dyDescent="0.25">
      <c r="A3479" s="21">
        <v>3477</v>
      </c>
      <c r="B3479" s="21" t="s">
        <v>5114</v>
      </c>
      <c r="C3479" s="30">
        <v>45940</v>
      </c>
      <c r="D3479" s="30">
        <v>45944</v>
      </c>
      <c r="E3479" s="47">
        <v>1829.6</v>
      </c>
      <c r="F3479" s="47">
        <f t="shared" si="364"/>
        <v>161004.79999999999</v>
      </c>
      <c r="G3479" s="48">
        <f t="shared" si="365"/>
        <v>483014.39999999997</v>
      </c>
      <c r="H3479" s="21" t="s">
        <v>5106</v>
      </c>
      <c r="I3479" s="21" t="s">
        <v>5107</v>
      </c>
      <c r="J3479" s="21">
        <v>3</v>
      </c>
      <c r="K3479" s="21">
        <v>3</v>
      </c>
      <c r="L3479" s="21">
        <f t="shared" si="366"/>
        <v>0</v>
      </c>
      <c r="M3479" s="21" t="s">
        <v>5155</v>
      </c>
      <c r="N3479" s="30">
        <v>45945</v>
      </c>
      <c r="O3479" s="48">
        <f>254016*3</f>
        <v>762048</v>
      </c>
      <c r="P3479" s="21" t="s">
        <v>1017</v>
      </c>
      <c r="Q3479" s="21">
        <v>58157075771</v>
      </c>
      <c r="R3479" s="21" t="s">
        <v>40</v>
      </c>
      <c r="S3479" s="3" t="s">
        <v>299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45947</v>
      </c>
      <c r="Y3479" s="21">
        <f t="shared" si="367"/>
        <v>2</v>
      </c>
      <c r="Z3479" s="21" t="str">
        <f t="shared" si="368"/>
        <v>Wednesday</v>
      </c>
      <c r="AA3479" s="21" t="str">
        <f t="shared" si="369"/>
        <v>Friday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32" x14ac:dyDescent="0.25">
      <c r="A3480" s="21">
        <v>3478</v>
      </c>
      <c r="B3480" s="21" t="s">
        <v>5114</v>
      </c>
      <c r="C3480" s="30">
        <v>45940</v>
      </c>
      <c r="D3480" s="30">
        <v>45944</v>
      </c>
      <c r="E3480" s="47">
        <v>266.39999999999998</v>
      </c>
      <c r="F3480" s="47">
        <f t="shared" si="364"/>
        <v>23443.199999999997</v>
      </c>
      <c r="G3480" s="48">
        <f t="shared" si="365"/>
        <v>23443.199999999997</v>
      </c>
      <c r="H3480" s="21">
        <v>92118</v>
      </c>
      <c r="I3480" s="21" t="s">
        <v>5108</v>
      </c>
      <c r="J3480" s="21">
        <v>1</v>
      </c>
      <c r="K3480" s="21">
        <v>1</v>
      </c>
      <c r="L3480" s="21">
        <f t="shared" si="366"/>
        <v>0</v>
      </c>
      <c r="M3480" s="21" t="s">
        <v>5149</v>
      </c>
      <c r="N3480" s="30">
        <v>45945</v>
      </c>
      <c r="O3480" s="48">
        <v>41292</v>
      </c>
      <c r="P3480" s="21" t="s">
        <v>5113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67"/>
        <v>1</v>
      </c>
      <c r="Z3480" s="21" t="str">
        <f t="shared" si="368"/>
        <v>Wednesday</v>
      </c>
      <c r="AA3480" s="21" t="str">
        <f t="shared" si="369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32" x14ac:dyDescent="0.25">
      <c r="A3481" s="21">
        <v>3479</v>
      </c>
      <c r="B3481" s="21" t="s">
        <v>5114</v>
      </c>
      <c r="C3481" s="30">
        <v>45940</v>
      </c>
      <c r="D3481" s="30">
        <v>45944</v>
      </c>
      <c r="E3481" s="47">
        <v>261.60000000000002</v>
      </c>
      <c r="F3481" s="47">
        <f t="shared" si="364"/>
        <v>23020.800000000003</v>
      </c>
      <c r="G3481" s="48">
        <f t="shared" si="365"/>
        <v>23020.800000000003</v>
      </c>
      <c r="H3481" s="21">
        <v>92139</v>
      </c>
      <c r="I3481" s="21" t="s">
        <v>5109</v>
      </c>
      <c r="J3481" s="21">
        <v>1</v>
      </c>
      <c r="K3481" s="21">
        <v>1</v>
      </c>
      <c r="L3481" s="21">
        <f t="shared" si="366"/>
        <v>0</v>
      </c>
      <c r="M3481" s="21" t="s">
        <v>5149</v>
      </c>
      <c r="N3481" s="30">
        <v>45945</v>
      </c>
      <c r="O3481" s="48">
        <v>40548</v>
      </c>
      <c r="P3481" s="21" t="s">
        <v>5113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67"/>
        <v>1</v>
      </c>
      <c r="Z3481" s="21" t="str">
        <f t="shared" si="368"/>
        <v>Wednesday</v>
      </c>
      <c r="AA3481" s="21" t="str">
        <f t="shared" si="369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32" x14ac:dyDescent="0.25">
      <c r="A3482" s="21">
        <v>3480</v>
      </c>
      <c r="B3482" s="21" t="s">
        <v>5114</v>
      </c>
      <c r="C3482" s="30">
        <v>45940</v>
      </c>
      <c r="D3482" s="30">
        <v>45944</v>
      </c>
      <c r="E3482" s="47">
        <v>272.8</v>
      </c>
      <c r="F3482" s="47">
        <f t="shared" si="364"/>
        <v>24006.400000000001</v>
      </c>
      <c r="G3482" s="48">
        <f t="shared" si="365"/>
        <v>24006.400000000001</v>
      </c>
      <c r="H3482" s="21">
        <v>92107</v>
      </c>
      <c r="I3482" s="21" t="s">
        <v>5110</v>
      </c>
      <c r="J3482" s="21">
        <v>1</v>
      </c>
      <c r="K3482" s="21">
        <v>1</v>
      </c>
      <c r="L3482" s="21">
        <f t="shared" si="366"/>
        <v>0</v>
      </c>
      <c r="M3482" s="21" t="s">
        <v>5150</v>
      </c>
      <c r="N3482" s="30">
        <v>45945</v>
      </c>
      <c r="O3482" s="48">
        <v>42284</v>
      </c>
      <c r="P3482" s="21" t="s">
        <v>5113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67"/>
        <v>1</v>
      </c>
      <c r="Z3482" s="21" t="str">
        <f t="shared" si="368"/>
        <v>Wednesday</v>
      </c>
      <c r="AA3482" s="21" t="str">
        <f t="shared" si="369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32" x14ac:dyDescent="0.25">
      <c r="A3483" s="21">
        <v>3481</v>
      </c>
      <c r="B3483" s="21" t="s">
        <v>5114</v>
      </c>
      <c r="C3483" s="30">
        <v>45940</v>
      </c>
      <c r="D3483" s="30">
        <v>45944</v>
      </c>
      <c r="E3483" s="47">
        <v>244</v>
      </c>
      <c r="F3483" s="47">
        <f t="shared" si="364"/>
        <v>21472</v>
      </c>
      <c r="G3483" s="48">
        <f t="shared" si="365"/>
        <v>21472</v>
      </c>
      <c r="H3483" s="21">
        <v>92103</v>
      </c>
      <c r="I3483" s="21" t="s">
        <v>5111</v>
      </c>
      <c r="J3483" s="21">
        <v>1</v>
      </c>
      <c r="K3483" s="21">
        <v>1</v>
      </c>
      <c r="L3483" s="21">
        <f t="shared" si="366"/>
        <v>0</v>
      </c>
      <c r="M3483" s="21" t="s">
        <v>5150</v>
      </c>
      <c r="N3483" s="30">
        <v>45945</v>
      </c>
      <c r="O3483" s="48">
        <v>37820</v>
      </c>
      <c r="P3483" s="21" t="s">
        <v>5113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67"/>
        <v>1</v>
      </c>
      <c r="Z3483" s="21" t="str">
        <f t="shared" si="368"/>
        <v>Wednesday</v>
      </c>
      <c r="AA3483" s="21" t="str">
        <f t="shared" si="369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32" x14ac:dyDescent="0.25">
      <c r="A3484" s="21">
        <v>3482</v>
      </c>
      <c r="B3484" s="21" t="s">
        <v>5112</v>
      </c>
      <c r="C3484" s="30">
        <v>45940</v>
      </c>
      <c r="D3484" s="30">
        <v>45944</v>
      </c>
      <c r="E3484" s="47">
        <v>261.60000000000002</v>
      </c>
      <c r="F3484" s="47">
        <f t="shared" si="364"/>
        <v>23020.800000000003</v>
      </c>
      <c r="G3484" s="48">
        <f t="shared" si="365"/>
        <v>23020.800000000003</v>
      </c>
      <c r="H3484" s="21">
        <v>92139</v>
      </c>
      <c r="I3484" s="21" t="s">
        <v>5109</v>
      </c>
      <c r="J3484" s="21">
        <v>1</v>
      </c>
      <c r="K3484" s="21">
        <v>1</v>
      </c>
      <c r="L3484" s="21">
        <f t="shared" si="366"/>
        <v>0</v>
      </c>
      <c r="M3484" s="21" t="s">
        <v>5150</v>
      </c>
      <c r="N3484" s="30">
        <v>45945</v>
      </c>
      <c r="O3484" s="48">
        <v>40548</v>
      </c>
      <c r="P3484" s="21" t="s">
        <v>5113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67"/>
        <v>1</v>
      </c>
      <c r="Z3484" s="21" t="str">
        <f t="shared" si="368"/>
        <v>Wednesday</v>
      </c>
      <c r="AA3484" s="21" t="str">
        <f t="shared" si="369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32" x14ac:dyDescent="0.25">
      <c r="A3485" s="21">
        <v>3483</v>
      </c>
      <c r="B3485" s="21" t="s">
        <v>5112</v>
      </c>
      <c r="C3485" s="30">
        <v>45940</v>
      </c>
      <c r="D3485" s="30">
        <v>45944</v>
      </c>
      <c r="E3485" s="47">
        <v>266.39999999999998</v>
      </c>
      <c r="F3485" s="47">
        <f t="shared" si="364"/>
        <v>23443.199999999997</v>
      </c>
      <c r="G3485" s="48">
        <f t="shared" si="365"/>
        <v>23443.199999999997</v>
      </c>
      <c r="H3485" s="21">
        <v>92118</v>
      </c>
      <c r="I3485" s="21" t="s">
        <v>5108</v>
      </c>
      <c r="J3485" s="21">
        <v>1</v>
      </c>
      <c r="K3485" s="21">
        <v>1</v>
      </c>
      <c r="L3485" s="21">
        <f t="shared" si="366"/>
        <v>0</v>
      </c>
      <c r="M3485" s="21" t="s">
        <v>5150</v>
      </c>
      <c r="N3485" s="30">
        <v>45945</v>
      </c>
      <c r="O3485" s="48">
        <v>41292</v>
      </c>
      <c r="P3485" s="21" t="s">
        <v>5113</v>
      </c>
      <c r="Q3485" s="21">
        <v>58157077930</v>
      </c>
      <c r="R3485" s="21" t="s">
        <v>40</v>
      </c>
      <c r="S3485" s="3">
        <v>-20</v>
      </c>
      <c r="T3485" s="37"/>
      <c r="U3485" s="21" t="s">
        <v>507</v>
      </c>
      <c r="V3485" s="21" t="str">
        <f>VLOOKUP(P3485,'Customer List'!B:C,2,)</f>
        <v>BANGLORE</v>
      </c>
      <c r="W3485" s="38"/>
      <c r="X3485" s="30">
        <v>45946</v>
      </c>
      <c r="Y3485" s="21">
        <f t="shared" si="367"/>
        <v>1</v>
      </c>
      <c r="Z3485" s="21" t="str">
        <f t="shared" si="368"/>
        <v>Wednesday</v>
      </c>
      <c r="AA3485" s="21" t="str">
        <f t="shared" si="369"/>
        <v>Thursday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32" x14ac:dyDescent="0.25">
      <c r="A3486" s="21">
        <v>3484</v>
      </c>
      <c r="B3486" s="21" t="s">
        <v>5097</v>
      </c>
      <c r="C3486" s="30">
        <v>45940</v>
      </c>
      <c r="D3486" s="30">
        <v>45944</v>
      </c>
      <c r="E3486" s="47">
        <v>105.46</v>
      </c>
      <c r="F3486" s="47">
        <f t="shared" si="364"/>
        <v>9280.48</v>
      </c>
      <c r="G3486" s="48">
        <f t="shared" si="365"/>
        <v>9280.48</v>
      </c>
      <c r="H3486" s="21" t="s">
        <v>5083</v>
      </c>
      <c r="I3486" s="21" t="s">
        <v>5084</v>
      </c>
      <c r="J3486" s="21">
        <v>1</v>
      </c>
      <c r="K3486" s="21">
        <v>1</v>
      </c>
      <c r="L3486" s="21">
        <f t="shared" si="366"/>
        <v>0</v>
      </c>
      <c r="M3486" s="21" t="s">
        <v>5310</v>
      </c>
      <c r="N3486" s="30">
        <v>45955</v>
      </c>
      <c r="O3486" s="48">
        <v>15818.6</v>
      </c>
      <c r="P3486" s="21" t="s">
        <v>295</v>
      </c>
      <c r="Q3486" s="54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67"/>
        <v>3</v>
      </c>
      <c r="Z3486" s="21" t="str">
        <f t="shared" si="368"/>
        <v>Saturday</v>
      </c>
      <c r="AA3486" s="21" t="str">
        <f t="shared" si="369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32" x14ac:dyDescent="0.25">
      <c r="A3487" s="21">
        <v>3485</v>
      </c>
      <c r="B3487" s="21" t="s">
        <v>5097</v>
      </c>
      <c r="C3487" s="30">
        <v>45940</v>
      </c>
      <c r="D3487" s="30">
        <v>45944</v>
      </c>
      <c r="E3487" s="47">
        <v>105.46</v>
      </c>
      <c r="F3487" s="47">
        <f t="shared" si="364"/>
        <v>9280.48</v>
      </c>
      <c r="G3487" s="48">
        <f t="shared" si="365"/>
        <v>9280.48</v>
      </c>
      <c r="H3487" s="21" t="s">
        <v>5085</v>
      </c>
      <c r="I3487" s="21" t="s">
        <v>5086</v>
      </c>
      <c r="J3487" s="21">
        <v>1</v>
      </c>
      <c r="K3487" s="21">
        <v>1</v>
      </c>
      <c r="L3487" s="21">
        <f t="shared" si="366"/>
        <v>0</v>
      </c>
      <c r="M3487" s="21" t="s">
        <v>5310</v>
      </c>
      <c r="N3487" s="30">
        <v>45955</v>
      </c>
      <c r="O3487" s="48">
        <v>15818.6</v>
      </c>
      <c r="P3487" s="21" t="s">
        <v>295</v>
      </c>
      <c r="Q3487" s="54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67"/>
        <v>3</v>
      </c>
      <c r="Z3487" s="21" t="str">
        <f t="shared" si="368"/>
        <v>Saturday</v>
      </c>
      <c r="AA3487" s="21" t="str">
        <f t="shared" si="369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32" x14ac:dyDescent="0.25">
      <c r="A3488" s="21">
        <v>3486</v>
      </c>
      <c r="B3488" s="21" t="s">
        <v>5097</v>
      </c>
      <c r="C3488" s="30">
        <v>45940</v>
      </c>
      <c r="D3488" s="30">
        <v>45944</v>
      </c>
      <c r="E3488" s="47">
        <v>124.73</v>
      </c>
      <c r="F3488" s="47">
        <f t="shared" si="364"/>
        <v>10976.24</v>
      </c>
      <c r="G3488" s="48">
        <f t="shared" si="365"/>
        <v>10976.24</v>
      </c>
      <c r="H3488" s="21" t="s">
        <v>5087</v>
      </c>
      <c r="I3488" s="21" t="s">
        <v>5088</v>
      </c>
      <c r="J3488" s="21">
        <v>1</v>
      </c>
      <c r="K3488" s="21">
        <v>1</v>
      </c>
      <c r="L3488" s="21">
        <f t="shared" si="366"/>
        <v>0</v>
      </c>
      <c r="M3488" s="21" t="s">
        <v>5310</v>
      </c>
      <c r="N3488" s="30">
        <v>45955</v>
      </c>
      <c r="O3488" s="48">
        <v>18710.3</v>
      </c>
      <c r="P3488" s="21" t="s">
        <v>295</v>
      </c>
      <c r="Q3488" s="54">
        <v>58157408223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Kerala</v>
      </c>
      <c r="W3488" s="38"/>
      <c r="X3488" s="30">
        <v>45958</v>
      </c>
      <c r="Y3488" s="21">
        <f t="shared" si="367"/>
        <v>3</v>
      </c>
      <c r="Z3488" s="21" t="str">
        <f t="shared" si="368"/>
        <v>Saturday</v>
      </c>
      <c r="AA3488" s="21" t="str">
        <f t="shared" si="369"/>
        <v>Tuesday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3487</v>
      </c>
      <c r="B3489" s="21" t="s">
        <v>5097</v>
      </c>
      <c r="C3489" s="30">
        <v>45940</v>
      </c>
      <c r="D3489" s="30">
        <v>45944</v>
      </c>
      <c r="E3489" s="47">
        <v>191.57</v>
      </c>
      <c r="F3489" s="47">
        <f t="shared" si="364"/>
        <v>16858.16</v>
      </c>
      <c r="G3489" s="48">
        <f t="shared" si="365"/>
        <v>16858.16</v>
      </c>
      <c r="H3489" s="21" t="s">
        <v>5089</v>
      </c>
      <c r="I3489" s="21" t="s">
        <v>5090</v>
      </c>
      <c r="J3489" s="21">
        <v>1</v>
      </c>
      <c r="K3489" s="21">
        <v>1</v>
      </c>
      <c r="L3489" s="21">
        <f t="shared" si="366"/>
        <v>0</v>
      </c>
      <c r="M3489" s="21" t="s">
        <v>5613</v>
      </c>
      <c r="N3489" s="30">
        <v>45952</v>
      </c>
      <c r="O3489" s="48">
        <v>22098.85</v>
      </c>
      <c r="P3489" s="21" t="s">
        <v>2511</v>
      </c>
      <c r="Q3489" s="21">
        <v>58157318170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MOHALI (PUNJAB)</v>
      </c>
      <c r="W3489" s="38"/>
      <c r="X3489" s="30">
        <v>45954</v>
      </c>
      <c r="Y3489" s="21">
        <f t="shared" si="367"/>
        <v>2</v>
      </c>
      <c r="Z3489" s="21" t="str">
        <f t="shared" si="368"/>
        <v>Wednesday</v>
      </c>
      <c r="AA3489" s="21" t="str">
        <f t="shared" si="369"/>
        <v>Friday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3488</v>
      </c>
      <c r="B3490" s="21" t="s">
        <v>5097</v>
      </c>
      <c r="C3490" s="30">
        <v>45940</v>
      </c>
      <c r="D3490" s="30">
        <v>45944</v>
      </c>
      <c r="E3490" s="47">
        <v>191.57</v>
      </c>
      <c r="F3490" s="47">
        <f t="shared" si="364"/>
        <v>16858.16</v>
      </c>
      <c r="G3490" s="48">
        <f t="shared" si="365"/>
        <v>16858.16</v>
      </c>
      <c r="H3490" s="21" t="s">
        <v>5091</v>
      </c>
      <c r="I3490" s="21" t="s">
        <v>5092</v>
      </c>
      <c r="J3490" s="21">
        <v>1</v>
      </c>
      <c r="K3490" s="21">
        <v>1</v>
      </c>
      <c r="L3490" s="21">
        <f t="shared" si="366"/>
        <v>0</v>
      </c>
      <c r="M3490" s="21" t="s">
        <v>5311</v>
      </c>
      <c r="N3490" s="30">
        <v>45955</v>
      </c>
      <c r="O3490" s="48">
        <v>28735.7</v>
      </c>
      <c r="P3490" s="21" t="s">
        <v>295</v>
      </c>
      <c r="Q3490" s="54">
        <v>58157408223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Kerala</v>
      </c>
      <c r="W3490" s="38"/>
      <c r="X3490" s="30">
        <v>45958</v>
      </c>
      <c r="Y3490" s="21">
        <f t="shared" si="367"/>
        <v>3</v>
      </c>
      <c r="Z3490" s="21" t="str">
        <f t="shared" si="368"/>
        <v>Saturday</v>
      </c>
      <c r="AA3490" s="21" t="str">
        <f t="shared" si="369"/>
        <v>Tuesday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x14ac:dyDescent="0.25">
      <c r="A3491" s="21">
        <v>3489</v>
      </c>
      <c r="B3491" s="21" t="s">
        <v>5097</v>
      </c>
      <c r="C3491" s="30">
        <v>45940</v>
      </c>
      <c r="D3491" s="30">
        <v>45944</v>
      </c>
      <c r="E3491" s="47">
        <v>731</v>
      </c>
      <c r="F3491" s="47">
        <f t="shared" si="364"/>
        <v>64328</v>
      </c>
      <c r="G3491" s="48">
        <f t="shared" si="365"/>
        <v>64328</v>
      </c>
      <c r="H3491" s="21" t="s">
        <v>5093</v>
      </c>
      <c r="I3491" s="21" t="s">
        <v>5094</v>
      </c>
      <c r="J3491" s="21">
        <v>1</v>
      </c>
      <c r="K3491" s="21">
        <v>1</v>
      </c>
      <c r="L3491" s="21">
        <f t="shared" si="366"/>
        <v>0</v>
      </c>
      <c r="M3491" s="21" t="s">
        <v>5148</v>
      </c>
      <c r="N3491" s="30">
        <v>45945</v>
      </c>
      <c r="O3491" s="48">
        <v>93960</v>
      </c>
      <c r="P3491" s="21" t="s">
        <v>2045</v>
      </c>
      <c r="Q3491" s="21">
        <v>58157077506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Hyderabad</v>
      </c>
      <c r="W3491" s="38"/>
      <c r="X3491" s="30">
        <v>45946</v>
      </c>
      <c r="Y3491" s="21">
        <f t="shared" si="367"/>
        <v>1</v>
      </c>
      <c r="Z3491" s="21" t="str">
        <f t="shared" si="368"/>
        <v>Wednesday</v>
      </c>
      <c r="AA3491" s="21" t="str">
        <f t="shared" si="369"/>
        <v>Thursday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3490</v>
      </c>
      <c r="B3492" s="21" t="s">
        <v>5097</v>
      </c>
      <c r="C3492" s="30">
        <v>45940</v>
      </c>
      <c r="D3492" s="30">
        <v>45944</v>
      </c>
      <c r="E3492" s="47">
        <v>731</v>
      </c>
      <c r="F3492" s="47">
        <f t="shared" si="364"/>
        <v>64328</v>
      </c>
      <c r="G3492" s="48">
        <f t="shared" si="365"/>
        <v>64328</v>
      </c>
      <c r="H3492" s="21" t="s">
        <v>5095</v>
      </c>
      <c r="I3492" s="21" t="s">
        <v>5096</v>
      </c>
      <c r="J3492" s="21">
        <v>1</v>
      </c>
      <c r="K3492" s="21">
        <v>1</v>
      </c>
      <c r="L3492" s="21">
        <f t="shared" si="366"/>
        <v>0</v>
      </c>
      <c r="M3492" s="21" t="s">
        <v>5148</v>
      </c>
      <c r="N3492" s="30">
        <v>45945</v>
      </c>
      <c r="O3492" s="48">
        <v>93960</v>
      </c>
      <c r="P3492" s="21" t="s">
        <v>2045</v>
      </c>
      <c r="Q3492" s="21">
        <v>58157077506</v>
      </c>
      <c r="R3492" s="21" t="s">
        <v>40</v>
      </c>
      <c r="S3492" s="3">
        <v>-20</v>
      </c>
      <c r="T3492" s="37"/>
      <c r="U3492" s="21" t="s">
        <v>320</v>
      </c>
      <c r="V3492" s="21" t="str">
        <f>VLOOKUP(P3492,'Customer List'!B:C,2,)</f>
        <v>Hyderabad</v>
      </c>
      <c r="W3492" s="38"/>
      <c r="X3492" s="30">
        <v>45946</v>
      </c>
      <c r="Y3492" s="21">
        <f t="shared" si="367"/>
        <v>1</v>
      </c>
      <c r="Z3492" s="21" t="str">
        <f t="shared" si="368"/>
        <v>Wednesday</v>
      </c>
      <c r="AA3492" s="21" t="str">
        <f t="shared" si="369"/>
        <v>Thursday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3491</v>
      </c>
      <c r="B3493" s="21">
        <v>922428</v>
      </c>
      <c r="C3493" s="30">
        <v>45940</v>
      </c>
      <c r="D3493" s="30">
        <v>45944</v>
      </c>
      <c r="E3493" s="47">
        <v>314.5</v>
      </c>
      <c r="F3493" s="47">
        <f t="shared" si="364"/>
        <v>27676</v>
      </c>
      <c r="G3493" s="48">
        <f t="shared" si="365"/>
        <v>27676</v>
      </c>
      <c r="H3493" s="21" t="s">
        <v>5098</v>
      </c>
      <c r="I3493" s="21" t="s">
        <v>5099</v>
      </c>
      <c r="J3493" s="21">
        <v>1</v>
      </c>
      <c r="K3493" s="21">
        <v>1</v>
      </c>
      <c r="L3493" s="21">
        <f t="shared" si="366"/>
        <v>0</v>
      </c>
      <c r="M3493" s="21" t="s">
        <v>5647</v>
      </c>
      <c r="N3493" s="30">
        <v>45958</v>
      </c>
      <c r="O3493" s="48">
        <v>25312.5</v>
      </c>
      <c r="P3493" s="21" t="s">
        <v>5105</v>
      </c>
      <c r="Q3493" s="21" t="s">
        <v>1127</v>
      </c>
      <c r="R3493" s="21" t="s">
        <v>1127</v>
      </c>
      <c r="S3493" s="3">
        <v>-20</v>
      </c>
      <c r="T3493" s="37"/>
      <c r="U3493" s="21" t="s">
        <v>5104</v>
      </c>
      <c r="V3493" s="21" t="str">
        <f>VLOOKUP(P3493,'Customer List'!B:C,2,)</f>
        <v>Delhi</v>
      </c>
      <c r="W3493" s="38"/>
      <c r="X3493" s="30">
        <f>IF(OR(R3493 = "PRIYANKA MADAM", R3493 = "DEEPAK", R3493 = "PORTER"),N3493,"")</f>
        <v>45958</v>
      </c>
      <c r="Y3493" s="21">
        <f t="shared" si="367"/>
        <v>0</v>
      </c>
      <c r="Z3493" s="21" t="str">
        <f t="shared" si="368"/>
        <v>Tuesday</v>
      </c>
      <c r="AA3493" s="21" t="str">
        <f t="shared" si="369"/>
        <v>Tuesday</v>
      </c>
      <c r="AB3493" s="21" t="str">
        <f>VLOOKUP(U3493,'Currency Sheet'!A:C,3,)</f>
        <v>DOLLAR</v>
      </c>
      <c r="AC3493" s="42" t="str">
        <f>VLOOKUP(P3493,'Customer List'!B:D,3,)</f>
        <v>Local</v>
      </c>
    </row>
    <row r="3494" spans="1:29" x14ac:dyDescent="0.25">
      <c r="A3494" s="21">
        <v>3492</v>
      </c>
      <c r="B3494" s="21">
        <v>922429</v>
      </c>
      <c r="C3494" s="30">
        <v>45940</v>
      </c>
      <c r="D3494" s="30">
        <v>45944</v>
      </c>
      <c r="E3494" s="47">
        <v>561</v>
      </c>
      <c r="F3494" s="47">
        <f t="shared" si="364"/>
        <v>49368</v>
      </c>
      <c r="G3494" s="48">
        <f t="shared" si="365"/>
        <v>49368</v>
      </c>
      <c r="H3494" s="21" t="s">
        <v>5100</v>
      </c>
      <c r="I3494" s="21" t="s">
        <v>5101</v>
      </c>
      <c r="J3494" s="21">
        <v>1</v>
      </c>
      <c r="K3494" s="21">
        <v>1</v>
      </c>
      <c r="L3494" s="21">
        <f t="shared" si="366"/>
        <v>0</v>
      </c>
      <c r="M3494" s="21" t="s">
        <v>5302</v>
      </c>
      <c r="N3494" s="30">
        <v>45955</v>
      </c>
      <c r="O3494" s="48">
        <v>62370</v>
      </c>
      <c r="P3494" s="21" t="s">
        <v>3560</v>
      </c>
      <c r="Q3494" s="54">
        <v>58157405880</v>
      </c>
      <c r="R3494" s="21" t="s">
        <v>40</v>
      </c>
      <c r="S3494" s="3">
        <v>4</v>
      </c>
      <c r="T3494" s="37"/>
      <c r="U3494" s="21" t="s">
        <v>5104</v>
      </c>
      <c r="V3494" s="21" t="str">
        <f>VLOOKUP(P3494,'Customer List'!B:C,2,)</f>
        <v>JAIPUR</v>
      </c>
      <c r="W3494" s="38"/>
      <c r="X3494" s="30">
        <v>45957</v>
      </c>
      <c r="Y3494" s="21">
        <f t="shared" si="367"/>
        <v>2</v>
      </c>
      <c r="Z3494" s="21" t="str">
        <f t="shared" si="368"/>
        <v>Saturday</v>
      </c>
      <c r="AA3494" s="21" t="str">
        <f t="shared" si="369"/>
        <v>Monday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3493</v>
      </c>
      <c r="B3495" s="21">
        <v>922429</v>
      </c>
      <c r="C3495" s="30">
        <v>45940</v>
      </c>
      <c r="D3495" s="30">
        <v>45944</v>
      </c>
      <c r="E3495" s="47">
        <v>480.25</v>
      </c>
      <c r="F3495" s="47">
        <f t="shared" si="364"/>
        <v>42262</v>
      </c>
      <c r="G3495" s="48">
        <f t="shared" si="365"/>
        <v>42262</v>
      </c>
      <c r="H3495" s="21" t="s">
        <v>5102</v>
      </c>
      <c r="I3495" s="21" t="s">
        <v>5103</v>
      </c>
      <c r="J3495" s="21">
        <v>1</v>
      </c>
      <c r="K3495" s="21">
        <v>1</v>
      </c>
      <c r="L3495" s="21">
        <f t="shared" si="366"/>
        <v>0</v>
      </c>
      <c r="M3495" s="21" t="s">
        <v>5302</v>
      </c>
      <c r="N3495" s="30">
        <v>45955</v>
      </c>
      <c r="O3495" s="48">
        <v>53392.5</v>
      </c>
      <c r="P3495" s="21" t="s">
        <v>3560</v>
      </c>
      <c r="Q3495" s="54">
        <v>58157405880</v>
      </c>
      <c r="R3495" s="21" t="s">
        <v>40</v>
      </c>
      <c r="S3495" s="3">
        <v>4</v>
      </c>
      <c r="T3495" s="37"/>
      <c r="U3495" s="21" t="s">
        <v>5104</v>
      </c>
      <c r="V3495" s="21" t="str">
        <f>VLOOKUP(P3495,'Customer List'!B:C,2,)</f>
        <v>JAIPUR</v>
      </c>
      <c r="W3495" s="38"/>
      <c r="X3495" s="30">
        <v>45957</v>
      </c>
      <c r="Y3495" s="21">
        <f t="shared" si="367"/>
        <v>2</v>
      </c>
      <c r="Z3495" s="21" t="str">
        <f t="shared" si="368"/>
        <v>Saturday</v>
      </c>
      <c r="AA3495" s="21" t="str">
        <f t="shared" si="369"/>
        <v>Monday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3494</v>
      </c>
      <c r="B3496" s="21" t="s">
        <v>5143</v>
      </c>
      <c r="C3496" s="30">
        <v>45941</v>
      </c>
      <c r="D3496" s="30">
        <v>45946</v>
      </c>
      <c r="E3496" s="47">
        <v>82.6</v>
      </c>
      <c r="F3496" s="47">
        <f t="shared" si="364"/>
        <v>7268.7999999999993</v>
      </c>
      <c r="G3496" s="48">
        <f t="shared" si="365"/>
        <v>36344</v>
      </c>
      <c r="H3496" s="21">
        <v>741100</v>
      </c>
      <c r="I3496" s="21" t="s">
        <v>5117</v>
      </c>
      <c r="J3496" s="21">
        <v>5</v>
      </c>
      <c r="K3496" s="21">
        <v>5</v>
      </c>
      <c r="L3496" s="21">
        <f t="shared" si="366"/>
        <v>0</v>
      </c>
      <c r="M3496" s="21" t="s">
        <v>5617</v>
      </c>
      <c r="N3496" s="30">
        <v>45948</v>
      </c>
      <c r="O3496" s="48">
        <v>64015</v>
      </c>
      <c r="P3496" s="21" t="s">
        <v>4844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67"/>
        <v>4</v>
      </c>
      <c r="Z3496" s="21" t="str">
        <f t="shared" si="368"/>
        <v>Saturday</v>
      </c>
      <c r="AA3496" s="21" t="str">
        <f t="shared" si="369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3495</v>
      </c>
      <c r="B3497" s="21" t="s">
        <v>5143</v>
      </c>
      <c r="C3497" s="30">
        <v>45941</v>
      </c>
      <c r="D3497" s="30">
        <v>45946</v>
      </c>
      <c r="E3497" s="47">
        <v>82.6</v>
      </c>
      <c r="F3497" s="47">
        <f t="shared" si="364"/>
        <v>7268.7999999999993</v>
      </c>
      <c r="G3497" s="48">
        <f t="shared" si="365"/>
        <v>36344</v>
      </c>
      <c r="H3497" s="21">
        <v>741116</v>
      </c>
      <c r="I3497" s="21" t="s">
        <v>5118</v>
      </c>
      <c r="J3497" s="21">
        <v>5</v>
      </c>
      <c r="K3497" s="21">
        <v>5</v>
      </c>
      <c r="L3497" s="21">
        <f t="shared" si="366"/>
        <v>0</v>
      </c>
      <c r="M3497" s="21" t="s">
        <v>5617</v>
      </c>
      <c r="N3497" s="30">
        <v>45948</v>
      </c>
      <c r="O3497" s="48">
        <v>64015</v>
      </c>
      <c r="P3497" s="21" t="s">
        <v>4844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67"/>
        <v>4</v>
      </c>
      <c r="Z3497" s="21" t="str">
        <f t="shared" si="368"/>
        <v>Saturday</v>
      </c>
      <c r="AA3497" s="21" t="str">
        <f t="shared" si="369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3496</v>
      </c>
      <c r="B3498" s="21" t="s">
        <v>5143</v>
      </c>
      <c r="C3498" s="30">
        <v>45941</v>
      </c>
      <c r="D3498" s="30">
        <v>45946</v>
      </c>
      <c r="E3498" s="47">
        <v>82.6</v>
      </c>
      <c r="F3498" s="47">
        <f t="shared" si="364"/>
        <v>7268.7999999999993</v>
      </c>
      <c r="G3498" s="48">
        <f t="shared" si="365"/>
        <v>36344</v>
      </c>
      <c r="H3498" s="21">
        <v>741104</v>
      </c>
      <c r="I3498" s="21" t="s">
        <v>5119</v>
      </c>
      <c r="J3498" s="21">
        <v>5</v>
      </c>
      <c r="K3498" s="21">
        <v>5</v>
      </c>
      <c r="L3498" s="21">
        <f t="shared" si="366"/>
        <v>0</v>
      </c>
      <c r="M3498" s="21" t="s">
        <v>5617</v>
      </c>
      <c r="N3498" s="30">
        <v>45948</v>
      </c>
      <c r="O3498" s="48">
        <v>64015</v>
      </c>
      <c r="P3498" s="21" t="s">
        <v>4844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67"/>
        <v>4</v>
      </c>
      <c r="Z3498" s="21" t="str">
        <f t="shared" si="368"/>
        <v>Saturday</v>
      </c>
      <c r="AA3498" s="21" t="str">
        <f t="shared" si="369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3497</v>
      </c>
      <c r="B3499" s="21" t="s">
        <v>5143</v>
      </c>
      <c r="C3499" s="30">
        <v>45941</v>
      </c>
      <c r="D3499" s="30">
        <v>45946</v>
      </c>
      <c r="E3499" s="47">
        <v>82.6</v>
      </c>
      <c r="F3499" s="47">
        <f t="shared" si="364"/>
        <v>7268.7999999999993</v>
      </c>
      <c r="G3499" s="48">
        <f t="shared" si="365"/>
        <v>36344</v>
      </c>
      <c r="H3499" s="21">
        <v>741108</v>
      </c>
      <c r="I3499" s="21" t="s">
        <v>5120</v>
      </c>
      <c r="J3499" s="21">
        <v>5</v>
      </c>
      <c r="K3499" s="21">
        <v>5</v>
      </c>
      <c r="L3499" s="21">
        <f t="shared" si="366"/>
        <v>0</v>
      </c>
      <c r="M3499" s="21" t="s">
        <v>5617</v>
      </c>
      <c r="N3499" s="30">
        <v>45948</v>
      </c>
      <c r="O3499" s="48">
        <v>64015</v>
      </c>
      <c r="P3499" s="21" t="s">
        <v>4844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67"/>
        <v>4</v>
      </c>
      <c r="Z3499" s="21" t="str">
        <f t="shared" si="368"/>
        <v>Saturday</v>
      </c>
      <c r="AA3499" s="21" t="str">
        <f t="shared" si="369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3498</v>
      </c>
      <c r="B3500" s="21" t="s">
        <v>5143</v>
      </c>
      <c r="C3500" s="30">
        <v>45941</v>
      </c>
      <c r="D3500" s="30">
        <v>45946</v>
      </c>
      <c r="E3500" s="47">
        <v>82.6</v>
      </c>
      <c r="F3500" s="47">
        <f t="shared" si="364"/>
        <v>7268.7999999999993</v>
      </c>
      <c r="G3500" s="48">
        <f t="shared" si="365"/>
        <v>36344</v>
      </c>
      <c r="H3500" s="21">
        <v>741101</v>
      </c>
      <c r="I3500" s="21" t="s">
        <v>5121</v>
      </c>
      <c r="J3500" s="21">
        <v>5</v>
      </c>
      <c r="K3500" s="21">
        <v>5</v>
      </c>
      <c r="L3500" s="21">
        <f t="shared" si="366"/>
        <v>0</v>
      </c>
      <c r="M3500" s="21" t="s">
        <v>5617</v>
      </c>
      <c r="N3500" s="30">
        <v>45948</v>
      </c>
      <c r="O3500" s="48">
        <v>64015</v>
      </c>
      <c r="P3500" s="21" t="s">
        <v>4844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67"/>
        <v>4</v>
      </c>
      <c r="Z3500" s="21" t="str">
        <f t="shared" si="368"/>
        <v>Saturday</v>
      </c>
      <c r="AA3500" s="21" t="str">
        <f t="shared" si="369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3499</v>
      </c>
      <c r="B3501" s="21" t="s">
        <v>5143</v>
      </c>
      <c r="C3501" s="30">
        <v>45941</v>
      </c>
      <c r="D3501" s="30">
        <v>45946</v>
      </c>
      <c r="E3501" s="47">
        <v>82.6</v>
      </c>
      <c r="F3501" s="47">
        <f t="shared" si="364"/>
        <v>7268.7999999999993</v>
      </c>
      <c r="G3501" s="48">
        <f t="shared" si="365"/>
        <v>36344</v>
      </c>
      <c r="H3501" s="21">
        <v>741105</v>
      </c>
      <c r="I3501" s="21" t="s">
        <v>5122</v>
      </c>
      <c r="J3501" s="21">
        <v>5</v>
      </c>
      <c r="K3501" s="21">
        <v>5</v>
      </c>
      <c r="L3501" s="21">
        <f t="shared" si="366"/>
        <v>0</v>
      </c>
      <c r="M3501" s="21" t="s">
        <v>5617</v>
      </c>
      <c r="N3501" s="30">
        <v>45948</v>
      </c>
      <c r="O3501" s="48">
        <v>64015</v>
      </c>
      <c r="P3501" s="21" t="s">
        <v>4844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67"/>
        <v>4</v>
      </c>
      <c r="Z3501" s="21" t="str">
        <f t="shared" si="368"/>
        <v>Saturday</v>
      </c>
      <c r="AA3501" s="21" t="str">
        <f t="shared" si="369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3500</v>
      </c>
      <c r="B3502" s="21" t="s">
        <v>5143</v>
      </c>
      <c r="C3502" s="30">
        <v>45941</v>
      </c>
      <c r="D3502" s="30">
        <v>45946</v>
      </c>
      <c r="E3502" s="47">
        <v>82.6</v>
      </c>
      <c r="F3502" s="47">
        <f t="shared" si="364"/>
        <v>7268.7999999999993</v>
      </c>
      <c r="G3502" s="48">
        <f t="shared" si="365"/>
        <v>36344</v>
      </c>
      <c r="H3502" s="21">
        <v>741120</v>
      </c>
      <c r="I3502" s="21" t="s">
        <v>5123</v>
      </c>
      <c r="J3502" s="21">
        <v>5</v>
      </c>
      <c r="K3502" s="21">
        <v>5</v>
      </c>
      <c r="L3502" s="21">
        <f t="shared" si="366"/>
        <v>0</v>
      </c>
      <c r="M3502" s="21" t="s">
        <v>5617</v>
      </c>
      <c r="N3502" s="30">
        <v>45948</v>
      </c>
      <c r="O3502" s="48">
        <v>64015</v>
      </c>
      <c r="P3502" s="21" t="s">
        <v>4844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67"/>
        <v>4</v>
      </c>
      <c r="Z3502" s="21" t="str">
        <f t="shared" si="368"/>
        <v>Saturday</v>
      </c>
      <c r="AA3502" s="21" t="str">
        <f t="shared" si="369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3501</v>
      </c>
      <c r="B3503" s="21" t="s">
        <v>5143</v>
      </c>
      <c r="C3503" s="30">
        <v>45941</v>
      </c>
      <c r="D3503" s="30">
        <v>45946</v>
      </c>
      <c r="E3503" s="47">
        <v>82.6</v>
      </c>
      <c r="F3503" s="47">
        <f t="shared" si="364"/>
        <v>7268.7999999999993</v>
      </c>
      <c r="G3503" s="48">
        <f t="shared" si="365"/>
        <v>36344</v>
      </c>
      <c r="H3503" s="21">
        <v>741114</v>
      </c>
      <c r="I3503" s="21" t="s">
        <v>5124</v>
      </c>
      <c r="J3503" s="21">
        <v>5</v>
      </c>
      <c r="K3503" s="21">
        <v>5</v>
      </c>
      <c r="L3503" s="21">
        <f t="shared" si="366"/>
        <v>0</v>
      </c>
      <c r="M3503" s="21" t="s">
        <v>5617</v>
      </c>
      <c r="N3503" s="30">
        <v>45948</v>
      </c>
      <c r="O3503" s="48">
        <v>64015</v>
      </c>
      <c r="P3503" s="21" t="s">
        <v>4844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67"/>
        <v>4</v>
      </c>
      <c r="Z3503" s="21" t="str">
        <f t="shared" si="368"/>
        <v>Saturday</v>
      </c>
      <c r="AA3503" s="21" t="str">
        <f t="shared" si="369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3502</v>
      </c>
      <c r="B3504" s="21" t="s">
        <v>5143</v>
      </c>
      <c r="C3504" s="30">
        <v>45941</v>
      </c>
      <c r="D3504" s="30">
        <v>45946</v>
      </c>
      <c r="E3504" s="47">
        <v>41.3</v>
      </c>
      <c r="F3504" s="47">
        <f t="shared" si="364"/>
        <v>3634.3999999999996</v>
      </c>
      <c r="G3504" s="48">
        <f t="shared" si="365"/>
        <v>18172</v>
      </c>
      <c r="H3504" s="21">
        <v>741095</v>
      </c>
      <c r="I3504" s="21" t="s">
        <v>5125</v>
      </c>
      <c r="J3504" s="21">
        <v>5</v>
      </c>
      <c r="K3504" s="21">
        <v>5</v>
      </c>
      <c r="L3504" s="21">
        <f t="shared" si="366"/>
        <v>0</v>
      </c>
      <c r="M3504" s="21" t="s">
        <v>5617</v>
      </c>
      <c r="N3504" s="30">
        <v>45948</v>
      </c>
      <c r="O3504" s="48">
        <v>32005</v>
      </c>
      <c r="P3504" s="21" t="s">
        <v>4844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67"/>
        <v>4</v>
      </c>
      <c r="Z3504" s="21" t="str">
        <f t="shared" si="368"/>
        <v>Saturday</v>
      </c>
      <c r="AA3504" s="21" t="str">
        <f t="shared" si="369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3503</v>
      </c>
      <c r="B3505" s="21" t="s">
        <v>5143</v>
      </c>
      <c r="C3505" s="30">
        <v>45941</v>
      </c>
      <c r="D3505" s="30">
        <v>45946</v>
      </c>
      <c r="E3505" s="47">
        <v>205.8</v>
      </c>
      <c r="F3505" s="47">
        <f t="shared" si="364"/>
        <v>18110.400000000001</v>
      </c>
      <c r="G3505" s="48">
        <f t="shared" si="365"/>
        <v>90552</v>
      </c>
      <c r="H3505" s="21">
        <v>741094</v>
      </c>
      <c r="I3505" s="21" t="s">
        <v>5126</v>
      </c>
      <c r="J3505" s="21">
        <v>5</v>
      </c>
      <c r="K3505" s="21">
        <v>5</v>
      </c>
      <c r="L3505" s="21">
        <f t="shared" si="366"/>
        <v>0</v>
      </c>
      <c r="M3505" s="21" t="s">
        <v>5617</v>
      </c>
      <c r="N3505" s="30">
        <v>45948</v>
      </c>
      <c r="O3505" s="48">
        <v>159495</v>
      </c>
      <c r="P3505" s="21" t="s">
        <v>4844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67"/>
        <v>4</v>
      </c>
      <c r="Z3505" s="21" t="str">
        <f t="shared" si="368"/>
        <v>Saturday</v>
      </c>
      <c r="AA3505" s="21" t="str">
        <f t="shared" si="369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3504</v>
      </c>
      <c r="B3506" s="21" t="s">
        <v>5143</v>
      </c>
      <c r="C3506" s="30">
        <v>45941</v>
      </c>
      <c r="D3506" s="30">
        <v>45946</v>
      </c>
      <c r="E3506" s="47">
        <v>82.6</v>
      </c>
      <c r="F3506" s="47">
        <f t="shared" si="364"/>
        <v>7268.7999999999993</v>
      </c>
      <c r="G3506" s="48">
        <f t="shared" si="365"/>
        <v>36344</v>
      </c>
      <c r="H3506" s="21">
        <v>741110</v>
      </c>
      <c r="I3506" s="21" t="s">
        <v>5127</v>
      </c>
      <c r="J3506" s="21">
        <v>5</v>
      </c>
      <c r="K3506" s="21">
        <v>5</v>
      </c>
      <c r="L3506" s="21">
        <f t="shared" si="366"/>
        <v>0</v>
      </c>
      <c r="M3506" s="21" t="s">
        <v>5617</v>
      </c>
      <c r="N3506" s="30">
        <v>45948</v>
      </c>
      <c r="O3506" s="48">
        <v>64015</v>
      </c>
      <c r="P3506" s="21" t="s">
        <v>4844</v>
      </c>
      <c r="Q3506" s="21">
        <v>58157242791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Banglore</v>
      </c>
      <c r="W3506" s="38"/>
      <c r="X3506" s="30">
        <v>45952</v>
      </c>
      <c r="Y3506" s="21">
        <f t="shared" si="367"/>
        <v>4</v>
      </c>
      <c r="Z3506" s="21" t="str">
        <f t="shared" si="368"/>
        <v>Saturday</v>
      </c>
      <c r="AA3506" s="21" t="str">
        <f t="shared" si="369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3505</v>
      </c>
      <c r="B3507" s="21" t="s">
        <v>5143</v>
      </c>
      <c r="C3507" s="30">
        <v>45941</v>
      </c>
      <c r="D3507" s="30">
        <v>45946</v>
      </c>
      <c r="E3507" s="47">
        <v>123.9</v>
      </c>
      <c r="F3507" s="47">
        <f t="shared" si="364"/>
        <v>10903.2</v>
      </c>
      <c r="G3507" s="48">
        <f t="shared" si="365"/>
        <v>10903.2</v>
      </c>
      <c r="H3507" s="21">
        <v>740701</v>
      </c>
      <c r="I3507" s="21" t="s">
        <v>5128</v>
      </c>
      <c r="J3507" s="21">
        <v>1</v>
      </c>
      <c r="K3507" s="21">
        <v>1</v>
      </c>
      <c r="L3507" s="21">
        <f t="shared" si="366"/>
        <v>0</v>
      </c>
      <c r="M3507" s="21" t="s">
        <v>5645</v>
      </c>
      <c r="N3507" s="30">
        <v>45957</v>
      </c>
      <c r="O3507" s="48">
        <v>18655.8</v>
      </c>
      <c r="P3507" s="21" t="s">
        <v>1094</v>
      </c>
      <c r="Q3507" s="21" t="s">
        <v>5521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67"/>
        <v>2</v>
      </c>
      <c r="Z3507" s="21" t="str">
        <f t="shared" si="368"/>
        <v>Monday</v>
      </c>
      <c r="AA3507" s="21" t="str">
        <f t="shared" si="369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3506</v>
      </c>
      <c r="B3508" s="21" t="s">
        <v>5143</v>
      </c>
      <c r="C3508" s="30">
        <v>45941</v>
      </c>
      <c r="D3508" s="30">
        <v>45946</v>
      </c>
      <c r="E3508" s="47">
        <v>123.9</v>
      </c>
      <c r="F3508" s="47">
        <f t="shared" si="364"/>
        <v>10903.2</v>
      </c>
      <c r="G3508" s="48">
        <f t="shared" si="365"/>
        <v>10903.2</v>
      </c>
      <c r="H3508" s="21">
        <v>741217</v>
      </c>
      <c r="I3508" s="21" t="s">
        <v>5129</v>
      </c>
      <c r="J3508" s="21">
        <v>1</v>
      </c>
      <c r="K3508" s="21">
        <v>1</v>
      </c>
      <c r="L3508" s="21">
        <f t="shared" si="366"/>
        <v>0</v>
      </c>
      <c r="M3508" s="21" t="s">
        <v>5645</v>
      </c>
      <c r="N3508" s="30">
        <v>45957</v>
      </c>
      <c r="O3508" s="48">
        <v>18655.8</v>
      </c>
      <c r="P3508" s="21" t="s">
        <v>1094</v>
      </c>
      <c r="Q3508" s="21" t="s">
        <v>5521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67"/>
        <v>2</v>
      </c>
      <c r="Z3508" s="21" t="str">
        <f t="shared" si="368"/>
        <v>Monday</v>
      </c>
      <c r="AA3508" s="21" t="str">
        <f t="shared" si="369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3507</v>
      </c>
      <c r="B3509" s="21" t="s">
        <v>5143</v>
      </c>
      <c r="C3509" s="30">
        <v>45941</v>
      </c>
      <c r="D3509" s="30">
        <v>45946</v>
      </c>
      <c r="E3509" s="47">
        <v>82.6</v>
      </c>
      <c r="F3509" s="47">
        <f t="shared" si="364"/>
        <v>7268.7999999999993</v>
      </c>
      <c r="G3509" s="48">
        <f t="shared" si="365"/>
        <v>7268.7999999999993</v>
      </c>
      <c r="H3509" s="21">
        <v>740710</v>
      </c>
      <c r="I3509" s="21" t="s">
        <v>5130</v>
      </c>
      <c r="J3509" s="21">
        <v>1</v>
      </c>
      <c r="K3509" s="21">
        <v>1</v>
      </c>
      <c r="L3509" s="21">
        <f t="shared" si="366"/>
        <v>0</v>
      </c>
      <c r="M3509" s="21" t="s">
        <v>5645</v>
      </c>
      <c r="N3509" s="30">
        <v>45957</v>
      </c>
      <c r="O3509" s="48">
        <v>12437.2</v>
      </c>
      <c r="P3509" s="21" t="s">
        <v>1094</v>
      </c>
      <c r="Q3509" s="21" t="s">
        <v>5521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67"/>
        <v>2</v>
      </c>
      <c r="Z3509" s="21" t="str">
        <f t="shared" si="368"/>
        <v>Monday</v>
      </c>
      <c r="AA3509" s="21" t="str">
        <f t="shared" si="369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3508</v>
      </c>
      <c r="B3510" s="21" t="s">
        <v>5143</v>
      </c>
      <c r="C3510" s="30">
        <v>45941</v>
      </c>
      <c r="D3510" s="30">
        <v>45946</v>
      </c>
      <c r="E3510" s="47">
        <v>41.3</v>
      </c>
      <c r="F3510" s="47">
        <f t="shared" si="364"/>
        <v>3634.3999999999996</v>
      </c>
      <c r="G3510" s="48">
        <f t="shared" si="365"/>
        <v>3634.3999999999996</v>
      </c>
      <c r="H3510" s="21">
        <v>740699</v>
      </c>
      <c r="I3510" s="21" t="s">
        <v>5131</v>
      </c>
      <c r="J3510" s="21">
        <v>1</v>
      </c>
      <c r="K3510" s="21">
        <v>1</v>
      </c>
      <c r="L3510" s="21">
        <f t="shared" si="366"/>
        <v>0</v>
      </c>
      <c r="M3510" s="21" t="s">
        <v>5645</v>
      </c>
      <c r="N3510" s="30">
        <v>45957</v>
      </c>
      <c r="O3510" s="48">
        <v>6218.6</v>
      </c>
      <c r="P3510" s="21" t="s">
        <v>1094</v>
      </c>
      <c r="Q3510" s="21" t="s">
        <v>5521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67"/>
        <v>2</v>
      </c>
      <c r="Z3510" s="21" t="str">
        <f t="shared" si="368"/>
        <v>Monday</v>
      </c>
      <c r="AA3510" s="21" t="str">
        <f t="shared" si="369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3509</v>
      </c>
      <c r="B3511" s="21" t="s">
        <v>5143</v>
      </c>
      <c r="C3511" s="30">
        <v>45941</v>
      </c>
      <c r="D3511" s="30">
        <v>45946</v>
      </c>
      <c r="E3511" s="47">
        <v>93.8</v>
      </c>
      <c r="F3511" s="47">
        <f t="shared" si="364"/>
        <v>8254.4</v>
      </c>
      <c r="G3511" s="48">
        <f t="shared" si="365"/>
        <v>8254.4</v>
      </c>
      <c r="H3511" s="21">
        <v>741218</v>
      </c>
      <c r="I3511" s="21" t="s">
        <v>5132</v>
      </c>
      <c r="J3511" s="21">
        <v>1</v>
      </c>
      <c r="K3511" s="21">
        <v>1</v>
      </c>
      <c r="L3511" s="21">
        <f t="shared" si="366"/>
        <v>0</v>
      </c>
      <c r="M3511" s="21" t="s">
        <v>5645</v>
      </c>
      <c r="N3511" s="30">
        <v>45957</v>
      </c>
      <c r="O3511" s="48">
        <v>14123.6</v>
      </c>
      <c r="P3511" s="21" t="s">
        <v>1094</v>
      </c>
      <c r="Q3511" s="21" t="s">
        <v>5521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67"/>
        <v>2</v>
      </c>
      <c r="Z3511" s="21" t="str">
        <f t="shared" si="368"/>
        <v>Monday</v>
      </c>
      <c r="AA3511" s="21" t="str">
        <f t="shared" si="369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3510</v>
      </c>
      <c r="B3512" s="21" t="s">
        <v>5143</v>
      </c>
      <c r="C3512" s="30">
        <v>45941</v>
      </c>
      <c r="D3512" s="30">
        <v>45946</v>
      </c>
      <c r="E3512" s="47">
        <v>82.6</v>
      </c>
      <c r="F3512" s="47">
        <f t="shared" si="364"/>
        <v>7268.7999999999993</v>
      </c>
      <c r="G3512" s="48">
        <f t="shared" si="365"/>
        <v>7268.7999999999993</v>
      </c>
      <c r="H3512" s="21">
        <v>740950</v>
      </c>
      <c r="I3512" s="21" t="s">
        <v>5133</v>
      </c>
      <c r="J3512" s="21">
        <v>1</v>
      </c>
      <c r="K3512" s="21">
        <v>1</v>
      </c>
      <c r="L3512" s="21">
        <f t="shared" si="366"/>
        <v>0</v>
      </c>
      <c r="M3512" s="21" t="s">
        <v>5645</v>
      </c>
      <c r="N3512" s="30">
        <v>45957</v>
      </c>
      <c r="O3512" s="48">
        <v>12437.2</v>
      </c>
      <c r="P3512" s="21" t="s">
        <v>1094</v>
      </c>
      <c r="Q3512" s="21" t="s">
        <v>5521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67"/>
        <v>2</v>
      </c>
      <c r="Z3512" s="21" t="str">
        <f t="shared" si="368"/>
        <v>Monday</v>
      </c>
      <c r="AA3512" s="21" t="str">
        <f t="shared" si="369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3511</v>
      </c>
      <c r="B3513" s="21" t="s">
        <v>5143</v>
      </c>
      <c r="C3513" s="30">
        <v>45941</v>
      </c>
      <c r="D3513" s="30">
        <v>45946</v>
      </c>
      <c r="E3513" s="47">
        <v>82.6</v>
      </c>
      <c r="F3513" s="47">
        <f t="shared" si="364"/>
        <v>7268.7999999999993</v>
      </c>
      <c r="G3513" s="48">
        <f t="shared" si="365"/>
        <v>7268.7999999999993</v>
      </c>
      <c r="H3513" s="21">
        <v>740951</v>
      </c>
      <c r="I3513" s="21" t="s">
        <v>5134</v>
      </c>
      <c r="J3513" s="21">
        <v>1</v>
      </c>
      <c r="K3513" s="21">
        <v>1</v>
      </c>
      <c r="L3513" s="21">
        <f t="shared" si="366"/>
        <v>0</v>
      </c>
      <c r="M3513" s="21" t="s">
        <v>5645</v>
      </c>
      <c r="N3513" s="30">
        <v>45957</v>
      </c>
      <c r="O3513" s="48">
        <v>12437.2</v>
      </c>
      <c r="P3513" s="21" t="s">
        <v>1094</v>
      </c>
      <c r="Q3513" s="21" t="s">
        <v>5521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67"/>
        <v>2</v>
      </c>
      <c r="Z3513" s="21" t="str">
        <f t="shared" si="368"/>
        <v>Monday</v>
      </c>
      <c r="AA3513" s="21" t="str">
        <f t="shared" si="369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3512</v>
      </c>
      <c r="B3514" s="21" t="s">
        <v>5143</v>
      </c>
      <c r="C3514" s="30">
        <v>45941</v>
      </c>
      <c r="D3514" s="30">
        <v>45946</v>
      </c>
      <c r="E3514" s="47">
        <v>82.6</v>
      </c>
      <c r="F3514" s="47">
        <f t="shared" si="364"/>
        <v>7268.7999999999993</v>
      </c>
      <c r="G3514" s="48">
        <f t="shared" si="365"/>
        <v>7268.7999999999993</v>
      </c>
      <c r="H3514" s="21">
        <v>740954</v>
      </c>
      <c r="I3514" s="21" t="s">
        <v>5135</v>
      </c>
      <c r="J3514" s="21">
        <v>1</v>
      </c>
      <c r="K3514" s="21">
        <v>1</v>
      </c>
      <c r="L3514" s="21">
        <f t="shared" si="366"/>
        <v>0</v>
      </c>
      <c r="M3514" s="21" t="s">
        <v>5645</v>
      </c>
      <c r="N3514" s="30">
        <v>45957</v>
      </c>
      <c r="O3514" s="48">
        <v>12437.2</v>
      </c>
      <c r="P3514" s="21" t="s">
        <v>1094</v>
      </c>
      <c r="Q3514" s="21" t="s">
        <v>5521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67"/>
        <v>2</v>
      </c>
      <c r="Z3514" s="21" t="str">
        <f t="shared" si="368"/>
        <v>Monday</v>
      </c>
      <c r="AA3514" s="21" t="str">
        <f t="shared" si="369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3513</v>
      </c>
      <c r="B3515" s="21" t="s">
        <v>5143</v>
      </c>
      <c r="C3515" s="30">
        <v>45941</v>
      </c>
      <c r="D3515" s="30">
        <v>45946</v>
      </c>
      <c r="E3515" s="47">
        <v>82.6</v>
      </c>
      <c r="F3515" s="47">
        <f t="shared" si="364"/>
        <v>7268.7999999999993</v>
      </c>
      <c r="G3515" s="48">
        <f t="shared" si="365"/>
        <v>7268.7999999999993</v>
      </c>
      <c r="H3515" s="21">
        <v>740955</v>
      </c>
      <c r="I3515" s="21" t="s">
        <v>5136</v>
      </c>
      <c r="J3515" s="21">
        <v>1</v>
      </c>
      <c r="K3515" s="21">
        <v>1</v>
      </c>
      <c r="L3515" s="21">
        <f t="shared" si="366"/>
        <v>0</v>
      </c>
      <c r="M3515" s="21" t="s">
        <v>5645</v>
      </c>
      <c r="N3515" s="30">
        <v>45957</v>
      </c>
      <c r="O3515" s="48">
        <v>12437.2</v>
      </c>
      <c r="P3515" s="21" t="s">
        <v>1094</v>
      </c>
      <c r="Q3515" s="21" t="s">
        <v>5521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67"/>
        <v>2</v>
      </c>
      <c r="Z3515" s="21" t="str">
        <f t="shared" si="368"/>
        <v>Monday</v>
      </c>
      <c r="AA3515" s="21" t="str">
        <f t="shared" si="369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3514</v>
      </c>
      <c r="B3516" s="21" t="s">
        <v>5143</v>
      </c>
      <c r="C3516" s="30">
        <v>45941</v>
      </c>
      <c r="D3516" s="30">
        <v>45946</v>
      </c>
      <c r="E3516" s="47">
        <v>82.6</v>
      </c>
      <c r="F3516" s="47">
        <f t="shared" si="364"/>
        <v>7268.7999999999993</v>
      </c>
      <c r="G3516" s="48">
        <f t="shared" si="365"/>
        <v>7268.7999999999993</v>
      </c>
      <c r="H3516" s="21">
        <v>740956</v>
      </c>
      <c r="I3516" s="21" t="s">
        <v>5137</v>
      </c>
      <c r="J3516" s="21">
        <v>1</v>
      </c>
      <c r="K3516" s="21">
        <v>1</v>
      </c>
      <c r="L3516" s="21">
        <f t="shared" si="366"/>
        <v>0</v>
      </c>
      <c r="M3516" s="21" t="s">
        <v>5645</v>
      </c>
      <c r="N3516" s="30">
        <v>45957</v>
      </c>
      <c r="O3516" s="48">
        <v>12437.2</v>
      </c>
      <c r="P3516" s="21" t="s">
        <v>1094</v>
      </c>
      <c r="Q3516" s="21" t="s">
        <v>5521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67"/>
        <v>2</v>
      </c>
      <c r="Z3516" s="21" t="str">
        <f t="shared" si="368"/>
        <v>Monday</v>
      </c>
      <c r="AA3516" s="21" t="str">
        <f t="shared" si="369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3515</v>
      </c>
      <c r="B3517" s="21" t="s">
        <v>5143</v>
      </c>
      <c r="C3517" s="30">
        <v>45941</v>
      </c>
      <c r="D3517" s="30">
        <v>45946</v>
      </c>
      <c r="E3517" s="47">
        <v>82.6</v>
      </c>
      <c r="F3517" s="47">
        <f t="shared" si="364"/>
        <v>7268.7999999999993</v>
      </c>
      <c r="G3517" s="48">
        <f t="shared" si="365"/>
        <v>7268.7999999999993</v>
      </c>
      <c r="H3517" s="21">
        <v>740957</v>
      </c>
      <c r="I3517" s="21" t="s">
        <v>5138</v>
      </c>
      <c r="J3517" s="21">
        <v>1</v>
      </c>
      <c r="K3517" s="21">
        <v>1</v>
      </c>
      <c r="L3517" s="21">
        <f t="shared" si="366"/>
        <v>0</v>
      </c>
      <c r="M3517" s="21" t="s">
        <v>5645</v>
      </c>
      <c r="N3517" s="30">
        <v>45957</v>
      </c>
      <c r="O3517" s="48">
        <v>12437.2</v>
      </c>
      <c r="P3517" s="21" t="s">
        <v>1094</v>
      </c>
      <c r="Q3517" s="21" t="s">
        <v>5521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67"/>
        <v>2</v>
      </c>
      <c r="Z3517" s="21" t="str">
        <f t="shared" si="368"/>
        <v>Monday</v>
      </c>
      <c r="AA3517" s="21" t="str">
        <f t="shared" si="369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3516</v>
      </c>
      <c r="B3518" s="21" t="s">
        <v>5143</v>
      </c>
      <c r="C3518" s="30">
        <v>45941</v>
      </c>
      <c r="D3518" s="30">
        <v>45946</v>
      </c>
      <c r="E3518" s="47">
        <v>82.6</v>
      </c>
      <c r="F3518" s="47">
        <f t="shared" si="364"/>
        <v>7268.7999999999993</v>
      </c>
      <c r="G3518" s="48">
        <f t="shared" si="365"/>
        <v>7268.7999999999993</v>
      </c>
      <c r="H3518" s="21">
        <v>740959</v>
      </c>
      <c r="I3518" s="21" t="s">
        <v>5139</v>
      </c>
      <c r="J3518" s="21">
        <v>1</v>
      </c>
      <c r="K3518" s="21">
        <v>1</v>
      </c>
      <c r="L3518" s="21">
        <f t="shared" si="366"/>
        <v>0</v>
      </c>
      <c r="M3518" s="21" t="s">
        <v>5645</v>
      </c>
      <c r="N3518" s="30">
        <v>45957</v>
      </c>
      <c r="O3518" s="48">
        <v>12437.2</v>
      </c>
      <c r="P3518" s="21" t="s">
        <v>1094</v>
      </c>
      <c r="Q3518" s="21" t="s">
        <v>5521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67"/>
        <v>2</v>
      </c>
      <c r="Z3518" s="21" t="str">
        <f t="shared" si="368"/>
        <v>Monday</v>
      </c>
      <c r="AA3518" s="21" t="str">
        <f t="shared" si="369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3517</v>
      </c>
      <c r="B3519" s="21" t="s">
        <v>5143</v>
      </c>
      <c r="C3519" s="30">
        <v>45941</v>
      </c>
      <c r="D3519" s="30">
        <v>45946</v>
      </c>
      <c r="E3519" s="47">
        <v>82.6</v>
      </c>
      <c r="F3519" s="47">
        <f t="shared" si="364"/>
        <v>7268.7999999999993</v>
      </c>
      <c r="G3519" s="48">
        <f t="shared" si="365"/>
        <v>7268.7999999999993</v>
      </c>
      <c r="H3519" s="21">
        <v>740948</v>
      </c>
      <c r="I3519" s="21" t="s">
        <v>5140</v>
      </c>
      <c r="J3519" s="21">
        <v>1</v>
      </c>
      <c r="K3519" s="21">
        <v>1</v>
      </c>
      <c r="L3519" s="21">
        <f t="shared" si="366"/>
        <v>0</v>
      </c>
      <c r="M3519" s="21" t="s">
        <v>5645</v>
      </c>
      <c r="N3519" s="30">
        <v>45957</v>
      </c>
      <c r="O3519" s="48">
        <v>12437.2</v>
      </c>
      <c r="P3519" s="21" t="s">
        <v>1094</v>
      </c>
      <c r="Q3519" s="21" t="s">
        <v>5521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67"/>
        <v>2</v>
      </c>
      <c r="Z3519" s="21" t="str">
        <f t="shared" si="368"/>
        <v>Monday</v>
      </c>
      <c r="AA3519" s="21" t="str">
        <f t="shared" si="369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3518</v>
      </c>
      <c r="B3520" s="21" t="s">
        <v>5143</v>
      </c>
      <c r="C3520" s="30">
        <v>45941</v>
      </c>
      <c r="D3520" s="30">
        <v>45946</v>
      </c>
      <c r="E3520" s="47">
        <v>205.8</v>
      </c>
      <c r="F3520" s="47">
        <f t="shared" si="364"/>
        <v>18110.400000000001</v>
      </c>
      <c r="G3520" s="48">
        <f t="shared" si="365"/>
        <v>18110.400000000001</v>
      </c>
      <c r="H3520" s="21">
        <v>740947</v>
      </c>
      <c r="I3520" s="21" t="s">
        <v>5141</v>
      </c>
      <c r="J3520" s="21">
        <v>1</v>
      </c>
      <c r="K3520" s="21">
        <v>1</v>
      </c>
      <c r="L3520" s="21">
        <f t="shared" si="366"/>
        <v>0</v>
      </c>
      <c r="M3520" s="21" t="s">
        <v>5645</v>
      </c>
      <c r="N3520" s="30">
        <v>45957</v>
      </c>
      <c r="O3520" s="48">
        <v>30987.599999999999</v>
      </c>
      <c r="P3520" s="21" t="s">
        <v>1094</v>
      </c>
      <c r="Q3520" s="21" t="s">
        <v>5521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67"/>
        <v>2</v>
      </c>
      <c r="Z3520" s="21" t="str">
        <f t="shared" si="368"/>
        <v>Monday</v>
      </c>
      <c r="AA3520" s="21" t="str">
        <f t="shared" si="369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x14ac:dyDescent="0.25">
      <c r="A3521" s="21">
        <v>3519</v>
      </c>
      <c r="B3521" s="21" t="s">
        <v>5143</v>
      </c>
      <c r="C3521" s="30">
        <v>45941</v>
      </c>
      <c r="D3521" s="30">
        <v>45946</v>
      </c>
      <c r="E3521" s="47">
        <v>82.6</v>
      </c>
      <c r="F3521" s="47">
        <f t="shared" si="364"/>
        <v>7268.7999999999993</v>
      </c>
      <c r="G3521" s="48">
        <f t="shared" si="365"/>
        <v>7268.7999999999993</v>
      </c>
      <c r="H3521" s="21">
        <v>740539</v>
      </c>
      <c r="I3521" s="21" t="s">
        <v>5142</v>
      </c>
      <c r="J3521" s="21">
        <v>1</v>
      </c>
      <c r="K3521" s="21">
        <v>1</v>
      </c>
      <c r="L3521" s="21">
        <f t="shared" si="366"/>
        <v>0</v>
      </c>
      <c r="M3521" s="21" t="s">
        <v>5645</v>
      </c>
      <c r="N3521" s="30">
        <v>45957</v>
      </c>
      <c r="O3521" s="48">
        <v>12437.2</v>
      </c>
      <c r="P3521" s="21" t="s">
        <v>1094</v>
      </c>
      <c r="Q3521" s="21" t="s">
        <v>5521</v>
      </c>
      <c r="R3521" s="21" t="s">
        <v>40</v>
      </c>
      <c r="S3521" s="3">
        <v>4</v>
      </c>
      <c r="T3521" s="37"/>
      <c r="U3521" s="21" t="s">
        <v>18</v>
      </c>
      <c r="V3521" s="21" t="str">
        <f>VLOOKUP(P3521,'Customer List'!B:C,2,)</f>
        <v>Punjab</v>
      </c>
      <c r="W3521" s="38"/>
      <c r="X3521" s="30">
        <v>45959</v>
      </c>
      <c r="Y3521" s="21">
        <f t="shared" si="367"/>
        <v>2</v>
      </c>
      <c r="Z3521" s="21" t="str">
        <f t="shared" si="368"/>
        <v>Monday</v>
      </c>
      <c r="AA3521" s="21" t="str">
        <f t="shared" si="369"/>
        <v>Wednesday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x14ac:dyDescent="0.25">
      <c r="A3522" s="21">
        <v>3520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64"/>
        <v>15065.599999999999</v>
      </c>
      <c r="G3522" s="48">
        <f t="shared" si="365"/>
        <v>15065.599999999999</v>
      </c>
      <c r="H3522" s="47" t="s">
        <v>5215</v>
      </c>
      <c r="I3522" s="21" t="s">
        <v>5219</v>
      </c>
      <c r="J3522" s="21">
        <v>1</v>
      </c>
      <c r="K3522" s="21">
        <v>1</v>
      </c>
      <c r="L3522" s="21">
        <f t="shared" si="366"/>
        <v>0</v>
      </c>
      <c r="M3522" s="21" t="s">
        <v>5579</v>
      </c>
      <c r="N3522" s="30">
        <v>45952</v>
      </c>
      <c r="O3522" s="48">
        <v>12642</v>
      </c>
      <c r="P3522" s="21" t="s">
        <v>2463</v>
      </c>
      <c r="Q3522" s="21">
        <v>58157301462</v>
      </c>
      <c r="R3522" s="21" t="s">
        <v>40</v>
      </c>
      <c r="S3522" s="3">
        <v>4</v>
      </c>
      <c r="T3522" s="37"/>
      <c r="U3522" s="21" t="s">
        <v>5214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67"/>
        <v>1</v>
      </c>
      <c r="Z3522" s="21" t="str">
        <f t="shared" si="368"/>
        <v>Wednesday</v>
      </c>
      <c r="AA3522" s="21" t="str">
        <f t="shared" si="369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3521</v>
      </c>
      <c r="B3523" s="21">
        <v>180331</v>
      </c>
      <c r="C3523" s="30">
        <v>45944</v>
      </c>
      <c r="D3523" s="30">
        <v>45947</v>
      </c>
      <c r="E3523" s="47">
        <v>310</v>
      </c>
      <c r="F3523" s="47">
        <f t="shared" si="364"/>
        <v>27280</v>
      </c>
      <c r="G3523" s="48">
        <f t="shared" si="365"/>
        <v>27280</v>
      </c>
      <c r="H3523" s="47" t="s">
        <v>5216</v>
      </c>
      <c r="I3523" s="21" t="s">
        <v>5220</v>
      </c>
      <c r="J3523" s="21">
        <v>1</v>
      </c>
      <c r="K3523" s="21">
        <v>1</v>
      </c>
      <c r="L3523" s="21">
        <f t="shared" si="366"/>
        <v>0</v>
      </c>
      <c r="M3523" s="21" t="s">
        <v>5669</v>
      </c>
      <c r="N3523" s="30">
        <v>45952</v>
      </c>
      <c r="O3523" s="48">
        <v>44100</v>
      </c>
      <c r="P3523" s="21" t="s">
        <v>49</v>
      </c>
      <c r="Q3523" s="21" t="s">
        <v>636</v>
      </c>
      <c r="R3523" s="21" t="s">
        <v>637</v>
      </c>
      <c r="S3523" s="3">
        <v>4</v>
      </c>
      <c r="T3523" s="37"/>
      <c r="U3523" s="21" t="s">
        <v>5214</v>
      </c>
      <c r="V3523" s="21" t="str">
        <f>VLOOKUP(P3523,'Customer List'!B:C,2,)</f>
        <v>Delhi</v>
      </c>
      <c r="W3523" s="38"/>
      <c r="X3523" s="30">
        <f>IF(OR(R3523 = "PRIYANKA MADAM", R3523 = "DEEPAK", R3523 = "PORTER"),N3523,"")</f>
        <v>45952</v>
      </c>
      <c r="Y3523" s="21">
        <f t="shared" si="367"/>
        <v>0</v>
      </c>
      <c r="Z3523" s="21" t="str">
        <f t="shared" si="368"/>
        <v>Wednesday</v>
      </c>
      <c r="AA3523" s="21" t="str">
        <f t="shared" si="369"/>
        <v>Wednesday</v>
      </c>
      <c r="AB3523" s="21" t="str">
        <f>VLOOKUP(U3523,'Currency Sheet'!A:C,3,)</f>
        <v>DOLLAR</v>
      </c>
      <c r="AC3523" s="42" t="str">
        <f>VLOOKUP(P3523,'Customer List'!B:D,3,)</f>
        <v>Local</v>
      </c>
    </row>
    <row r="3524" spans="1:29" x14ac:dyDescent="0.25">
      <c r="A3524" s="21">
        <v>3522</v>
      </c>
      <c r="B3524" s="21">
        <v>180331</v>
      </c>
      <c r="C3524" s="30">
        <v>45944</v>
      </c>
      <c r="D3524" s="30">
        <v>45947</v>
      </c>
      <c r="E3524" s="47">
        <v>310</v>
      </c>
      <c r="F3524" s="47">
        <f t="shared" ref="F3524:F3587" si="370">IF(AB3524="DOLLAR",E3524*88,E3524)</f>
        <v>27280</v>
      </c>
      <c r="G3524" s="48">
        <f t="shared" ref="G3524:G3587" si="371">F3524*J3524</f>
        <v>27280</v>
      </c>
      <c r="H3524" s="47" t="s">
        <v>5217</v>
      </c>
      <c r="I3524" s="21" t="s">
        <v>5221</v>
      </c>
      <c r="J3524" s="21">
        <v>1</v>
      </c>
      <c r="K3524" s="21">
        <v>1</v>
      </c>
      <c r="L3524" s="21">
        <f t="shared" ref="L3524:L3587" si="372">J3524-K3524</f>
        <v>0</v>
      </c>
      <c r="M3524" s="21" t="s">
        <v>5669</v>
      </c>
      <c r="N3524" s="30">
        <v>45952</v>
      </c>
      <c r="O3524" s="48">
        <v>44100</v>
      </c>
      <c r="P3524" s="21" t="s">
        <v>49</v>
      </c>
      <c r="Q3524" s="21" t="s">
        <v>636</v>
      </c>
      <c r="R3524" s="21" t="s">
        <v>637</v>
      </c>
      <c r="S3524" s="3">
        <v>4</v>
      </c>
      <c r="T3524" s="37"/>
      <c r="U3524" s="21" t="s">
        <v>5214</v>
      </c>
      <c r="V3524" s="21" t="str">
        <f>VLOOKUP(P3524,'Customer List'!B:C,2,)</f>
        <v>Delhi</v>
      </c>
      <c r="W3524" s="38"/>
      <c r="X3524" s="30">
        <f>IF(OR(R3524 = "PRIYANKA MADAM", R3524 = "DEEPAK", R3524 = "PORTER"),N3524,"")</f>
        <v>45952</v>
      </c>
      <c r="Y3524" s="21">
        <f t="shared" ref="Y3524:Y3587" si="373">IF(X3524="", "", X3524-N3524)</f>
        <v>0</v>
      </c>
      <c r="Z3524" s="21" t="str">
        <f t="shared" ref="Z3524:Z3587" si="374">IF(N3524="", "", TEXT(N3524, "dddd"))</f>
        <v>Wednesday</v>
      </c>
      <c r="AA3524" s="21" t="str">
        <f t="shared" ref="AA3524:AA3587" si="375">IF(X3524="", "", TEXT(X3524, "dddd"))</f>
        <v>Wednesday</v>
      </c>
      <c r="AB3524" s="21" t="str">
        <f>VLOOKUP(U3524,'Currency Sheet'!A:C,3,)</f>
        <v>DOLLAR</v>
      </c>
      <c r="AC3524" s="42" t="str">
        <f>VLOOKUP(P3524,'Customer List'!B:D,3,)</f>
        <v>Local</v>
      </c>
    </row>
    <row r="3525" spans="1:29" x14ac:dyDescent="0.25">
      <c r="A3525" s="21">
        <v>3523</v>
      </c>
      <c r="B3525" s="21">
        <v>180331</v>
      </c>
      <c r="C3525" s="30">
        <v>45944</v>
      </c>
      <c r="D3525" s="30">
        <v>45947</v>
      </c>
      <c r="E3525" s="47">
        <v>171.2</v>
      </c>
      <c r="F3525" s="47">
        <f t="shared" si="370"/>
        <v>15065.599999999999</v>
      </c>
      <c r="G3525" s="48">
        <f t="shared" si="371"/>
        <v>15065.599999999999</v>
      </c>
      <c r="H3525" s="47" t="s">
        <v>5218</v>
      </c>
      <c r="I3525" s="21" t="s">
        <v>5222</v>
      </c>
      <c r="J3525" s="21">
        <v>1</v>
      </c>
      <c r="K3525" s="21">
        <v>1</v>
      </c>
      <c r="L3525" s="21">
        <f t="shared" si="372"/>
        <v>0</v>
      </c>
      <c r="M3525" s="21" t="s">
        <v>5579</v>
      </c>
      <c r="N3525" s="30">
        <v>45952</v>
      </c>
      <c r="O3525" s="48">
        <v>12642</v>
      </c>
      <c r="P3525" s="21" t="s">
        <v>2463</v>
      </c>
      <c r="Q3525" s="21">
        <v>58157301462</v>
      </c>
      <c r="R3525" s="21" t="s">
        <v>40</v>
      </c>
      <c r="S3525" s="3">
        <v>4</v>
      </c>
      <c r="T3525" s="37"/>
      <c r="U3525" s="21" t="s">
        <v>5214</v>
      </c>
      <c r="V3525" s="21" t="str">
        <f>VLOOKUP(P3525,'Customer List'!B:C,2,)</f>
        <v>Banglore</v>
      </c>
      <c r="W3525" s="38"/>
      <c r="X3525" s="30">
        <v>45953</v>
      </c>
      <c r="Y3525" s="21">
        <f t="shared" si="373"/>
        <v>1</v>
      </c>
      <c r="Z3525" s="21" t="str">
        <f t="shared" si="374"/>
        <v>Wednesday</v>
      </c>
      <c r="AA3525" s="21" t="str">
        <f t="shared" si="375"/>
        <v>Thursday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x14ac:dyDescent="0.25">
      <c r="A3526" s="21">
        <v>3524</v>
      </c>
      <c r="B3526" s="21">
        <v>21339</v>
      </c>
      <c r="C3526" s="30">
        <v>45943</v>
      </c>
      <c r="D3526" s="30">
        <v>45947</v>
      </c>
      <c r="E3526" s="47">
        <v>519.79999999999995</v>
      </c>
      <c r="F3526" s="47">
        <f t="shared" si="370"/>
        <v>45742.399999999994</v>
      </c>
      <c r="G3526" s="48">
        <f t="shared" si="371"/>
        <v>45742.399999999994</v>
      </c>
      <c r="H3526" s="47" t="s">
        <v>590</v>
      </c>
      <c r="I3526" s="21" t="s">
        <v>5286</v>
      </c>
      <c r="J3526" s="21">
        <v>1</v>
      </c>
      <c r="K3526" s="21">
        <v>1</v>
      </c>
      <c r="L3526" s="21">
        <f t="shared" si="372"/>
        <v>0</v>
      </c>
      <c r="M3526" s="21" t="s">
        <v>5587</v>
      </c>
      <c r="N3526" s="30">
        <v>45952</v>
      </c>
      <c r="O3526" s="48">
        <v>64355.199999999997</v>
      </c>
      <c r="P3526" s="21" t="s">
        <v>621</v>
      </c>
      <c r="Q3526" s="21">
        <v>58157301145</v>
      </c>
      <c r="R3526" s="21" t="s">
        <v>40</v>
      </c>
      <c r="S3526" s="3">
        <v>-20</v>
      </c>
      <c r="T3526" s="37"/>
      <c r="U3526" s="21" t="s">
        <v>611</v>
      </c>
      <c r="V3526" s="21" t="str">
        <f>VLOOKUP(P3526,'Customer List'!B:C,2,)</f>
        <v>Hyderabad</v>
      </c>
      <c r="W3526" s="38"/>
      <c r="X3526" s="30">
        <v>45953</v>
      </c>
      <c r="Y3526" s="21">
        <f t="shared" si="373"/>
        <v>1</v>
      </c>
      <c r="Z3526" s="21" t="str">
        <f t="shared" si="374"/>
        <v>Wednesday</v>
      </c>
      <c r="AA3526" s="21" t="str">
        <f t="shared" si="375"/>
        <v>Thursday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3525</v>
      </c>
      <c r="B3527" s="21">
        <v>21340</v>
      </c>
      <c r="C3527" s="30">
        <v>45943</v>
      </c>
      <c r="D3527" s="30">
        <v>45947</v>
      </c>
      <c r="E3527" s="47">
        <v>414.96</v>
      </c>
      <c r="F3527" s="47">
        <f t="shared" si="370"/>
        <v>36516.479999999996</v>
      </c>
      <c r="G3527" s="48">
        <f t="shared" si="371"/>
        <v>36516.479999999996</v>
      </c>
      <c r="H3527" s="47" t="s">
        <v>5285</v>
      </c>
      <c r="I3527" s="21" t="s">
        <v>5287</v>
      </c>
      <c r="J3527" s="21">
        <v>1</v>
      </c>
      <c r="K3527" s="21">
        <v>1</v>
      </c>
      <c r="L3527" s="21">
        <f t="shared" si="372"/>
        <v>0</v>
      </c>
      <c r="M3527" s="21" t="s">
        <v>5301</v>
      </c>
      <c r="N3527" s="30">
        <v>45955</v>
      </c>
      <c r="O3527" s="48">
        <v>51375</v>
      </c>
      <c r="P3527" s="21" t="s">
        <v>5284</v>
      </c>
      <c r="Q3527" s="54">
        <v>58157407000</v>
      </c>
      <c r="R3527" s="21" t="s">
        <v>40</v>
      </c>
      <c r="S3527" s="3">
        <v>4</v>
      </c>
      <c r="T3527" s="37"/>
      <c r="U3527" s="21" t="s">
        <v>611</v>
      </c>
      <c r="V3527" s="21" t="str">
        <f>VLOOKUP(P3527,'Customer List'!B:C,2,)</f>
        <v>Gujrat</v>
      </c>
      <c r="W3527" s="38"/>
      <c r="X3527" s="30">
        <v>45957</v>
      </c>
      <c r="Y3527" s="21">
        <f t="shared" si="373"/>
        <v>2</v>
      </c>
      <c r="Z3527" s="21" t="str">
        <f t="shared" si="374"/>
        <v>Saturday</v>
      </c>
      <c r="AA3527" s="21" t="str">
        <f t="shared" si="375"/>
        <v>Monday</v>
      </c>
      <c r="AB3527" s="21" t="str">
        <f>VLOOKUP(U3527,'Currency Sheet'!A:C,3,)</f>
        <v>DOLLAR</v>
      </c>
      <c r="AC3527" s="42" t="str">
        <f>VLOOKUP(P3527,'Customer List'!B:D,3,)</f>
        <v>OutStation</v>
      </c>
    </row>
    <row r="3528" spans="1:29" x14ac:dyDescent="0.25">
      <c r="A3528" s="21">
        <v>3526</v>
      </c>
      <c r="B3528" s="21" t="s">
        <v>5208</v>
      </c>
      <c r="C3528" s="30">
        <v>45941</v>
      </c>
      <c r="D3528" s="30">
        <v>45948</v>
      </c>
      <c r="E3528" s="47">
        <v>21</v>
      </c>
      <c r="F3528" s="47">
        <f t="shared" si="370"/>
        <v>1848</v>
      </c>
      <c r="G3528" s="48">
        <f t="shared" si="371"/>
        <v>1848</v>
      </c>
      <c r="H3528" s="21">
        <v>100201</v>
      </c>
      <c r="I3528" s="21" t="s">
        <v>4746</v>
      </c>
      <c r="J3528" s="21">
        <v>1</v>
      </c>
      <c r="K3528" s="21">
        <v>1</v>
      </c>
      <c r="L3528" s="21">
        <f t="shared" si="372"/>
        <v>0</v>
      </c>
      <c r="M3528" s="21" t="s">
        <v>5611</v>
      </c>
      <c r="N3528" s="30">
        <v>45957</v>
      </c>
      <c r="O3528" s="48">
        <v>4417.5</v>
      </c>
      <c r="P3528" s="21" t="s">
        <v>30</v>
      </c>
      <c r="Q3528" s="21" t="s">
        <v>636</v>
      </c>
      <c r="R3528" s="21" t="s">
        <v>637</v>
      </c>
      <c r="S3528" s="3">
        <v>4</v>
      </c>
      <c r="T3528" s="37"/>
      <c r="U3528" s="21" t="s">
        <v>18</v>
      </c>
      <c r="V3528" s="21" t="str">
        <f>VLOOKUP(P3528,'Customer List'!B:C,2,)</f>
        <v>Delhi</v>
      </c>
      <c r="W3528" s="38"/>
      <c r="X3528" s="30">
        <f>IF(OR(R3528 = "PRIYANKA MADAM", R3528 = "DEEPAK", R3528 = "PORTER"),N3528,"")</f>
        <v>45957</v>
      </c>
      <c r="Y3528" s="21">
        <f t="shared" si="373"/>
        <v>0</v>
      </c>
      <c r="Z3528" s="21" t="str">
        <f t="shared" si="374"/>
        <v>Monday</v>
      </c>
      <c r="AA3528" s="21" t="str">
        <f t="shared" si="375"/>
        <v>Monday</v>
      </c>
      <c r="AB3528" s="21" t="str">
        <f>VLOOKUP(U3528,'Currency Sheet'!A:C,3,)</f>
        <v>DOLLAR</v>
      </c>
      <c r="AC3528" s="42" t="str">
        <f>VLOOKUP(P3528,'Customer List'!B:D,3,)</f>
        <v>Local</v>
      </c>
    </row>
    <row r="3529" spans="1:29" x14ac:dyDescent="0.25">
      <c r="A3529" s="21">
        <v>3527</v>
      </c>
      <c r="B3529" s="21" t="s">
        <v>5208</v>
      </c>
      <c r="C3529" s="30">
        <v>45941</v>
      </c>
      <c r="D3529" s="30">
        <v>45948</v>
      </c>
      <c r="E3529" s="47">
        <v>165.9</v>
      </c>
      <c r="F3529" s="47">
        <f t="shared" si="370"/>
        <v>14599.2</v>
      </c>
      <c r="G3529" s="48">
        <f t="shared" si="371"/>
        <v>14599.2</v>
      </c>
      <c r="H3529" s="21">
        <v>100328</v>
      </c>
      <c r="I3529" s="21" t="s">
        <v>5159</v>
      </c>
      <c r="J3529" s="21">
        <v>1</v>
      </c>
      <c r="K3529" s="21">
        <v>1</v>
      </c>
      <c r="L3529" s="21">
        <f t="shared" si="372"/>
        <v>0</v>
      </c>
      <c r="M3529" s="21" t="s">
        <v>5584</v>
      </c>
      <c r="N3529" s="30">
        <v>45952</v>
      </c>
      <c r="O3529" s="48">
        <v>25714.5</v>
      </c>
      <c r="P3529" s="21" t="s">
        <v>671</v>
      </c>
      <c r="Q3529" s="21">
        <v>58157301521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Hyderabad</v>
      </c>
      <c r="W3529" s="38"/>
      <c r="X3529" s="30">
        <v>45955</v>
      </c>
      <c r="Y3529" s="21">
        <f t="shared" si="373"/>
        <v>3</v>
      </c>
      <c r="Z3529" s="21" t="str">
        <f t="shared" si="374"/>
        <v>Wednesday</v>
      </c>
      <c r="AA3529" s="21" t="str">
        <f t="shared" si="375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3528</v>
      </c>
      <c r="B3530" s="21" t="s">
        <v>5208</v>
      </c>
      <c r="C3530" s="30">
        <v>45941</v>
      </c>
      <c r="D3530" s="30">
        <v>45948</v>
      </c>
      <c r="E3530" s="47">
        <v>288.75</v>
      </c>
      <c r="F3530" s="47">
        <f t="shared" si="370"/>
        <v>25410</v>
      </c>
      <c r="G3530" s="48">
        <f t="shared" si="371"/>
        <v>50820</v>
      </c>
      <c r="H3530" s="21">
        <v>100336</v>
      </c>
      <c r="I3530" s="21" t="s">
        <v>5159</v>
      </c>
      <c r="J3530" s="21">
        <v>2</v>
      </c>
      <c r="K3530" s="21">
        <v>2</v>
      </c>
      <c r="L3530" s="21">
        <f t="shared" si="372"/>
        <v>0</v>
      </c>
      <c r="M3530" s="21" t="s">
        <v>5658</v>
      </c>
      <c r="N3530" s="30">
        <v>45958</v>
      </c>
      <c r="O3530" s="48">
        <v>54862.5</v>
      </c>
      <c r="P3530" s="21" t="s">
        <v>254</v>
      </c>
      <c r="Q3530" s="21" t="s">
        <v>636</v>
      </c>
      <c r="R3530" s="21" t="s">
        <v>847</v>
      </c>
      <c r="S3530" s="3">
        <v>4</v>
      </c>
      <c r="T3530" s="37"/>
      <c r="U3530" s="21" t="s">
        <v>18</v>
      </c>
      <c r="V3530" s="21" t="str">
        <f>VLOOKUP(P3530,'Customer List'!B:C,2,)</f>
        <v>Delhi</v>
      </c>
      <c r="W3530" s="38"/>
      <c r="X3530" s="30">
        <f>IF(OR(R3530 = "PRIYANKA MADAM", R3530 = "DEEPAK", R3530 = "PORTER"),N3530,"")</f>
        <v>45958</v>
      </c>
      <c r="Y3530" s="21">
        <f t="shared" si="373"/>
        <v>0</v>
      </c>
      <c r="Z3530" s="21" t="str">
        <f t="shared" si="374"/>
        <v>Tuesday</v>
      </c>
      <c r="AA3530" s="21" t="str">
        <f t="shared" si="375"/>
        <v>Tuesday</v>
      </c>
      <c r="AB3530" s="21" t="str">
        <f>VLOOKUP(U3530,'Currency Sheet'!A:C,3,)</f>
        <v>DOLLAR</v>
      </c>
      <c r="AC3530" s="42" t="str">
        <f>VLOOKUP(P3530,'Customer List'!B:D,3,)</f>
        <v>Local</v>
      </c>
    </row>
    <row r="3531" spans="1:29" x14ac:dyDescent="0.25">
      <c r="A3531" s="21">
        <v>3529</v>
      </c>
      <c r="B3531" s="21" t="s">
        <v>5208</v>
      </c>
      <c r="C3531" s="30">
        <v>45941</v>
      </c>
      <c r="D3531" s="30">
        <v>45948</v>
      </c>
      <c r="E3531" s="47">
        <v>63</v>
      </c>
      <c r="F3531" s="47">
        <f t="shared" si="370"/>
        <v>5544</v>
      </c>
      <c r="G3531" s="48">
        <f t="shared" si="371"/>
        <v>5544</v>
      </c>
      <c r="H3531" s="21">
        <v>100512</v>
      </c>
      <c r="I3531" s="21" t="s">
        <v>4757</v>
      </c>
      <c r="J3531" s="21">
        <v>1</v>
      </c>
      <c r="K3531" s="21">
        <v>1</v>
      </c>
      <c r="L3531" s="21">
        <f t="shared" si="372"/>
        <v>0</v>
      </c>
      <c r="M3531" s="21" t="s">
        <v>5678</v>
      </c>
      <c r="N3531" s="30">
        <v>45952</v>
      </c>
      <c r="O3531" s="48">
        <v>9765</v>
      </c>
      <c r="P3531" s="21" t="s">
        <v>2170</v>
      </c>
      <c r="Q3531" s="21">
        <v>58157302814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Gujrat</v>
      </c>
      <c r="W3531" s="38"/>
      <c r="X3531" s="30">
        <v>45955</v>
      </c>
      <c r="Y3531" s="21">
        <f t="shared" si="373"/>
        <v>3</v>
      </c>
      <c r="Z3531" s="21" t="str">
        <f t="shared" si="374"/>
        <v>Wednesday</v>
      </c>
      <c r="AA3531" s="21" t="str">
        <f t="shared" si="375"/>
        <v>Saturday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3530</v>
      </c>
      <c r="B3532" s="21" t="s">
        <v>5208</v>
      </c>
      <c r="C3532" s="30">
        <v>45941</v>
      </c>
      <c r="D3532" s="30">
        <v>45948</v>
      </c>
      <c r="E3532" s="47">
        <v>73.5</v>
      </c>
      <c r="F3532" s="47">
        <f t="shared" si="370"/>
        <v>6468</v>
      </c>
      <c r="G3532" s="48">
        <f t="shared" si="371"/>
        <v>12936</v>
      </c>
      <c r="H3532" s="21">
        <v>100712</v>
      </c>
      <c r="I3532" s="21" t="s">
        <v>4747</v>
      </c>
      <c r="J3532" s="21">
        <v>2</v>
      </c>
      <c r="K3532" s="21">
        <v>2</v>
      </c>
      <c r="L3532" s="21">
        <f t="shared" si="372"/>
        <v>0</v>
      </c>
      <c r="M3532" s="21" t="s">
        <v>5678</v>
      </c>
      <c r="N3532" s="30">
        <v>45952</v>
      </c>
      <c r="O3532" s="48">
        <v>22785</v>
      </c>
      <c r="P3532" s="21" t="s">
        <v>2170</v>
      </c>
      <c r="Q3532" s="21">
        <v>58157302814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Gujrat</v>
      </c>
      <c r="W3532" s="38"/>
      <c r="X3532" s="30">
        <v>45955</v>
      </c>
      <c r="Y3532" s="21">
        <f t="shared" si="373"/>
        <v>3</v>
      </c>
      <c r="Z3532" s="21" t="str">
        <f t="shared" si="374"/>
        <v>Wednesday</v>
      </c>
      <c r="AA3532" s="21" t="str">
        <f t="shared" si="375"/>
        <v>Saturday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3531</v>
      </c>
      <c r="B3533" s="21" t="s">
        <v>5208</v>
      </c>
      <c r="C3533" s="30">
        <v>45941</v>
      </c>
      <c r="D3533" s="30">
        <v>45948</v>
      </c>
      <c r="E3533" s="47">
        <v>160.30000000000001</v>
      </c>
      <c r="F3533" s="47">
        <f t="shared" si="370"/>
        <v>14106.400000000001</v>
      </c>
      <c r="G3533" s="48">
        <f t="shared" si="371"/>
        <v>14106.400000000001</v>
      </c>
      <c r="H3533" s="21">
        <v>101320</v>
      </c>
      <c r="I3533" s="21" t="s">
        <v>5160</v>
      </c>
      <c r="J3533" s="21">
        <v>1</v>
      </c>
      <c r="K3533" s="21">
        <v>1</v>
      </c>
      <c r="L3533" s="21">
        <f t="shared" si="372"/>
        <v>0</v>
      </c>
      <c r="M3533" s="21" t="s">
        <v>5308</v>
      </c>
      <c r="N3533" s="30">
        <v>45955</v>
      </c>
      <c r="O3533" s="48">
        <v>25556.400000000001</v>
      </c>
      <c r="P3533" s="21" t="s">
        <v>4745</v>
      </c>
      <c r="Q3533" s="54">
        <v>58157406311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Pune</v>
      </c>
      <c r="W3533" s="38"/>
      <c r="X3533" s="30">
        <v>45957</v>
      </c>
      <c r="Y3533" s="21">
        <f t="shared" si="373"/>
        <v>2</v>
      </c>
      <c r="Z3533" s="21" t="str">
        <f t="shared" si="374"/>
        <v>Saturday</v>
      </c>
      <c r="AA3533" s="21" t="str">
        <f t="shared" si="375"/>
        <v>Monday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3532</v>
      </c>
      <c r="B3534" s="21" t="s">
        <v>5208</v>
      </c>
      <c r="C3534" s="30">
        <v>45941</v>
      </c>
      <c r="D3534" s="30">
        <v>45948</v>
      </c>
      <c r="E3534" s="47">
        <v>158.19999999999999</v>
      </c>
      <c r="F3534" s="47">
        <f t="shared" si="370"/>
        <v>13921.599999999999</v>
      </c>
      <c r="G3534" s="48">
        <f t="shared" si="371"/>
        <v>13921.599999999999</v>
      </c>
      <c r="H3534" s="21">
        <v>102008</v>
      </c>
      <c r="I3534" s="21" t="s">
        <v>5161</v>
      </c>
      <c r="J3534" s="21">
        <v>1</v>
      </c>
      <c r="K3534" s="21">
        <v>1</v>
      </c>
      <c r="L3534" s="21">
        <f t="shared" si="372"/>
        <v>0</v>
      </c>
      <c r="M3534" s="21" t="s">
        <v>5648</v>
      </c>
      <c r="N3534" s="30">
        <v>45952</v>
      </c>
      <c r="O3534" s="48">
        <v>22068.9</v>
      </c>
      <c r="P3534" s="21" t="s">
        <v>2363</v>
      </c>
      <c r="Q3534" s="21">
        <v>58157309626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Hyderabad</v>
      </c>
      <c r="W3534" s="38"/>
      <c r="X3534" s="30">
        <v>45953</v>
      </c>
      <c r="Y3534" s="21">
        <f t="shared" si="373"/>
        <v>1</v>
      </c>
      <c r="Z3534" s="21" t="str">
        <f t="shared" si="374"/>
        <v>Wednesday</v>
      </c>
      <c r="AA3534" s="21" t="str">
        <f t="shared" si="375"/>
        <v>Thursday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3533</v>
      </c>
      <c r="B3535" s="21" t="s">
        <v>5208</v>
      </c>
      <c r="C3535" s="30">
        <v>45941</v>
      </c>
      <c r="D3535" s="30">
        <v>45948</v>
      </c>
      <c r="E3535" s="47">
        <v>114.8</v>
      </c>
      <c r="F3535" s="47">
        <f t="shared" si="370"/>
        <v>10102.4</v>
      </c>
      <c r="G3535" s="48">
        <f t="shared" si="371"/>
        <v>10102.4</v>
      </c>
      <c r="H3535" s="21">
        <v>102116</v>
      </c>
      <c r="I3535" s="21" t="s">
        <v>5162</v>
      </c>
      <c r="J3535" s="21">
        <v>1</v>
      </c>
      <c r="K3535" s="21">
        <v>1</v>
      </c>
      <c r="L3535" s="21">
        <f t="shared" si="372"/>
        <v>0</v>
      </c>
      <c r="M3535" s="21" t="s">
        <v>5624</v>
      </c>
      <c r="N3535" s="30">
        <v>45957</v>
      </c>
      <c r="O3535" s="48">
        <v>18980</v>
      </c>
      <c r="P3535" s="21" t="s">
        <v>26</v>
      </c>
      <c r="Q3535" s="21" t="s">
        <v>5518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Chandigarh</v>
      </c>
      <c r="W3535" s="38"/>
      <c r="X3535" s="30">
        <v>45958</v>
      </c>
      <c r="Y3535" s="21">
        <f t="shared" si="373"/>
        <v>1</v>
      </c>
      <c r="Z3535" s="21" t="str">
        <f t="shared" si="374"/>
        <v>Monday</v>
      </c>
      <c r="AA3535" s="21" t="str">
        <f t="shared" si="375"/>
        <v>Tuesday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3534</v>
      </c>
      <c r="B3536" s="21" t="s">
        <v>5208</v>
      </c>
      <c r="C3536" s="30">
        <v>45941</v>
      </c>
      <c r="D3536" s="30">
        <v>45948</v>
      </c>
      <c r="E3536" s="47">
        <v>102.2</v>
      </c>
      <c r="F3536" s="47">
        <f t="shared" si="370"/>
        <v>8993.6</v>
      </c>
      <c r="G3536" s="48">
        <f t="shared" si="371"/>
        <v>8993.6</v>
      </c>
      <c r="H3536" s="21">
        <v>103008</v>
      </c>
      <c r="I3536" s="21" t="s">
        <v>5163</v>
      </c>
      <c r="J3536" s="21">
        <v>1</v>
      </c>
      <c r="K3536" s="21">
        <v>1</v>
      </c>
      <c r="L3536" s="21">
        <f t="shared" si="372"/>
        <v>0</v>
      </c>
      <c r="M3536" s="21" t="s">
        <v>5678</v>
      </c>
      <c r="N3536" s="30">
        <v>45952</v>
      </c>
      <c r="O3536" s="48">
        <v>15841</v>
      </c>
      <c r="P3536" s="21" t="s">
        <v>2170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73"/>
        <v>3</v>
      </c>
      <c r="Z3536" s="21" t="str">
        <f t="shared" si="374"/>
        <v>Wednesday</v>
      </c>
      <c r="AA3536" s="21" t="str">
        <f t="shared" si="375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3535</v>
      </c>
      <c r="B3537" s="21" t="s">
        <v>5208</v>
      </c>
      <c r="C3537" s="30">
        <v>45941</v>
      </c>
      <c r="D3537" s="30">
        <v>45948</v>
      </c>
      <c r="E3537" s="47">
        <v>25.2</v>
      </c>
      <c r="F3537" s="47">
        <f t="shared" si="370"/>
        <v>2217.6</v>
      </c>
      <c r="G3537" s="48">
        <f t="shared" si="371"/>
        <v>8870.4</v>
      </c>
      <c r="H3537" s="21">
        <v>103107</v>
      </c>
      <c r="I3537" s="21" t="s">
        <v>4750</v>
      </c>
      <c r="J3537" s="21">
        <v>4</v>
      </c>
      <c r="K3537" s="21">
        <v>4</v>
      </c>
      <c r="L3537" s="21">
        <f t="shared" si="372"/>
        <v>0</v>
      </c>
      <c r="M3537" s="21" t="s">
        <v>5678</v>
      </c>
      <c r="N3537" s="30">
        <v>45952</v>
      </c>
      <c r="O3537" s="48">
        <v>15624</v>
      </c>
      <c r="P3537" s="21" t="s">
        <v>2170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73"/>
        <v>3</v>
      </c>
      <c r="Z3537" s="21" t="str">
        <f t="shared" si="374"/>
        <v>Wednesday</v>
      </c>
      <c r="AA3537" s="21" t="str">
        <f t="shared" si="375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3536</v>
      </c>
      <c r="B3538" s="21" t="s">
        <v>5208</v>
      </c>
      <c r="C3538" s="30">
        <v>45941</v>
      </c>
      <c r="D3538" s="30">
        <v>45948</v>
      </c>
      <c r="E3538" s="47">
        <v>181.5</v>
      </c>
      <c r="F3538" s="47">
        <f t="shared" si="370"/>
        <v>15972</v>
      </c>
      <c r="G3538" s="48">
        <f t="shared" si="371"/>
        <v>31944</v>
      </c>
      <c r="H3538" s="21">
        <v>103134</v>
      </c>
      <c r="I3538" s="21" t="s">
        <v>4750</v>
      </c>
      <c r="J3538" s="21">
        <v>2</v>
      </c>
      <c r="K3538" s="21">
        <v>2</v>
      </c>
      <c r="L3538" s="21">
        <f t="shared" si="372"/>
        <v>0</v>
      </c>
      <c r="M3538" s="21" t="s">
        <v>5581</v>
      </c>
      <c r="N3538" s="30">
        <v>45952</v>
      </c>
      <c r="O3538" s="48">
        <v>52514</v>
      </c>
      <c r="P3538" s="21" t="s">
        <v>2046</v>
      </c>
      <c r="Q3538" s="21">
        <v>58157302394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Banglore</v>
      </c>
      <c r="W3538" s="38"/>
      <c r="X3538" s="30">
        <v>45953</v>
      </c>
      <c r="Y3538" s="21">
        <f t="shared" si="373"/>
        <v>1</v>
      </c>
      <c r="Z3538" s="21" t="str">
        <f t="shared" si="374"/>
        <v>Wednesday</v>
      </c>
      <c r="AA3538" s="21" t="str">
        <f t="shared" si="375"/>
        <v>Thursday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x14ac:dyDescent="0.25">
      <c r="A3539" s="21">
        <v>3537</v>
      </c>
      <c r="B3539" s="21" t="s">
        <v>5208</v>
      </c>
      <c r="C3539" s="30">
        <v>45941</v>
      </c>
      <c r="D3539" s="30">
        <v>45948</v>
      </c>
      <c r="E3539" s="47">
        <v>150.5</v>
      </c>
      <c r="F3539" s="47">
        <f t="shared" si="370"/>
        <v>13244</v>
      </c>
      <c r="G3539" s="48">
        <f t="shared" si="371"/>
        <v>26488</v>
      </c>
      <c r="H3539" s="21">
        <v>104426</v>
      </c>
      <c r="I3539" s="21" t="s">
        <v>5164</v>
      </c>
      <c r="J3539" s="21">
        <v>2</v>
      </c>
      <c r="K3539" s="21">
        <v>2</v>
      </c>
      <c r="L3539" s="21">
        <f t="shared" si="372"/>
        <v>0</v>
      </c>
      <c r="M3539" s="21" t="s">
        <v>5678</v>
      </c>
      <c r="N3539" s="30">
        <v>45952</v>
      </c>
      <c r="O3539" s="48">
        <v>46655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73"/>
        <v>3</v>
      </c>
      <c r="Z3539" s="21" t="str">
        <f t="shared" si="374"/>
        <v>Wednesday</v>
      </c>
      <c r="AA3539" s="21" t="str">
        <f t="shared" si="375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3538</v>
      </c>
      <c r="B3540" s="21" t="s">
        <v>5208</v>
      </c>
      <c r="C3540" s="30">
        <v>45941</v>
      </c>
      <c r="D3540" s="30">
        <v>45948</v>
      </c>
      <c r="E3540" s="47">
        <v>133</v>
      </c>
      <c r="F3540" s="47">
        <f t="shared" si="370"/>
        <v>11704</v>
      </c>
      <c r="G3540" s="48">
        <f t="shared" si="371"/>
        <v>23408</v>
      </c>
      <c r="H3540" s="21">
        <v>104512</v>
      </c>
      <c r="I3540" s="21" t="s">
        <v>5165</v>
      </c>
      <c r="J3540" s="21">
        <v>2</v>
      </c>
      <c r="K3540" s="21">
        <v>2</v>
      </c>
      <c r="L3540" s="21">
        <f t="shared" si="372"/>
        <v>0</v>
      </c>
      <c r="M3540" s="21" t="s">
        <v>5678</v>
      </c>
      <c r="N3540" s="30">
        <v>45952</v>
      </c>
      <c r="O3540" s="48">
        <v>41230</v>
      </c>
      <c r="P3540" s="21" t="s">
        <v>2170</v>
      </c>
      <c r="Q3540" s="21">
        <v>58157302814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Gujrat</v>
      </c>
      <c r="W3540" s="38"/>
      <c r="X3540" s="30">
        <v>45955</v>
      </c>
      <c r="Y3540" s="21">
        <f t="shared" si="373"/>
        <v>3</v>
      </c>
      <c r="Z3540" s="21" t="str">
        <f t="shared" si="374"/>
        <v>Wednesday</v>
      </c>
      <c r="AA3540" s="21" t="str">
        <f t="shared" si="375"/>
        <v>Saturday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x14ac:dyDescent="0.25">
      <c r="A3541" s="21">
        <v>3539</v>
      </c>
      <c r="B3541" s="21" t="s">
        <v>5208</v>
      </c>
      <c r="C3541" s="30">
        <v>45941</v>
      </c>
      <c r="D3541" s="30">
        <v>45948</v>
      </c>
      <c r="E3541" s="47">
        <v>196</v>
      </c>
      <c r="F3541" s="47">
        <f t="shared" si="370"/>
        <v>17248</v>
      </c>
      <c r="G3541" s="48">
        <f t="shared" si="371"/>
        <v>17248</v>
      </c>
      <c r="H3541" s="21">
        <v>105006</v>
      </c>
      <c r="I3541" s="21" t="s">
        <v>4752</v>
      </c>
      <c r="J3541" s="21">
        <v>1</v>
      </c>
      <c r="K3541" s="21">
        <v>1</v>
      </c>
      <c r="L3541" s="21">
        <f t="shared" si="372"/>
        <v>0</v>
      </c>
      <c r="M3541" s="21" t="s">
        <v>5658</v>
      </c>
      <c r="N3541" s="30">
        <v>45958</v>
      </c>
      <c r="O3541" s="48">
        <v>19950</v>
      </c>
      <c r="P3541" s="21" t="s">
        <v>254</v>
      </c>
      <c r="Q3541" s="21" t="s">
        <v>636</v>
      </c>
      <c r="R3541" s="21" t="s">
        <v>847</v>
      </c>
      <c r="S3541" s="3">
        <v>4</v>
      </c>
      <c r="T3541" s="37"/>
      <c r="U3541" s="21" t="s">
        <v>18</v>
      </c>
      <c r="V3541" s="21" t="str">
        <f>VLOOKUP(P3541,'Customer List'!B:C,2,)</f>
        <v>Delhi</v>
      </c>
      <c r="W3541" s="38"/>
      <c r="X3541" s="30">
        <f>IF(OR(R3541 = "PRIYANKA MADAM", R3541 = "DEEPAK", R3541 = "PORTER"),N3541,"")</f>
        <v>45958</v>
      </c>
      <c r="Y3541" s="21">
        <f t="shared" si="373"/>
        <v>0</v>
      </c>
      <c r="Z3541" s="21" t="str">
        <f t="shared" si="374"/>
        <v>Tuesday</v>
      </c>
      <c r="AA3541" s="21" t="str">
        <f t="shared" si="375"/>
        <v>Tuesday</v>
      </c>
      <c r="AB3541" s="21" t="str">
        <f>VLOOKUP(U3541,'Currency Sheet'!A:C,3,)</f>
        <v>DOLLAR</v>
      </c>
      <c r="AC3541" s="42" t="str">
        <f>VLOOKUP(P3541,'Customer List'!B:D,3,)</f>
        <v>Local</v>
      </c>
    </row>
    <row r="3542" spans="1:29" x14ac:dyDescent="0.25">
      <c r="A3542" s="21">
        <v>3540</v>
      </c>
      <c r="B3542" s="21" t="s">
        <v>5208</v>
      </c>
      <c r="C3542" s="30">
        <v>45941</v>
      </c>
      <c r="D3542" s="30">
        <v>45948</v>
      </c>
      <c r="E3542" s="47">
        <v>147.69999999999999</v>
      </c>
      <c r="F3542" s="47">
        <f t="shared" si="370"/>
        <v>12997.599999999999</v>
      </c>
      <c r="G3542" s="48">
        <f t="shared" si="371"/>
        <v>25995.199999999997</v>
      </c>
      <c r="H3542" s="21">
        <v>105814</v>
      </c>
      <c r="I3542" s="21" t="s">
        <v>4753</v>
      </c>
      <c r="J3542" s="21">
        <v>2</v>
      </c>
      <c r="K3542" s="21">
        <v>2</v>
      </c>
      <c r="L3542" s="21">
        <f t="shared" si="372"/>
        <v>0</v>
      </c>
      <c r="M3542" s="21" t="s">
        <v>5678</v>
      </c>
      <c r="N3542" s="30">
        <v>45952</v>
      </c>
      <c r="O3542" s="48">
        <v>45787</v>
      </c>
      <c r="P3542" s="21" t="s">
        <v>2170</v>
      </c>
      <c r="Q3542" s="21">
        <v>58157302814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Gujrat</v>
      </c>
      <c r="W3542" s="38"/>
      <c r="X3542" s="30">
        <v>45955</v>
      </c>
      <c r="Y3542" s="21">
        <f t="shared" si="373"/>
        <v>3</v>
      </c>
      <c r="Z3542" s="21" t="str">
        <f t="shared" si="374"/>
        <v>Wednesday</v>
      </c>
      <c r="AA3542" s="21" t="str">
        <f t="shared" si="375"/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3541</v>
      </c>
      <c r="B3543" s="21" t="s">
        <v>5208</v>
      </c>
      <c r="C3543" s="30">
        <v>45941</v>
      </c>
      <c r="D3543" s="30">
        <v>45948</v>
      </c>
      <c r="E3543" s="47">
        <v>204.75</v>
      </c>
      <c r="F3543" s="47">
        <f t="shared" si="370"/>
        <v>18018</v>
      </c>
      <c r="G3543" s="48">
        <f t="shared" si="371"/>
        <v>36036</v>
      </c>
      <c r="H3543" s="21">
        <v>107641</v>
      </c>
      <c r="I3543" s="21" t="s">
        <v>4754</v>
      </c>
      <c r="J3543" s="21">
        <v>2</v>
      </c>
      <c r="K3543" s="21">
        <v>2</v>
      </c>
      <c r="L3543" s="21">
        <f t="shared" si="372"/>
        <v>0</v>
      </c>
      <c r="M3543" s="21" t="s">
        <v>5658</v>
      </c>
      <c r="N3543" s="30">
        <v>45958</v>
      </c>
      <c r="O3543" s="48">
        <v>38902.5</v>
      </c>
      <c r="P3543" s="21" t="s">
        <v>254</v>
      </c>
      <c r="Q3543" s="21" t="s">
        <v>636</v>
      </c>
      <c r="R3543" s="21" t="s">
        <v>847</v>
      </c>
      <c r="S3543" s="3">
        <v>4</v>
      </c>
      <c r="T3543" s="37"/>
      <c r="U3543" s="21" t="s">
        <v>18</v>
      </c>
      <c r="V3543" s="21" t="str">
        <f>VLOOKUP(P3543,'Customer List'!B:C,2,)</f>
        <v>Delhi</v>
      </c>
      <c r="W3543" s="38"/>
      <c r="X3543" s="30">
        <f>IF(OR(R3543 = "PRIYANKA MADAM", R3543 = "DEEPAK", R3543 = "PORTER"),N3543,"")</f>
        <v>45958</v>
      </c>
      <c r="Y3543" s="21">
        <f t="shared" si="373"/>
        <v>0</v>
      </c>
      <c r="Z3543" s="21" t="str">
        <f t="shared" si="374"/>
        <v>Tuesday</v>
      </c>
      <c r="AA3543" s="21" t="str">
        <f t="shared" si="375"/>
        <v>Tuesday</v>
      </c>
      <c r="AB3543" s="21" t="str">
        <f>VLOOKUP(U3543,'Currency Sheet'!A:C,3,)</f>
        <v>DOLLAR</v>
      </c>
      <c r="AC3543" s="42" t="str">
        <f>VLOOKUP(P3543,'Customer List'!B:D,3,)</f>
        <v>Local</v>
      </c>
    </row>
    <row r="3544" spans="1:29" x14ac:dyDescent="0.25">
      <c r="A3544" s="21">
        <v>3542</v>
      </c>
      <c r="B3544" s="21" t="s">
        <v>5208</v>
      </c>
      <c r="C3544" s="30">
        <v>45941</v>
      </c>
      <c r="D3544" s="30">
        <v>45948</v>
      </c>
      <c r="E3544" s="47">
        <v>214.5</v>
      </c>
      <c r="F3544" s="47">
        <f t="shared" si="370"/>
        <v>18876</v>
      </c>
      <c r="G3544" s="48">
        <f t="shared" si="371"/>
        <v>37752</v>
      </c>
      <c r="H3544" s="21">
        <v>115555</v>
      </c>
      <c r="I3544" s="21" t="s">
        <v>5166</v>
      </c>
      <c r="J3544" s="21">
        <v>2</v>
      </c>
      <c r="K3544" s="21">
        <v>2</v>
      </c>
      <c r="L3544" s="21">
        <f t="shared" si="372"/>
        <v>0</v>
      </c>
      <c r="M3544" s="21" t="s">
        <v>5584</v>
      </c>
      <c r="N3544" s="30">
        <v>45952</v>
      </c>
      <c r="O3544" s="48">
        <v>62062</v>
      </c>
      <c r="P3544" s="21" t="s">
        <v>671</v>
      </c>
      <c r="Q3544" s="21">
        <v>58157301521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45955</v>
      </c>
      <c r="Y3544" s="21">
        <f t="shared" si="373"/>
        <v>3</v>
      </c>
      <c r="Z3544" s="21" t="str">
        <f t="shared" si="374"/>
        <v>Wednesday</v>
      </c>
      <c r="AA3544" s="21" t="str">
        <f t="shared" si="375"/>
        <v>Saturday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3543</v>
      </c>
      <c r="B3545" s="21" t="s">
        <v>5208</v>
      </c>
      <c r="C3545" s="30">
        <v>45941</v>
      </c>
      <c r="D3545" s="30">
        <v>45948</v>
      </c>
      <c r="E3545" s="47">
        <v>160.30000000000001</v>
      </c>
      <c r="F3545" s="47">
        <f t="shared" si="370"/>
        <v>14106.400000000001</v>
      </c>
      <c r="G3545" s="48">
        <f t="shared" si="371"/>
        <v>14106.400000000001</v>
      </c>
      <c r="H3545" s="21">
        <v>116008</v>
      </c>
      <c r="I3545" s="21" t="s">
        <v>4757</v>
      </c>
      <c r="J3545" s="21">
        <v>1</v>
      </c>
      <c r="K3545" s="21">
        <v>1</v>
      </c>
      <c r="L3545" s="21">
        <f t="shared" si="372"/>
        <v>0</v>
      </c>
      <c r="M3545" s="21" t="s">
        <v>5648</v>
      </c>
      <c r="N3545" s="30">
        <v>45952</v>
      </c>
      <c r="O3545" s="48">
        <v>22361.85</v>
      </c>
      <c r="P3545" s="21" t="s">
        <v>2363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73"/>
        <v>1</v>
      </c>
      <c r="Z3545" s="21" t="str">
        <f t="shared" si="374"/>
        <v>Wednesday</v>
      </c>
      <c r="AA3545" s="21" t="str">
        <f t="shared" si="375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3544</v>
      </c>
      <c r="B3546" s="21" t="s">
        <v>5208</v>
      </c>
      <c r="C3546" s="30">
        <v>45941</v>
      </c>
      <c r="D3546" s="30">
        <v>45948</v>
      </c>
      <c r="E3546" s="47">
        <v>242.9</v>
      </c>
      <c r="F3546" s="47">
        <f t="shared" si="370"/>
        <v>21375.200000000001</v>
      </c>
      <c r="G3546" s="48">
        <f t="shared" si="371"/>
        <v>21375.200000000001</v>
      </c>
      <c r="H3546" s="21">
        <v>118220</v>
      </c>
      <c r="I3546" s="21" t="s">
        <v>5167</v>
      </c>
      <c r="J3546" s="21">
        <v>1</v>
      </c>
      <c r="K3546" s="21">
        <v>1</v>
      </c>
      <c r="L3546" s="21">
        <f t="shared" si="372"/>
        <v>0</v>
      </c>
      <c r="M3546" s="21" t="s">
        <v>5577</v>
      </c>
      <c r="N3546" s="30">
        <v>45952</v>
      </c>
      <c r="O3546" s="48">
        <v>29668.5</v>
      </c>
      <c r="P3546" s="21" t="s">
        <v>242</v>
      </c>
      <c r="Q3546" s="21">
        <v>58157301300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Mumbai</v>
      </c>
      <c r="W3546" s="38"/>
      <c r="X3546" s="30">
        <v>45954</v>
      </c>
      <c r="Y3546" s="21">
        <f t="shared" si="373"/>
        <v>2</v>
      </c>
      <c r="Z3546" s="21" t="str">
        <f t="shared" si="374"/>
        <v>Wednesday</v>
      </c>
      <c r="AA3546" s="21" t="str">
        <f t="shared" si="375"/>
        <v>Friday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3545</v>
      </c>
      <c r="B3547" s="21" t="s">
        <v>5208</v>
      </c>
      <c r="C3547" s="30">
        <v>45941</v>
      </c>
      <c r="D3547" s="30">
        <v>45948</v>
      </c>
      <c r="E3547" s="47">
        <v>93.8</v>
      </c>
      <c r="F3547" s="47">
        <f t="shared" si="370"/>
        <v>8254.4</v>
      </c>
      <c r="G3547" s="48">
        <f t="shared" si="371"/>
        <v>8254.4</v>
      </c>
      <c r="H3547" s="21">
        <v>119703</v>
      </c>
      <c r="I3547" s="21" t="s">
        <v>5168</v>
      </c>
      <c r="J3547" s="21">
        <v>1</v>
      </c>
      <c r="K3547" s="21">
        <v>1</v>
      </c>
      <c r="L3547" s="21">
        <f t="shared" si="372"/>
        <v>0</v>
      </c>
      <c r="M3547" s="21" t="s">
        <v>5648</v>
      </c>
      <c r="N3547" s="30">
        <v>45952</v>
      </c>
      <c r="O3547" s="48">
        <v>13085.1</v>
      </c>
      <c r="P3547" s="21" t="s">
        <v>2363</v>
      </c>
      <c r="Q3547" s="21">
        <v>58157309626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45953</v>
      </c>
      <c r="Y3547" s="21">
        <f t="shared" si="373"/>
        <v>1</v>
      </c>
      <c r="Z3547" s="21" t="str">
        <f t="shared" si="374"/>
        <v>Wednesday</v>
      </c>
      <c r="AA3547" s="21" t="str">
        <f t="shared" si="375"/>
        <v>Thursday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3546</v>
      </c>
      <c r="B3548" s="21" t="s">
        <v>5208</v>
      </c>
      <c r="C3548" s="30">
        <v>45941</v>
      </c>
      <c r="D3548" s="30">
        <v>45948</v>
      </c>
      <c r="E3548" s="47">
        <v>102.9</v>
      </c>
      <c r="F3548" s="47">
        <f t="shared" si="370"/>
        <v>9055.2000000000007</v>
      </c>
      <c r="G3548" s="48">
        <f t="shared" si="371"/>
        <v>9055.2000000000007</v>
      </c>
      <c r="H3548" s="21">
        <v>120205</v>
      </c>
      <c r="I3548" s="21" t="s">
        <v>5169</v>
      </c>
      <c r="J3548" s="21">
        <v>1</v>
      </c>
      <c r="K3548" s="21">
        <v>1</v>
      </c>
      <c r="L3548" s="21">
        <f t="shared" si="372"/>
        <v>0</v>
      </c>
      <c r="M3548" s="21" t="s">
        <v>5648</v>
      </c>
      <c r="N3548" s="30">
        <v>45952</v>
      </c>
      <c r="O3548" s="48">
        <v>14354.55</v>
      </c>
      <c r="P3548" s="21" t="s">
        <v>2363</v>
      </c>
      <c r="Q3548" s="21">
        <v>58157309626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45953</v>
      </c>
      <c r="Y3548" s="21">
        <f t="shared" si="373"/>
        <v>1</v>
      </c>
      <c r="Z3548" s="21" t="str">
        <f t="shared" si="374"/>
        <v>Wednesday</v>
      </c>
      <c r="AA3548" s="21" t="str">
        <f t="shared" si="375"/>
        <v>Thursday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3547</v>
      </c>
      <c r="B3549" s="21" t="s">
        <v>5208</v>
      </c>
      <c r="C3549" s="30">
        <v>45941</v>
      </c>
      <c r="D3549" s="30">
        <v>45948</v>
      </c>
      <c r="E3549" s="47">
        <v>212.1</v>
      </c>
      <c r="F3549" s="47">
        <f t="shared" si="370"/>
        <v>18664.8</v>
      </c>
      <c r="G3549" s="48">
        <f t="shared" si="371"/>
        <v>18664.8</v>
      </c>
      <c r="H3549" s="21">
        <v>123114</v>
      </c>
      <c r="I3549" s="21" t="s">
        <v>4760</v>
      </c>
      <c r="J3549" s="21">
        <v>1</v>
      </c>
      <c r="K3549" s="21">
        <v>1</v>
      </c>
      <c r="L3549" s="21">
        <f t="shared" si="372"/>
        <v>0</v>
      </c>
      <c r="M3549" s="21" t="s">
        <v>5584</v>
      </c>
      <c r="N3549" s="30">
        <v>45952</v>
      </c>
      <c r="O3549" s="48">
        <v>32875.5</v>
      </c>
      <c r="P3549" s="21" t="s">
        <v>671</v>
      </c>
      <c r="Q3549" s="21">
        <v>58157301521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45955</v>
      </c>
      <c r="Y3549" s="21">
        <f t="shared" si="373"/>
        <v>3</v>
      </c>
      <c r="Z3549" s="21" t="str">
        <f t="shared" si="374"/>
        <v>Wednesday</v>
      </c>
      <c r="AA3549" s="21" t="str">
        <f t="shared" si="375"/>
        <v>Saturday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3548</v>
      </c>
      <c r="B3550" s="21" t="s">
        <v>5208</v>
      </c>
      <c r="C3550" s="30">
        <v>45941</v>
      </c>
      <c r="D3550" s="30">
        <v>45948</v>
      </c>
      <c r="E3550" s="47">
        <v>219</v>
      </c>
      <c r="F3550" s="47">
        <f t="shared" si="370"/>
        <v>19272</v>
      </c>
      <c r="G3550" s="48">
        <f t="shared" si="371"/>
        <v>19272</v>
      </c>
      <c r="H3550" s="21">
        <v>123173</v>
      </c>
      <c r="I3550" s="21" t="s">
        <v>4760</v>
      </c>
      <c r="J3550" s="21">
        <v>1</v>
      </c>
      <c r="K3550" s="21">
        <v>1</v>
      </c>
      <c r="L3550" s="21">
        <f t="shared" si="372"/>
        <v>0</v>
      </c>
      <c r="M3550" s="21" t="s">
        <v>5698</v>
      </c>
      <c r="N3550" s="30">
        <v>45952</v>
      </c>
      <c r="O3550" s="48">
        <v>31682</v>
      </c>
      <c r="P3550" s="21" t="s">
        <v>2170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73"/>
        <v>3</v>
      </c>
      <c r="Z3550" s="21" t="str">
        <f t="shared" si="374"/>
        <v>Wednesday</v>
      </c>
      <c r="AA3550" s="21" t="str">
        <f t="shared" si="375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3549</v>
      </c>
      <c r="B3551" s="21" t="s">
        <v>5208</v>
      </c>
      <c r="C3551" s="30">
        <v>45941</v>
      </c>
      <c r="D3551" s="30">
        <v>45948</v>
      </c>
      <c r="E3551" s="47">
        <v>193.2</v>
      </c>
      <c r="F3551" s="47">
        <f t="shared" si="370"/>
        <v>17001.599999999999</v>
      </c>
      <c r="G3551" s="48">
        <f t="shared" si="371"/>
        <v>17001.599999999999</v>
      </c>
      <c r="H3551" s="21">
        <v>125224</v>
      </c>
      <c r="I3551" s="21" t="s">
        <v>5170</v>
      </c>
      <c r="J3551" s="21">
        <v>1</v>
      </c>
      <c r="K3551" s="21">
        <v>1</v>
      </c>
      <c r="L3551" s="21">
        <f t="shared" si="372"/>
        <v>0</v>
      </c>
      <c r="M3551" s="21" t="s">
        <v>5577</v>
      </c>
      <c r="N3551" s="30">
        <v>45952</v>
      </c>
      <c r="O3551" s="48">
        <v>23598</v>
      </c>
      <c r="P3551" s="21" t="s">
        <v>242</v>
      </c>
      <c r="Q3551" s="21">
        <v>58157301300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Mumbai</v>
      </c>
      <c r="W3551" s="38"/>
      <c r="X3551" s="30">
        <v>45954</v>
      </c>
      <c r="Y3551" s="21">
        <f t="shared" si="373"/>
        <v>2</v>
      </c>
      <c r="Z3551" s="21" t="str">
        <f t="shared" si="374"/>
        <v>Wednesday</v>
      </c>
      <c r="AA3551" s="21" t="str">
        <f t="shared" si="375"/>
        <v>Friday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3550</v>
      </c>
      <c r="B3552" s="21" t="s">
        <v>5208</v>
      </c>
      <c r="C3552" s="30">
        <v>45941</v>
      </c>
      <c r="D3552" s="30">
        <v>45948</v>
      </c>
      <c r="E3552" s="47">
        <v>62.3</v>
      </c>
      <c r="F3552" s="47">
        <f t="shared" si="370"/>
        <v>5482.4</v>
      </c>
      <c r="G3552" s="48">
        <f t="shared" si="371"/>
        <v>5482.4</v>
      </c>
      <c r="H3552" s="21">
        <v>127605</v>
      </c>
      <c r="I3552" s="21" t="s">
        <v>5171</v>
      </c>
      <c r="J3552" s="21">
        <v>1</v>
      </c>
      <c r="K3552" s="21">
        <v>1</v>
      </c>
      <c r="L3552" s="21">
        <f t="shared" si="372"/>
        <v>0</v>
      </c>
      <c r="M3552" s="21" t="s">
        <v>5648</v>
      </c>
      <c r="N3552" s="30">
        <v>45952</v>
      </c>
      <c r="O3552" s="48">
        <v>8690.85</v>
      </c>
      <c r="P3552" s="21" t="s">
        <v>2363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73"/>
        <v>1</v>
      </c>
      <c r="Z3552" s="21" t="str">
        <f t="shared" si="374"/>
        <v>Wednesday</v>
      </c>
      <c r="AA3552" s="21" t="str">
        <f t="shared" si="375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3551</v>
      </c>
      <c r="B3553" s="21" t="s">
        <v>5208</v>
      </c>
      <c r="C3553" s="30">
        <v>45941</v>
      </c>
      <c r="D3553" s="30">
        <v>45948</v>
      </c>
      <c r="E3553" s="47">
        <v>255.5</v>
      </c>
      <c r="F3553" s="47">
        <f t="shared" si="370"/>
        <v>22484</v>
      </c>
      <c r="G3553" s="48">
        <f t="shared" si="371"/>
        <v>22484</v>
      </c>
      <c r="H3553" s="21">
        <v>135010</v>
      </c>
      <c r="I3553" s="21" t="s">
        <v>5061</v>
      </c>
      <c r="J3553" s="21">
        <v>1</v>
      </c>
      <c r="K3553" s="21">
        <v>1</v>
      </c>
      <c r="L3553" s="21">
        <f t="shared" si="372"/>
        <v>0</v>
      </c>
      <c r="M3553" s="21" t="s">
        <v>5678</v>
      </c>
      <c r="N3553" s="30">
        <v>45952</v>
      </c>
      <c r="O3553" s="48">
        <v>39602.5</v>
      </c>
      <c r="P3553" s="21" t="s">
        <v>2170</v>
      </c>
      <c r="Q3553" s="21">
        <v>58157302814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Gujrat</v>
      </c>
      <c r="W3553" s="38"/>
      <c r="X3553" s="30">
        <v>45955</v>
      </c>
      <c r="Y3553" s="21">
        <f t="shared" si="373"/>
        <v>3</v>
      </c>
      <c r="Z3553" s="21" t="str">
        <f t="shared" si="374"/>
        <v>Wednesday</v>
      </c>
      <c r="AA3553" s="21" t="str">
        <f t="shared" si="375"/>
        <v>Saturday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x14ac:dyDescent="0.25">
      <c r="A3554" s="21">
        <v>3552</v>
      </c>
      <c r="B3554" s="21" t="s">
        <v>5208</v>
      </c>
      <c r="C3554" s="30">
        <v>45941</v>
      </c>
      <c r="D3554" s="30">
        <v>45948</v>
      </c>
      <c r="E3554" s="47">
        <v>74.2</v>
      </c>
      <c r="F3554" s="47">
        <f t="shared" si="370"/>
        <v>6529.6</v>
      </c>
      <c r="G3554" s="48">
        <f t="shared" si="371"/>
        <v>6529.6</v>
      </c>
      <c r="H3554" s="21">
        <v>135213</v>
      </c>
      <c r="I3554" s="21" t="s">
        <v>5172</v>
      </c>
      <c r="J3554" s="21">
        <v>1</v>
      </c>
      <c r="K3554" s="21">
        <v>1</v>
      </c>
      <c r="L3554" s="21">
        <f t="shared" si="372"/>
        <v>0</v>
      </c>
      <c r="M3554" s="21" t="s">
        <v>5648</v>
      </c>
      <c r="N3554" s="30">
        <v>45952</v>
      </c>
      <c r="O3554" s="48">
        <v>10350.9</v>
      </c>
      <c r="P3554" s="21" t="s">
        <v>2363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73"/>
        <v>1</v>
      </c>
      <c r="Z3554" s="21" t="str">
        <f t="shared" si="374"/>
        <v>Wednesday</v>
      </c>
      <c r="AA3554" s="21" t="str">
        <f t="shared" si="375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3553</v>
      </c>
      <c r="B3555" s="21" t="s">
        <v>5208</v>
      </c>
      <c r="C3555" s="30">
        <v>45941</v>
      </c>
      <c r="D3555" s="30">
        <v>45948</v>
      </c>
      <c r="E3555" s="47">
        <v>78.400000000000006</v>
      </c>
      <c r="F3555" s="47">
        <f t="shared" si="370"/>
        <v>6899.2000000000007</v>
      </c>
      <c r="G3555" s="48">
        <f t="shared" si="371"/>
        <v>6899.2000000000007</v>
      </c>
      <c r="H3555" s="21">
        <v>141409</v>
      </c>
      <c r="I3555" s="21" t="s">
        <v>5173</v>
      </c>
      <c r="J3555" s="21">
        <v>1</v>
      </c>
      <c r="K3555" s="21">
        <v>1</v>
      </c>
      <c r="L3555" s="21">
        <f t="shared" si="372"/>
        <v>0</v>
      </c>
      <c r="M3555" s="21" t="s">
        <v>5648</v>
      </c>
      <c r="N3555" s="30">
        <v>45952</v>
      </c>
      <c r="O3555" s="48">
        <v>10936.8</v>
      </c>
      <c r="P3555" s="21" t="s">
        <v>2363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73"/>
        <v>1</v>
      </c>
      <c r="Z3555" s="21" t="str">
        <f t="shared" si="374"/>
        <v>Wednesday</v>
      </c>
      <c r="AA3555" s="21" t="str">
        <f t="shared" si="375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3554</v>
      </c>
      <c r="B3556" s="21" t="s">
        <v>5208</v>
      </c>
      <c r="C3556" s="30">
        <v>45941</v>
      </c>
      <c r="D3556" s="30">
        <v>45948</v>
      </c>
      <c r="E3556" s="47">
        <v>259</v>
      </c>
      <c r="F3556" s="47">
        <f t="shared" si="370"/>
        <v>22792</v>
      </c>
      <c r="G3556" s="48">
        <f t="shared" si="371"/>
        <v>22792</v>
      </c>
      <c r="H3556" s="21">
        <v>141732</v>
      </c>
      <c r="I3556" s="21" t="s">
        <v>4763</v>
      </c>
      <c r="J3556" s="21">
        <v>1</v>
      </c>
      <c r="K3556" s="21">
        <v>1</v>
      </c>
      <c r="L3556" s="21">
        <f t="shared" si="372"/>
        <v>0</v>
      </c>
      <c r="M3556" s="21" t="s">
        <v>5658</v>
      </c>
      <c r="N3556" s="30">
        <v>45958</v>
      </c>
      <c r="O3556" s="48">
        <v>26362.5</v>
      </c>
      <c r="P3556" s="21" t="s">
        <v>254</v>
      </c>
      <c r="Q3556" s="21" t="s">
        <v>636</v>
      </c>
      <c r="R3556" s="21" t="s">
        <v>847</v>
      </c>
      <c r="S3556" s="3">
        <v>4</v>
      </c>
      <c r="T3556" s="37"/>
      <c r="U3556" s="21" t="s">
        <v>18</v>
      </c>
      <c r="V3556" s="21" t="str">
        <f>VLOOKUP(P3556,'Customer List'!B:C,2,)</f>
        <v>Delhi</v>
      </c>
      <c r="W3556" s="38"/>
      <c r="X3556" s="30">
        <f>IF(OR(R3556 = "PRIYANKA MADAM", R3556 = "DEEPAK", R3556 = "PORTER"),N3556,"")</f>
        <v>45958</v>
      </c>
      <c r="Y3556" s="21">
        <f t="shared" si="373"/>
        <v>0</v>
      </c>
      <c r="Z3556" s="21" t="str">
        <f t="shared" si="374"/>
        <v>Tuesday</v>
      </c>
      <c r="AA3556" s="21" t="str">
        <f t="shared" si="375"/>
        <v>Tuesday</v>
      </c>
      <c r="AB3556" s="21" t="str">
        <f>VLOOKUP(U3556,'Currency Sheet'!A:C,3,)</f>
        <v>DOLLAR</v>
      </c>
      <c r="AC3556" s="42" t="str">
        <f>VLOOKUP(P3556,'Customer List'!B:D,3,)</f>
        <v>Local</v>
      </c>
    </row>
    <row r="3557" spans="1:29" x14ac:dyDescent="0.25">
      <c r="A3557" s="21">
        <v>3555</v>
      </c>
      <c r="B3557" s="21" t="s">
        <v>5208</v>
      </c>
      <c r="C3557" s="30">
        <v>45941</v>
      </c>
      <c r="D3557" s="30">
        <v>45948</v>
      </c>
      <c r="E3557" s="47">
        <v>161.25</v>
      </c>
      <c r="F3557" s="47">
        <f t="shared" si="370"/>
        <v>14190</v>
      </c>
      <c r="G3557" s="48">
        <f t="shared" si="371"/>
        <v>14190</v>
      </c>
      <c r="H3557" s="21">
        <v>145513</v>
      </c>
      <c r="I3557" s="21" t="s">
        <v>4765</v>
      </c>
      <c r="J3557" s="21">
        <v>1</v>
      </c>
      <c r="K3557" s="21">
        <v>1</v>
      </c>
      <c r="L3557" s="21">
        <f t="shared" si="372"/>
        <v>0</v>
      </c>
      <c r="M3557" s="21" t="s">
        <v>5648</v>
      </c>
      <c r="N3557" s="30">
        <v>45952</v>
      </c>
      <c r="O3557" s="48">
        <v>20994.75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73"/>
        <v>1</v>
      </c>
      <c r="Z3557" s="21" t="str">
        <f t="shared" si="374"/>
        <v>Wednesday</v>
      </c>
      <c r="AA3557" s="21" t="str">
        <f t="shared" si="375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3556</v>
      </c>
      <c r="B3558" s="21" t="s">
        <v>5208</v>
      </c>
      <c r="C3558" s="30">
        <v>45941</v>
      </c>
      <c r="D3558" s="30">
        <v>45948</v>
      </c>
      <c r="E3558" s="47">
        <v>98.7</v>
      </c>
      <c r="F3558" s="47">
        <f t="shared" si="370"/>
        <v>8685.6</v>
      </c>
      <c r="G3558" s="48">
        <f t="shared" si="371"/>
        <v>8685.6</v>
      </c>
      <c r="H3558" s="21">
        <v>149303</v>
      </c>
      <c r="I3558" s="21" t="s">
        <v>5174</v>
      </c>
      <c r="J3558" s="21">
        <v>1</v>
      </c>
      <c r="K3558" s="21">
        <v>1</v>
      </c>
      <c r="L3558" s="21">
        <f t="shared" si="372"/>
        <v>0</v>
      </c>
      <c r="M3558" s="21" t="s">
        <v>5648</v>
      </c>
      <c r="N3558" s="30">
        <v>45952</v>
      </c>
      <c r="O3558" s="48">
        <v>13768.65</v>
      </c>
      <c r="P3558" s="21" t="s">
        <v>2363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373"/>
        <v>1</v>
      </c>
      <c r="Z3558" s="21" t="str">
        <f t="shared" si="374"/>
        <v>Wednesday</v>
      </c>
      <c r="AA3558" s="21" t="str">
        <f t="shared" si="375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3557</v>
      </c>
      <c r="B3559" s="21" t="s">
        <v>5208</v>
      </c>
      <c r="C3559" s="30">
        <v>45941</v>
      </c>
      <c r="D3559" s="30">
        <v>45948</v>
      </c>
      <c r="E3559" s="47">
        <v>107.1</v>
      </c>
      <c r="F3559" s="47">
        <f t="shared" si="370"/>
        <v>9424.7999999999993</v>
      </c>
      <c r="G3559" s="48">
        <f t="shared" si="371"/>
        <v>9424.7999999999993</v>
      </c>
      <c r="H3559" s="21">
        <v>155505</v>
      </c>
      <c r="I3559" s="21" t="s">
        <v>5175</v>
      </c>
      <c r="J3559" s="21">
        <v>1</v>
      </c>
      <c r="K3559" s="21">
        <v>1</v>
      </c>
      <c r="L3559" s="21">
        <f t="shared" si="372"/>
        <v>0</v>
      </c>
      <c r="M3559" s="21" t="s">
        <v>5648</v>
      </c>
      <c r="N3559" s="30">
        <v>45952</v>
      </c>
      <c r="O3559" s="48">
        <v>14940.45</v>
      </c>
      <c r="P3559" s="21" t="s">
        <v>2363</v>
      </c>
      <c r="Q3559" s="21">
        <v>58157309626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Hyderabad</v>
      </c>
      <c r="W3559" s="38"/>
      <c r="X3559" s="30">
        <v>45953</v>
      </c>
      <c r="Y3559" s="21">
        <f t="shared" si="373"/>
        <v>1</v>
      </c>
      <c r="Z3559" s="21" t="str">
        <f t="shared" si="374"/>
        <v>Wednesday</v>
      </c>
      <c r="AA3559" s="21" t="str">
        <f t="shared" si="375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3558</v>
      </c>
      <c r="B3560" s="21" t="s">
        <v>5208</v>
      </c>
      <c r="C3560" s="30">
        <v>45941</v>
      </c>
      <c r="D3560" s="30">
        <v>45948</v>
      </c>
      <c r="E3560" s="47">
        <v>193.2</v>
      </c>
      <c r="F3560" s="47">
        <f t="shared" si="370"/>
        <v>17001.599999999999</v>
      </c>
      <c r="G3560" s="48">
        <f t="shared" si="371"/>
        <v>17001.599999999999</v>
      </c>
      <c r="H3560" s="21">
        <v>156604</v>
      </c>
      <c r="I3560" s="21" t="s">
        <v>5176</v>
      </c>
      <c r="J3560" s="21">
        <v>1</v>
      </c>
      <c r="K3560" s="21">
        <v>1</v>
      </c>
      <c r="L3560" s="21">
        <f t="shared" si="372"/>
        <v>0</v>
      </c>
      <c r="M3560" s="21" t="s">
        <v>5581</v>
      </c>
      <c r="N3560" s="30">
        <v>45952</v>
      </c>
      <c r="O3560" s="48">
        <v>29946</v>
      </c>
      <c r="P3560" s="21" t="s">
        <v>2046</v>
      </c>
      <c r="Q3560" s="21">
        <v>58157302394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Banglore</v>
      </c>
      <c r="W3560" s="38"/>
      <c r="X3560" s="30">
        <v>45953</v>
      </c>
      <c r="Y3560" s="21">
        <f t="shared" si="373"/>
        <v>1</v>
      </c>
      <c r="Z3560" s="21" t="str">
        <f t="shared" si="374"/>
        <v>Wednesday</v>
      </c>
      <c r="AA3560" s="21" t="str">
        <f t="shared" si="375"/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3559</v>
      </c>
      <c r="B3561" s="21" t="s">
        <v>5208</v>
      </c>
      <c r="C3561" s="30">
        <v>45941</v>
      </c>
      <c r="D3561" s="30">
        <v>45948</v>
      </c>
      <c r="E3561" s="47">
        <v>193.2</v>
      </c>
      <c r="F3561" s="47">
        <f t="shared" si="370"/>
        <v>17001.599999999999</v>
      </c>
      <c r="G3561" s="48">
        <f t="shared" si="371"/>
        <v>51004.799999999996</v>
      </c>
      <c r="H3561" s="21">
        <v>156604</v>
      </c>
      <c r="I3561" s="21" t="s">
        <v>5176</v>
      </c>
      <c r="J3561" s="21">
        <v>3</v>
      </c>
      <c r="K3561" s="21">
        <v>3</v>
      </c>
      <c r="L3561" s="21">
        <f t="shared" si="372"/>
        <v>0</v>
      </c>
      <c r="M3561" s="21" t="s">
        <v>5698</v>
      </c>
      <c r="N3561" s="30">
        <v>45952</v>
      </c>
      <c r="O3561" s="48">
        <v>89838</v>
      </c>
      <c r="P3561" s="21" t="s">
        <v>2170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73"/>
        <v>3</v>
      </c>
      <c r="Z3561" s="21" t="str">
        <f t="shared" si="374"/>
        <v>Wednesday</v>
      </c>
      <c r="AA3561" s="21" t="str">
        <f t="shared" si="375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3560</v>
      </c>
      <c r="B3562" s="21" t="s">
        <v>5208</v>
      </c>
      <c r="C3562" s="30">
        <v>45941</v>
      </c>
      <c r="D3562" s="30">
        <v>45948</v>
      </c>
      <c r="E3562" s="47">
        <v>38.5</v>
      </c>
      <c r="F3562" s="47">
        <f t="shared" si="370"/>
        <v>3388</v>
      </c>
      <c r="G3562" s="48">
        <f t="shared" si="371"/>
        <v>6776</v>
      </c>
      <c r="H3562" s="21">
        <v>300306</v>
      </c>
      <c r="I3562" s="21" t="s">
        <v>4767</v>
      </c>
      <c r="J3562" s="21">
        <v>2</v>
      </c>
      <c r="K3562" s="21">
        <v>2</v>
      </c>
      <c r="L3562" s="21">
        <f t="shared" si="372"/>
        <v>0</v>
      </c>
      <c r="M3562" s="21" t="s">
        <v>5580</v>
      </c>
      <c r="N3562" s="30">
        <v>45952</v>
      </c>
      <c r="O3562" s="48">
        <v>11935</v>
      </c>
      <c r="P3562" s="21" t="s">
        <v>2046</v>
      </c>
      <c r="Q3562" s="21">
        <v>58157302394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Banglore</v>
      </c>
      <c r="W3562" s="38"/>
      <c r="X3562" s="30">
        <v>45953</v>
      </c>
      <c r="Y3562" s="21">
        <f t="shared" si="373"/>
        <v>1</v>
      </c>
      <c r="Z3562" s="21" t="str">
        <f t="shared" si="374"/>
        <v>Wednesday</v>
      </c>
      <c r="AA3562" s="21" t="str">
        <f t="shared" si="375"/>
        <v>Thursday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3561</v>
      </c>
      <c r="B3563" s="21" t="s">
        <v>5208</v>
      </c>
      <c r="C3563" s="30">
        <v>45941</v>
      </c>
      <c r="D3563" s="30">
        <v>45948</v>
      </c>
      <c r="E3563" s="47">
        <v>196</v>
      </c>
      <c r="F3563" s="47">
        <f t="shared" si="370"/>
        <v>17248</v>
      </c>
      <c r="G3563" s="48">
        <f t="shared" si="371"/>
        <v>17248</v>
      </c>
      <c r="H3563" s="21">
        <v>300310</v>
      </c>
      <c r="I3563" s="21" t="s">
        <v>4767</v>
      </c>
      <c r="J3563" s="21">
        <v>1</v>
      </c>
      <c r="K3563" s="21">
        <v>1</v>
      </c>
      <c r="L3563" s="21">
        <f t="shared" si="372"/>
        <v>0</v>
      </c>
      <c r="M3563" s="21" t="s">
        <v>5698</v>
      </c>
      <c r="N3563" s="30">
        <v>45952</v>
      </c>
      <c r="O3563" s="48">
        <v>30380</v>
      </c>
      <c r="P3563" s="21" t="s">
        <v>2170</v>
      </c>
      <c r="Q3563" s="21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73"/>
        <v>3</v>
      </c>
      <c r="Z3563" s="21" t="str">
        <f t="shared" si="374"/>
        <v>Wednesday</v>
      </c>
      <c r="AA3563" s="21" t="str">
        <f t="shared" si="375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3562</v>
      </c>
      <c r="B3564" s="21" t="s">
        <v>5208</v>
      </c>
      <c r="C3564" s="30">
        <v>45941</v>
      </c>
      <c r="D3564" s="30">
        <v>45948</v>
      </c>
      <c r="E3564" s="47">
        <v>187.6</v>
      </c>
      <c r="F3564" s="47">
        <f t="shared" si="370"/>
        <v>16508.8</v>
      </c>
      <c r="G3564" s="48">
        <f t="shared" si="371"/>
        <v>16508.8</v>
      </c>
      <c r="H3564" s="21">
        <v>301028</v>
      </c>
      <c r="I3564" s="21" t="s">
        <v>4768</v>
      </c>
      <c r="J3564" s="21">
        <v>1</v>
      </c>
      <c r="K3564" s="21">
        <v>1</v>
      </c>
      <c r="L3564" s="21">
        <f t="shared" si="372"/>
        <v>0</v>
      </c>
      <c r="M3564" s="21" t="s">
        <v>5698</v>
      </c>
      <c r="N3564" s="30">
        <v>45952</v>
      </c>
      <c r="O3564" s="48">
        <v>29078</v>
      </c>
      <c r="P3564" s="21" t="s">
        <v>2170</v>
      </c>
      <c r="Q3564" s="21">
        <v>58157302814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Gujrat</v>
      </c>
      <c r="W3564" s="38"/>
      <c r="X3564" s="30">
        <v>45955</v>
      </c>
      <c r="Y3564" s="21">
        <f t="shared" si="373"/>
        <v>3</v>
      </c>
      <c r="Z3564" s="21" t="str">
        <f t="shared" si="374"/>
        <v>Wednesday</v>
      </c>
      <c r="AA3564" s="21" t="str">
        <f t="shared" si="375"/>
        <v>Saturday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3563</v>
      </c>
      <c r="B3565" s="21" t="s">
        <v>5208</v>
      </c>
      <c r="C3565" s="30">
        <v>45941</v>
      </c>
      <c r="D3565" s="30">
        <v>45948</v>
      </c>
      <c r="E3565" s="47">
        <v>30.8</v>
      </c>
      <c r="F3565" s="47">
        <f t="shared" si="370"/>
        <v>2710.4</v>
      </c>
      <c r="G3565" s="48">
        <f t="shared" si="371"/>
        <v>2710.4</v>
      </c>
      <c r="H3565" s="21">
        <v>301305</v>
      </c>
      <c r="I3565" s="21" t="s">
        <v>5177</v>
      </c>
      <c r="J3565" s="21">
        <v>1</v>
      </c>
      <c r="K3565" s="21">
        <v>1</v>
      </c>
      <c r="L3565" s="21">
        <f t="shared" si="372"/>
        <v>0</v>
      </c>
      <c r="M3565" s="21" t="s">
        <v>6240</v>
      </c>
      <c r="N3565" s="30">
        <v>45987</v>
      </c>
      <c r="O3565" s="48">
        <v>4978.6000000000004</v>
      </c>
      <c r="P3565" s="21" t="s">
        <v>5205</v>
      </c>
      <c r="Q3565" s="21" t="s">
        <v>5959</v>
      </c>
      <c r="R3565" s="21" t="s">
        <v>847</v>
      </c>
      <c r="S3565" s="3">
        <v>4</v>
      </c>
      <c r="T3565" s="37"/>
      <c r="U3565" s="21" t="s">
        <v>18</v>
      </c>
      <c r="V3565" s="21" t="str">
        <f>VLOOKUP(P3565,'Customer List'!B:C,2,)</f>
        <v>Sonipat</v>
      </c>
      <c r="W3565" s="38" t="s">
        <v>5290</v>
      </c>
      <c r="X3565" s="30">
        <f>IF(OR(R3565 = "PRIYANKA MADAM", R3565 = "DEEPAK", R3565 = "PORTER"),N3565,"")</f>
        <v>45987</v>
      </c>
      <c r="Y3565" s="21">
        <f t="shared" si="373"/>
        <v>0</v>
      </c>
      <c r="Z3565" s="21" t="str">
        <f t="shared" si="374"/>
        <v>Wednesday</v>
      </c>
      <c r="AA3565" s="21" t="str">
        <f t="shared" si="375"/>
        <v>Wednesday</v>
      </c>
      <c r="AB3565" s="21" t="str">
        <f>VLOOKUP(U3565,'Currency Sheet'!A:C,3,)</f>
        <v>DOLLAR</v>
      </c>
      <c r="AC3565" s="42" t="str">
        <f>VLOOKUP(P3565,'Customer List'!B:D,3,)</f>
        <v>Local</v>
      </c>
    </row>
    <row r="3566" spans="1:29" x14ac:dyDescent="0.25">
      <c r="A3566" s="21">
        <v>3564</v>
      </c>
      <c r="B3566" s="21" t="s">
        <v>5208</v>
      </c>
      <c r="C3566" s="30">
        <v>45941</v>
      </c>
      <c r="D3566" s="30">
        <v>45948</v>
      </c>
      <c r="E3566" s="47">
        <v>304.5</v>
      </c>
      <c r="F3566" s="47">
        <f t="shared" si="370"/>
        <v>26796</v>
      </c>
      <c r="G3566" s="48">
        <f t="shared" si="371"/>
        <v>53592</v>
      </c>
      <c r="H3566" s="21">
        <v>301836</v>
      </c>
      <c r="I3566" s="21" t="s">
        <v>5178</v>
      </c>
      <c r="J3566" s="21">
        <v>2</v>
      </c>
      <c r="K3566" s="21">
        <v>2</v>
      </c>
      <c r="L3566" s="21">
        <f t="shared" si="372"/>
        <v>0</v>
      </c>
      <c r="M3566" s="21" t="s">
        <v>5698</v>
      </c>
      <c r="N3566" s="30">
        <v>45952</v>
      </c>
      <c r="O3566" s="48">
        <f>44051*2</f>
        <v>88102</v>
      </c>
      <c r="P3566" s="21" t="s">
        <v>2170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 t="shared" si="373"/>
        <v>3</v>
      </c>
      <c r="Z3566" s="21" t="str">
        <f t="shared" si="374"/>
        <v>Wednesday</v>
      </c>
      <c r="AA3566" s="21" t="str">
        <f t="shared" si="375"/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3565</v>
      </c>
      <c r="B3567" s="21" t="s">
        <v>5208</v>
      </c>
      <c r="C3567" s="30">
        <v>45941</v>
      </c>
      <c r="D3567" s="30">
        <v>45948</v>
      </c>
      <c r="E3567" s="47">
        <v>169.4</v>
      </c>
      <c r="F3567" s="47">
        <f t="shared" si="370"/>
        <v>14907.2</v>
      </c>
      <c r="G3567" s="48">
        <f t="shared" si="371"/>
        <v>29814.400000000001</v>
      </c>
      <c r="H3567" s="21">
        <v>302008</v>
      </c>
      <c r="I3567" s="21" t="s">
        <v>5179</v>
      </c>
      <c r="J3567" s="21">
        <v>2</v>
      </c>
      <c r="K3567" s="21">
        <v>2</v>
      </c>
      <c r="L3567" s="21">
        <f t="shared" si="372"/>
        <v>0</v>
      </c>
      <c r="M3567" s="21" t="s">
        <v>5580</v>
      </c>
      <c r="N3567" s="30">
        <v>45952</v>
      </c>
      <c r="O3567" s="48">
        <v>52514</v>
      </c>
      <c r="P3567" s="21" t="s">
        <v>2046</v>
      </c>
      <c r="Q3567" s="21">
        <v>58157302394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Banglore</v>
      </c>
      <c r="W3567" s="38"/>
      <c r="X3567" s="30">
        <v>45953</v>
      </c>
      <c r="Y3567" s="21">
        <f t="shared" si="373"/>
        <v>1</v>
      </c>
      <c r="Z3567" s="21" t="str">
        <f t="shared" si="374"/>
        <v>Wednesday</v>
      </c>
      <c r="AA3567" s="21" t="str">
        <f t="shared" si="375"/>
        <v>Thursday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3566</v>
      </c>
      <c r="B3568" s="21" t="s">
        <v>5208</v>
      </c>
      <c r="C3568" s="30">
        <v>45941</v>
      </c>
      <c r="D3568" s="30">
        <v>45948</v>
      </c>
      <c r="E3568" s="47">
        <v>73.5</v>
      </c>
      <c r="F3568" s="47">
        <f t="shared" si="370"/>
        <v>6468</v>
      </c>
      <c r="G3568" s="48">
        <f t="shared" si="371"/>
        <v>6468</v>
      </c>
      <c r="H3568" s="21">
        <v>302212</v>
      </c>
      <c r="I3568" s="21" t="s">
        <v>4769</v>
      </c>
      <c r="J3568" s="21">
        <v>1</v>
      </c>
      <c r="K3568" s="21">
        <v>1</v>
      </c>
      <c r="L3568" s="21">
        <f t="shared" si="372"/>
        <v>0</v>
      </c>
      <c r="M3568" s="21" t="s">
        <v>5698</v>
      </c>
      <c r="N3568" s="30">
        <v>45952</v>
      </c>
      <c r="O3568" s="48">
        <v>11392.5</v>
      </c>
      <c r="P3568" s="21" t="s">
        <v>2170</v>
      </c>
      <c r="Q3568" s="21">
        <v>58157302814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Gujrat</v>
      </c>
      <c r="W3568" s="38"/>
      <c r="X3568" s="30">
        <v>45955</v>
      </c>
      <c r="Y3568" s="21">
        <f t="shared" si="373"/>
        <v>3</v>
      </c>
      <c r="Z3568" s="21" t="str">
        <f t="shared" si="374"/>
        <v>Wednesday</v>
      </c>
      <c r="AA3568" s="21" t="str">
        <f t="shared" si="375"/>
        <v>Saturday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3567</v>
      </c>
      <c r="B3569" s="21" t="s">
        <v>5208</v>
      </c>
      <c r="C3569" s="30">
        <v>45941</v>
      </c>
      <c r="D3569" s="30">
        <v>45948</v>
      </c>
      <c r="E3569" s="47">
        <v>204.4</v>
      </c>
      <c r="F3569" s="47">
        <f t="shared" si="370"/>
        <v>17987.2</v>
      </c>
      <c r="G3569" s="48">
        <f t="shared" si="371"/>
        <v>35974.400000000001</v>
      </c>
      <c r="H3569" s="21">
        <v>302216</v>
      </c>
      <c r="I3569" s="21" t="s">
        <v>4769</v>
      </c>
      <c r="J3569" s="21">
        <v>2</v>
      </c>
      <c r="K3569" s="21">
        <v>2</v>
      </c>
      <c r="L3569" s="21">
        <f t="shared" si="372"/>
        <v>0</v>
      </c>
      <c r="M3569" s="21" t="s">
        <v>5580</v>
      </c>
      <c r="N3569" s="30">
        <v>45952</v>
      </c>
      <c r="O3569" s="48">
        <v>63364</v>
      </c>
      <c r="P3569" s="21" t="s">
        <v>2046</v>
      </c>
      <c r="Q3569" s="21">
        <v>58157302394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Banglore</v>
      </c>
      <c r="W3569" s="38"/>
      <c r="X3569" s="30">
        <v>45953</v>
      </c>
      <c r="Y3569" s="21">
        <f t="shared" si="373"/>
        <v>1</v>
      </c>
      <c r="Z3569" s="21" t="str">
        <f t="shared" si="374"/>
        <v>Wednesday</v>
      </c>
      <c r="AA3569" s="21" t="str">
        <f t="shared" si="375"/>
        <v>Thursday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3568</v>
      </c>
      <c r="B3570" s="21" t="s">
        <v>5208</v>
      </c>
      <c r="C3570" s="30">
        <v>45941</v>
      </c>
      <c r="D3570" s="30">
        <v>45948</v>
      </c>
      <c r="E3570" s="47">
        <v>35</v>
      </c>
      <c r="F3570" s="47">
        <f t="shared" si="370"/>
        <v>3080</v>
      </c>
      <c r="G3570" s="48">
        <f t="shared" si="371"/>
        <v>3080</v>
      </c>
      <c r="H3570" s="21">
        <v>302902</v>
      </c>
      <c r="I3570" s="21" t="s">
        <v>4771</v>
      </c>
      <c r="J3570" s="21">
        <v>1</v>
      </c>
      <c r="K3570" s="21">
        <v>1</v>
      </c>
      <c r="L3570" s="21">
        <f t="shared" si="372"/>
        <v>0</v>
      </c>
      <c r="M3570" s="21" t="s">
        <v>5304</v>
      </c>
      <c r="N3570" s="30">
        <v>45955</v>
      </c>
      <c r="O3570" s="48">
        <v>6200</v>
      </c>
      <c r="P3570" s="21" t="s">
        <v>5206</v>
      </c>
      <c r="Q3570" s="54">
        <v>58157407195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patna</v>
      </c>
      <c r="W3570" s="38"/>
      <c r="X3570" s="30">
        <v>45959</v>
      </c>
      <c r="Y3570" s="21">
        <f t="shared" si="373"/>
        <v>4</v>
      </c>
      <c r="Z3570" s="21" t="str">
        <f t="shared" si="374"/>
        <v>Saturday</v>
      </c>
      <c r="AA3570" s="21" t="str">
        <f t="shared" si="375"/>
        <v>Wednesday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3569</v>
      </c>
      <c r="B3571" s="21" t="s">
        <v>5208</v>
      </c>
      <c r="C3571" s="30">
        <v>45941</v>
      </c>
      <c r="D3571" s="30">
        <v>45948</v>
      </c>
      <c r="E3571" s="47">
        <v>204.4</v>
      </c>
      <c r="F3571" s="47">
        <f t="shared" si="370"/>
        <v>17987.2</v>
      </c>
      <c r="G3571" s="48">
        <f t="shared" si="371"/>
        <v>35974.400000000001</v>
      </c>
      <c r="H3571" s="21">
        <v>304014</v>
      </c>
      <c r="I3571" s="21" t="s">
        <v>4795</v>
      </c>
      <c r="J3571" s="21">
        <v>2</v>
      </c>
      <c r="K3571" s="21">
        <v>2</v>
      </c>
      <c r="L3571" s="21">
        <f t="shared" si="372"/>
        <v>0</v>
      </c>
      <c r="M3571" s="21" t="s">
        <v>5581</v>
      </c>
      <c r="N3571" s="30">
        <v>45952</v>
      </c>
      <c r="O3571" s="48">
        <v>63364</v>
      </c>
      <c r="P3571" s="21" t="s">
        <v>2046</v>
      </c>
      <c r="Q3571" s="21">
        <v>58157302394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Banglore</v>
      </c>
      <c r="W3571" s="38"/>
      <c r="X3571" s="30">
        <v>45953</v>
      </c>
      <c r="Y3571" s="21">
        <f t="shared" si="373"/>
        <v>1</v>
      </c>
      <c r="Z3571" s="21" t="str">
        <f t="shared" si="374"/>
        <v>Wednesday</v>
      </c>
      <c r="AA3571" s="21" t="str">
        <f t="shared" si="375"/>
        <v>Thursday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3570</v>
      </c>
      <c r="B3572" s="21" t="s">
        <v>5208</v>
      </c>
      <c r="C3572" s="30">
        <v>45941</v>
      </c>
      <c r="D3572" s="30">
        <v>45948</v>
      </c>
      <c r="E3572" s="47">
        <v>321.75</v>
      </c>
      <c r="F3572" s="47">
        <f t="shared" si="370"/>
        <v>28314</v>
      </c>
      <c r="G3572" s="48">
        <f t="shared" si="371"/>
        <v>28314</v>
      </c>
      <c r="H3572" s="21">
        <v>305034</v>
      </c>
      <c r="I3572" s="21" t="s">
        <v>5180</v>
      </c>
      <c r="J3572" s="21">
        <v>1</v>
      </c>
      <c r="K3572" s="21">
        <v>1</v>
      </c>
      <c r="L3572" s="21">
        <f t="shared" si="372"/>
        <v>0</v>
      </c>
      <c r="M3572" s="21" t="s">
        <v>5576</v>
      </c>
      <c r="N3572" s="30">
        <v>45952</v>
      </c>
      <c r="O3572" s="48">
        <v>36679.5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73"/>
        <v>2</v>
      </c>
      <c r="Z3572" s="21" t="str">
        <f t="shared" si="374"/>
        <v>Wednesday</v>
      </c>
      <c r="AA3572" s="21" t="str">
        <f t="shared" si="375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3571</v>
      </c>
      <c r="B3573" s="21" t="s">
        <v>5208</v>
      </c>
      <c r="C3573" s="30">
        <v>45941</v>
      </c>
      <c r="D3573" s="30">
        <v>45948</v>
      </c>
      <c r="E3573" s="47">
        <v>86.8</v>
      </c>
      <c r="F3573" s="47">
        <f t="shared" si="370"/>
        <v>7638.4</v>
      </c>
      <c r="G3573" s="48">
        <f t="shared" si="371"/>
        <v>7638.4</v>
      </c>
      <c r="H3573" s="21">
        <v>305413</v>
      </c>
      <c r="I3573" s="21" t="s">
        <v>5181</v>
      </c>
      <c r="J3573" s="21">
        <v>1</v>
      </c>
      <c r="K3573" s="21">
        <v>1</v>
      </c>
      <c r="L3573" s="21">
        <f t="shared" si="372"/>
        <v>0</v>
      </c>
      <c r="M3573" s="21" t="s">
        <v>6240</v>
      </c>
      <c r="N3573" s="30">
        <v>45987</v>
      </c>
      <c r="O3573" s="48">
        <v>14030.6</v>
      </c>
      <c r="P3573" s="21" t="s">
        <v>5205</v>
      </c>
      <c r="Q3573" s="21" t="s">
        <v>5959</v>
      </c>
      <c r="R3573" s="21" t="s">
        <v>847</v>
      </c>
      <c r="S3573" s="3">
        <v>4</v>
      </c>
      <c r="T3573" s="37"/>
      <c r="U3573" s="21" t="s">
        <v>18</v>
      </c>
      <c r="V3573" s="21" t="str">
        <f>VLOOKUP(P3573,'Customer List'!B:C,2,)</f>
        <v>Sonipat</v>
      </c>
      <c r="W3573" s="38" t="s">
        <v>5290</v>
      </c>
      <c r="X3573" s="30">
        <f>IF(OR(R3573 = "PRIYANKA MADAM", R3573 = "DEEPAK", R3573 = "PORTER"),N3573,"")</f>
        <v>45987</v>
      </c>
      <c r="Y3573" s="21">
        <f t="shared" si="373"/>
        <v>0</v>
      </c>
      <c r="Z3573" s="21" t="str">
        <f t="shared" si="374"/>
        <v>Wednesday</v>
      </c>
      <c r="AA3573" s="21" t="str">
        <f t="shared" si="375"/>
        <v>Wednesday</v>
      </c>
      <c r="AB3573" s="21" t="str">
        <f>VLOOKUP(U3573,'Currency Sheet'!A:C,3,)</f>
        <v>DOLLAR</v>
      </c>
      <c r="AC3573" s="42" t="str">
        <f>VLOOKUP(P3573,'Customer List'!B:D,3,)</f>
        <v>Local</v>
      </c>
    </row>
    <row r="3574" spans="1:29" x14ac:dyDescent="0.25">
      <c r="A3574" s="21">
        <v>3572</v>
      </c>
      <c r="B3574" s="21" t="s">
        <v>5208</v>
      </c>
      <c r="C3574" s="30">
        <v>45941</v>
      </c>
      <c r="D3574" s="30">
        <v>45948</v>
      </c>
      <c r="E3574" s="47">
        <v>107.8</v>
      </c>
      <c r="F3574" s="47">
        <f t="shared" si="370"/>
        <v>9486.4</v>
      </c>
      <c r="G3574" s="48">
        <f t="shared" si="371"/>
        <v>47432</v>
      </c>
      <c r="H3574" s="21">
        <v>310910</v>
      </c>
      <c r="I3574" s="21" t="s">
        <v>4777</v>
      </c>
      <c r="J3574" s="21">
        <v>5</v>
      </c>
      <c r="K3574" s="21">
        <v>5</v>
      </c>
      <c r="L3574" s="21">
        <f t="shared" si="372"/>
        <v>0</v>
      </c>
      <c r="M3574" s="21" t="s">
        <v>5695</v>
      </c>
      <c r="N3574" s="30">
        <v>45952</v>
      </c>
      <c r="O3574" s="48">
        <v>83545</v>
      </c>
      <c r="P3574" s="21" t="s">
        <v>2170</v>
      </c>
      <c r="Q3574" s="21">
        <v>58157302814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Gujrat</v>
      </c>
      <c r="W3574" s="38"/>
      <c r="X3574" s="30">
        <v>45955</v>
      </c>
      <c r="Y3574" s="21">
        <f t="shared" si="373"/>
        <v>3</v>
      </c>
      <c r="Z3574" s="21" t="str">
        <f t="shared" si="374"/>
        <v>Wednesday</v>
      </c>
      <c r="AA3574" s="21" t="str">
        <f t="shared" si="375"/>
        <v>Saturday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3573</v>
      </c>
      <c r="B3575" s="21" t="s">
        <v>5208</v>
      </c>
      <c r="C3575" s="30">
        <v>45941</v>
      </c>
      <c r="D3575" s="30">
        <v>45948</v>
      </c>
      <c r="E3575" s="47">
        <v>207.9</v>
      </c>
      <c r="F3575" s="47">
        <f t="shared" si="370"/>
        <v>18295.2</v>
      </c>
      <c r="G3575" s="48">
        <f t="shared" si="371"/>
        <v>18295.2</v>
      </c>
      <c r="H3575" s="21">
        <v>312206</v>
      </c>
      <c r="I3575" s="21" t="s">
        <v>5182</v>
      </c>
      <c r="J3575" s="21">
        <v>1</v>
      </c>
      <c r="K3575" s="21">
        <v>1</v>
      </c>
      <c r="L3575" s="21">
        <f t="shared" si="372"/>
        <v>0</v>
      </c>
      <c r="M3575" s="21" t="s">
        <v>5576</v>
      </c>
      <c r="N3575" s="30">
        <v>45952</v>
      </c>
      <c r="O3575" s="48">
        <v>25393.5</v>
      </c>
      <c r="P3575" s="21" t="s">
        <v>242</v>
      </c>
      <c r="Q3575" s="21">
        <v>58157301300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Mumbai</v>
      </c>
      <c r="W3575" s="38"/>
      <c r="X3575" s="30">
        <v>45954</v>
      </c>
      <c r="Y3575" s="21">
        <f t="shared" si="373"/>
        <v>2</v>
      </c>
      <c r="Z3575" s="21" t="str">
        <f t="shared" si="374"/>
        <v>Wednesday</v>
      </c>
      <c r="AA3575" s="21" t="str">
        <f t="shared" si="375"/>
        <v>Friday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3574</v>
      </c>
      <c r="B3576" s="21" t="s">
        <v>5208</v>
      </c>
      <c r="C3576" s="30">
        <v>45941</v>
      </c>
      <c r="D3576" s="30">
        <v>45948</v>
      </c>
      <c r="E3576" s="47">
        <v>38.5</v>
      </c>
      <c r="F3576" s="47">
        <f t="shared" si="370"/>
        <v>3388</v>
      </c>
      <c r="G3576" s="48">
        <f t="shared" si="371"/>
        <v>3388</v>
      </c>
      <c r="H3576" s="21">
        <v>317302</v>
      </c>
      <c r="I3576" s="21" t="s">
        <v>4767</v>
      </c>
      <c r="J3576" s="21">
        <v>1</v>
      </c>
      <c r="K3576" s="21">
        <v>1</v>
      </c>
      <c r="L3576" s="21">
        <f t="shared" si="372"/>
        <v>0</v>
      </c>
      <c r="M3576" s="21" t="s">
        <v>5304</v>
      </c>
      <c r="N3576" s="30">
        <v>45955</v>
      </c>
      <c r="O3576" s="48">
        <v>6820</v>
      </c>
      <c r="P3576" s="21" t="s">
        <v>5206</v>
      </c>
      <c r="Q3576" s="54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73"/>
        <v>4</v>
      </c>
      <c r="Z3576" s="21" t="str">
        <f t="shared" si="374"/>
        <v>Saturday</v>
      </c>
      <c r="AA3576" s="21" t="str">
        <f t="shared" si="375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3575</v>
      </c>
      <c r="B3577" s="21" t="s">
        <v>5208</v>
      </c>
      <c r="C3577" s="30">
        <v>45941</v>
      </c>
      <c r="D3577" s="30">
        <v>45948</v>
      </c>
      <c r="E3577" s="47">
        <v>53.9</v>
      </c>
      <c r="F3577" s="47">
        <f t="shared" si="370"/>
        <v>4743.2</v>
      </c>
      <c r="G3577" s="48">
        <f t="shared" si="371"/>
        <v>4743.2</v>
      </c>
      <c r="H3577" s="21">
        <v>317318</v>
      </c>
      <c r="I3577" s="21" t="s">
        <v>4767</v>
      </c>
      <c r="J3577" s="21">
        <v>1</v>
      </c>
      <c r="K3577" s="21">
        <v>1</v>
      </c>
      <c r="L3577" s="21">
        <f t="shared" si="372"/>
        <v>0</v>
      </c>
      <c r="M3577" s="21" t="s">
        <v>5304</v>
      </c>
      <c r="N3577" s="30">
        <v>45955</v>
      </c>
      <c r="O3577" s="48">
        <v>9548</v>
      </c>
      <c r="P3577" s="21" t="s">
        <v>5206</v>
      </c>
      <c r="Q3577" s="54">
        <v>58157407195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patna</v>
      </c>
      <c r="W3577" s="38"/>
      <c r="X3577" s="30">
        <v>45959</v>
      </c>
      <c r="Y3577" s="21">
        <f t="shared" si="373"/>
        <v>4</v>
      </c>
      <c r="Z3577" s="21" t="str">
        <f t="shared" si="374"/>
        <v>Saturday</v>
      </c>
      <c r="AA3577" s="21" t="str">
        <f t="shared" si="375"/>
        <v>Wednesday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3576</v>
      </c>
      <c r="B3578" s="21" t="s">
        <v>5208</v>
      </c>
      <c r="C3578" s="30">
        <v>45941</v>
      </c>
      <c r="D3578" s="30">
        <v>45948</v>
      </c>
      <c r="E3578" s="47">
        <v>35</v>
      </c>
      <c r="F3578" s="47">
        <f t="shared" si="370"/>
        <v>3080</v>
      </c>
      <c r="G3578" s="48">
        <f t="shared" si="371"/>
        <v>3080</v>
      </c>
      <c r="H3578" s="21">
        <v>317408</v>
      </c>
      <c r="I3578" s="21" t="s">
        <v>4778</v>
      </c>
      <c r="J3578" s="21">
        <v>1</v>
      </c>
      <c r="K3578" s="21">
        <v>1</v>
      </c>
      <c r="L3578" s="21">
        <f t="shared" si="372"/>
        <v>0</v>
      </c>
      <c r="M3578" s="21" t="s">
        <v>5304</v>
      </c>
      <c r="N3578" s="30">
        <v>45955</v>
      </c>
      <c r="O3578" s="48">
        <v>6200</v>
      </c>
      <c r="P3578" s="21" t="s">
        <v>5206</v>
      </c>
      <c r="Q3578" s="54">
        <v>58157407195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patna</v>
      </c>
      <c r="W3578" s="38"/>
      <c r="X3578" s="30">
        <v>45959</v>
      </c>
      <c r="Y3578" s="21">
        <f t="shared" si="373"/>
        <v>4</v>
      </c>
      <c r="Z3578" s="21" t="str">
        <f t="shared" si="374"/>
        <v>Saturday</v>
      </c>
      <c r="AA3578" s="21" t="str">
        <f t="shared" si="375"/>
        <v>Wednesday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3577</v>
      </c>
      <c r="B3579" s="21" t="s">
        <v>5208</v>
      </c>
      <c r="C3579" s="30">
        <v>45941</v>
      </c>
      <c r="D3579" s="30">
        <v>45948</v>
      </c>
      <c r="E3579" s="47">
        <v>277.5</v>
      </c>
      <c r="F3579" s="47">
        <f t="shared" si="370"/>
        <v>24420</v>
      </c>
      <c r="G3579" s="48">
        <f t="shared" si="371"/>
        <v>24420</v>
      </c>
      <c r="H3579" s="21">
        <v>317434</v>
      </c>
      <c r="I3579" s="21" t="s">
        <v>4778</v>
      </c>
      <c r="J3579" s="21">
        <v>1</v>
      </c>
      <c r="K3579" s="21">
        <v>1</v>
      </c>
      <c r="L3579" s="21">
        <f t="shared" si="372"/>
        <v>0</v>
      </c>
      <c r="M3579" s="21" t="s">
        <v>5698</v>
      </c>
      <c r="N3579" s="30">
        <v>45952</v>
      </c>
      <c r="O3579" s="48">
        <v>40145</v>
      </c>
      <c r="P3579" s="21" t="s">
        <v>2170</v>
      </c>
      <c r="Q3579" s="21">
        <v>58157302814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Gujrat</v>
      </c>
      <c r="W3579" s="38"/>
      <c r="X3579" s="30">
        <v>45955</v>
      </c>
      <c r="Y3579" s="21">
        <f t="shared" si="373"/>
        <v>3</v>
      </c>
      <c r="Z3579" s="21" t="str">
        <f t="shared" si="374"/>
        <v>Wednesday</v>
      </c>
      <c r="AA3579" s="21" t="str">
        <f t="shared" si="375"/>
        <v>Saturday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3578</v>
      </c>
      <c r="B3580" s="21" t="s">
        <v>5208</v>
      </c>
      <c r="C3580" s="30">
        <v>45941</v>
      </c>
      <c r="D3580" s="30">
        <v>45948</v>
      </c>
      <c r="E3580" s="47">
        <v>305.25</v>
      </c>
      <c r="F3580" s="47">
        <f t="shared" si="370"/>
        <v>26862</v>
      </c>
      <c r="G3580" s="48">
        <f t="shared" si="371"/>
        <v>53724</v>
      </c>
      <c r="H3580" s="21">
        <v>318340</v>
      </c>
      <c r="I3580" s="21" t="s">
        <v>4779</v>
      </c>
      <c r="J3580" s="21">
        <v>2</v>
      </c>
      <c r="K3580" s="21">
        <v>2</v>
      </c>
      <c r="L3580" s="21">
        <f t="shared" si="372"/>
        <v>0</v>
      </c>
      <c r="M3580" s="21" t="s">
        <v>5581</v>
      </c>
      <c r="N3580" s="30">
        <v>45952</v>
      </c>
      <c r="O3580" s="48">
        <v>88319</v>
      </c>
      <c r="P3580" s="21" t="s">
        <v>2046</v>
      </c>
      <c r="Q3580" s="21">
        <v>58157302394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Banglore</v>
      </c>
      <c r="W3580" s="38"/>
      <c r="X3580" s="30">
        <v>45953</v>
      </c>
      <c r="Y3580" s="21">
        <f t="shared" si="373"/>
        <v>1</v>
      </c>
      <c r="Z3580" s="21" t="str">
        <f t="shared" si="374"/>
        <v>Wednesday</v>
      </c>
      <c r="AA3580" s="21" t="str">
        <f t="shared" si="375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3579</v>
      </c>
      <c r="B3581" s="21" t="s">
        <v>5208</v>
      </c>
      <c r="C3581" s="30">
        <v>45941</v>
      </c>
      <c r="D3581" s="30">
        <v>45948</v>
      </c>
      <c r="E3581" s="47">
        <v>224</v>
      </c>
      <c r="F3581" s="47">
        <f t="shared" si="370"/>
        <v>19712</v>
      </c>
      <c r="G3581" s="48">
        <f t="shared" si="371"/>
        <v>591360</v>
      </c>
      <c r="H3581" s="21">
        <v>333810</v>
      </c>
      <c r="I3581" s="21" t="s">
        <v>5183</v>
      </c>
      <c r="J3581" s="21">
        <v>30</v>
      </c>
      <c r="K3581" s="21">
        <v>30</v>
      </c>
      <c r="L3581" s="21">
        <f t="shared" si="372"/>
        <v>0</v>
      </c>
      <c r="M3581" s="21" t="s">
        <v>5588</v>
      </c>
      <c r="N3581" s="30">
        <v>45952</v>
      </c>
      <c r="O3581" s="48">
        <v>912000</v>
      </c>
      <c r="P3581" s="21" t="s">
        <v>621</v>
      </c>
      <c r="Q3581" s="21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73"/>
        <v>1</v>
      </c>
      <c r="Z3581" s="21" t="str">
        <f t="shared" si="374"/>
        <v>Wednesday</v>
      </c>
      <c r="AA3581" s="21" t="str">
        <f t="shared" si="375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3580</v>
      </c>
      <c r="B3582" s="21" t="s">
        <v>5208</v>
      </c>
      <c r="C3582" s="30">
        <v>45941</v>
      </c>
      <c r="D3582" s="30">
        <v>45948</v>
      </c>
      <c r="E3582" s="47">
        <v>144.19999999999999</v>
      </c>
      <c r="F3582" s="47">
        <f t="shared" si="370"/>
        <v>12689.599999999999</v>
      </c>
      <c r="G3582" s="48">
        <f t="shared" si="371"/>
        <v>12689.599999999999</v>
      </c>
      <c r="H3582" s="21">
        <v>333904</v>
      </c>
      <c r="I3582" s="21" t="s">
        <v>5184</v>
      </c>
      <c r="J3582" s="21">
        <v>1</v>
      </c>
      <c r="K3582" s="21">
        <v>1</v>
      </c>
      <c r="L3582" s="21">
        <f t="shared" si="372"/>
        <v>0</v>
      </c>
      <c r="M3582" s="21" t="s">
        <v>5576</v>
      </c>
      <c r="N3582" s="30">
        <v>45952</v>
      </c>
      <c r="O3582" s="48">
        <v>17613</v>
      </c>
      <c r="P3582" s="21" t="s">
        <v>242</v>
      </c>
      <c r="Q3582" s="21">
        <v>58157301300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Mumbai</v>
      </c>
      <c r="W3582" s="38"/>
      <c r="X3582" s="30">
        <v>45954</v>
      </c>
      <c r="Y3582" s="21">
        <f t="shared" si="373"/>
        <v>2</v>
      </c>
      <c r="Z3582" s="21" t="str">
        <f t="shared" si="374"/>
        <v>Wednesday</v>
      </c>
      <c r="AA3582" s="21" t="str">
        <f t="shared" si="375"/>
        <v>Friday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3581</v>
      </c>
      <c r="B3583" s="21" t="s">
        <v>5208</v>
      </c>
      <c r="C3583" s="30">
        <v>45941</v>
      </c>
      <c r="D3583" s="30">
        <v>45948</v>
      </c>
      <c r="E3583" s="47">
        <v>267.39999999999998</v>
      </c>
      <c r="F3583" s="47">
        <f t="shared" si="370"/>
        <v>23531.199999999997</v>
      </c>
      <c r="G3583" s="48">
        <f t="shared" si="371"/>
        <v>23531.199999999997</v>
      </c>
      <c r="H3583" s="21">
        <v>337416</v>
      </c>
      <c r="I3583" s="21" t="s">
        <v>5185</v>
      </c>
      <c r="J3583" s="21">
        <v>1</v>
      </c>
      <c r="K3583" s="21">
        <v>1</v>
      </c>
      <c r="L3583" s="21">
        <f t="shared" si="372"/>
        <v>0</v>
      </c>
      <c r="M3583" s="21" t="s">
        <v>5589</v>
      </c>
      <c r="N3583" s="30">
        <v>45952</v>
      </c>
      <c r="O3583" s="48">
        <v>38964</v>
      </c>
      <c r="P3583" s="21" t="s">
        <v>621</v>
      </c>
      <c r="Q3583" s="21">
        <v>58157301145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Hyderabad</v>
      </c>
      <c r="W3583" s="38"/>
      <c r="X3583" s="30">
        <v>45953</v>
      </c>
      <c r="Y3583" s="21">
        <f t="shared" si="373"/>
        <v>1</v>
      </c>
      <c r="Z3583" s="21" t="str">
        <f t="shared" si="374"/>
        <v>Wednesday</v>
      </c>
      <c r="AA3583" s="21" t="str">
        <f t="shared" si="375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3582</v>
      </c>
      <c r="B3584" s="21" t="s">
        <v>5208</v>
      </c>
      <c r="C3584" s="30">
        <v>45941</v>
      </c>
      <c r="D3584" s="30">
        <v>45948</v>
      </c>
      <c r="E3584" s="47">
        <v>267.39999999999998</v>
      </c>
      <c r="F3584" s="47">
        <f t="shared" si="370"/>
        <v>23531.199999999997</v>
      </c>
      <c r="G3584" s="48">
        <f t="shared" si="371"/>
        <v>23531.199999999997</v>
      </c>
      <c r="H3584" s="21">
        <v>337614</v>
      </c>
      <c r="I3584" s="21" t="s">
        <v>5186</v>
      </c>
      <c r="J3584" s="21">
        <v>1</v>
      </c>
      <c r="K3584" s="21">
        <v>1</v>
      </c>
      <c r="L3584" s="21">
        <f t="shared" si="372"/>
        <v>0</v>
      </c>
      <c r="M3584" s="21" t="s">
        <v>5589</v>
      </c>
      <c r="N3584" s="30">
        <v>45952</v>
      </c>
      <c r="O3584" s="48">
        <v>38964</v>
      </c>
      <c r="P3584" s="21" t="s">
        <v>621</v>
      </c>
      <c r="Q3584" s="21">
        <v>58157301145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Hyderabad</v>
      </c>
      <c r="W3584" s="38"/>
      <c r="X3584" s="30">
        <v>45953</v>
      </c>
      <c r="Y3584" s="21">
        <f t="shared" si="373"/>
        <v>1</v>
      </c>
      <c r="Z3584" s="21" t="str">
        <f t="shared" si="374"/>
        <v>Wednesday</v>
      </c>
      <c r="AA3584" s="21" t="str">
        <f t="shared" si="375"/>
        <v>Thursday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3583</v>
      </c>
      <c r="B3585" s="21" t="s">
        <v>5208</v>
      </c>
      <c r="C3585" s="30">
        <v>45941</v>
      </c>
      <c r="D3585" s="30">
        <v>45948</v>
      </c>
      <c r="E3585" s="47">
        <v>205.1</v>
      </c>
      <c r="F3585" s="47">
        <f t="shared" si="370"/>
        <v>18048.8</v>
      </c>
      <c r="G3585" s="48">
        <f t="shared" si="371"/>
        <v>18048.8</v>
      </c>
      <c r="H3585" s="21">
        <v>343512</v>
      </c>
      <c r="I3585" s="21" t="s">
        <v>4786</v>
      </c>
      <c r="J3585" s="21">
        <v>1</v>
      </c>
      <c r="K3585" s="21">
        <v>1</v>
      </c>
      <c r="L3585" s="21">
        <f t="shared" si="372"/>
        <v>0</v>
      </c>
      <c r="M3585" s="21" t="s">
        <v>5677</v>
      </c>
      <c r="N3585" s="30">
        <v>45952</v>
      </c>
      <c r="O3585" s="48">
        <v>31790.5</v>
      </c>
      <c r="P3585" s="21" t="s">
        <v>2170</v>
      </c>
      <c r="Q3585" s="21">
        <v>58157302814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Gujrat</v>
      </c>
      <c r="W3585" s="38"/>
      <c r="X3585" s="30">
        <v>45955</v>
      </c>
      <c r="Y3585" s="21">
        <f t="shared" si="373"/>
        <v>3</v>
      </c>
      <c r="Z3585" s="21" t="str">
        <f t="shared" si="374"/>
        <v>Wednesday</v>
      </c>
      <c r="AA3585" s="21" t="str">
        <f t="shared" si="375"/>
        <v>Saturday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3584</v>
      </c>
      <c r="B3586" s="21" t="s">
        <v>5208</v>
      </c>
      <c r="C3586" s="30">
        <v>45941</v>
      </c>
      <c r="D3586" s="30">
        <v>45948</v>
      </c>
      <c r="E3586" s="47">
        <v>267.39999999999998</v>
      </c>
      <c r="F3586" s="47">
        <f t="shared" si="370"/>
        <v>23531.199999999997</v>
      </c>
      <c r="G3586" s="48">
        <f t="shared" si="371"/>
        <v>23531.199999999997</v>
      </c>
      <c r="H3586" s="21">
        <v>343614</v>
      </c>
      <c r="I3586" s="21" t="s">
        <v>4786</v>
      </c>
      <c r="J3586" s="21">
        <v>1</v>
      </c>
      <c r="K3586" s="21">
        <v>1</v>
      </c>
      <c r="L3586" s="21">
        <f t="shared" si="372"/>
        <v>0</v>
      </c>
      <c r="M3586" s="21" t="s">
        <v>5576</v>
      </c>
      <c r="N3586" s="30">
        <v>45952</v>
      </c>
      <c r="O3586" s="48">
        <v>32661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73"/>
        <v>2</v>
      </c>
      <c r="Z3586" s="21" t="str">
        <f t="shared" si="374"/>
        <v>Wednesday</v>
      </c>
      <c r="AA3586" s="21" t="str">
        <f t="shared" si="375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3585</v>
      </c>
      <c r="B3587" s="21" t="s">
        <v>5208</v>
      </c>
      <c r="C3587" s="30">
        <v>45941</v>
      </c>
      <c r="D3587" s="30">
        <v>45948</v>
      </c>
      <c r="E3587" s="47">
        <v>58.1</v>
      </c>
      <c r="F3587" s="47">
        <f t="shared" si="370"/>
        <v>5112.8</v>
      </c>
      <c r="G3587" s="48">
        <f t="shared" si="371"/>
        <v>51128</v>
      </c>
      <c r="H3587" s="21">
        <v>344606</v>
      </c>
      <c r="I3587" s="21" t="s">
        <v>4778</v>
      </c>
      <c r="J3587" s="21">
        <v>10</v>
      </c>
      <c r="K3587" s="21">
        <v>10</v>
      </c>
      <c r="L3587" s="21">
        <f t="shared" si="372"/>
        <v>0</v>
      </c>
      <c r="M3587" s="21" t="s">
        <v>5300</v>
      </c>
      <c r="N3587" s="30">
        <v>45955</v>
      </c>
      <c r="O3587" s="48">
        <v>90055</v>
      </c>
      <c r="P3587" s="21" t="s">
        <v>37</v>
      </c>
      <c r="Q3587" s="54">
        <v>58157405714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Banglore</v>
      </c>
      <c r="W3587" s="38"/>
      <c r="X3587" s="30">
        <v>45957</v>
      </c>
      <c r="Y3587" s="21">
        <f t="shared" si="373"/>
        <v>2</v>
      </c>
      <c r="Z3587" s="21" t="str">
        <f t="shared" si="374"/>
        <v>Saturday</v>
      </c>
      <c r="AA3587" s="21" t="str">
        <f t="shared" si="375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3586</v>
      </c>
      <c r="B3588" s="21" t="s">
        <v>5208</v>
      </c>
      <c r="C3588" s="30">
        <v>45941</v>
      </c>
      <c r="D3588" s="30">
        <v>45948</v>
      </c>
      <c r="E3588" s="47">
        <v>227.5</v>
      </c>
      <c r="F3588" s="47">
        <f t="shared" ref="F3588:F3651" si="376">IF(AB3588="DOLLAR",E3588*88,E3588)</f>
        <v>20020</v>
      </c>
      <c r="G3588" s="48">
        <f t="shared" ref="G3588:G3651" si="377">F3588*J3588</f>
        <v>200200</v>
      </c>
      <c r="H3588" s="21">
        <v>344712</v>
      </c>
      <c r="I3588" s="21" t="s">
        <v>4787</v>
      </c>
      <c r="J3588" s="21">
        <v>10</v>
      </c>
      <c r="K3588" s="21">
        <v>10</v>
      </c>
      <c r="L3588" s="21">
        <f t="shared" ref="L3588:L3651" si="378">J3588-K3588</f>
        <v>0</v>
      </c>
      <c r="M3588" s="21" t="s">
        <v>5300</v>
      </c>
      <c r="N3588" s="30">
        <v>45955</v>
      </c>
      <c r="O3588" s="48">
        <v>377812.5</v>
      </c>
      <c r="P3588" s="21" t="s">
        <v>37</v>
      </c>
      <c r="Q3588" s="54">
        <v>58157405714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Banglore</v>
      </c>
      <c r="W3588" s="38"/>
      <c r="X3588" s="30">
        <v>45957</v>
      </c>
      <c r="Y3588" s="21">
        <f t="shared" ref="Y3588:Y3651" si="379">IF(X3588="", "", X3588-N3588)</f>
        <v>2</v>
      </c>
      <c r="Z3588" s="21" t="str">
        <f t="shared" ref="Z3588:Z3651" si="380">IF(N3588="", "", TEXT(N3588, "dddd"))</f>
        <v>Saturday</v>
      </c>
      <c r="AA3588" s="21" t="str">
        <f t="shared" ref="AA3588:AA3651" si="381">IF(X3588="", "", TEXT(X3588, "dddd"))</f>
        <v>Monday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3587</v>
      </c>
      <c r="B3589" s="21" t="s">
        <v>5208</v>
      </c>
      <c r="C3589" s="30">
        <v>45941</v>
      </c>
      <c r="D3589" s="30">
        <v>45948</v>
      </c>
      <c r="E3589" s="47">
        <v>334.5</v>
      </c>
      <c r="F3589" s="47">
        <f t="shared" si="376"/>
        <v>29436</v>
      </c>
      <c r="G3589" s="48">
        <f t="shared" si="377"/>
        <v>29436</v>
      </c>
      <c r="H3589" s="21">
        <v>348232</v>
      </c>
      <c r="I3589" s="21" t="s">
        <v>4789</v>
      </c>
      <c r="J3589" s="21">
        <v>1</v>
      </c>
      <c r="K3589" s="21">
        <v>1</v>
      </c>
      <c r="L3589" s="21">
        <f t="shared" si="378"/>
        <v>0</v>
      </c>
      <c r="M3589" s="21" t="s">
        <v>5576</v>
      </c>
      <c r="N3589" s="30">
        <v>45952</v>
      </c>
      <c r="O3589" s="48">
        <v>46582.47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si="379"/>
        <v>2</v>
      </c>
      <c r="Z3589" s="21" t="str">
        <f t="shared" si="380"/>
        <v>Wednesday</v>
      </c>
      <c r="AA3589" s="21" t="str">
        <f t="shared" si="381"/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3588</v>
      </c>
      <c r="B3590" s="21" t="s">
        <v>5208</v>
      </c>
      <c r="C3590" s="30">
        <v>45941</v>
      </c>
      <c r="D3590" s="30">
        <v>45948</v>
      </c>
      <c r="E3590" s="47">
        <v>313.5</v>
      </c>
      <c r="F3590" s="47">
        <f t="shared" si="376"/>
        <v>27588</v>
      </c>
      <c r="G3590" s="48">
        <f t="shared" si="377"/>
        <v>27588</v>
      </c>
      <c r="H3590" s="21">
        <v>350214</v>
      </c>
      <c r="I3590" s="21" t="s">
        <v>5187</v>
      </c>
      <c r="J3590" s="21">
        <v>1</v>
      </c>
      <c r="K3590" s="21">
        <v>1</v>
      </c>
      <c r="L3590" s="21">
        <f t="shared" si="378"/>
        <v>0</v>
      </c>
      <c r="M3590" s="21" t="s">
        <v>5305</v>
      </c>
      <c r="N3590" s="30">
        <v>45955</v>
      </c>
      <c r="O3590" s="48">
        <v>44057.2</v>
      </c>
      <c r="P3590" s="21" t="s">
        <v>5207</v>
      </c>
      <c r="Q3590" s="54">
        <v>58157407943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45957</v>
      </c>
      <c r="Y3590" s="21">
        <f t="shared" si="379"/>
        <v>2</v>
      </c>
      <c r="Z3590" s="21" t="str">
        <f t="shared" si="380"/>
        <v>Saturday</v>
      </c>
      <c r="AA3590" s="21" t="str">
        <f t="shared" si="381"/>
        <v>Monday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3589</v>
      </c>
      <c r="B3591" s="21" t="s">
        <v>5208</v>
      </c>
      <c r="C3591" s="30">
        <v>45941</v>
      </c>
      <c r="D3591" s="30">
        <v>45948</v>
      </c>
      <c r="E3591" s="47">
        <v>259</v>
      </c>
      <c r="F3591" s="47">
        <f t="shared" si="376"/>
        <v>22792</v>
      </c>
      <c r="G3591" s="48">
        <f t="shared" si="377"/>
        <v>22792</v>
      </c>
      <c r="H3591" s="21">
        <v>354108</v>
      </c>
      <c r="I3591" s="21" t="s">
        <v>5188</v>
      </c>
      <c r="J3591" s="21">
        <v>1</v>
      </c>
      <c r="K3591" s="21">
        <v>1</v>
      </c>
      <c r="L3591" s="21">
        <f t="shared" si="378"/>
        <v>0</v>
      </c>
      <c r="M3591" s="21" t="s">
        <v>5576</v>
      </c>
      <c r="N3591" s="30">
        <v>45952</v>
      </c>
      <c r="O3591" s="48">
        <v>31635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79"/>
        <v>2</v>
      </c>
      <c r="Z3591" s="21" t="str">
        <f t="shared" si="380"/>
        <v>Wednesday</v>
      </c>
      <c r="AA3591" s="21" t="str">
        <f t="shared" si="381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3590</v>
      </c>
      <c r="B3592" s="21" t="s">
        <v>5208</v>
      </c>
      <c r="C3592" s="30">
        <v>45941</v>
      </c>
      <c r="D3592" s="30">
        <v>45948</v>
      </c>
      <c r="E3592" s="47">
        <v>259</v>
      </c>
      <c r="F3592" s="47">
        <f t="shared" si="376"/>
        <v>22792</v>
      </c>
      <c r="G3592" s="48">
        <f t="shared" si="377"/>
        <v>22792</v>
      </c>
      <c r="H3592" s="21">
        <v>358510</v>
      </c>
      <c r="I3592" s="21" t="s">
        <v>5189</v>
      </c>
      <c r="J3592" s="21">
        <v>1</v>
      </c>
      <c r="K3592" s="21">
        <v>1</v>
      </c>
      <c r="L3592" s="21">
        <f t="shared" si="378"/>
        <v>0</v>
      </c>
      <c r="M3592" s="21" t="s">
        <v>5576</v>
      </c>
      <c r="N3592" s="30">
        <v>45952</v>
      </c>
      <c r="O3592" s="48">
        <v>31635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79"/>
        <v>2</v>
      </c>
      <c r="Z3592" s="21" t="str">
        <f t="shared" si="380"/>
        <v>Wednesday</v>
      </c>
      <c r="AA3592" s="21" t="str">
        <f t="shared" si="381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3591</v>
      </c>
      <c r="B3593" s="21" t="s">
        <v>5208</v>
      </c>
      <c r="C3593" s="30">
        <v>45941</v>
      </c>
      <c r="D3593" s="30">
        <v>45948</v>
      </c>
      <c r="E3593" s="47">
        <v>180.6</v>
      </c>
      <c r="F3593" s="47">
        <f t="shared" si="376"/>
        <v>15892.8</v>
      </c>
      <c r="G3593" s="48">
        <f t="shared" si="377"/>
        <v>15892.8</v>
      </c>
      <c r="H3593" s="21">
        <v>362526</v>
      </c>
      <c r="I3593" s="21" t="s">
        <v>4779</v>
      </c>
      <c r="J3593" s="21">
        <v>1</v>
      </c>
      <c r="K3593" s="21">
        <v>1</v>
      </c>
      <c r="L3593" s="21">
        <f t="shared" si="378"/>
        <v>0</v>
      </c>
      <c r="M3593" s="21" t="s">
        <v>5577</v>
      </c>
      <c r="N3593" s="30">
        <v>45952</v>
      </c>
      <c r="O3593" s="48">
        <v>22059</v>
      </c>
      <c r="P3593" s="21" t="s">
        <v>242</v>
      </c>
      <c r="Q3593" s="21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79"/>
        <v>2</v>
      </c>
      <c r="Z3593" s="21" t="str">
        <f t="shared" si="380"/>
        <v>Wednesday</v>
      </c>
      <c r="AA3593" s="21" t="str">
        <f t="shared" si="381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3592</v>
      </c>
      <c r="B3594" s="21" t="s">
        <v>5208</v>
      </c>
      <c r="C3594" s="30">
        <v>45941</v>
      </c>
      <c r="D3594" s="30">
        <v>45948</v>
      </c>
      <c r="E3594" s="47">
        <v>301.5</v>
      </c>
      <c r="F3594" s="47">
        <f t="shared" si="376"/>
        <v>26532</v>
      </c>
      <c r="G3594" s="48">
        <f t="shared" si="377"/>
        <v>1061280</v>
      </c>
      <c r="H3594" s="21">
        <v>367144</v>
      </c>
      <c r="I3594" s="21" t="s">
        <v>5178</v>
      </c>
      <c r="J3594" s="21">
        <v>40</v>
      </c>
      <c r="K3594" s="21">
        <v>40</v>
      </c>
      <c r="L3594" s="21">
        <f t="shared" si="378"/>
        <v>0</v>
      </c>
      <c r="M3594" s="21" t="s">
        <v>5588</v>
      </c>
      <c r="N3594" s="30">
        <v>45952</v>
      </c>
      <c r="O3594" s="48">
        <v>1527600</v>
      </c>
      <c r="P3594" s="21" t="s">
        <v>621</v>
      </c>
      <c r="Q3594" s="21">
        <v>58157301145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Hyderabad</v>
      </c>
      <c r="W3594" s="38"/>
      <c r="X3594" s="30">
        <v>45953</v>
      </c>
      <c r="Y3594" s="21">
        <f t="shared" si="379"/>
        <v>1</v>
      </c>
      <c r="Z3594" s="21" t="str">
        <f t="shared" si="380"/>
        <v>Wednesday</v>
      </c>
      <c r="AA3594" s="21" t="str">
        <f t="shared" si="381"/>
        <v>Thursday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3593</v>
      </c>
      <c r="B3595" s="21" t="s">
        <v>5208</v>
      </c>
      <c r="C3595" s="30">
        <v>45941</v>
      </c>
      <c r="D3595" s="30">
        <v>45948</v>
      </c>
      <c r="E3595" s="47">
        <v>285</v>
      </c>
      <c r="F3595" s="47">
        <f t="shared" si="376"/>
        <v>25080</v>
      </c>
      <c r="G3595" s="48">
        <f t="shared" si="377"/>
        <v>25080</v>
      </c>
      <c r="H3595" s="21">
        <v>367164</v>
      </c>
      <c r="I3595" s="21" t="s">
        <v>5178</v>
      </c>
      <c r="J3595" s="21">
        <v>1</v>
      </c>
      <c r="K3595" s="21">
        <v>1</v>
      </c>
      <c r="L3595" s="21">
        <f t="shared" si="378"/>
        <v>0</v>
      </c>
      <c r="M3595" s="21" t="s">
        <v>5576</v>
      </c>
      <c r="N3595" s="30">
        <v>45952</v>
      </c>
      <c r="O3595" s="48">
        <v>32490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79"/>
        <v>2</v>
      </c>
      <c r="Z3595" s="21" t="str">
        <f t="shared" si="380"/>
        <v>Wednesday</v>
      </c>
      <c r="AA3595" s="21" t="str">
        <f t="shared" si="381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3594</v>
      </c>
      <c r="B3596" s="21" t="s">
        <v>5208</v>
      </c>
      <c r="C3596" s="30">
        <v>45941</v>
      </c>
      <c r="D3596" s="30">
        <v>45948</v>
      </c>
      <c r="E3596" s="47">
        <v>287.7</v>
      </c>
      <c r="F3596" s="47">
        <f t="shared" si="376"/>
        <v>25317.599999999999</v>
      </c>
      <c r="G3596" s="48">
        <f t="shared" si="377"/>
        <v>25317.599999999999</v>
      </c>
      <c r="H3596" s="21">
        <v>369332</v>
      </c>
      <c r="I3596" s="21" t="s">
        <v>5075</v>
      </c>
      <c r="J3596" s="21">
        <v>1</v>
      </c>
      <c r="K3596" s="21">
        <v>1</v>
      </c>
      <c r="L3596" s="21">
        <f t="shared" si="378"/>
        <v>0</v>
      </c>
      <c r="M3596" s="21" t="s">
        <v>5577</v>
      </c>
      <c r="N3596" s="30">
        <v>45952</v>
      </c>
      <c r="O3596" s="48">
        <v>35140.5</v>
      </c>
      <c r="P3596" s="21" t="s">
        <v>242</v>
      </c>
      <c r="Q3596" s="21">
        <v>58157301300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Mumbai</v>
      </c>
      <c r="W3596" s="38"/>
      <c r="X3596" s="30">
        <v>45954</v>
      </c>
      <c r="Y3596" s="21">
        <f t="shared" si="379"/>
        <v>2</v>
      </c>
      <c r="Z3596" s="21" t="str">
        <f t="shared" si="380"/>
        <v>Wednesday</v>
      </c>
      <c r="AA3596" s="21" t="str">
        <f t="shared" si="381"/>
        <v>Friday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x14ac:dyDescent="0.25">
      <c r="A3597" s="21">
        <v>3595</v>
      </c>
      <c r="B3597" s="21" t="s">
        <v>5208</v>
      </c>
      <c r="C3597" s="30">
        <v>45941</v>
      </c>
      <c r="D3597" s="30">
        <v>45948</v>
      </c>
      <c r="E3597" s="47">
        <v>107.1</v>
      </c>
      <c r="F3597" s="47">
        <f t="shared" si="376"/>
        <v>9424.7999999999993</v>
      </c>
      <c r="G3597" s="48">
        <f t="shared" si="377"/>
        <v>9424.7999999999993</v>
      </c>
      <c r="H3597" s="21">
        <v>369703</v>
      </c>
      <c r="I3597" s="21" t="s">
        <v>5190</v>
      </c>
      <c r="J3597" s="21">
        <v>1</v>
      </c>
      <c r="K3597" s="21">
        <v>1</v>
      </c>
      <c r="L3597" s="21">
        <f t="shared" si="378"/>
        <v>0</v>
      </c>
      <c r="M3597" s="21" t="s">
        <v>6240</v>
      </c>
      <c r="N3597" s="30">
        <v>45987</v>
      </c>
      <c r="O3597" s="48">
        <v>17311.95</v>
      </c>
      <c r="P3597" s="21" t="s">
        <v>5205</v>
      </c>
      <c r="Q3597" s="21" t="s">
        <v>5959</v>
      </c>
      <c r="R3597" s="21" t="s">
        <v>847</v>
      </c>
      <c r="S3597" s="3">
        <v>4</v>
      </c>
      <c r="T3597" s="37"/>
      <c r="U3597" s="21" t="s">
        <v>18</v>
      </c>
      <c r="V3597" s="21" t="str">
        <f>VLOOKUP(P3597,'Customer List'!B:C,2,)</f>
        <v>Sonipat</v>
      </c>
      <c r="W3597" s="38" t="s">
        <v>5290</v>
      </c>
      <c r="X3597" s="30">
        <f>IF(OR(R3597 = "PRIYANKA MADAM", R3597 = "DEEPAK", R3597 = "PORTER"),N3597,"")</f>
        <v>45987</v>
      </c>
      <c r="Y3597" s="21">
        <f t="shared" si="379"/>
        <v>0</v>
      </c>
      <c r="Z3597" s="21" t="str">
        <f t="shared" si="380"/>
        <v>Wednesday</v>
      </c>
      <c r="AA3597" s="21" t="str">
        <f t="shared" si="381"/>
        <v>Wednesday</v>
      </c>
      <c r="AB3597" s="21" t="str">
        <f>VLOOKUP(U3597,'Currency Sheet'!A:C,3,)</f>
        <v>DOLLAR</v>
      </c>
      <c r="AC3597" s="42" t="str">
        <f>VLOOKUP(P3597,'Customer List'!B:D,3,)</f>
        <v>Local</v>
      </c>
    </row>
    <row r="3598" spans="1:29" x14ac:dyDescent="0.25">
      <c r="A3598" s="21">
        <v>3596</v>
      </c>
      <c r="B3598" s="21" t="s">
        <v>5208</v>
      </c>
      <c r="C3598" s="30">
        <v>45941</v>
      </c>
      <c r="D3598" s="30">
        <v>45948</v>
      </c>
      <c r="E3598" s="47">
        <v>321.75</v>
      </c>
      <c r="F3598" s="47">
        <f t="shared" si="376"/>
        <v>28314</v>
      </c>
      <c r="G3598" s="48">
        <f t="shared" si="377"/>
        <v>28314</v>
      </c>
      <c r="H3598" s="21">
        <v>396414</v>
      </c>
      <c r="I3598" s="21" t="s">
        <v>5077</v>
      </c>
      <c r="J3598" s="21">
        <v>1</v>
      </c>
      <c r="K3598" s="21">
        <v>1</v>
      </c>
      <c r="L3598" s="21">
        <f t="shared" si="378"/>
        <v>0</v>
      </c>
      <c r="M3598" s="21" t="s">
        <v>5665</v>
      </c>
      <c r="N3598" s="30">
        <v>45952</v>
      </c>
      <c r="O3598" s="48">
        <v>46546</v>
      </c>
      <c r="P3598" s="21" t="s">
        <v>620</v>
      </c>
      <c r="Q3598" s="21">
        <v>58157302151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Mumbai</v>
      </c>
      <c r="W3598" s="38"/>
      <c r="X3598" s="30">
        <v>45955</v>
      </c>
      <c r="Y3598" s="21">
        <f t="shared" si="379"/>
        <v>3</v>
      </c>
      <c r="Z3598" s="21" t="str">
        <f t="shared" si="380"/>
        <v>Wednesday</v>
      </c>
      <c r="AA3598" s="21" t="str">
        <f t="shared" si="381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3597</v>
      </c>
      <c r="B3599" s="21" t="s">
        <v>5208</v>
      </c>
      <c r="C3599" s="30">
        <v>45941</v>
      </c>
      <c r="D3599" s="30">
        <v>45948</v>
      </c>
      <c r="E3599" s="47">
        <v>146.30000000000001</v>
      </c>
      <c r="F3599" s="47">
        <f t="shared" si="376"/>
        <v>12874.400000000001</v>
      </c>
      <c r="G3599" s="48">
        <f t="shared" si="377"/>
        <v>12874.400000000001</v>
      </c>
      <c r="H3599" s="21">
        <v>400129</v>
      </c>
      <c r="I3599" s="21" t="s">
        <v>5191</v>
      </c>
      <c r="J3599" s="21">
        <v>1</v>
      </c>
      <c r="K3599" s="21">
        <v>1</v>
      </c>
      <c r="L3599" s="21">
        <f t="shared" si="378"/>
        <v>0</v>
      </c>
      <c r="M3599" s="21" t="s">
        <v>5629</v>
      </c>
      <c r="N3599" s="30">
        <v>45952</v>
      </c>
      <c r="O3599" s="48">
        <v>19855</v>
      </c>
      <c r="P3599" s="21" t="s">
        <v>213</v>
      </c>
      <c r="Q3599" s="21" t="s">
        <v>1127</v>
      </c>
      <c r="R3599" s="21" t="s">
        <v>2037</v>
      </c>
      <c r="S3599" s="3">
        <v>4</v>
      </c>
      <c r="T3599" s="37"/>
      <c r="U3599" s="21" t="s">
        <v>18</v>
      </c>
      <c r="V3599" s="21" t="str">
        <f>VLOOKUP(P3599,'Customer List'!B:C,2,)</f>
        <v>Delhi</v>
      </c>
      <c r="W3599" s="38"/>
      <c r="X3599" s="30">
        <f>IF(OR(R3599 = "PRIYANKA MADAM", R3599 = "DEEPAK", R3599 = "PORTER"),N3599,"")</f>
        <v>45952</v>
      </c>
      <c r="Y3599" s="21">
        <f t="shared" si="379"/>
        <v>0</v>
      </c>
      <c r="Z3599" s="21" t="str">
        <f t="shared" si="380"/>
        <v>Wednesday</v>
      </c>
      <c r="AA3599" s="21" t="str">
        <f t="shared" si="381"/>
        <v>Wednesday</v>
      </c>
      <c r="AB3599" s="21" t="str">
        <f>VLOOKUP(U3599,'Currency Sheet'!A:C,3,)</f>
        <v>DOLLAR</v>
      </c>
      <c r="AC3599" s="42" t="str">
        <f>VLOOKUP(P3599,'Customer List'!B:D,3,)</f>
        <v>Local</v>
      </c>
    </row>
    <row r="3600" spans="1:29" x14ac:dyDescent="0.25">
      <c r="A3600" s="21">
        <v>3598</v>
      </c>
      <c r="B3600" s="21" t="s">
        <v>5208</v>
      </c>
      <c r="C3600" s="30">
        <v>45941</v>
      </c>
      <c r="D3600" s="30">
        <v>45948</v>
      </c>
      <c r="E3600" s="47">
        <v>115.5</v>
      </c>
      <c r="F3600" s="47">
        <f t="shared" si="376"/>
        <v>10164</v>
      </c>
      <c r="G3600" s="48">
        <f t="shared" si="377"/>
        <v>20328</v>
      </c>
      <c r="H3600" s="21">
        <v>400218</v>
      </c>
      <c r="I3600" s="21" t="s">
        <v>4799</v>
      </c>
      <c r="J3600" s="21">
        <v>2</v>
      </c>
      <c r="K3600" s="21">
        <v>2</v>
      </c>
      <c r="L3600" s="21">
        <f t="shared" si="378"/>
        <v>0</v>
      </c>
      <c r="M3600" s="21" t="s">
        <v>5313</v>
      </c>
      <c r="N3600" s="30">
        <v>45955</v>
      </c>
      <c r="O3600" s="48">
        <v>35805</v>
      </c>
      <c r="P3600" s="21" t="s">
        <v>2170</v>
      </c>
      <c r="Q3600" s="54">
        <v>58157406090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Gujrat</v>
      </c>
      <c r="W3600" s="38"/>
      <c r="X3600" s="30">
        <v>45957</v>
      </c>
      <c r="Y3600" s="21">
        <f t="shared" si="379"/>
        <v>2</v>
      </c>
      <c r="Z3600" s="21" t="str">
        <f t="shared" si="380"/>
        <v>Saturday</v>
      </c>
      <c r="AA3600" s="21" t="str">
        <f t="shared" si="381"/>
        <v>Monday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3599</v>
      </c>
      <c r="B3601" s="21" t="s">
        <v>5208</v>
      </c>
      <c r="C3601" s="30">
        <v>45941</v>
      </c>
      <c r="D3601" s="30">
        <v>45948</v>
      </c>
      <c r="E3601" s="47">
        <v>68.599999999999994</v>
      </c>
      <c r="F3601" s="47">
        <f t="shared" si="376"/>
        <v>6036.7999999999993</v>
      </c>
      <c r="G3601" s="48">
        <f t="shared" si="377"/>
        <v>6036.7999999999993</v>
      </c>
      <c r="H3601" s="21">
        <v>400508</v>
      </c>
      <c r="I3601" s="21" t="s">
        <v>4802</v>
      </c>
      <c r="J3601" s="21">
        <v>1</v>
      </c>
      <c r="K3601" s="21">
        <v>1</v>
      </c>
      <c r="L3601" s="21">
        <f t="shared" si="378"/>
        <v>0</v>
      </c>
      <c r="M3601" s="21" t="s">
        <v>5584</v>
      </c>
      <c r="N3601" s="30">
        <v>45952</v>
      </c>
      <c r="O3601" s="48">
        <v>10633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79"/>
        <v>3</v>
      </c>
      <c r="Z3601" s="21" t="str">
        <f t="shared" si="380"/>
        <v>Wednesday</v>
      </c>
      <c r="AA3601" s="21" t="str">
        <f t="shared" si="381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3600</v>
      </c>
      <c r="B3602" s="21" t="s">
        <v>5208</v>
      </c>
      <c r="C3602" s="30">
        <v>45941</v>
      </c>
      <c r="D3602" s="30">
        <v>45948</v>
      </c>
      <c r="E3602" s="47">
        <v>123.2</v>
      </c>
      <c r="F3602" s="47">
        <f t="shared" si="376"/>
        <v>10841.6</v>
      </c>
      <c r="G3602" s="48">
        <f t="shared" si="377"/>
        <v>10841.6</v>
      </c>
      <c r="H3602" s="21">
        <v>400522</v>
      </c>
      <c r="I3602" s="21" t="s">
        <v>4802</v>
      </c>
      <c r="J3602" s="21">
        <v>1</v>
      </c>
      <c r="K3602" s="21">
        <v>1</v>
      </c>
      <c r="L3602" s="21">
        <f t="shared" si="378"/>
        <v>0</v>
      </c>
      <c r="M3602" s="21" t="s">
        <v>5584</v>
      </c>
      <c r="N3602" s="30">
        <v>45952</v>
      </c>
      <c r="O3602" s="48">
        <v>19096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79"/>
        <v>3</v>
      </c>
      <c r="Z3602" s="21" t="str">
        <f t="shared" si="380"/>
        <v>Wednesday</v>
      </c>
      <c r="AA3602" s="21" t="str">
        <f t="shared" si="381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3601</v>
      </c>
      <c r="B3603" s="21" t="s">
        <v>5208</v>
      </c>
      <c r="C3603" s="30">
        <v>45941</v>
      </c>
      <c r="D3603" s="30">
        <v>45948</v>
      </c>
      <c r="E3603" s="47">
        <v>123.2</v>
      </c>
      <c r="F3603" s="47">
        <f t="shared" si="376"/>
        <v>10841.6</v>
      </c>
      <c r="G3603" s="48">
        <f t="shared" si="377"/>
        <v>10841.6</v>
      </c>
      <c r="H3603" s="21">
        <v>400524</v>
      </c>
      <c r="I3603" s="21" t="s">
        <v>4802</v>
      </c>
      <c r="J3603" s="21">
        <v>1</v>
      </c>
      <c r="K3603" s="21">
        <v>1</v>
      </c>
      <c r="L3603" s="21">
        <f t="shared" si="378"/>
        <v>0</v>
      </c>
      <c r="M3603" s="21" t="s">
        <v>5584</v>
      </c>
      <c r="N3603" s="30">
        <v>45952</v>
      </c>
      <c r="O3603" s="48">
        <v>19096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79"/>
        <v>3</v>
      </c>
      <c r="Z3603" s="21" t="str">
        <f t="shared" si="380"/>
        <v>Wednesday</v>
      </c>
      <c r="AA3603" s="21" t="str">
        <f t="shared" si="381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3602</v>
      </c>
      <c r="B3604" s="21" t="s">
        <v>5208</v>
      </c>
      <c r="C3604" s="30">
        <v>45941</v>
      </c>
      <c r="D3604" s="30">
        <v>45948</v>
      </c>
      <c r="E3604" s="47">
        <v>202.5</v>
      </c>
      <c r="F3604" s="47">
        <f t="shared" si="376"/>
        <v>17820</v>
      </c>
      <c r="G3604" s="48">
        <f t="shared" si="377"/>
        <v>17820</v>
      </c>
      <c r="H3604" s="21">
        <v>400551</v>
      </c>
      <c r="I3604" s="21" t="s">
        <v>4802</v>
      </c>
      <c r="J3604" s="21">
        <v>1</v>
      </c>
      <c r="K3604" s="21">
        <v>1</v>
      </c>
      <c r="L3604" s="21">
        <f t="shared" si="378"/>
        <v>0</v>
      </c>
      <c r="M3604" s="21" t="s">
        <v>5584</v>
      </c>
      <c r="N3604" s="30">
        <v>45952</v>
      </c>
      <c r="O3604" s="48">
        <v>29295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79"/>
        <v>3</v>
      </c>
      <c r="Z3604" s="21" t="str">
        <f t="shared" si="380"/>
        <v>Wednesday</v>
      </c>
      <c r="AA3604" s="21" t="str">
        <f t="shared" si="381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3603</v>
      </c>
      <c r="B3605" s="21" t="s">
        <v>5208</v>
      </c>
      <c r="C3605" s="30">
        <v>45941</v>
      </c>
      <c r="D3605" s="30">
        <v>45948</v>
      </c>
      <c r="E3605" s="47">
        <v>168.7</v>
      </c>
      <c r="F3605" s="47">
        <f t="shared" si="376"/>
        <v>14845.599999999999</v>
      </c>
      <c r="G3605" s="48">
        <f t="shared" si="377"/>
        <v>14845.599999999999</v>
      </c>
      <c r="H3605" s="21">
        <v>400932</v>
      </c>
      <c r="I3605" s="21" t="s">
        <v>5192</v>
      </c>
      <c r="J3605" s="21">
        <v>1</v>
      </c>
      <c r="K3605" s="21">
        <v>1</v>
      </c>
      <c r="L3605" s="21">
        <f t="shared" si="378"/>
        <v>0</v>
      </c>
      <c r="M3605" s="21" t="s">
        <v>5584</v>
      </c>
      <c r="N3605" s="30">
        <v>45952</v>
      </c>
      <c r="O3605" s="48">
        <v>26148.5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 t="shared" si="379"/>
        <v>3</v>
      </c>
      <c r="Z3605" s="21" t="str">
        <f t="shared" si="380"/>
        <v>Wednesday</v>
      </c>
      <c r="AA3605" s="21" t="str">
        <f t="shared" si="381"/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x14ac:dyDescent="0.25">
      <c r="A3606" s="21">
        <v>3604</v>
      </c>
      <c r="B3606" s="21" t="s">
        <v>5208</v>
      </c>
      <c r="C3606" s="30">
        <v>45941</v>
      </c>
      <c r="D3606" s="30">
        <v>45948</v>
      </c>
      <c r="E3606" s="47">
        <v>127.4</v>
      </c>
      <c r="F3606" s="47">
        <f t="shared" si="376"/>
        <v>11211.2</v>
      </c>
      <c r="G3606" s="48">
        <f t="shared" si="377"/>
        <v>11211.2</v>
      </c>
      <c r="H3606" s="21">
        <v>405301</v>
      </c>
      <c r="I3606" s="21" t="s">
        <v>4805</v>
      </c>
      <c r="J3606" s="21">
        <v>1</v>
      </c>
      <c r="K3606" s="21">
        <v>1</v>
      </c>
      <c r="L3606" s="21">
        <f t="shared" si="378"/>
        <v>0</v>
      </c>
      <c r="M3606" s="21" t="s">
        <v>5648</v>
      </c>
      <c r="N3606" s="30">
        <v>45952</v>
      </c>
      <c r="O3606" s="48">
        <v>17772.3</v>
      </c>
      <c r="P3606" s="21" t="s">
        <v>2363</v>
      </c>
      <c r="Q3606" s="21">
        <v>58157309626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45953</v>
      </c>
      <c r="Y3606" s="21">
        <f t="shared" si="379"/>
        <v>1</v>
      </c>
      <c r="Z3606" s="21" t="str">
        <f t="shared" si="380"/>
        <v>Wednesday</v>
      </c>
      <c r="AA3606" s="21" t="str">
        <f t="shared" si="381"/>
        <v>Thursday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x14ac:dyDescent="0.25">
      <c r="A3607" s="21">
        <v>3605</v>
      </c>
      <c r="B3607" s="21" t="s">
        <v>5208</v>
      </c>
      <c r="C3607" s="30">
        <v>45941</v>
      </c>
      <c r="D3607" s="30">
        <v>45948</v>
      </c>
      <c r="E3607" s="47">
        <v>204.4</v>
      </c>
      <c r="F3607" s="47">
        <f t="shared" si="376"/>
        <v>17987.2</v>
      </c>
      <c r="G3607" s="48">
        <f t="shared" si="377"/>
        <v>17987.2</v>
      </c>
      <c r="H3607" s="21">
        <v>405706</v>
      </c>
      <c r="I3607" s="21" t="s">
        <v>5193</v>
      </c>
      <c r="J3607" s="21">
        <v>1</v>
      </c>
      <c r="K3607" s="21">
        <v>1</v>
      </c>
      <c r="L3607" s="21">
        <f t="shared" si="378"/>
        <v>0</v>
      </c>
      <c r="M3607" s="21" t="s">
        <v>5584</v>
      </c>
      <c r="N3607" s="30">
        <v>45952</v>
      </c>
      <c r="O3607" s="48">
        <v>31682</v>
      </c>
      <c r="P3607" s="21" t="s">
        <v>671</v>
      </c>
      <c r="Q3607" s="21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79"/>
        <v>3</v>
      </c>
      <c r="Z3607" s="21" t="str">
        <f t="shared" si="380"/>
        <v>Wednesday</v>
      </c>
      <c r="AA3607" s="21" t="str">
        <f t="shared" si="381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3606</v>
      </c>
      <c r="B3608" s="21" t="s">
        <v>5208</v>
      </c>
      <c r="C3608" s="30">
        <v>45941</v>
      </c>
      <c r="D3608" s="30">
        <v>45948</v>
      </c>
      <c r="E3608" s="47">
        <v>81.2</v>
      </c>
      <c r="F3608" s="47">
        <f t="shared" si="376"/>
        <v>7145.6</v>
      </c>
      <c r="G3608" s="48">
        <f t="shared" si="377"/>
        <v>7145.6</v>
      </c>
      <c r="H3608" s="21">
        <v>406001</v>
      </c>
      <c r="I3608" s="21" t="s">
        <v>5194</v>
      </c>
      <c r="J3608" s="21">
        <v>1</v>
      </c>
      <c r="K3608" s="21">
        <v>1</v>
      </c>
      <c r="L3608" s="21">
        <f t="shared" si="378"/>
        <v>0</v>
      </c>
      <c r="M3608" s="21" t="s">
        <v>5658</v>
      </c>
      <c r="N3608" s="30">
        <v>45958</v>
      </c>
      <c r="O3608" s="48">
        <v>8265</v>
      </c>
      <c r="P3608" s="21" t="s">
        <v>254</v>
      </c>
      <c r="Q3608" s="21" t="s">
        <v>636</v>
      </c>
      <c r="R3608" s="21" t="s">
        <v>847</v>
      </c>
      <c r="S3608" s="3">
        <v>4</v>
      </c>
      <c r="T3608" s="37"/>
      <c r="U3608" s="21" t="s">
        <v>18</v>
      </c>
      <c r="V3608" s="21" t="str">
        <f>VLOOKUP(P3608,'Customer List'!B:C,2,)</f>
        <v>Delhi</v>
      </c>
      <c r="W3608" s="38"/>
      <c r="X3608" s="30">
        <f>IF(OR(R3608 = "PRIYANKA MADAM", R3608 = "DEEPAK", R3608 = "PORTER"),N3608,"")</f>
        <v>45958</v>
      </c>
      <c r="Y3608" s="21">
        <f t="shared" si="379"/>
        <v>0</v>
      </c>
      <c r="Z3608" s="21" t="str">
        <f t="shared" si="380"/>
        <v>Tuesday</v>
      </c>
      <c r="AA3608" s="21" t="str">
        <f t="shared" si="381"/>
        <v>Tuesday</v>
      </c>
      <c r="AB3608" s="21" t="str">
        <f>VLOOKUP(U3608,'Currency Sheet'!A:C,3,)</f>
        <v>DOLLAR</v>
      </c>
      <c r="AC3608" s="42" t="str">
        <f>VLOOKUP(P3608,'Customer List'!B:D,3,)</f>
        <v>Local</v>
      </c>
    </row>
    <row r="3609" spans="1:29" x14ac:dyDescent="0.25">
      <c r="A3609" s="21">
        <v>3607</v>
      </c>
      <c r="B3609" s="21" t="s">
        <v>5208</v>
      </c>
      <c r="C3609" s="30">
        <v>45941</v>
      </c>
      <c r="D3609" s="30">
        <v>45948</v>
      </c>
      <c r="E3609" s="47">
        <v>98.7</v>
      </c>
      <c r="F3609" s="47">
        <f t="shared" si="376"/>
        <v>8685.6</v>
      </c>
      <c r="G3609" s="48">
        <f t="shared" si="377"/>
        <v>8685.6</v>
      </c>
      <c r="H3609" s="21">
        <v>406416</v>
      </c>
      <c r="I3609" s="21" t="s">
        <v>4806</v>
      </c>
      <c r="J3609" s="21">
        <v>1</v>
      </c>
      <c r="K3609" s="21">
        <v>1</v>
      </c>
      <c r="L3609" s="21">
        <f t="shared" si="378"/>
        <v>0</v>
      </c>
      <c r="M3609" s="21" t="s">
        <v>5658</v>
      </c>
      <c r="N3609" s="30">
        <v>45958</v>
      </c>
      <c r="O3609" s="48">
        <v>10046.25</v>
      </c>
      <c r="P3609" s="21" t="s">
        <v>254</v>
      </c>
      <c r="Q3609" s="21" t="s">
        <v>636</v>
      </c>
      <c r="R3609" s="21" t="s">
        <v>847</v>
      </c>
      <c r="S3609" s="3">
        <v>4</v>
      </c>
      <c r="T3609" s="37"/>
      <c r="U3609" s="21" t="s">
        <v>18</v>
      </c>
      <c r="V3609" s="21" t="str">
        <f>VLOOKUP(P3609,'Customer List'!B:C,2,)</f>
        <v>Delhi</v>
      </c>
      <c r="W3609" s="38"/>
      <c r="X3609" s="30">
        <f>IF(OR(R3609 = "PRIYANKA MADAM", R3609 = "DEEPAK", R3609 = "PORTER"),N3609,"")</f>
        <v>45958</v>
      </c>
      <c r="Y3609" s="21">
        <f t="shared" si="379"/>
        <v>0</v>
      </c>
      <c r="Z3609" s="21" t="str">
        <f t="shared" si="380"/>
        <v>Tuesday</v>
      </c>
      <c r="AA3609" s="21" t="str">
        <f t="shared" si="381"/>
        <v>Tuesday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3608</v>
      </c>
      <c r="B3610" s="21" t="s">
        <v>5208</v>
      </c>
      <c r="C3610" s="30">
        <v>45941</v>
      </c>
      <c r="D3610" s="30">
        <v>45948</v>
      </c>
      <c r="E3610" s="47">
        <v>185.5</v>
      </c>
      <c r="F3610" s="47">
        <f t="shared" si="376"/>
        <v>16324</v>
      </c>
      <c r="G3610" s="48">
        <f t="shared" si="377"/>
        <v>16324</v>
      </c>
      <c r="H3610" s="21">
        <v>406516</v>
      </c>
      <c r="I3610" s="21" t="s">
        <v>4807</v>
      </c>
      <c r="J3610" s="21">
        <v>1</v>
      </c>
      <c r="K3610" s="21">
        <v>1</v>
      </c>
      <c r="L3610" s="21">
        <f t="shared" si="378"/>
        <v>0</v>
      </c>
      <c r="M3610" s="21" t="s">
        <v>5584</v>
      </c>
      <c r="N3610" s="30">
        <v>45952</v>
      </c>
      <c r="O3610" s="48">
        <v>28752.5</v>
      </c>
      <c r="P3610" s="21" t="s">
        <v>671</v>
      </c>
      <c r="Q3610" s="21">
        <v>58157301521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45955</v>
      </c>
      <c r="Y3610" s="21">
        <f t="shared" si="379"/>
        <v>3</v>
      </c>
      <c r="Z3610" s="21" t="str">
        <f t="shared" si="380"/>
        <v>Wednesday</v>
      </c>
      <c r="AA3610" s="21" t="str">
        <f t="shared" si="381"/>
        <v>Saturday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3609</v>
      </c>
      <c r="B3611" s="21" t="s">
        <v>5208</v>
      </c>
      <c r="C3611" s="30">
        <v>45941</v>
      </c>
      <c r="D3611" s="30">
        <v>45948</v>
      </c>
      <c r="E3611" s="47">
        <v>144.19999999999999</v>
      </c>
      <c r="F3611" s="47">
        <f t="shared" si="376"/>
        <v>12689.599999999999</v>
      </c>
      <c r="G3611" s="48">
        <f t="shared" si="377"/>
        <v>12689.599999999999</v>
      </c>
      <c r="H3611" s="21">
        <v>406606</v>
      </c>
      <c r="I3611" s="21" t="s">
        <v>4808</v>
      </c>
      <c r="J3611" s="21">
        <v>1</v>
      </c>
      <c r="K3611" s="21">
        <v>1</v>
      </c>
      <c r="L3611" s="21">
        <f t="shared" si="378"/>
        <v>0</v>
      </c>
      <c r="M3611" s="21" t="s">
        <v>5584</v>
      </c>
      <c r="N3611" s="30">
        <v>45952</v>
      </c>
      <c r="O3611" s="48">
        <v>22351</v>
      </c>
      <c r="P3611" s="21" t="s">
        <v>671</v>
      </c>
      <c r="Q3611" s="21">
        <v>58157301521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Hyderabad</v>
      </c>
      <c r="W3611" s="38"/>
      <c r="X3611" s="30">
        <v>45955</v>
      </c>
      <c r="Y3611" s="21">
        <f t="shared" si="379"/>
        <v>3</v>
      </c>
      <c r="Z3611" s="21" t="str">
        <f t="shared" si="380"/>
        <v>Wednesday</v>
      </c>
      <c r="AA3611" s="21" t="str">
        <f t="shared" si="381"/>
        <v>Saturday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3610</v>
      </c>
      <c r="B3612" s="21" t="s">
        <v>5208</v>
      </c>
      <c r="C3612" s="30">
        <v>45941</v>
      </c>
      <c r="D3612" s="30">
        <v>45948</v>
      </c>
      <c r="E3612" s="47">
        <v>70.7</v>
      </c>
      <c r="F3612" s="47">
        <f t="shared" si="376"/>
        <v>6221.6</v>
      </c>
      <c r="G3612" s="48">
        <f t="shared" si="377"/>
        <v>31108</v>
      </c>
      <c r="H3612" s="21">
        <v>410604</v>
      </c>
      <c r="I3612" s="21" t="s">
        <v>5195</v>
      </c>
      <c r="J3612" s="21">
        <v>5</v>
      </c>
      <c r="K3612" s="21">
        <v>5</v>
      </c>
      <c r="L3612" s="21">
        <f t="shared" si="378"/>
        <v>0</v>
      </c>
      <c r="M3612" s="21" t="s">
        <v>5707</v>
      </c>
      <c r="N3612" s="30">
        <v>45968</v>
      </c>
      <c r="O3612" s="48">
        <v>43177.5</v>
      </c>
      <c r="P3612" s="21" t="s">
        <v>42</v>
      </c>
      <c r="Q3612" s="21" t="s">
        <v>636</v>
      </c>
      <c r="R3612" s="21" t="s">
        <v>637</v>
      </c>
      <c r="S3612" s="3">
        <v>-20</v>
      </c>
      <c r="T3612" s="37"/>
      <c r="U3612" s="21" t="s">
        <v>18</v>
      </c>
      <c r="V3612" s="21" t="str">
        <f>VLOOKUP(P3612,'Customer List'!B:C,2,)</f>
        <v>Faridabad</v>
      </c>
      <c r="W3612" s="38" t="s">
        <v>605</v>
      </c>
      <c r="X3612" s="30">
        <f>IF(OR(R3612 = "PRIYANKA MADAM", R3612 = "DEEPAK", R3612 = "PORTER"),N3612,"")</f>
        <v>45968</v>
      </c>
      <c r="Y3612" s="21">
        <f t="shared" si="379"/>
        <v>0</v>
      </c>
      <c r="Z3612" s="21" t="str">
        <f t="shared" si="380"/>
        <v>Friday</v>
      </c>
      <c r="AA3612" s="21" t="str">
        <f t="shared" si="381"/>
        <v>Friday</v>
      </c>
      <c r="AB3612" s="21" t="str">
        <f>VLOOKUP(U3612,'Currency Sheet'!A:C,3,)</f>
        <v>DOLLAR</v>
      </c>
      <c r="AC3612" s="42" t="str">
        <f>VLOOKUP(P3612,'Customer List'!B:D,3,)</f>
        <v>Local</v>
      </c>
    </row>
    <row r="3613" spans="1:29" x14ac:dyDescent="0.25">
      <c r="A3613" s="21">
        <v>3611</v>
      </c>
      <c r="B3613" s="21" t="s">
        <v>5208</v>
      </c>
      <c r="C3613" s="30">
        <v>45941</v>
      </c>
      <c r="D3613" s="30">
        <v>45948</v>
      </c>
      <c r="E3613" s="47">
        <v>62.3</v>
      </c>
      <c r="F3613" s="47">
        <f t="shared" si="376"/>
        <v>5482.4</v>
      </c>
      <c r="G3613" s="48">
        <f t="shared" si="377"/>
        <v>5482.4</v>
      </c>
      <c r="H3613" s="21">
        <v>420201</v>
      </c>
      <c r="I3613" s="21" t="s">
        <v>1605</v>
      </c>
      <c r="J3613" s="21">
        <v>1</v>
      </c>
      <c r="K3613" s="21">
        <v>1</v>
      </c>
      <c r="L3613" s="21">
        <f t="shared" si="378"/>
        <v>0</v>
      </c>
      <c r="M3613" s="21" t="s">
        <v>5308</v>
      </c>
      <c r="N3613" s="30">
        <v>45955</v>
      </c>
      <c r="O3613" s="48">
        <v>9932.4</v>
      </c>
      <c r="P3613" s="21" t="s">
        <v>4745</v>
      </c>
      <c r="Q3613" s="54">
        <v>58157406311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Pune</v>
      </c>
      <c r="W3613" s="38"/>
      <c r="X3613" s="30">
        <v>45957</v>
      </c>
      <c r="Y3613" s="21">
        <f t="shared" si="379"/>
        <v>2</v>
      </c>
      <c r="Z3613" s="21" t="str">
        <f t="shared" si="380"/>
        <v>Saturday</v>
      </c>
      <c r="AA3613" s="21" t="str">
        <f t="shared" si="381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3612</v>
      </c>
      <c r="B3614" s="21" t="s">
        <v>5208</v>
      </c>
      <c r="C3614" s="30">
        <v>45941</v>
      </c>
      <c r="D3614" s="30">
        <v>45948</v>
      </c>
      <c r="E3614" s="47">
        <v>45.5</v>
      </c>
      <c r="F3614" s="47">
        <f t="shared" si="376"/>
        <v>4004</v>
      </c>
      <c r="G3614" s="48">
        <f t="shared" si="377"/>
        <v>4004</v>
      </c>
      <c r="H3614" s="21">
        <v>420301</v>
      </c>
      <c r="I3614" s="21" t="s">
        <v>2883</v>
      </c>
      <c r="J3614" s="21">
        <v>1</v>
      </c>
      <c r="K3614" s="21">
        <v>1</v>
      </c>
      <c r="L3614" s="21">
        <f t="shared" si="378"/>
        <v>0</v>
      </c>
      <c r="M3614" s="21" t="s">
        <v>5308</v>
      </c>
      <c r="N3614" s="30">
        <v>45955</v>
      </c>
      <c r="O3614" s="48">
        <v>7254</v>
      </c>
      <c r="P3614" s="21" t="s">
        <v>4745</v>
      </c>
      <c r="Q3614" s="54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79"/>
        <v>2</v>
      </c>
      <c r="Z3614" s="21" t="str">
        <f t="shared" si="380"/>
        <v>Saturday</v>
      </c>
      <c r="AA3614" s="21" t="str">
        <f t="shared" si="381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3613</v>
      </c>
      <c r="B3615" s="21" t="s">
        <v>5208</v>
      </c>
      <c r="C3615" s="30">
        <v>45941</v>
      </c>
      <c r="D3615" s="30">
        <v>45948</v>
      </c>
      <c r="E3615" s="47">
        <v>21</v>
      </c>
      <c r="F3615" s="47">
        <f t="shared" si="376"/>
        <v>1848</v>
      </c>
      <c r="G3615" s="48">
        <f t="shared" si="377"/>
        <v>1848</v>
      </c>
      <c r="H3615" s="21">
        <v>420403</v>
      </c>
      <c r="I3615" s="21" t="s">
        <v>14</v>
      </c>
      <c r="J3615" s="21">
        <v>1</v>
      </c>
      <c r="K3615" s="21">
        <v>1</v>
      </c>
      <c r="L3615" s="21">
        <f t="shared" si="378"/>
        <v>0</v>
      </c>
      <c r="M3615" s="21" t="s">
        <v>5676</v>
      </c>
      <c r="N3615" s="30">
        <v>45952</v>
      </c>
      <c r="O3615" s="48">
        <v>3192</v>
      </c>
      <c r="P3615" s="21" t="s">
        <v>2170</v>
      </c>
      <c r="Q3615" s="21">
        <v>58157302814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Gujrat</v>
      </c>
      <c r="W3615" s="38"/>
      <c r="X3615" s="30">
        <v>45955</v>
      </c>
      <c r="Y3615" s="21">
        <f t="shared" si="379"/>
        <v>3</v>
      </c>
      <c r="Z3615" s="21" t="str">
        <f t="shared" si="380"/>
        <v>Wednesday</v>
      </c>
      <c r="AA3615" s="21" t="str">
        <f t="shared" si="381"/>
        <v>Saturday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3614</v>
      </c>
      <c r="B3616" s="21" t="s">
        <v>5208</v>
      </c>
      <c r="C3616" s="30">
        <v>45941</v>
      </c>
      <c r="D3616" s="30">
        <v>45948</v>
      </c>
      <c r="E3616" s="47">
        <v>21</v>
      </c>
      <c r="F3616" s="47">
        <f t="shared" si="376"/>
        <v>1848</v>
      </c>
      <c r="G3616" s="48">
        <f t="shared" si="377"/>
        <v>9240</v>
      </c>
      <c r="H3616" s="21">
        <v>420403</v>
      </c>
      <c r="I3616" s="21" t="s">
        <v>14</v>
      </c>
      <c r="J3616" s="21">
        <v>5</v>
      </c>
      <c r="K3616" s="21">
        <v>5</v>
      </c>
      <c r="L3616" s="21">
        <f t="shared" si="378"/>
        <v>0</v>
      </c>
      <c r="M3616" s="21" t="s">
        <v>5300</v>
      </c>
      <c r="N3616" s="30">
        <v>45955</v>
      </c>
      <c r="O3616" s="48">
        <v>17437.5</v>
      </c>
      <c r="P3616" s="21" t="s">
        <v>37</v>
      </c>
      <c r="Q3616" s="54">
        <v>58157405714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Banglore</v>
      </c>
      <c r="W3616" s="38"/>
      <c r="X3616" s="30">
        <v>45957</v>
      </c>
      <c r="Y3616" s="21">
        <f t="shared" si="379"/>
        <v>2</v>
      </c>
      <c r="Z3616" s="21" t="str">
        <f t="shared" si="380"/>
        <v>Saturday</v>
      </c>
      <c r="AA3616" s="21" t="str">
        <f t="shared" si="381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3615</v>
      </c>
      <c r="B3617" s="21" t="s">
        <v>5208</v>
      </c>
      <c r="C3617" s="30">
        <v>45941</v>
      </c>
      <c r="D3617" s="30">
        <v>45948</v>
      </c>
      <c r="E3617" s="47">
        <v>45.5</v>
      </c>
      <c r="F3617" s="47">
        <f t="shared" si="376"/>
        <v>4004</v>
      </c>
      <c r="G3617" s="48">
        <f t="shared" si="377"/>
        <v>4004</v>
      </c>
      <c r="H3617" s="21">
        <v>420601</v>
      </c>
      <c r="I3617" s="21" t="s">
        <v>5196</v>
      </c>
      <c r="J3617" s="21">
        <v>1</v>
      </c>
      <c r="K3617" s="21">
        <v>1</v>
      </c>
      <c r="L3617" s="21">
        <f t="shared" si="378"/>
        <v>0</v>
      </c>
      <c r="M3617" s="21" t="s">
        <v>5308</v>
      </c>
      <c r="N3617" s="30">
        <v>45955</v>
      </c>
      <c r="O3617" s="48">
        <v>7254</v>
      </c>
      <c r="P3617" s="21" t="s">
        <v>4745</v>
      </c>
      <c r="Q3617" s="54">
        <v>58157406311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Pune</v>
      </c>
      <c r="W3617" s="38"/>
      <c r="X3617" s="30">
        <v>45957</v>
      </c>
      <c r="Y3617" s="21">
        <f t="shared" si="379"/>
        <v>2</v>
      </c>
      <c r="Z3617" s="21" t="str">
        <f t="shared" si="380"/>
        <v>Saturday</v>
      </c>
      <c r="AA3617" s="21" t="str">
        <f t="shared" si="381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x14ac:dyDescent="0.25">
      <c r="A3618" s="21">
        <v>3616</v>
      </c>
      <c r="B3618" s="21" t="s">
        <v>5208</v>
      </c>
      <c r="C3618" s="30">
        <v>45941</v>
      </c>
      <c r="D3618" s="30">
        <v>45948</v>
      </c>
      <c r="E3618" s="47">
        <v>45.5</v>
      </c>
      <c r="F3618" s="47">
        <f t="shared" si="376"/>
        <v>4004</v>
      </c>
      <c r="G3618" s="48">
        <f t="shared" si="377"/>
        <v>4004</v>
      </c>
      <c r="H3618" s="21">
        <v>420601</v>
      </c>
      <c r="I3618" s="21" t="s">
        <v>5196</v>
      </c>
      <c r="J3618" s="21">
        <v>1</v>
      </c>
      <c r="K3618" s="21">
        <v>1</v>
      </c>
      <c r="L3618" s="21">
        <f t="shared" si="378"/>
        <v>0</v>
      </c>
      <c r="M3618" s="21" t="s">
        <v>5303</v>
      </c>
      <c r="N3618" s="30">
        <v>45955</v>
      </c>
      <c r="O3618" s="48">
        <v>5801.25</v>
      </c>
      <c r="P3618" s="21" t="s">
        <v>1133</v>
      </c>
      <c r="Q3618" s="54">
        <v>58157407534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Kerala</v>
      </c>
      <c r="W3618" s="38"/>
      <c r="X3618" s="30">
        <v>45957</v>
      </c>
      <c r="Y3618" s="21">
        <f t="shared" si="379"/>
        <v>2</v>
      </c>
      <c r="Z3618" s="21" t="str">
        <f t="shared" si="380"/>
        <v>Saturday</v>
      </c>
      <c r="AA3618" s="21" t="str">
        <f t="shared" si="381"/>
        <v>Monday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3617</v>
      </c>
      <c r="B3619" s="21" t="s">
        <v>5208</v>
      </c>
      <c r="C3619" s="30">
        <v>45941</v>
      </c>
      <c r="D3619" s="30">
        <v>45948</v>
      </c>
      <c r="E3619" s="47">
        <v>37.799999999999997</v>
      </c>
      <c r="F3619" s="47">
        <f t="shared" si="376"/>
        <v>3326.3999999999996</v>
      </c>
      <c r="G3619" s="48">
        <f t="shared" si="377"/>
        <v>3326.3999999999996</v>
      </c>
      <c r="H3619" s="21">
        <v>420701</v>
      </c>
      <c r="I3619" s="21" t="s">
        <v>5197</v>
      </c>
      <c r="J3619" s="21">
        <v>1</v>
      </c>
      <c r="K3619" s="21">
        <v>1</v>
      </c>
      <c r="L3619" s="21">
        <f t="shared" si="378"/>
        <v>0</v>
      </c>
      <c r="M3619" s="21" t="s">
        <v>5574</v>
      </c>
      <c r="N3619" s="30">
        <v>45958</v>
      </c>
      <c r="O3619" s="48">
        <v>5440.5</v>
      </c>
      <c r="P3619" s="21" t="s">
        <v>228</v>
      </c>
      <c r="Q3619" s="21">
        <v>58157517095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Kolkata</v>
      </c>
      <c r="W3619" s="38"/>
      <c r="X3619" s="30">
        <v>45959</v>
      </c>
      <c r="Y3619" s="21">
        <f t="shared" si="379"/>
        <v>1</v>
      </c>
      <c r="Z3619" s="21" t="str">
        <f t="shared" si="380"/>
        <v>Tuesday</v>
      </c>
      <c r="AA3619" s="21" t="str">
        <f t="shared" si="381"/>
        <v>Wednesday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3618</v>
      </c>
      <c r="B3620" s="21" t="s">
        <v>5208</v>
      </c>
      <c r="C3620" s="30">
        <v>45941</v>
      </c>
      <c r="D3620" s="30">
        <v>45948</v>
      </c>
      <c r="E3620" s="47">
        <v>37.799999999999997</v>
      </c>
      <c r="F3620" s="47">
        <f t="shared" si="376"/>
        <v>3326.3999999999996</v>
      </c>
      <c r="G3620" s="48">
        <f t="shared" si="377"/>
        <v>13305.599999999999</v>
      </c>
      <c r="H3620" s="21">
        <v>420701</v>
      </c>
      <c r="I3620" s="21" t="s">
        <v>5197</v>
      </c>
      <c r="J3620" s="21">
        <v>4</v>
      </c>
      <c r="K3620" s="21">
        <v>4</v>
      </c>
      <c r="L3620" s="21">
        <f t="shared" si="378"/>
        <v>0</v>
      </c>
      <c r="M3620" s="21" t="s">
        <v>5658</v>
      </c>
      <c r="N3620" s="30">
        <v>45958</v>
      </c>
      <c r="O3620" s="48">
        <v>15390</v>
      </c>
      <c r="P3620" s="21" t="s">
        <v>254</v>
      </c>
      <c r="Q3620" s="21" t="s">
        <v>636</v>
      </c>
      <c r="R3620" s="21" t="s">
        <v>847</v>
      </c>
      <c r="S3620" s="3">
        <v>4</v>
      </c>
      <c r="T3620" s="37"/>
      <c r="U3620" s="21" t="s">
        <v>18</v>
      </c>
      <c r="V3620" s="21" t="str">
        <f>VLOOKUP(P3620,'Customer List'!B:C,2,)</f>
        <v>Delhi</v>
      </c>
      <c r="W3620" s="38"/>
      <c r="X3620" s="30">
        <f>IF(OR(R3620 = "PRIYANKA MADAM", R3620 = "DEEPAK", R3620 = "PORTER"),N3620,"")</f>
        <v>45958</v>
      </c>
      <c r="Y3620" s="21">
        <f t="shared" si="379"/>
        <v>0</v>
      </c>
      <c r="Z3620" s="21" t="str">
        <f t="shared" si="380"/>
        <v>Tuesday</v>
      </c>
      <c r="AA3620" s="21" t="str">
        <f t="shared" si="381"/>
        <v>Tuesday</v>
      </c>
      <c r="AB3620" s="21" t="str">
        <f>VLOOKUP(U3620,'Currency Sheet'!A:C,3,)</f>
        <v>DOLLAR</v>
      </c>
      <c r="AC3620" s="42" t="str">
        <f>VLOOKUP(P3620,'Customer List'!B:D,3,)</f>
        <v>Local</v>
      </c>
    </row>
    <row r="3621" spans="1:29" x14ac:dyDescent="0.25">
      <c r="A3621" s="21">
        <v>3619</v>
      </c>
      <c r="B3621" s="21" t="s">
        <v>5208</v>
      </c>
      <c r="C3621" s="30">
        <v>45941</v>
      </c>
      <c r="D3621" s="30">
        <v>45948</v>
      </c>
      <c r="E3621" s="47">
        <v>160.30000000000001</v>
      </c>
      <c r="F3621" s="47">
        <f t="shared" si="376"/>
        <v>14106.400000000001</v>
      </c>
      <c r="G3621" s="48">
        <f t="shared" si="377"/>
        <v>211596.00000000003</v>
      </c>
      <c r="H3621" s="21">
        <v>422302</v>
      </c>
      <c r="I3621" s="21" t="s">
        <v>1503</v>
      </c>
      <c r="J3621" s="21">
        <v>15</v>
      </c>
      <c r="K3621" s="21">
        <v>15</v>
      </c>
      <c r="L3621" s="21">
        <f t="shared" si="378"/>
        <v>0</v>
      </c>
      <c r="M3621" s="21" t="s">
        <v>5588</v>
      </c>
      <c r="N3621" s="30">
        <v>45952</v>
      </c>
      <c r="O3621" s="48">
        <v>326325</v>
      </c>
      <c r="P3621" s="21" t="s">
        <v>621</v>
      </c>
      <c r="Q3621" s="21">
        <v>58157301145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Hyderabad</v>
      </c>
      <c r="W3621" s="38"/>
      <c r="X3621" s="30">
        <v>45953</v>
      </c>
      <c r="Y3621" s="21">
        <f t="shared" si="379"/>
        <v>1</v>
      </c>
      <c r="Z3621" s="21" t="str">
        <f t="shared" si="380"/>
        <v>Wednesday</v>
      </c>
      <c r="AA3621" s="21" t="str">
        <f t="shared" si="381"/>
        <v>Thursday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3620</v>
      </c>
      <c r="B3622" s="21" t="s">
        <v>5208</v>
      </c>
      <c r="C3622" s="30">
        <v>45941</v>
      </c>
      <c r="D3622" s="30">
        <v>45948</v>
      </c>
      <c r="E3622" s="47">
        <v>160.30000000000001</v>
      </c>
      <c r="F3622" s="47">
        <f t="shared" si="376"/>
        <v>14106.400000000001</v>
      </c>
      <c r="G3622" s="48">
        <f t="shared" si="377"/>
        <v>42319.200000000004</v>
      </c>
      <c r="H3622" s="21">
        <v>422302</v>
      </c>
      <c r="I3622" s="21" t="s">
        <v>1503</v>
      </c>
      <c r="J3622" s="21">
        <v>3</v>
      </c>
      <c r="K3622" s="21">
        <v>3</v>
      </c>
      <c r="L3622" s="21">
        <f t="shared" si="378"/>
        <v>0</v>
      </c>
      <c r="M3622" s="21" t="s">
        <v>5698</v>
      </c>
      <c r="N3622" s="30">
        <v>45952</v>
      </c>
      <c r="O3622" s="48">
        <v>74539.5</v>
      </c>
      <c r="P3622" s="21" t="s">
        <v>2170</v>
      </c>
      <c r="Q3622" s="21">
        <v>58157302814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45955</v>
      </c>
      <c r="Y3622" s="21">
        <f t="shared" si="379"/>
        <v>3</v>
      </c>
      <c r="Z3622" s="21" t="str">
        <f t="shared" si="380"/>
        <v>Wednesday</v>
      </c>
      <c r="AA3622" s="21" t="str">
        <f t="shared" si="381"/>
        <v>Saturday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3621</v>
      </c>
      <c r="B3623" s="21" t="s">
        <v>5208</v>
      </c>
      <c r="C3623" s="30">
        <v>45941</v>
      </c>
      <c r="D3623" s="30">
        <v>45948</v>
      </c>
      <c r="E3623" s="47">
        <v>160.30000000000001</v>
      </c>
      <c r="F3623" s="47">
        <f t="shared" si="376"/>
        <v>14106.400000000001</v>
      </c>
      <c r="G3623" s="48">
        <f t="shared" si="377"/>
        <v>28212.800000000003</v>
      </c>
      <c r="H3623" s="21">
        <v>422302</v>
      </c>
      <c r="I3623" s="21" t="s">
        <v>1503</v>
      </c>
      <c r="J3623" s="21">
        <v>2</v>
      </c>
      <c r="K3623" s="21">
        <v>2</v>
      </c>
      <c r="L3623" s="21">
        <f t="shared" si="378"/>
        <v>0</v>
      </c>
      <c r="M3623" s="21" t="s">
        <v>5581</v>
      </c>
      <c r="N3623" s="30">
        <v>45952</v>
      </c>
      <c r="O3623" s="48">
        <v>46693</v>
      </c>
      <c r="P3623" s="21" t="s">
        <v>2046</v>
      </c>
      <c r="Q3623" s="21">
        <v>58157302394</v>
      </c>
      <c r="R3623" s="21" t="s">
        <v>40</v>
      </c>
      <c r="S3623" s="3">
        <v>4</v>
      </c>
      <c r="T3623" s="37"/>
      <c r="U3623" s="21" t="s">
        <v>18</v>
      </c>
      <c r="V3623" s="21" t="str">
        <f>VLOOKUP(P3623,'Customer List'!B:C,2,)</f>
        <v>Banglore</v>
      </c>
      <c r="W3623" s="38"/>
      <c r="X3623" s="30">
        <v>45953</v>
      </c>
      <c r="Y3623" s="21">
        <f t="shared" si="379"/>
        <v>1</v>
      </c>
      <c r="Z3623" s="21" t="str">
        <f t="shared" si="380"/>
        <v>Wednesday</v>
      </c>
      <c r="AA3623" s="21" t="str">
        <f t="shared" si="381"/>
        <v>Thursday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x14ac:dyDescent="0.25">
      <c r="A3624" s="21">
        <v>3622</v>
      </c>
      <c r="B3624" s="21" t="s">
        <v>5208</v>
      </c>
      <c r="C3624" s="30">
        <v>45941</v>
      </c>
      <c r="D3624" s="30">
        <v>45948</v>
      </c>
      <c r="E3624" s="47">
        <v>53.9</v>
      </c>
      <c r="F3624" s="47">
        <f t="shared" si="376"/>
        <v>4743.2</v>
      </c>
      <c r="G3624" s="48">
        <f t="shared" si="377"/>
        <v>4743.2</v>
      </c>
      <c r="H3624" s="21">
        <v>422501</v>
      </c>
      <c r="I3624" s="21" t="s">
        <v>4817</v>
      </c>
      <c r="J3624" s="21">
        <v>1</v>
      </c>
      <c r="K3624" s="21">
        <v>1</v>
      </c>
      <c r="L3624" s="21">
        <f t="shared" si="378"/>
        <v>0</v>
      </c>
      <c r="M3624" s="21" t="s">
        <v>5308</v>
      </c>
      <c r="N3624" s="30">
        <v>45955</v>
      </c>
      <c r="O3624" s="48">
        <v>8593.2000000000007</v>
      </c>
      <c r="P3624" s="21" t="s">
        <v>4745</v>
      </c>
      <c r="Q3624" s="54">
        <v>58157406311</v>
      </c>
      <c r="R3624" s="21" t="s">
        <v>40</v>
      </c>
      <c r="S3624" s="3">
        <v>4</v>
      </c>
      <c r="T3624" s="37"/>
      <c r="U3624" s="21" t="s">
        <v>18</v>
      </c>
      <c r="V3624" s="21" t="str">
        <f>VLOOKUP(P3624,'Customer List'!B:C,2,)</f>
        <v>Pune</v>
      </c>
      <c r="W3624" s="38"/>
      <c r="X3624" s="30">
        <v>45957</v>
      </c>
      <c r="Y3624" s="21">
        <f t="shared" si="379"/>
        <v>2</v>
      </c>
      <c r="Z3624" s="21" t="str">
        <f t="shared" si="380"/>
        <v>Saturday</v>
      </c>
      <c r="AA3624" s="21" t="str">
        <f t="shared" si="381"/>
        <v>Monday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3623</v>
      </c>
      <c r="B3625" s="21" t="s">
        <v>5208</v>
      </c>
      <c r="C3625" s="30">
        <v>45941</v>
      </c>
      <c r="D3625" s="30">
        <v>45948</v>
      </c>
      <c r="E3625" s="47">
        <v>62.3</v>
      </c>
      <c r="F3625" s="47">
        <f t="shared" si="376"/>
        <v>5482.4</v>
      </c>
      <c r="G3625" s="48">
        <f t="shared" si="377"/>
        <v>27412</v>
      </c>
      <c r="H3625" s="21">
        <v>423101</v>
      </c>
      <c r="I3625" s="21" t="s">
        <v>1265</v>
      </c>
      <c r="J3625" s="21">
        <v>5</v>
      </c>
      <c r="K3625" s="21">
        <v>5</v>
      </c>
      <c r="L3625" s="21">
        <f t="shared" si="378"/>
        <v>0</v>
      </c>
      <c r="M3625" s="21" t="s">
        <v>5312</v>
      </c>
      <c r="N3625" s="30">
        <v>45955</v>
      </c>
      <c r="O3625" s="48">
        <v>48282.5</v>
      </c>
      <c r="P3625" s="21" t="s">
        <v>2170</v>
      </c>
      <c r="Q3625" s="54">
        <v>58157406090</v>
      </c>
      <c r="R3625" s="21" t="s">
        <v>40</v>
      </c>
      <c r="S3625" s="3">
        <v>-20</v>
      </c>
      <c r="T3625" s="37"/>
      <c r="U3625" s="21" t="s">
        <v>18</v>
      </c>
      <c r="V3625" s="21" t="str">
        <f>VLOOKUP(P3625,'Customer List'!B:C,2,)</f>
        <v>Gujrat</v>
      </c>
      <c r="W3625" s="38"/>
      <c r="X3625" s="30">
        <v>45957</v>
      </c>
      <c r="Y3625" s="21">
        <f t="shared" si="379"/>
        <v>2</v>
      </c>
      <c r="Z3625" s="21" t="str">
        <f t="shared" si="380"/>
        <v>Saturday</v>
      </c>
      <c r="AA3625" s="21" t="str">
        <f t="shared" si="381"/>
        <v>Monday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3624</v>
      </c>
      <c r="B3626" s="21" t="s">
        <v>5208</v>
      </c>
      <c r="C3626" s="30">
        <v>45941</v>
      </c>
      <c r="D3626" s="30">
        <v>45948</v>
      </c>
      <c r="E3626" s="47">
        <v>234.5</v>
      </c>
      <c r="F3626" s="47">
        <f t="shared" si="376"/>
        <v>20636</v>
      </c>
      <c r="G3626" s="48">
        <f t="shared" si="377"/>
        <v>61908</v>
      </c>
      <c r="H3626" s="21">
        <v>423102</v>
      </c>
      <c r="I3626" s="21" t="s">
        <v>1265</v>
      </c>
      <c r="J3626" s="21">
        <v>3</v>
      </c>
      <c r="K3626" s="21">
        <v>3</v>
      </c>
      <c r="L3626" s="21">
        <f t="shared" si="378"/>
        <v>0</v>
      </c>
      <c r="M3626" s="21" t="s">
        <v>5658</v>
      </c>
      <c r="N3626" s="30">
        <v>45958</v>
      </c>
      <c r="O3626" s="48">
        <v>71606.25</v>
      </c>
      <c r="P3626" s="21" t="s">
        <v>254</v>
      </c>
      <c r="Q3626" s="21" t="s">
        <v>636</v>
      </c>
      <c r="R3626" s="21" t="s">
        <v>847</v>
      </c>
      <c r="S3626" s="3">
        <v>-20</v>
      </c>
      <c r="T3626" s="37"/>
      <c r="U3626" s="21" t="s">
        <v>18</v>
      </c>
      <c r="V3626" s="21" t="str">
        <f>VLOOKUP(P3626,'Customer List'!B:C,2,)</f>
        <v>Delhi</v>
      </c>
      <c r="W3626" s="38"/>
      <c r="X3626" s="30">
        <f>IF(OR(R3626 = "PRIYANKA MADAM", R3626 = "DEEPAK", R3626 = "PORTER"),N3626,"")</f>
        <v>45958</v>
      </c>
      <c r="Y3626" s="21">
        <f t="shared" si="379"/>
        <v>0</v>
      </c>
      <c r="Z3626" s="21" t="str">
        <f t="shared" si="380"/>
        <v>Tuesday</v>
      </c>
      <c r="AA3626" s="21" t="str">
        <f t="shared" si="381"/>
        <v>Tuesday</v>
      </c>
      <c r="AB3626" s="21" t="str">
        <f>VLOOKUP(U3626,'Currency Sheet'!A:C,3,)</f>
        <v>DOLLAR</v>
      </c>
      <c r="AC3626" s="42" t="str">
        <f>VLOOKUP(P3626,'Customer List'!B:D,3,)</f>
        <v>Local</v>
      </c>
    </row>
    <row r="3627" spans="1:29" x14ac:dyDescent="0.25">
      <c r="A3627" s="21">
        <v>3625</v>
      </c>
      <c r="B3627" s="21" t="s">
        <v>5208</v>
      </c>
      <c r="C3627" s="30">
        <v>45941</v>
      </c>
      <c r="D3627" s="30">
        <v>45948</v>
      </c>
      <c r="E3627" s="47">
        <v>62.3</v>
      </c>
      <c r="F3627" s="47">
        <f t="shared" si="376"/>
        <v>5482.4</v>
      </c>
      <c r="G3627" s="48">
        <f t="shared" si="377"/>
        <v>10964.8</v>
      </c>
      <c r="H3627" s="21">
        <v>423105</v>
      </c>
      <c r="I3627" s="21" t="s">
        <v>19</v>
      </c>
      <c r="J3627" s="21">
        <v>2</v>
      </c>
      <c r="K3627" s="21">
        <v>2</v>
      </c>
      <c r="L3627" s="21">
        <f t="shared" si="378"/>
        <v>0</v>
      </c>
      <c r="M3627" s="21" t="s">
        <v>5698</v>
      </c>
      <c r="N3627" s="30">
        <v>45952</v>
      </c>
      <c r="O3627" s="48">
        <v>19313</v>
      </c>
      <c r="P3627" s="21" t="s">
        <v>2170</v>
      </c>
      <c r="Q3627" s="21">
        <v>58157302814</v>
      </c>
      <c r="R3627" s="21" t="s">
        <v>40</v>
      </c>
      <c r="S3627" s="3">
        <v>-20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79"/>
        <v>3</v>
      </c>
      <c r="Z3627" s="21" t="str">
        <f t="shared" si="380"/>
        <v>Wednesday</v>
      </c>
      <c r="AA3627" s="21" t="str">
        <f t="shared" si="381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3626</v>
      </c>
      <c r="B3628" s="21" t="s">
        <v>5208</v>
      </c>
      <c r="C3628" s="30">
        <v>45941</v>
      </c>
      <c r="D3628" s="30">
        <v>45948</v>
      </c>
      <c r="E3628" s="47">
        <v>115.5</v>
      </c>
      <c r="F3628" s="47">
        <f t="shared" si="376"/>
        <v>10164</v>
      </c>
      <c r="G3628" s="48">
        <f t="shared" si="377"/>
        <v>10164</v>
      </c>
      <c r="H3628" s="21">
        <v>424401</v>
      </c>
      <c r="I3628" s="21" t="s">
        <v>1342</v>
      </c>
      <c r="J3628" s="21">
        <v>1</v>
      </c>
      <c r="K3628" s="21">
        <v>1</v>
      </c>
      <c r="L3628" s="21">
        <f t="shared" si="378"/>
        <v>0</v>
      </c>
      <c r="M3628" s="21" t="s">
        <v>5648</v>
      </c>
      <c r="N3628" s="30">
        <v>45952</v>
      </c>
      <c r="O3628" s="48">
        <v>16112.25</v>
      </c>
      <c r="P3628" s="21" t="s">
        <v>2363</v>
      </c>
      <c r="Q3628" s="21">
        <v>58157309626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Hyderabad</v>
      </c>
      <c r="W3628" s="38"/>
      <c r="X3628" s="30">
        <v>45953</v>
      </c>
      <c r="Y3628" s="21">
        <f t="shared" si="379"/>
        <v>1</v>
      </c>
      <c r="Z3628" s="21" t="str">
        <f t="shared" si="380"/>
        <v>Wednesday</v>
      </c>
      <c r="AA3628" s="21" t="str">
        <f t="shared" si="381"/>
        <v>Thursday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3627</v>
      </c>
      <c r="B3629" s="21" t="s">
        <v>5208</v>
      </c>
      <c r="C3629" s="30">
        <v>45941</v>
      </c>
      <c r="D3629" s="30">
        <v>45948</v>
      </c>
      <c r="E3629" s="47">
        <v>16.8</v>
      </c>
      <c r="F3629" s="47">
        <f t="shared" si="376"/>
        <v>1478.4</v>
      </c>
      <c r="G3629" s="48">
        <f t="shared" si="377"/>
        <v>1478.4</v>
      </c>
      <c r="H3629" s="21">
        <v>425501</v>
      </c>
      <c r="I3629" s="21" t="s">
        <v>5198</v>
      </c>
      <c r="J3629" s="21">
        <v>1</v>
      </c>
      <c r="K3629" s="21">
        <v>1</v>
      </c>
      <c r="L3629" s="21">
        <f t="shared" si="378"/>
        <v>0</v>
      </c>
      <c r="M3629" s="21" t="s">
        <v>5308</v>
      </c>
      <c r="N3629" s="30">
        <v>45955</v>
      </c>
      <c r="O3629" s="48">
        <v>2678.4</v>
      </c>
      <c r="P3629" s="21" t="s">
        <v>4745</v>
      </c>
      <c r="Q3629" s="54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79"/>
        <v>2</v>
      </c>
      <c r="Z3629" s="21" t="str">
        <f t="shared" si="380"/>
        <v>Saturday</v>
      </c>
      <c r="AA3629" s="21" t="str">
        <f t="shared" si="381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3628</v>
      </c>
      <c r="B3630" s="21" t="s">
        <v>5208</v>
      </c>
      <c r="C3630" s="30">
        <v>45941</v>
      </c>
      <c r="D3630" s="30">
        <v>45948</v>
      </c>
      <c r="E3630" s="47">
        <v>98.7</v>
      </c>
      <c r="F3630" s="47">
        <f t="shared" si="376"/>
        <v>8685.6</v>
      </c>
      <c r="G3630" s="48">
        <f t="shared" si="377"/>
        <v>8685.6</v>
      </c>
      <c r="H3630" s="21">
        <v>426102</v>
      </c>
      <c r="I3630" s="21" t="s">
        <v>1876</v>
      </c>
      <c r="J3630" s="21">
        <v>1</v>
      </c>
      <c r="K3630" s="21">
        <v>1</v>
      </c>
      <c r="L3630" s="21">
        <f t="shared" si="378"/>
        <v>0</v>
      </c>
      <c r="M3630" s="21" t="s">
        <v>5697</v>
      </c>
      <c r="N3630" s="30">
        <v>45952</v>
      </c>
      <c r="O3630" s="48">
        <v>15298.5</v>
      </c>
      <c r="P3630" s="21" t="s">
        <v>2170</v>
      </c>
      <c r="Q3630" s="21">
        <v>58157302814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Gujrat</v>
      </c>
      <c r="W3630" s="38"/>
      <c r="X3630" s="30">
        <v>45955</v>
      </c>
      <c r="Y3630" s="21">
        <f t="shared" si="379"/>
        <v>3</v>
      </c>
      <c r="Z3630" s="21" t="str">
        <f t="shared" si="380"/>
        <v>Wednesday</v>
      </c>
      <c r="AA3630" s="21" t="str">
        <f t="shared" si="381"/>
        <v>Saturday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3629</v>
      </c>
      <c r="B3631" s="21" t="s">
        <v>5208</v>
      </c>
      <c r="C3631" s="30">
        <v>45941</v>
      </c>
      <c r="D3631" s="30">
        <v>45948</v>
      </c>
      <c r="E3631" s="47">
        <v>87.5</v>
      </c>
      <c r="F3631" s="47">
        <f t="shared" si="376"/>
        <v>7700</v>
      </c>
      <c r="G3631" s="48">
        <f t="shared" si="377"/>
        <v>7700</v>
      </c>
      <c r="H3631" s="21">
        <v>426105</v>
      </c>
      <c r="I3631" s="21" t="s">
        <v>1759</v>
      </c>
      <c r="J3631" s="21">
        <v>1</v>
      </c>
      <c r="K3631" s="21">
        <v>1</v>
      </c>
      <c r="L3631" s="21">
        <f t="shared" si="378"/>
        <v>0</v>
      </c>
      <c r="M3631" s="21" t="s">
        <v>5697</v>
      </c>
      <c r="N3631" s="30">
        <v>45952</v>
      </c>
      <c r="O3631" s="48">
        <v>13562.5</v>
      </c>
      <c r="P3631" s="21" t="s">
        <v>2170</v>
      </c>
      <c r="Q3631" s="21">
        <v>58157302814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Gujrat</v>
      </c>
      <c r="W3631" s="38"/>
      <c r="X3631" s="30">
        <v>45955</v>
      </c>
      <c r="Y3631" s="21">
        <f t="shared" si="379"/>
        <v>3</v>
      </c>
      <c r="Z3631" s="21" t="str">
        <f t="shared" si="380"/>
        <v>Wednesday</v>
      </c>
      <c r="AA3631" s="21" t="str">
        <f t="shared" si="381"/>
        <v>Saturday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x14ac:dyDescent="0.25">
      <c r="A3632" s="21">
        <v>3630</v>
      </c>
      <c r="B3632" s="21" t="s">
        <v>5208</v>
      </c>
      <c r="C3632" s="30">
        <v>45941</v>
      </c>
      <c r="D3632" s="30">
        <v>45948</v>
      </c>
      <c r="E3632" s="47">
        <v>193.2</v>
      </c>
      <c r="F3632" s="47">
        <f t="shared" si="376"/>
        <v>17001.599999999999</v>
      </c>
      <c r="G3632" s="48">
        <f t="shared" si="377"/>
        <v>17001.599999999999</v>
      </c>
      <c r="H3632" s="21">
        <v>426803</v>
      </c>
      <c r="I3632" s="21" t="s">
        <v>1610</v>
      </c>
      <c r="J3632" s="21">
        <v>1</v>
      </c>
      <c r="K3632" s="21">
        <v>1</v>
      </c>
      <c r="L3632" s="21">
        <f t="shared" si="378"/>
        <v>0</v>
      </c>
      <c r="M3632" s="21" t="s">
        <v>5308</v>
      </c>
      <c r="N3632" s="30">
        <v>45955</v>
      </c>
      <c r="O3632" s="48">
        <v>30801.599999999999</v>
      </c>
      <c r="P3632" s="21" t="s">
        <v>4745</v>
      </c>
      <c r="Q3632" s="54">
        <v>58157406311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Pune</v>
      </c>
      <c r="W3632" s="38"/>
      <c r="X3632" s="30">
        <v>45957</v>
      </c>
      <c r="Y3632" s="21">
        <f t="shared" si="379"/>
        <v>2</v>
      </c>
      <c r="Z3632" s="21" t="str">
        <f t="shared" si="380"/>
        <v>Saturday</v>
      </c>
      <c r="AA3632" s="21" t="str">
        <f t="shared" si="381"/>
        <v>Monday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x14ac:dyDescent="0.25">
      <c r="A3633" s="21">
        <v>3631</v>
      </c>
      <c r="B3633" s="21" t="s">
        <v>5208</v>
      </c>
      <c r="C3633" s="30">
        <v>45941</v>
      </c>
      <c r="D3633" s="30">
        <v>45948</v>
      </c>
      <c r="E3633" s="47">
        <v>158.19999999999999</v>
      </c>
      <c r="F3633" s="47">
        <f t="shared" si="376"/>
        <v>13921.599999999999</v>
      </c>
      <c r="G3633" s="48">
        <f t="shared" si="377"/>
        <v>13921.599999999999</v>
      </c>
      <c r="H3633" s="21">
        <v>505008</v>
      </c>
      <c r="I3633" s="21" t="s">
        <v>5199</v>
      </c>
      <c r="J3633" s="21">
        <v>1</v>
      </c>
      <c r="K3633" s="21">
        <v>1</v>
      </c>
      <c r="L3633" s="21">
        <f t="shared" si="378"/>
        <v>0</v>
      </c>
      <c r="M3633" s="21" t="s">
        <v>5648</v>
      </c>
      <c r="N3633" s="30">
        <v>45952</v>
      </c>
      <c r="O3633" s="48">
        <v>22068.9</v>
      </c>
      <c r="P3633" s="21" t="s">
        <v>2363</v>
      </c>
      <c r="Q3633" s="21">
        <v>58157309626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Hyderabad</v>
      </c>
      <c r="W3633" s="38"/>
      <c r="X3633" s="30">
        <v>45953</v>
      </c>
      <c r="Y3633" s="21">
        <f t="shared" si="379"/>
        <v>1</v>
      </c>
      <c r="Z3633" s="21" t="str">
        <f t="shared" si="380"/>
        <v>Wednesday</v>
      </c>
      <c r="AA3633" s="21" t="str">
        <f t="shared" si="381"/>
        <v>Thursday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3632</v>
      </c>
      <c r="B3634" s="21" t="s">
        <v>5208</v>
      </c>
      <c r="C3634" s="30">
        <v>45941</v>
      </c>
      <c r="D3634" s="30">
        <v>45948</v>
      </c>
      <c r="E3634" s="47">
        <v>102.9</v>
      </c>
      <c r="F3634" s="47">
        <f t="shared" si="376"/>
        <v>9055.2000000000007</v>
      </c>
      <c r="G3634" s="48">
        <f t="shared" si="377"/>
        <v>9055.2000000000007</v>
      </c>
      <c r="H3634" s="21">
        <v>570204</v>
      </c>
      <c r="I3634" s="21" t="s">
        <v>5200</v>
      </c>
      <c r="J3634" s="21">
        <v>1</v>
      </c>
      <c r="K3634" s="21">
        <v>1</v>
      </c>
      <c r="L3634" s="21">
        <f t="shared" si="378"/>
        <v>0</v>
      </c>
      <c r="M3634" s="21" t="s">
        <v>5658</v>
      </c>
      <c r="N3634" s="30">
        <v>45958</v>
      </c>
      <c r="O3634" s="48">
        <v>10473.75</v>
      </c>
      <c r="P3634" s="21" t="s">
        <v>254</v>
      </c>
      <c r="Q3634" s="21" t="s">
        <v>636</v>
      </c>
      <c r="R3634" s="21" t="s">
        <v>847</v>
      </c>
      <c r="S3634" s="3">
        <v>-20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45958</v>
      </c>
      <c r="Y3634" s="21">
        <f t="shared" si="379"/>
        <v>0</v>
      </c>
      <c r="Z3634" s="21" t="str">
        <f t="shared" si="380"/>
        <v>Tuesday</v>
      </c>
      <c r="AA3634" s="21" t="str">
        <f t="shared" si="381"/>
        <v>Tuesday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3633</v>
      </c>
      <c r="B3635" s="21" t="s">
        <v>5208</v>
      </c>
      <c r="C3635" s="30">
        <v>45941</v>
      </c>
      <c r="D3635" s="30">
        <v>45948</v>
      </c>
      <c r="E3635" s="47">
        <v>160.30000000000001</v>
      </c>
      <c r="F3635" s="47">
        <f t="shared" si="376"/>
        <v>14106.400000000001</v>
      </c>
      <c r="G3635" s="48">
        <f t="shared" si="377"/>
        <v>14106.400000000001</v>
      </c>
      <c r="H3635" s="21">
        <v>575306</v>
      </c>
      <c r="I3635" s="21" t="s">
        <v>5201</v>
      </c>
      <c r="J3635" s="21">
        <v>1</v>
      </c>
      <c r="K3635" s="21">
        <v>1</v>
      </c>
      <c r="L3635" s="21">
        <f t="shared" si="378"/>
        <v>0</v>
      </c>
      <c r="M3635" s="21" t="s">
        <v>5658</v>
      </c>
      <c r="N3635" s="30">
        <v>45958</v>
      </c>
      <c r="O3635" s="48">
        <v>16316.25</v>
      </c>
      <c r="P3635" s="21" t="s">
        <v>254</v>
      </c>
      <c r="Q3635" s="21" t="s">
        <v>636</v>
      </c>
      <c r="R3635" s="21" t="s">
        <v>847</v>
      </c>
      <c r="S3635" s="3">
        <v>-20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79"/>
        <v>0</v>
      </c>
      <c r="Z3635" s="21" t="str">
        <f t="shared" si="380"/>
        <v>Tuesday</v>
      </c>
      <c r="AA3635" s="21" t="str">
        <f t="shared" si="381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3634</v>
      </c>
      <c r="B3636" s="21" t="s">
        <v>5208</v>
      </c>
      <c r="C3636" s="30">
        <v>45941</v>
      </c>
      <c r="D3636" s="30">
        <v>45948</v>
      </c>
      <c r="E3636" s="47">
        <v>259</v>
      </c>
      <c r="F3636" s="47">
        <f t="shared" si="376"/>
        <v>22792</v>
      </c>
      <c r="G3636" s="48">
        <f t="shared" si="377"/>
        <v>182336</v>
      </c>
      <c r="H3636" s="21">
        <v>626812</v>
      </c>
      <c r="I3636" s="21" t="s">
        <v>5202</v>
      </c>
      <c r="J3636" s="21">
        <v>8</v>
      </c>
      <c r="K3636" s="21">
        <v>8</v>
      </c>
      <c r="L3636" s="21">
        <f t="shared" si="378"/>
        <v>0</v>
      </c>
      <c r="M3636" s="21" t="s">
        <v>5306</v>
      </c>
      <c r="N3636" s="30">
        <v>45955</v>
      </c>
      <c r="O3636" s="48">
        <f>37277.5*8</f>
        <v>298220</v>
      </c>
      <c r="P3636" s="21" t="s">
        <v>2046</v>
      </c>
      <c r="Q3636" s="54">
        <v>58157407696</v>
      </c>
      <c r="R3636" s="21" t="s">
        <v>40</v>
      </c>
      <c r="S3636" s="3">
        <v>4</v>
      </c>
      <c r="T3636" s="37"/>
      <c r="U3636" s="21" t="s">
        <v>18</v>
      </c>
      <c r="V3636" s="21" t="str">
        <f>VLOOKUP(P3636,'Customer List'!B:C,2,)</f>
        <v>Banglore</v>
      </c>
      <c r="W3636" s="38"/>
      <c r="X3636" s="30">
        <v>45957</v>
      </c>
      <c r="Y3636" s="21">
        <f t="shared" si="379"/>
        <v>2</v>
      </c>
      <c r="Z3636" s="21" t="str">
        <f t="shared" si="380"/>
        <v>Saturday</v>
      </c>
      <c r="AA3636" s="21" t="str">
        <f t="shared" si="381"/>
        <v>Monday</v>
      </c>
      <c r="AB3636" s="21" t="str">
        <f>VLOOKUP(U3636,'Currency Sheet'!A:C,3,)</f>
        <v>DOLLAR</v>
      </c>
      <c r="AC3636" s="42" t="str">
        <f>VLOOKUP(P3636,'Customer List'!B:D,3,)</f>
        <v>OutStation</v>
      </c>
    </row>
    <row r="3637" spans="1:29" x14ac:dyDescent="0.25">
      <c r="A3637" s="21">
        <v>3635</v>
      </c>
      <c r="B3637" s="21" t="s">
        <v>5208</v>
      </c>
      <c r="C3637" s="30">
        <v>45941</v>
      </c>
      <c r="D3637" s="30">
        <v>45948</v>
      </c>
      <c r="E3637" s="47">
        <v>111.3</v>
      </c>
      <c r="F3637" s="47">
        <f t="shared" si="376"/>
        <v>9794.4</v>
      </c>
      <c r="G3637" s="48">
        <f t="shared" si="377"/>
        <v>9794.4</v>
      </c>
      <c r="H3637" s="21">
        <v>633603</v>
      </c>
      <c r="I3637" s="21" t="s">
        <v>5203</v>
      </c>
      <c r="J3637" s="21">
        <v>1</v>
      </c>
      <c r="K3637" s="21">
        <v>1</v>
      </c>
      <c r="L3637" s="21">
        <f t="shared" si="378"/>
        <v>0</v>
      </c>
      <c r="M3637" s="21" t="s">
        <v>5629</v>
      </c>
      <c r="N3637" s="30">
        <v>45952</v>
      </c>
      <c r="O3637" s="48">
        <v>15105</v>
      </c>
      <c r="P3637" s="21" t="s">
        <v>213</v>
      </c>
      <c r="Q3637" s="21" t="s">
        <v>1127</v>
      </c>
      <c r="R3637" s="21" t="s">
        <v>2037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45952</v>
      </c>
      <c r="Y3637" s="21">
        <f t="shared" si="379"/>
        <v>0</v>
      </c>
      <c r="Z3637" s="21" t="str">
        <f t="shared" si="380"/>
        <v>Wednesday</v>
      </c>
      <c r="AA3637" s="21" t="str">
        <f t="shared" si="381"/>
        <v>Wednesday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x14ac:dyDescent="0.25">
      <c r="A3638" s="21">
        <v>3636</v>
      </c>
      <c r="B3638" s="21" t="s">
        <v>5208</v>
      </c>
      <c r="C3638" s="30">
        <v>45941</v>
      </c>
      <c r="D3638" s="30">
        <v>45948</v>
      </c>
      <c r="E3638" s="47">
        <v>135.80000000000001</v>
      </c>
      <c r="F3638" s="47">
        <f t="shared" si="376"/>
        <v>11950.400000000001</v>
      </c>
      <c r="G3638" s="48">
        <f t="shared" si="377"/>
        <v>11950.400000000001</v>
      </c>
      <c r="H3638" s="21">
        <v>640906</v>
      </c>
      <c r="I3638" s="21" t="s">
        <v>5204</v>
      </c>
      <c r="J3638" s="21">
        <v>1</v>
      </c>
      <c r="K3638" s="21">
        <v>1</v>
      </c>
      <c r="L3638" s="21">
        <f t="shared" si="378"/>
        <v>0</v>
      </c>
      <c r="M3638" s="21" t="s">
        <v>5658</v>
      </c>
      <c r="N3638" s="30">
        <v>45958</v>
      </c>
      <c r="O3638" s="48">
        <v>13822.5</v>
      </c>
      <c r="P3638" s="21" t="s">
        <v>254</v>
      </c>
      <c r="Q3638" s="21" t="s">
        <v>636</v>
      </c>
      <c r="R3638" s="21" t="s">
        <v>847</v>
      </c>
      <c r="S3638" s="3">
        <v>4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45958</v>
      </c>
      <c r="Y3638" s="21">
        <f t="shared" si="379"/>
        <v>0</v>
      </c>
      <c r="Z3638" s="21" t="str">
        <f t="shared" si="380"/>
        <v>Tuesday</v>
      </c>
      <c r="AA3638" s="21" t="str">
        <f t="shared" si="381"/>
        <v>Tuesday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x14ac:dyDescent="0.25">
      <c r="A3639" s="21">
        <v>3637</v>
      </c>
      <c r="B3639" s="21" t="s">
        <v>5208</v>
      </c>
      <c r="C3639" s="30">
        <v>45941</v>
      </c>
      <c r="D3639" s="30">
        <v>45948</v>
      </c>
      <c r="E3639" s="47">
        <v>177.1</v>
      </c>
      <c r="F3639" s="47">
        <f t="shared" si="376"/>
        <v>15584.8</v>
      </c>
      <c r="G3639" s="48">
        <f t="shared" si="377"/>
        <v>15584.8</v>
      </c>
      <c r="H3639" s="21">
        <v>640914</v>
      </c>
      <c r="I3639" s="21" t="s">
        <v>4831</v>
      </c>
      <c r="J3639" s="21">
        <v>1</v>
      </c>
      <c r="K3639" s="21">
        <v>1</v>
      </c>
      <c r="L3639" s="21">
        <f t="shared" si="378"/>
        <v>0</v>
      </c>
      <c r="M3639" s="21" t="s">
        <v>5629</v>
      </c>
      <c r="N3639" s="30">
        <v>45952</v>
      </c>
      <c r="O3639" s="48">
        <v>24035</v>
      </c>
      <c r="P3639" s="21" t="s">
        <v>213</v>
      </c>
      <c r="Q3639" s="21" t="s">
        <v>1127</v>
      </c>
      <c r="R3639" s="21" t="s">
        <v>2037</v>
      </c>
      <c r="S3639" s="3">
        <v>4</v>
      </c>
      <c r="T3639" s="37"/>
      <c r="U3639" s="21" t="s">
        <v>18</v>
      </c>
      <c r="V3639" s="21" t="str">
        <f>VLOOKUP(P3639,'Customer List'!B:C,2,)</f>
        <v>Delhi</v>
      </c>
      <c r="W3639" s="38"/>
      <c r="X3639" s="30">
        <f>IF(OR(R3639 = "PRIYANKA MADAM", R3639 = "DEEPAK", R3639 = "PORTER"),N3639,"")</f>
        <v>45952</v>
      </c>
      <c r="Y3639" s="21">
        <f t="shared" si="379"/>
        <v>0</v>
      </c>
      <c r="Z3639" s="21" t="str">
        <f t="shared" si="380"/>
        <v>Wednesday</v>
      </c>
      <c r="AA3639" s="21" t="str">
        <f t="shared" si="381"/>
        <v>Wednesday</v>
      </c>
      <c r="AB3639" s="21" t="str">
        <f>VLOOKUP(U3639,'Currency Sheet'!A:C,3,)</f>
        <v>DOLLAR</v>
      </c>
      <c r="AC3639" s="42" t="str">
        <f>VLOOKUP(P3639,'Customer List'!B:D,3,)</f>
        <v>Local</v>
      </c>
    </row>
    <row r="3640" spans="1:29" x14ac:dyDescent="0.25">
      <c r="A3640" s="21">
        <v>3638</v>
      </c>
      <c r="B3640" s="21" t="s">
        <v>5208</v>
      </c>
      <c r="C3640" s="30">
        <v>45941</v>
      </c>
      <c r="D3640" s="30">
        <v>45948</v>
      </c>
      <c r="E3640" s="47">
        <v>177.1</v>
      </c>
      <c r="F3640" s="47">
        <f t="shared" si="376"/>
        <v>15584.8</v>
      </c>
      <c r="G3640" s="48">
        <f t="shared" si="377"/>
        <v>15584.8</v>
      </c>
      <c r="H3640" s="21">
        <v>640914</v>
      </c>
      <c r="I3640" s="21" t="s">
        <v>4831</v>
      </c>
      <c r="J3640" s="21">
        <v>1</v>
      </c>
      <c r="K3640" s="21">
        <v>1</v>
      </c>
      <c r="L3640" s="21">
        <f t="shared" si="378"/>
        <v>0</v>
      </c>
      <c r="M3640" s="21" t="s">
        <v>5679</v>
      </c>
      <c r="N3640" s="30">
        <v>45952</v>
      </c>
      <c r="O3640" s="48">
        <v>27450.5</v>
      </c>
      <c r="P3640" s="21" t="s">
        <v>2170</v>
      </c>
      <c r="Q3640" s="21">
        <v>58157302814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Gujrat</v>
      </c>
      <c r="W3640" s="38"/>
      <c r="X3640" s="30">
        <v>45955</v>
      </c>
      <c r="Y3640" s="21">
        <f t="shared" si="379"/>
        <v>3</v>
      </c>
      <c r="Z3640" s="21" t="str">
        <f t="shared" si="380"/>
        <v>Wednesday</v>
      </c>
      <c r="AA3640" s="21" t="str">
        <f t="shared" si="381"/>
        <v>Saturday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3639</v>
      </c>
      <c r="B3641" s="21" t="s">
        <v>5208</v>
      </c>
      <c r="C3641" s="30">
        <v>45941</v>
      </c>
      <c r="D3641" s="30">
        <v>45948</v>
      </c>
      <c r="E3641" s="47">
        <v>177.1</v>
      </c>
      <c r="F3641" s="47">
        <f t="shared" si="376"/>
        <v>15584.8</v>
      </c>
      <c r="G3641" s="48">
        <f t="shared" si="377"/>
        <v>15584.8</v>
      </c>
      <c r="H3641" s="21">
        <v>640914</v>
      </c>
      <c r="I3641" s="21" t="s">
        <v>4831</v>
      </c>
      <c r="J3641" s="21">
        <v>1</v>
      </c>
      <c r="K3641" s="21">
        <v>1</v>
      </c>
      <c r="L3641" s="21">
        <f t="shared" si="378"/>
        <v>0</v>
      </c>
      <c r="M3641" s="21" t="s">
        <v>5696</v>
      </c>
      <c r="N3641" s="30">
        <v>45952</v>
      </c>
      <c r="O3641" s="48">
        <v>27450.5</v>
      </c>
      <c r="P3641" s="21" t="s">
        <v>2170</v>
      </c>
      <c r="Q3641" s="21">
        <v>58157302814</v>
      </c>
      <c r="R3641" s="21" t="s">
        <v>40</v>
      </c>
      <c r="S3641" s="3">
        <v>4</v>
      </c>
      <c r="T3641" s="37"/>
      <c r="U3641" s="21" t="s">
        <v>18</v>
      </c>
      <c r="V3641" s="21" t="str">
        <f>VLOOKUP(P3641,'Customer List'!B:C,2,)</f>
        <v>Gujrat</v>
      </c>
      <c r="W3641" s="38"/>
      <c r="X3641" s="30">
        <v>45955</v>
      </c>
      <c r="Y3641" s="21">
        <f t="shared" si="379"/>
        <v>3</v>
      </c>
      <c r="Z3641" s="21" t="str">
        <f t="shared" si="380"/>
        <v>Wednesday</v>
      </c>
      <c r="AA3641" s="21" t="str">
        <f t="shared" si="381"/>
        <v>Saturday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3640</v>
      </c>
      <c r="B3642" s="21" t="s">
        <v>5208</v>
      </c>
      <c r="C3642" s="30">
        <v>45941</v>
      </c>
      <c r="D3642" s="30">
        <v>45948</v>
      </c>
      <c r="E3642" s="47">
        <v>1232.7</v>
      </c>
      <c r="F3642" s="47">
        <f t="shared" si="376"/>
        <v>108477.6</v>
      </c>
      <c r="G3642" s="48">
        <f t="shared" si="377"/>
        <v>108477.6</v>
      </c>
      <c r="H3642" s="21">
        <v>740809</v>
      </c>
      <c r="I3642" s="21" t="s">
        <v>4833</v>
      </c>
      <c r="J3642" s="21">
        <v>1</v>
      </c>
      <c r="K3642" s="21">
        <v>1</v>
      </c>
      <c r="L3642" s="21">
        <f t="shared" si="378"/>
        <v>0</v>
      </c>
      <c r="M3642" s="21" t="s">
        <v>5662</v>
      </c>
      <c r="N3642" s="30">
        <v>45952</v>
      </c>
      <c r="O3642" s="48">
        <v>191069</v>
      </c>
      <c r="P3642" s="21" t="s">
        <v>630</v>
      </c>
      <c r="Q3642" s="21">
        <v>58157309954</v>
      </c>
      <c r="R3642" s="21" t="s">
        <v>40</v>
      </c>
      <c r="S3642" s="3">
        <v>4</v>
      </c>
      <c r="T3642" s="37"/>
      <c r="U3642" s="21" t="s">
        <v>18</v>
      </c>
      <c r="V3642" s="21" t="str">
        <f>VLOOKUP(P3642,'Customer List'!B:C,2,)</f>
        <v>Telangana</v>
      </c>
      <c r="W3642" s="38"/>
      <c r="X3642" s="30">
        <v>45953</v>
      </c>
      <c r="Y3642" s="21">
        <f t="shared" si="379"/>
        <v>1</v>
      </c>
      <c r="Z3642" s="21" t="str">
        <f t="shared" si="380"/>
        <v>Wednesday</v>
      </c>
      <c r="AA3642" s="21" t="str">
        <f t="shared" si="381"/>
        <v>Thursday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x14ac:dyDescent="0.25">
      <c r="A3643" s="21">
        <v>3641</v>
      </c>
      <c r="B3643" s="21">
        <v>66753</v>
      </c>
      <c r="C3643" s="30">
        <v>45944</v>
      </c>
      <c r="D3643" s="30">
        <v>45948</v>
      </c>
      <c r="E3643" s="47">
        <v>370</v>
      </c>
      <c r="F3643" s="47">
        <f t="shared" si="376"/>
        <v>32560</v>
      </c>
      <c r="G3643" s="48">
        <f t="shared" si="377"/>
        <v>65120</v>
      </c>
      <c r="H3643" s="21" t="s">
        <v>2345</v>
      </c>
      <c r="I3643" s="21"/>
      <c r="J3643" s="21">
        <v>2</v>
      </c>
      <c r="K3643" s="21">
        <v>2</v>
      </c>
      <c r="L3643" s="21">
        <f t="shared" si="378"/>
        <v>0</v>
      </c>
      <c r="M3643" s="21" t="s">
        <v>5314</v>
      </c>
      <c r="N3643" s="30">
        <v>45955</v>
      </c>
      <c r="O3643" s="48">
        <v>80290</v>
      </c>
      <c r="P3643" s="21" t="s">
        <v>944</v>
      </c>
      <c r="Q3643" s="54">
        <v>58157405526</v>
      </c>
      <c r="R3643" s="21" t="s">
        <v>40</v>
      </c>
      <c r="S3643" s="3">
        <v>-20</v>
      </c>
      <c r="T3643" s="37"/>
      <c r="U3643" s="21" t="s">
        <v>2372</v>
      </c>
      <c r="V3643" s="21" t="str">
        <f>VLOOKUP(P3643,'Customer List'!B:C,2,)</f>
        <v>Banglore</v>
      </c>
      <c r="W3643" s="38"/>
      <c r="X3643" s="30">
        <v>45957</v>
      </c>
      <c r="Y3643" s="21">
        <f t="shared" si="379"/>
        <v>2</v>
      </c>
      <c r="Z3643" s="21" t="str">
        <f t="shared" si="380"/>
        <v>Saturday</v>
      </c>
      <c r="AA3643" s="21" t="str">
        <f t="shared" si="381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3642</v>
      </c>
      <c r="B3644" s="21">
        <v>66753</v>
      </c>
      <c r="C3644" s="30">
        <v>45944</v>
      </c>
      <c r="D3644" s="30">
        <v>45948</v>
      </c>
      <c r="E3644" s="47">
        <v>470</v>
      </c>
      <c r="F3644" s="47">
        <f t="shared" si="376"/>
        <v>41360</v>
      </c>
      <c r="G3644" s="48">
        <f t="shared" si="377"/>
        <v>41360</v>
      </c>
      <c r="H3644" s="21" t="s">
        <v>5288</v>
      </c>
      <c r="I3644" s="21"/>
      <c r="J3644" s="21">
        <v>1</v>
      </c>
      <c r="K3644" s="21">
        <v>1</v>
      </c>
      <c r="L3644" s="21">
        <f t="shared" si="378"/>
        <v>0</v>
      </c>
      <c r="M3644" s="21" t="s">
        <v>5309</v>
      </c>
      <c r="N3644" s="30">
        <v>45955</v>
      </c>
      <c r="O3644" s="48">
        <v>54637.5</v>
      </c>
      <c r="P3644" s="21" t="s">
        <v>4745</v>
      </c>
      <c r="Q3644" s="54">
        <v>58157406311</v>
      </c>
      <c r="R3644" s="21" t="s">
        <v>40</v>
      </c>
      <c r="S3644" s="3">
        <v>-20</v>
      </c>
      <c r="T3644" s="37"/>
      <c r="U3644" s="21" t="s">
        <v>2372</v>
      </c>
      <c r="V3644" s="21" t="str">
        <f>VLOOKUP(P3644,'Customer List'!B:C,2,)</f>
        <v>Pune</v>
      </c>
      <c r="W3644" s="38"/>
      <c r="X3644" s="30">
        <v>45957</v>
      </c>
      <c r="Y3644" s="21">
        <f t="shared" si="379"/>
        <v>2</v>
      </c>
      <c r="Z3644" s="21" t="str">
        <f t="shared" si="380"/>
        <v>Saturday</v>
      </c>
      <c r="AA3644" s="21" t="str">
        <f t="shared" si="381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3643</v>
      </c>
      <c r="B3645" s="21" t="s">
        <v>5293</v>
      </c>
      <c r="C3645" s="30">
        <v>45947</v>
      </c>
      <c r="D3645" s="30">
        <v>45954</v>
      </c>
      <c r="E3645" s="47">
        <v>337.5</v>
      </c>
      <c r="F3645" s="47">
        <f t="shared" si="376"/>
        <v>29700</v>
      </c>
      <c r="G3645" s="48">
        <f t="shared" si="377"/>
        <v>89100</v>
      </c>
      <c r="H3645" s="21" t="s">
        <v>5294</v>
      </c>
      <c r="I3645" s="21"/>
      <c r="J3645" s="21">
        <v>3</v>
      </c>
      <c r="K3645" s="21">
        <v>3</v>
      </c>
      <c r="L3645" s="21">
        <f t="shared" si="378"/>
        <v>0</v>
      </c>
      <c r="M3645" s="21" t="s">
        <v>5685</v>
      </c>
      <c r="N3645" s="30">
        <v>45957</v>
      </c>
      <c r="O3645" s="48">
        <v>63750</v>
      </c>
      <c r="P3645" s="21" t="s">
        <v>625</v>
      </c>
      <c r="Q3645" s="21" t="s">
        <v>636</v>
      </c>
      <c r="R3645" s="21" t="s">
        <v>637</v>
      </c>
      <c r="S3645" s="3">
        <v>4</v>
      </c>
      <c r="T3645" s="37"/>
      <c r="U3645" s="21" t="s">
        <v>5295</v>
      </c>
      <c r="V3645" s="21" t="str">
        <f>VLOOKUP(P3645,'Customer List'!B:C,2,)</f>
        <v>Delhi</v>
      </c>
      <c r="W3645" s="38"/>
      <c r="X3645" s="30">
        <f>IF(OR(R3645 = "PRIYANKA MADAM", R3645 = "DEEPAK", R3645 = "PORTER"),N3645,"")</f>
        <v>45957</v>
      </c>
      <c r="Y3645" s="21">
        <f t="shared" si="379"/>
        <v>0</v>
      </c>
      <c r="Z3645" s="21" t="str">
        <f t="shared" si="380"/>
        <v>Monday</v>
      </c>
      <c r="AA3645" s="21" t="str">
        <f t="shared" si="381"/>
        <v>Monday</v>
      </c>
      <c r="AB3645" s="21" t="str">
        <f>VLOOKUP(U3645,'Currency Sheet'!A:C,3,)</f>
        <v>DOLLAR</v>
      </c>
      <c r="AC3645" s="42" t="str">
        <f>VLOOKUP(P3645,'Customer List'!B:D,3,)</f>
        <v>Local</v>
      </c>
    </row>
    <row r="3646" spans="1:29" x14ac:dyDescent="0.25">
      <c r="A3646" s="21">
        <v>3644</v>
      </c>
      <c r="B3646" s="21" t="s">
        <v>5362</v>
      </c>
      <c r="C3646" s="30">
        <v>45941</v>
      </c>
      <c r="D3646" s="30">
        <v>45954</v>
      </c>
      <c r="E3646" s="47">
        <v>140</v>
      </c>
      <c r="F3646" s="47">
        <f t="shared" si="376"/>
        <v>12320</v>
      </c>
      <c r="G3646" s="48">
        <f t="shared" si="377"/>
        <v>12320</v>
      </c>
      <c r="H3646" s="21" t="s">
        <v>5329</v>
      </c>
      <c r="I3646" s="21" t="s">
        <v>5330</v>
      </c>
      <c r="J3646" s="21">
        <v>1</v>
      </c>
      <c r="K3646" s="21">
        <v>1</v>
      </c>
      <c r="L3646" s="21">
        <f t="shared" si="378"/>
        <v>0</v>
      </c>
      <c r="M3646" s="21" t="s">
        <v>5608</v>
      </c>
      <c r="N3646" s="30">
        <v>45955</v>
      </c>
      <c r="O3646" s="48">
        <v>15500</v>
      </c>
      <c r="P3646" s="21" t="s">
        <v>593</v>
      </c>
      <c r="Q3646" s="54">
        <v>58157408606</v>
      </c>
      <c r="R3646" s="21" t="s">
        <v>40</v>
      </c>
      <c r="S3646" s="3">
        <v>-20</v>
      </c>
      <c r="T3646" s="37"/>
      <c r="U3646" s="21" t="s">
        <v>5363</v>
      </c>
      <c r="V3646" s="21" t="str">
        <f>VLOOKUP(P3646,'Customer List'!B:C,2,)</f>
        <v>Odisha</v>
      </c>
      <c r="W3646" s="38"/>
      <c r="X3646" s="30">
        <v>45957</v>
      </c>
      <c r="Y3646" s="21">
        <f t="shared" si="379"/>
        <v>2</v>
      </c>
      <c r="Z3646" s="21" t="str">
        <f t="shared" si="380"/>
        <v>Saturday</v>
      </c>
      <c r="AA3646" s="21" t="str">
        <f t="shared" si="381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3645</v>
      </c>
      <c r="B3647" s="21" t="s">
        <v>5362</v>
      </c>
      <c r="C3647" s="30">
        <v>45941</v>
      </c>
      <c r="D3647" s="30">
        <v>45954</v>
      </c>
      <c r="E3647" s="47">
        <v>140</v>
      </c>
      <c r="F3647" s="47">
        <f t="shared" si="376"/>
        <v>12320</v>
      </c>
      <c r="G3647" s="48">
        <f t="shared" si="377"/>
        <v>12320</v>
      </c>
      <c r="H3647" s="21" t="s">
        <v>5331</v>
      </c>
      <c r="I3647" s="21" t="s">
        <v>5332</v>
      </c>
      <c r="J3647" s="21">
        <v>1</v>
      </c>
      <c r="K3647" s="21">
        <v>1</v>
      </c>
      <c r="L3647" s="21">
        <f t="shared" si="378"/>
        <v>0</v>
      </c>
      <c r="M3647" s="21" t="s">
        <v>5608</v>
      </c>
      <c r="N3647" s="30">
        <v>45955</v>
      </c>
      <c r="O3647" s="48">
        <v>15500</v>
      </c>
      <c r="P3647" s="21" t="s">
        <v>593</v>
      </c>
      <c r="Q3647" s="54">
        <v>58157408606</v>
      </c>
      <c r="R3647" s="21" t="s">
        <v>40</v>
      </c>
      <c r="S3647" s="3">
        <v>-20</v>
      </c>
      <c r="T3647" s="37"/>
      <c r="U3647" s="21" t="s">
        <v>5363</v>
      </c>
      <c r="V3647" s="21" t="str">
        <f>VLOOKUP(P3647,'Customer List'!B:C,2,)</f>
        <v>Odisha</v>
      </c>
      <c r="W3647" s="38"/>
      <c r="X3647" s="30">
        <v>45957</v>
      </c>
      <c r="Y3647" s="21">
        <f t="shared" si="379"/>
        <v>2</v>
      </c>
      <c r="Z3647" s="21" t="str">
        <f t="shared" si="380"/>
        <v>Saturday</v>
      </c>
      <c r="AA3647" s="21" t="str">
        <f t="shared" si="381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3646</v>
      </c>
      <c r="B3648" s="21" t="s">
        <v>5362</v>
      </c>
      <c r="C3648" s="30">
        <v>45941</v>
      </c>
      <c r="D3648" s="30">
        <v>45954</v>
      </c>
      <c r="E3648" s="47">
        <v>140</v>
      </c>
      <c r="F3648" s="47">
        <f t="shared" si="376"/>
        <v>12320</v>
      </c>
      <c r="G3648" s="48">
        <f t="shared" si="377"/>
        <v>12320</v>
      </c>
      <c r="H3648" s="21" t="s">
        <v>5333</v>
      </c>
      <c r="I3648" s="21" t="s">
        <v>5334</v>
      </c>
      <c r="J3648" s="21">
        <v>1</v>
      </c>
      <c r="K3648" s="21">
        <v>1</v>
      </c>
      <c r="L3648" s="21">
        <f t="shared" si="378"/>
        <v>0</v>
      </c>
      <c r="M3648" s="21" t="s">
        <v>5608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5363</v>
      </c>
      <c r="V3648" s="21" t="str">
        <f>VLOOKUP(P3648,'Customer List'!B:C,2,)</f>
        <v>Odisha</v>
      </c>
      <c r="W3648" s="38"/>
      <c r="X3648" s="30">
        <v>45957</v>
      </c>
      <c r="Y3648" s="21">
        <f t="shared" si="379"/>
        <v>2</v>
      </c>
      <c r="Z3648" s="21" t="str">
        <f t="shared" si="380"/>
        <v>Saturday</v>
      </c>
      <c r="AA3648" s="21" t="str">
        <f t="shared" si="381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3647</v>
      </c>
      <c r="B3649" s="21" t="s">
        <v>5362</v>
      </c>
      <c r="C3649" s="30">
        <v>45941</v>
      </c>
      <c r="D3649" s="30">
        <v>45954</v>
      </c>
      <c r="E3649" s="47">
        <v>140</v>
      </c>
      <c r="F3649" s="47">
        <f t="shared" si="376"/>
        <v>12320</v>
      </c>
      <c r="G3649" s="48">
        <f t="shared" si="377"/>
        <v>12320</v>
      </c>
      <c r="H3649" s="21" t="s">
        <v>5335</v>
      </c>
      <c r="I3649" s="21" t="s">
        <v>5336</v>
      </c>
      <c r="J3649" s="21">
        <v>1</v>
      </c>
      <c r="K3649" s="21">
        <v>1</v>
      </c>
      <c r="L3649" s="21">
        <f t="shared" si="378"/>
        <v>0</v>
      </c>
      <c r="M3649" s="21" t="s">
        <v>5608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5363</v>
      </c>
      <c r="V3649" s="21" t="str">
        <f>VLOOKUP(P3649,'Customer List'!B:C,2,)</f>
        <v>Odisha</v>
      </c>
      <c r="W3649" s="38"/>
      <c r="X3649" s="30">
        <v>45957</v>
      </c>
      <c r="Y3649" s="21">
        <f t="shared" si="379"/>
        <v>2</v>
      </c>
      <c r="Z3649" s="21" t="str">
        <f t="shared" si="380"/>
        <v>Saturday</v>
      </c>
      <c r="AA3649" s="21" t="str">
        <f t="shared" si="381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3648</v>
      </c>
      <c r="B3650" s="21" t="s">
        <v>5362</v>
      </c>
      <c r="C3650" s="30">
        <v>45941</v>
      </c>
      <c r="D3650" s="30">
        <v>45954</v>
      </c>
      <c r="E3650" s="47">
        <v>140</v>
      </c>
      <c r="F3650" s="47">
        <f t="shared" si="376"/>
        <v>12320</v>
      </c>
      <c r="G3650" s="48">
        <f t="shared" si="377"/>
        <v>12320</v>
      </c>
      <c r="H3650" s="21" t="s">
        <v>5337</v>
      </c>
      <c r="I3650" s="21" t="s">
        <v>5338</v>
      </c>
      <c r="J3650" s="21">
        <v>1</v>
      </c>
      <c r="K3650" s="21">
        <v>1</v>
      </c>
      <c r="L3650" s="21">
        <f t="shared" si="378"/>
        <v>0</v>
      </c>
      <c r="M3650" s="21" t="s">
        <v>5608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5363</v>
      </c>
      <c r="V3650" s="21" t="str">
        <f>VLOOKUP(P3650,'Customer List'!B:C,2,)</f>
        <v>Odisha</v>
      </c>
      <c r="W3650" s="38"/>
      <c r="X3650" s="30">
        <v>45957</v>
      </c>
      <c r="Y3650" s="21">
        <f t="shared" si="379"/>
        <v>2</v>
      </c>
      <c r="Z3650" s="21" t="str">
        <f t="shared" si="380"/>
        <v>Saturday</v>
      </c>
      <c r="AA3650" s="21" t="str">
        <f t="shared" si="381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3649</v>
      </c>
      <c r="B3651" s="21" t="s">
        <v>5362</v>
      </c>
      <c r="C3651" s="30">
        <v>45941</v>
      </c>
      <c r="D3651" s="30">
        <v>45954</v>
      </c>
      <c r="E3651" s="47">
        <v>125</v>
      </c>
      <c r="F3651" s="47">
        <f t="shared" si="376"/>
        <v>11000</v>
      </c>
      <c r="G3651" s="48">
        <f t="shared" si="377"/>
        <v>11000</v>
      </c>
      <c r="H3651" s="21" t="s">
        <v>5339</v>
      </c>
      <c r="I3651" s="21" t="s">
        <v>5340</v>
      </c>
      <c r="J3651" s="21">
        <v>1</v>
      </c>
      <c r="K3651" s="21">
        <v>1</v>
      </c>
      <c r="L3651" s="21">
        <f t="shared" si="378"/>
        <v>0</v>
      </c>
      <c r="M3651" s="21" t="s">
        <v>5608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5363</v>
      </c>
      <c r="V3651" s="21" t="str">
        <f>VLOOKUP(P3651,'Customer List'!B:C,2,)</f>
        <v>Odisha</v>
      </c>
      <c r="W3651" s="38"/>
      <c r="X3651" s="30">
        <v>45957</v>
      </c>
      <c r="Y3651" s="21">
        <f t="shared" si="379"/>
        <v>2</v>
      </c>
      <c r="Z3651" s="21" t="str">
        <f t="shared" si="380"/>
        <v>Saturday</v>
      </c>
      <c r="AA3651" s="21" t="str">
        <f t="shared" si="381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3650</v>
      </c>
      <c r="B3652" s="21" t="s">
        <v>5362</v>
      </c>
      <c r="C3652" s="30">
        <v>45941</v>
      </c>
      <c r="D3652" s="30">
        <v>45954</v>
      </c>
      <c r="E3652" s="47">
        <v>140</v>
      </c>
      <c r="F3652" s="47">
        <f t="shared" ref="F3652:F3716" si="382">IF(AB3652="DOLLAR",E3652*88,E3652)</f>
        <v>12320</v>
      </c>
      <c r="G3652" s="48">
        <f t="shared" ref="G3652:G3716" si="383">F3652*J3652</f>
        <v>12320</v>
      </c>
      <c r="H3652" s="21" t="s">
        <v>3380</v>
      </c>
      <c r="I3652" s="21" t="s">
        <v>5341</v>
      </c>
      <c r="J3652" s="21">
        <v>1</v>
      </c>
      <c r="K3652" s="21">
        <v>1</v>
      </c>
      <c r="L3652" s="21">
        <f t="shared" ref="L3652:L3716" si="384">J3652-K3652</f>
        <v>0</v>
      </c>
      <c r="M3652" s="21" t="s">
        <v>5608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5363</v>
      </c>
      <c r="V3652" s="21" t="str">
        <f>VLOOKUP(P3652,'Customer List'!B:C,2,)</f>
        <v>Odisha</v>
      </c>
      <c r="W3652" s="38"/>
      <c r="X3652" s="30">
        <v>45957</v>
      </c>
      <c r="Y3652" s="21">
        <f t="shared" ref="Y3652:Y3716" si="385">IF(X3652="", "", X3652-N3652)</f>
        <v>2</v>
      </c>
      <c r="Z3652" s="21" t="str">
        <f t="shared" ref="Z3652:Z3716" si="386">IF(N3652="", "", TEXT(N3652, "dddd"))</f>
        <v>Saturday</v>
      </c>
      <c r="AA3652" s="21" t="str">
        <f t="shared" ref="AA3652:AA3716" si="387">IF(X3652="", "", TEXT(X3652, "dddd"))</f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3651</v>
      </c>
      <c r="B3653" s="21" t="s">
        <v>5362</v>
      </c>
      <c r="C3653" s="30">
        <v>45941</v>
      </c>
      <c r="D3653" s="30">
        <v>45954</v>
      </c>
      <c r="E3653" s="47">
        <v>140</v>
      </c>
      <c r="F3653" s="47">
        <f t="shared" si="382"/>
        <v>12320</v>
      </c>
      <c r="G3653" s="48">
        <f t="shared" si="383"/>
        <v>12320</v>
      </c>
      <c r="H3653" s="21" t="s">
        <v>5342</v>
      </c>
      <c r="I3653" s="21" t="s">
        <v>5343</v>
      </c>
      <c r="J3653" s="21">
        <v>1</v>
      </c>
      <c r="K3653" s="21">
        <v>1</v>
      </c>
      <c r="L3653" s="21">
        <f t="shared" si="384"/>
        <v>0</v>
      </c>
      <c r="M3653" s="21" t="s">
        <v>5608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5363</v>
      </c>
      <c r="V3653" s="21" t="str">
        <f>VLOOKUP(P3653,'Customer List'!B:C,2,)</f>
        <v>Odisha</v>
      </c>
      <c r="W3653" s="38"/>
      <c r="X3653" s="30">
        <v>45957</v>
      </c>
      <c r="Y3653" s="21">
        <f t="shared" si="385"/>
        <v>2</v>
      </c>
      <c r="Z3653" s="21" t="str">
        <f t="shared" si="386"/>
        <v>Saturday</v>
      </c>
      <c r="AA3653" s="21" t="str">
        <f t="shared" si="387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3652</v>
      </c>
      <c r="B3654" s="21" t="s">
        <v>5362</v>
      </c>
      <c r="C3654" s="30">
        <v>45941</v>
      </c>
      <c r="D3654" s="30">
        <v>45954</v>
      </c>
      <c r="E3654" s="47">
        <v>140</v>
      </c>
      <c r="F3654" s="47">
        <f t="shared" si="382"/>
        <v>12320</v>
      </c>
      <c r="G3654" s="48">
        <f t="shared" si="383"/>
        <v>12320</v>
      </c>
      <c r="H3654" s="21" t="s">
        <v>5344</v>
      </c>
      <c r="I3654" s="21" t="s">
        <v>5345</v>
      </c>
      <c r="J3654" s="21">
        <v>1</v>
      </c>
      <c r="K3654" s="21">
        <v>1</v>
      </c>
      <c r="L3654" s="21">
        <f t="shared" si="384"/>
        <v>0</v>
      </c>
      <c r="M3654" s="21" t="s">
        <v>5608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5363</v>
      </c>
      <c r="V3654" s="21" t="str">
        <f>VLOOKUP(P3654,'Customer List'!B:C,2,)</f>
        <v>Odisha</v>
      </c>
      <c r="W3654" s="38"/>
      <c r="X3654" s="30">
        <v>45957</v>
      </c>
      <c r="Y3654" s="21">
        <f t="shared" si="385"/>
        <v>2</v>
      </c>
      <c r="Z3654" s="21" t="str">
        <f t="shared" si="386"/>
        <v>Saturday</v>
      </c>
      <c r="AA3654" s="21" t="str">
        <f t="shared" si="387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3653</v>
      </c>
      <c r="B3655" s="21" t="s">
        <v>5362</v>
      </c>
      <c r="C3655" s="30">
        <v>45941</v>
      </c>
      <c r="D3655" s="30">
        <v>45954</v>
      </c>
      <c r="E3655" s="47">
        <v>140</v>
      </c>
      <c r="F3655" s="47">
        <f t="shared" si="382"/>
        <v>12320</v>
      </c>
      <c r="G3655" s="48">
        <f t="shared" si="383"/>
        <v>12320</v>
      </c>
      <c r="H3655" s="21" t="s">
        <v>5346</v>
      </c>
      <c r="I3655" s="21" t="s">
        <v>5347</v>
      </c>
      <c r="J3655" s="21">
        <v>1</v>
      </c>
      <c r="K3655" s="21">
        <v>1</v>
      </c>
      <c r="L3655" s="21">
        <f t="shared" si="384"/>
        <v>0</v>
      </c>
      <c r="M3655" s="21" t="s">
        <v>5608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5363</v>
      </c>
      <c r="V3655" s="21" t="str">
        <f>VLOOKUP(P3655,'Customer List'!B:C,2,)</f>
        <v>Odisha</v>
      </c>
      <c r="W3655" s="38"/>
      <c r="X3655" s="30">
        <v>45957</v>
      </c>
      <c r="Y3655" s="21">
        <f t="shared" si="385"/>
        <v>2</v>
      </c>
      <c r="Z3655" s="21" t="str">
        <f t="shared" si="386"/>
        <v>Saturday</v>
      </c>
      <c r="AA3655" s="21" t="str">
        <f t="shared" si="387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3654</v>
      </c>
      <c r="B3656" s="21" t="s">
        <v>5362</v>
      </c>
      <c r="C3656" s="30">
        <v>45941</v>
      </c>
      <c r="D3656" s="30">
        <v>45954</v>
      </c>
      <c r="E3656" s="47">
        <v>140</v>
      </c>
      <c r="F3656" s="47">
        <f t="shared" si="382"/>
        <v>12320</v>
      </c>
      <c r="G3656" s="48">
        <f t="shared" si="383"/>
        <v>12320</v>
      </c>
      <c r="H3656" s="21" t="s">
        <v>5348</v>
      </c>
      <c r="I3656" s="21" t="s">
        <v>5349</v>
      </c>
      <c r="J3656" s="21">
        <v>1</v>
      </c>
      <c r="K3656" s="21">
        <v>1</v>
      </c>
      <c r="L3656" s="21">
        <f t="shared" si="384"/>
        <v>0</v>
      </c>
      <c r="M3656" s="21" t="s">
        <v>5608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5363</v>
      </c>
      <c r="V3656" s="21" t="str">
        <f>VLOOKUP(P3656,'Customer List'!B:C,2,)</f>
        <v>Odisha</v>
      </c>
      <c r="W3656" s="38"/>
      <c r="X3656" s="30">
        <v>45957</v>
      </c>
      <c r="Y3656" s="21">
        <f t="shared" si="385"/>
        <v>2</v>
      </c>
      <c r="Z3656" s="21" t="str">
        <f t="shared" si="386"/>
        <v>Saturday</v>
      </c>
      <c r="AA3656" s="21" t="str">
        <f t="shared" si="387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3655</v>
      </c>
      <c r="B3657" s="21" t="s">
        <v>5362</v>
      </c>
      <c r="C3657" s="30">
        <v>45941</v>
      </c>
      <c r="D3657" s="30">
        <v>45954</v>
      </c>
      <c r="E3657" s="47">
        <v>140</v>
      </c>
      <c r="F3657" s="47">
        <f t="shared" si="382"/>
        <v>12320</v>
      </c>
      <c r="G3657" s="48">
        <f t="shared" si="383"/>
        <v>12320</v>
      </c>
      <c r="H3657" s="21" t="s">
        <v>5350</v>
      </c>
      <c r="I3657" s="21" t="s">
        <v>5351</v>
      </c>
      <c r="J3657" s="21">
        <v>1</v>
      </c>
      <c r="K3657" s="21">
        <v>1</v>
      </c>
      <c r="L3657" s="21">
        <f t="shared" si="384"/>
        <v>0</v>
      </c>
      <c r="M3657" s="21" t="s">
        <v>5608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5363</v>
      </c>
      <c r="V3657" s="21" t="str">
        <f>VLOOKUP(P3657,'Customer List'!B:C,2,)</f>
        <v>Odisha</v>
      </c>
      <c r="W3657" s="38"/>
      <c r="X3657" s="30">
        <v>45957</v>
      </c>
      <c r="Y3657" s="21">
        <f t="shared" si="385"/>
        <v>2</v>
      </c>
      <c r="Z3657" s="21" t="str">
        <f t="shared" si="386"/>
        <v>Saturday</v>
      </c>
      <c r="AA3657" s="21" t="str">
        <f t="shared" si="387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3656</v>
      </c>
      <c r="B3658" s="21" t="s">
        <v>5362</v>
      </c>
      <c r="C3658" s="30">
        <v>45941</v>
      </c>
      <c r="D3658" s="30">
        <v>45954</v>
      </c>
      <c r="E3658" s="47">
        <v>140</v>
      </c>
      <c r="F3658" s="47">
        <f t="shared" si="382"/>
        <v>12320</v>
      </c>
      <c r="G3658" s="48">
        <f t="shared" si="383"/>
        <v>12320</v>
      </c>
      <c r="H3658" s="21" t="s">
        <v>5352</v>
      </c>
      <c r="I3658" s="21" t="s">
        <v>5353</v>
      </c>
      <c r="J3658" s="21">
        <v>1</v>
      </c>
      <c r="K3658" s="21">
        <v>1</v>
      </c>
      <c r="L3658" s="21">
        <f t="shared" si="384"/>
        <v>0</v>
      </c>
      <c r="M3658" s="21" t="s">
        <v>5608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5363</v>
      </c>
      <c r="V3658" s="21" t="str">
        <f>VLOOKUP(P3658,'Customer List'!B:C,2,)</f>
        <v>Odisha</v>
      </c>
      <c r="W3658" s="38"/>
      <c r="X3658" s="30">
        <v>45957</v>
      </c>
      <c r="Y3658" s="21">
        <f t="shared" si="385"/>
        <v>2</v>
      </c>
      <c r="Z3658" s="21" t="str">
        <f t="shared" si="386"/>
        <v>Saturday</v>
      </c>
      <c r="AA3658" s="21" t="str">
        <f t="shared" si="387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3657</v>
      </c>
      <c r="B3659" s="21" t="s">
        <v>5362</v>
      </c>
      <c r="C3659" s="30">
        <v>45941</v>
      </c>
      <c r="D3659" s="30">
        <v>45954</v>
      </c>
      <c r="E3659" s="47">
        <v>140</v>
      </c>
      <c r="F3659" s="47">
        <f t="shared" si="382"/>
        <v>12320</v>
      </c>
      <c r="G3659" s="48">
        <f t="shared" si="383"/>
        <v>12320</v>
      </c>
      <c r="H3659" s="21" t="s">
        <v>5354</v>
      </c>
      <c r="I3659" s="21" t="s">
        <v>5355</v>
      </c>
      <c r="J3659" s="21">
        <v>1</v>
      </c>
      <c r="K3659" s="21">
        <v>1</v>
      </c>
      <c r="L3659" s="21">
        <f t="shared" si="384"/>
        <v>0</v>
      </c>
      <c r="M3659" s="21" t="s">
        <v>5608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5363</v>
      </c>
      <c r="V3659" s="21" t="str">
        <f>VLOOKUP(P3659,'Customer List'!B:C,2,)</f>
        <v>Odisha</v>
      </c>
      <c r="W3659" s="38"/>
      <c r="X3659" s="30">
        <v>45957</v>
      </c>
      <c r="Y3659" s="21">
        <f t="shared" si="385"/>
        <v>2</v>
      </c>
      <c r="Z3659" s="21" t="str">
        <f t="shared" si="386"/>
        <v>Saturday</v>
      </c>
      <c r="AA3659" s="21" t="str">
        <f t="shared" si="387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3658</v>
      </c>
      <c r="B3660" s="21" t="s">
        <v>5362</v>
      </c>
      <c r="C3660" s="30">
        <v>45941</v>
      </c>
      <c r="D3660" s="30">
        <v>45954</v>
      </c>
      <c r="E3660" s="47">
        <v>140</v>
      </c>
      <c r="F3660" s="47">
        <f t="shared" si="382"/>
        <v>12320</v>
      </c>
      <c r="G3660" s="48">
        <f t="shared" si="383"/>
        <v>12320</v>
      </c>
      <c r="H3660" s="21" t="s">
        <v>5356</v>
      </c>
      <c r="I3660" s="21" t="s">
        <v>5357</v>
      </c>
      <c r="J3660" s="21">
        <v>1</v>
      </c>
      <c r="K3660" s="21">
        <v>1</v>
      </c>
      <c r="L3660" s="21">
        <f t="shared" si="384"/>
        <v>0</v>
      </c>
      <c r="M3660" s="21" t="s">
        <v>5608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5363</v>
      </c>
      <c r="V3660" s="21" t="str">
        <f>VLOOKUP(P3660,'Customer List'!B:C,2,)</f>
        <v>Odisha</v>
      </c>
      <c r="W3660" s="38"/>
      <c r="X3660" s="30">
        <v>45957</v>
      </c>
      <c r="Y3660" s="21">
        <f t="shared" si="385"/>
        <v>2</v>
      </c>
      <c r="Z3660" s="21" t="str">
        <f t="shared" si="386"/>
        <v>Saturday</v>
      </c>
      <c r="AA3660" s="21" t="str">
        <f t="shared" si="387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x14ac:dyDescent="0.25">
      <c r="A3661" s="21">
        <v>3659</v>
      </c>
      <c r="B3661" s="21" t="s">
        <v>5362</v>
      </c>
      <c r="C3661" s="30">
        <v>45941</v>
      </c>
      <c r="D3661" s="30">
        <v>45954</v>
      </c>
      <c r="E3661" s="47">
        <v>140</v>
      </c>
      <c r="F3661" s="47">
        <f t="shared" si="382"/>
        <v>12320</v>
      </c>
      <c r="G3661" s="48">
        <f t="shared" si="383"/>
        <v>12320</v>
      </c>
      <c r="H3661" s="21" t="s">
        <v>5358</v>
      </c>
      <c r="I3661" s="21" t="s">
        <v>5359</v>
      </c>
      <c r="J3661" s="21">
        <v>1</v>
      </c>
      <c r="K3661" s="21">
        <v>1</v>
      </c>
      <c r="L3661" s="21">
        <f t="shared" si="384"/>
        <v>0</v>
      </c>
      <c r="M3661" s="21" t="s">
        <v>5608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5363</v>
      </c>
      <c r="V3661" s="21" t="str">
        <f>VLOOKUP(P3661,'Customer List'!B:C,2,)</f>
        <v>Odisha</v>
      </c>
      <c r="W3661" s="38"/>
      <c r="X3661" s="30">
        <v>45957</v>
      </c>
      <c r="Y3661" s="21">
        <f t="shared" si="385"/>
        <v>2</v>
      </c>
      <c r="Z3661" s="21" t="str">
        <f t="shared" si="386"/>
        <v>Saturday</v>
      </c>
      <c r="AA3661" s="21" t="str">
        <f t="shared" si="387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x14ac:dyDescent="0.25">
      <c r="A3662" s="21">
        <v>3660</v>
      </c>
      <c r="B3662" s="21" t="s">
        <v>5362</v>
      </c>
      <c r="C3662" s="30">
        <v>45941</v>
      </c>
      <c r="D3662" s="30">
        <v>45954</v>
      </c>
      <c r="E3662" s="47">
        <v>140</v>
      </c>
      <c r="F3662" s="47">
        <f t="shared" si="382"/>
        <v>12320</v>
      </c>
      <c r="G3662" s="48">
        <f t="shared" si="383"/>
        <v>12320</v>
      </c>
      <c r="H3662" s="21" t="s">
        <v>5360</v>
      </c>
      <c r="I3662" s="21" t="s">
        <v>5361</v>
      </c>
      <c r="J3662" s="21">
        <v>1</v>
      </c>
      <c r="K3662" s="21">
        <v>1</v>
      </c>
      <c r="L3662" s="21">
        <f t="shared" si="384"/>
        <v>0</v>
      </c>
      <c r="M3662" s="21" t="s">
        <v>5608</v>
      </c>
      <c r="N3662" s="30">
        <v>45955</v>
      </c>
      <c r="O3662" s="48">
        <v>15500</v>
      </c>
      <c r="P3662" s="21" t="s">
        <v>593</v>
      </c>
      <c r="Q3662" s="54">
        <v>58157408606</v>
      </c>
      <c r="R3662" s="21" t="s">
        <v>40</v>
      </c>
      <c r="S3662" s="3">
        <v>-20</v>
      </c>
      <c r="T3662" s="37"/>
      <c r="U3662" s="21" t="s">
        <v>5363</v>
      </c>
      <c r="V3662" s="21" t="str">
        <f>VLOOKUP(P3662,'Customer List'!B:C,2,)</f>
        <v>Odisha</v>
      </c>
      <c r="W3662" s="38"/>
      <c r="X3662" s="30">
        <v>45957</v>
      </c>
      <c r="Y3662" s="21">
        <f t="shared" si="385"/>
        <v>2</v>
      </c>
      <c r="Z3662" s="21" t="str">
        <f t="shared" si="386"/>
        <v>Saturday</v>
      </c>
      <c r="AA3662" s="21" t="str">
        <f t="shared" si="387"/>
        <v>Monday</v>
      </c>
      <c r="AB3662" s="21" t="str">
        <f>VLOOKUP(U3662,'Currency Sheet'!A:C,3,)</f>
        <v>DOLLAR</v>
      </c>
      <c r="AC3662" s="42" t="str">
        <f>VLOOKUP(P3662,'Customer List'!B:D,3,)</f>
        <v>OutStation</v>
      </c>
    </row>
    <row r="3663" spans="1:29" x14ac:dyDescent="0.25">
      <c r="A3663" s="21">
        <v>3661</v>
      </c>
      <c r="B3663" s="21" t="s">
        <v>5296</v>
      </c>
      <c r="C3663" s="30">
        <v>45946</v>
      </c>
      <c r="D3663" s="30">
        <v>45954</v>
      </c>
      <c r="E3663" s="47">
        <v>1100</v>
      </c>
      <c r="F3663" s="47">
        <f t="shared" si="382"/>
        <v>1100</v>
      </c>
      <c r="G3663" s="48">
        <f t="shared" si="383"/>
        <v>12100</v>
      </c>
      <c r="H3663" s="21">
        <v>1261254</v>
      </c>
      <c r="I3663" s="21" t="s">
        <v>5572</v>
      </c>
      <c r="J3663" s="21">
        <v>11</v>
      </c>
      <c r="K3663" s="21">
        <v>11</v>
      </c>
      <c r="L3663" s="21">
        <f t="shared" si="384"/>
        <v>0</v>
      </c>
      <c r="M3663" s="21" t="s">
        <v>5689</v>
      </c>
      <c r="N3663" s="30">
        <v>45957</v>
      </c>
      <c r="O3663" s="48">
        <v>11000</v>
      </c>
      <c r="P3663" s="21" t="s">
        <v>16</v>
      </c>
      <c r="Q3663" s="21" t="s">
        <v>636</v>
      </c>
      <c r="R3663" s="21" t="s">
        <v>637</v>
      </c>
      <c r="S3663" s="3">
        <v>4</v>
      </c>
      <c r="T3663" s="37"/>
      <c r="U3663" s="21" t="s">
        <v>5298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85"/>
        <v>0</v>
      </c>
      <c r="Z3663" s="21" t="str">
        <f t="shared" si="386"/>
        <v>Monday</v>
      </c>
      <c r="AA3663" s="21" t="str">
        <f t="shared" si="387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3662</v>
      </c>
      <c r="B3664" s="21" t="s">
        <v>5296</v>
      </c>
      <c r="C3664" s="30">
        <v>45946</v>
      </c>
      <c r="D3664" s="30">
        <v>45954</v>
      </c>
      <c r="E3664" s="47">
        <v>1100</v>
      </c>
      <c r="F3664" s="47">
        <f t="shared" si="382"/>
        <v>1100</v>
      </c>
      <c r="G3664" s="48">
        <f t="shared" si="383"/>
        <v>2200</v>
      </c>
      <c r="H3664" s="21">
        <v>1261254</v>
      </c>
      <c r="I3664" s="21" t="s">
        <v>5572</v>
      </c>
      <c r="J3664" s="21">
        <v>2</v>
      </c>
      <c r="K3664" s="21">
        <v>2</v>
      </c>
      <c r="L3664" s="21">
        <f t="shared" si="384"/>
        <v>0</v>
      </c>
      <c r="M3664" s="21" t="s">
        <v>6365</v>
      </c>
      <c r="N3664" s="30">
        <v>45993</v>
      </c>
      <c r="O3664" s="48">
        <v>0</v>
      </c>
      <c r="P3664" s="21" t="s">
        <v>49</v>
      </c>
      <c r="Q3664" s="21" t="s">
        <v>636</v>
      </c>
      <c r="R3664" s="21" t="s">
        <v>637</v>
      </c>
      <c r="S3664" s="3">
        <v>4</v>
      </c>
      <c r="T3664" s="59"/>
      <c r="U3664" s="21" t="s">
        <v>5298</v>
      </c>
      <c r="V3664" s="21" t="str">
        <f>VLOOKUP(P3664,'Customer List'!B:C,2,)</f>
        <v>Delhi</v>
      </c>
      <c r="W3664" s="38" t="s">
        <v>2025</v>
      </c>
      <c r="X3664" s="30">
        <f>IF(OR(R3664 = "PRIYANKA MADAM", R3664 = "DEEPAK", R3664 = "PORTER"),N3664,"")</f>
        <v>45993</v>
      </c>
      <c r="Y3664" s="21">
        <f t="shared" si="385"/>
        <v>0</v>
      </c>
      <c r="Z3664" s="21" t="str">
        <f t="shared" si="386"/>
        <v>Tuesday</v>
      </c>
      <c r="AA3664" s="21" t="str">
        <f t="shared" si="387"/>
        <v>Tuesday</v>
      </c>
      <c r="AB3664" s="21" t="str">
        <f>VLOOKUP(U3664,'Currency Sheet'!A:C,3,)</f>
        <v>INR</v>
      </c>
      <c r="AC3664" s="42" t="str">
        <f>VLOOKUP(P3664,'Customer List'!B:D,3,)</f>
        <v>Local</v>
      </c>
    </row>
    <row r="3665" spans="1:29" x14ac:dyDescent="0.25">
      <c r="A3665" s="21">
        <v>3663</v>
      </c>
      <c r="B3665" s="21" t="s">
        <v>5296</v>
      </c>
      <c r="C3665" s="30">
        <v>45946</v>
      </c>
      <c r="D3665" s="30">
        <v>45954</v>
      </c>
      <c r="E3665" s="47">
        <v>1100</v>
      </c>
      <c r="F3665" s="47">
        <f t="shared" ref="F3665" si="388">IF(AB3665="DOLLAR",E3665*88,E3665)</f>
        <v>1100</v>
      </c>
      <c r="G3665" s="48">
        <f t="shared" ref="G3665" si="389">F3665*J3665</f>
        <v>1100</v>
      </c>
      <c r="H3665" s="21">
        <v>1261254</v>
      </c>
      <c r="I3665" s="21" t="s">
        <v>5572</v>
      </c>
      <c r="J3665" s="21">
        <v>1</v>
      </c>
      <c r="K3665" s="21"/>
      <c r="L3665" s="21">
        <f t="shared" ref="L3665" si="390">J3665-K3665</f>
        <v>1</v>
      </c>
      <c r="M3665" s="21"/>
      <c r="N3665" s="30"/>
      <c r="O3665" s="48"/>
      <c r="P3665" s="21" t="s">
        <v>2025</v>
      </c>
      <c r="Q3665" s="21"/>
      <c r="R3665" s="21"/>
      <c r="S3665" s="3">
        <v>4</v>
      </c>
      <c r="T3665" s="37"/>
      <c r="U3665" s="21" t="s">
        <v>5298</v>
      </c>
      <c r="V3665" s="21" t="str">
        <f>VLOOKUP(P3665,'Customer List'!B:C,2,)</f>
        <v>STOCK</v>
      </c>
      <c r="W3665" s="38" t="s">
        <v>2025</v>
      </c>
      <c r="X3665" s="30" t="str">
        <f>IF(OR(R3665 = "PRIYANKA MADAM", R3665 = "DEEPAK", R3665 = "PORTER"),N3665,"")</f>
        <v/>
      </c>
      <c r="Y3665" s="21" t="str">
        <f t="shared" ref="Y3665" si="391">IF(X3665="", "", X3665-N3665)</f>
        <v/>
      </c>
      <c r="Z3665" s="21" t="str">
        <f t="shared" ref="Z3665" si="392">IF(N3665="", "", TEXT(N3665, "dddd"))</f>
        <v/>
      </c>
      <c r="AA3665" s="21" t="str">
        <f t="shared" ref="AA3665" si="393">IF(X3665="", "", TEXT(X3665, "dddd"))</f>
        <v/>
      </c>
      <c r="AB3665" s="21" t="str">
        <f>VLOOKUP(U3665,'Currency Sheet'!A:C,3,)</f>
        <v>INR</v>
      </c>
      <c r="AC3665" s="42" t="str">
        <f>VLOOKUP(P3665,'Customer List'!B:D,3,)</f>
        <v>STOCK</v>
      </c>
    </row>
    <row r="3666" spans="1:29" x14ac:dyDescent="0.25">
      <c r="A3666" s="21">
        <v>3664</v>
      </c>
      <c r="B3666" s="21" t="s">
        <v>5296</v>
      </c>
      <c r="C3666" s="30">
        <v>45946</v>
      </c>
      <c r="D3666" s="30">
        <v>45954</v>
      </c>
      <c r="E3666" s="47">
        <v>1100</v>
      </c>
      <c r="F3666" s="47">
        <f t="shared" si="382"/>
        <v>1100</v>
      </c>
      <c r="G3666" s="48">
        <f t="shared" si="383"/>
        <v>1100</v>
      </c>
      <c r="H3666" s="21">
        <v>1261254</v>
      </c>
      <c r="I3666" s="21" t="s">
        <v>5572</v>
      </c>
      <c r="J3666" s="21">
        <v>1</v>
      </c>
      <c r="K3666" s="21">
        <v>1</v>
      </c>
      <c r="L3666" s="21">
        <f t="shared" si="384"/>
        <v>0</v>
      </c>
      <c r="M3666" s="21" t="s">
        <v>3628</v>
      </c>
      <c r="N3666" s="30">
        <v>45955</v>
      </c>
      <c r="O3666" s="48" t="s">
        <v>3628</v>
      </c>
      <c r="P3666" s="21" t="s">
        <v>5642</v>
      </c>
      <c r="Q3666" s="21" t="s">
        <v>636</v>
      </c>
      <c r="R3666" s="21" t="s">
        <v>637</v>
      </c>
      <c r="S3666" s="3">
        <v>4</v>
      </c>
      <c r="T3666" s="37" t="s">
        <v>5700</v>
      </c>
      <c r="U3666" s="21" t="s">
        <v>5298</v>
      </c>
      <c r="V3666" s="21" t="s">
        <v>5699</v>
      </c>
      <c r="W3666" s="38"/>
      <c r="X3666" s="30">
        <f>IF(OR(R3666 = "PRIYANKA MADAM", R3666 = "DEEPAK", R3666 = "PORTER"),N3666,"")</f>
        <v>45955</v>
      </c>
      <c r="Y3666" s="21">
        <f t="shared" si="385"/>
        <v>0</v>
      </c>
      <c r="Z3666" s="21" t="str">
        <f t="shared" si="386"/>
        <v>Saturday</v>
      </c>
      <c r="AA3666" s="21" t="str">
        <f t="shared" si="387"/>
        <v>Saturday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x14ac:dyDescent="0.25">
      <c r="A3667" s="21">
        <v>3665</v>
      </c>
      <c r="B3667" s="21" t="s">
        <v>5297</v>
      </c>
      <c r="C3667" s="30">
        <v>45946</v>
      </c>
      <c r="D3667" s="30">
        <v>45954</v>
      </c>
      <c r="E3667" s="47">
        <f>19101/2</f>
        <v>9550.5</v>
      </c>
      <c r="F3667" s="47">
        <f t="shared" si="382"/>
        <v>9550.5</v>
      </c>
      <c r="G3667" s="48">
        <f t="shared" si="383"/>
        <v>19101</v>
      </c>
      <c r="H3667" s="21">
        <v>194825</v>
      </c>
      <c r="I3667" s="21" t="s">
        <v>2641</v>
      </c>
      <c r="J3667" s="21">
        <v>2</v>
      </c>
      <c r="K3667" s="21">
        <v>2</v>
      </c>
      <c r="L3667" s="21">
        <f t="shared" si="384"/>
        <v>0</v>
      </c>
      <c r="M3667" s="21" t="s">
        <v>5673</v>
      </c>
      <c r="N3667" s="30">
        <v>45957</v>
      </c>
      <c r="O3667" s="48">
        <v>22147.200000000001</v>
      </c>
      <c r="P3667" s="21" t="s">
        <v>49</v>
      </c>
      <c r="Q3667" s="21" t="s">
        <v>636</v>
      </c>
      <c r="R3667" s="21" t="s">
        <v>637</v>
      </c>
      <c r="S3667" s="3" t="s">
        <v>2051</v>
      </c>
      <c r="T3667" s="37"/>
      <c r="U3667" s="21" t="s">
        <v>5298</v>
      </c>
      <c r="V3667" s="21" t="str">
        <f>VLOOKUP(P3667,'Customer List'!B:C,2,)</f>
        <v>Delhi</v>
      </c>
      <c r="W3667" s="38"/>
      <c r="X3667" s="30">
        <f>IF(OR(R3667 = "PRIYANKA MADAM", R3667 = "DEEPAK", R3667 = "PORTER"),N3667,"")</f>
        <v>45957</v>
      </c>
      <c r="Y3667" s="21">
        <f t="shared" si="385"/>
        <v>0</v>
      </c>
      <c r="Z3667" s="21" t="str">
        <f t="shared" si="386"/>
        <v>Monday</v>
      </c>
      <c r="AA3667" s="21" t="str">
        <f t="shared" si="387"/>
        <v>Monday</v>
      </c>
      <c r="AB3667" s="21" t="str">
        <f>VLOOKUP(U3667,'Currency Sheet'!A:C,3,)</f>
        <v>INR</v>
      </c>
      <c r="AC3667" s="42" t="str">
        <f>VLOOKUP(P3667,'Customer List'!B:D,3,)</f>
        <v>Local</v>
      </c>
    </row>
    <row r="3668" spans="1:29" x14ac:dyDescent="0.25">
      <c r="A3668" s="21">
        <v>3666</v>
      </c>
      <c r="B3668" s="21" t="s">
        <v>5326</v>
      </c>
      <c r="C3668" s="30">
        <v>45951</v>
      </c>
      <c r="D3668" s="30">
        <v>45954</v>
      </c>
      <c r="E3668" s="47">
        <v>450.5</v>
      </c>
      <c r="F3668" s="47">
        <f t="shared" si="382"/>
        <v>39644</v>
      </c>
      <c r="G3668" s="48">
        <f t="shared" si="383"/>
        <v>39644</v>
      </c>
      <c r="H3668" s="21" t="s">
        <v>5320</v>
      </c>
      <c r="I3668" s="21" t="s">
        <v>5321</v>
      </c>
      <c r="J3668" s="21">
        <v>1</v>
      </c>
      <c r="K3668" s="21">
        <v>1</v>
      </c>
      <c r="L3668" s="21">
        <f t="shared" si="384"/>
        <v>0</v>
      </c>
      <c r="M3668" s="21" t="s">
        <v>5656</v>
      </c>
      <c r="N3668" s="30">
        <v>45955</v>
      </c>
      <c r="O3668" s="48">
        <v>50085</v>
      </c>
      <c r="P3668" s="21" t="s">
        <v>3560</v>
      </c>
      <c r="Q3668" s="54">
        <v>58157405880</v>
      </c>
      <c r="R3668" s="21" t="s">
        <v>40</v>
      </c>
      <c r="S3668" s="3">
        <v>4</v>
      </c>
      <c r="T3668" s="37"/>
      <c r="U3668" s="21" t="s">
        <v>5104</v>
      </c>
      <c r="V3668" s="21" t="str">
        <f>VLOOKUP(P3668,'Customer List'!B:C,2,)</f>
        <v>JAIPUR</v>
      </c>
      <c r="W3668" s="38"/>
      <c r="X3668" s="30">
        <v>45957</v>
      </c>
      <c r="Y3668" s="21">
        <f t="shared" si="385"/>
        <v>2</v>
      </c>
      <c r="Z3668" s="21" t="str">
        <f t="shared" si="386"/>
        <v>Saturday</v>
      </c>
      <c r="AA3668" s="21" t="str">
        <f t="shared" si="387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3667</v>
      </c>
      <c r="B3669" s="21">
        <v>922572</v>
      </c>
      <c r="C3669" s="30">
        <v>45951</v>
      </c>
      <c r="D3669" s="30">
        <v>45954</v>
      </c>
      <c r="E3669" s="47">
        <v>314.5</v>
      </c>
      <c r="F3669" s="47">
        <f t="shared" si="382"/>
        <v>27676</v>
      </c>
      <c r="G3669" s="48">
        <f t="shared" si="383"/>
        <v>27676</v>
      </c>
      <c r="H3669" s="21" t="s">
        <v>5322</v>
      </c>
      <c r="I3669" s="21" t="s">
        <v>5323</v>
      </c>
      <c r="J3669" s="21">
        <v>1</v>
      </c>
      <c r="K3669" s="21">
        <v>1</v>
      </c>
      <c r="L3669" s="21">
        <f t="shared" si="384"/>
        <v>0</v>
      </c>
      <c r="M3669" s="21" t="s">
        <v>5637</v>
      </c>
      <c r="N3669" s="30">
        <v>45961</v>
      </c>
      <c r="O3669" s="48">
        <v>34965</v>
      </c>
      <c r="P3669" s="21" t="s">
        <v>5328</v>
      </c>
      <c r="Q3669" s="21" t="s">
        <v>636</v>
      </c>
      <c r="R3669" s="21" t="s">
        <v>5563</v>
      </c>
      <c r="S3669" s="3">
        <v>-20</v>
      </c>
      <c r="T3669" s="37"/>
      <c r="U3669" s="21" t="s">
        <v>5104</v>
      </c>
      <c r="V3669" s="21" t="str">
        <f>VLOOKUP(P3669,'Customer List'!B:C,2,)</f>
        <v>DELHI</v>
      </c>
      <c r="W3669" s="38"/>
      <c r="X3669" s="30" t="str">
        <f>IF(OR(R3669 = "PRIYANKA MADAM", R3669 = "DEEPAK", R3669 = "PORTER"),N3669,"")</f>
        <v/>
      </c>
      <c r="Y3669" s="21" t="str">
        <f t="shared" si="385"/>
        <v/>
      </c>
      <c r="Z3669" s="21" t="str">
        <f t="shared" si="386"/>
        <v>Friday</v>
      </c>
      <c r="AA3669" s="21" t="str">
        <f t="shared" si="387"/>
        <v/>
      </c>
      <c r="AB3669" s="21" t="str">
        <f>VLOOKUP(U3669,'Currency Sheet'!A:C,3,)</f>
        <v>DOLLAR</v>
      </c>
      <c r="AC3669" s="42" t="str">
        <f>VLOOKUP(P3669,'Customer List'!B:D,3,)</f>
        <v>Local</v>
      </c>
    </row>
    <row r="3670" spans="1:29" x14ac:dyDescent="0.25">
      <c r="A3670" s="21">
        <v>3668</v>
      </c>
      <c r="B3670" s="21">
        <v>922601</v>
      </c>
      <c r="C3670" s="30">
        <v>45951</v>
      </c>
      <c r="D3670" s="30">
        <v>45954</v>
      </c>
      <c r="E3670" s="47">
        <v>395.25</v>
      </c>
      <c r="F3670" s="47">
        <f t="shared" si="382"/>
        <v>34782</v>
      </c>
      <c r="G3670" s="48">
        <f t="shared" si="383"/>
        <v>34782</v>
      </c>
      <c r="H3670" s="21" t="s">
        <v>5324</v>
      </c>
      <c r="I3670" s="21" t="s">
        <v>5325</v>
      </c>
      <c r="J3670" s="21">
        <v>1</v>
      </c>
      <c r="K3670" s="21">
        <v>1</v>
      </c>
      <c r="L3670" s="21">
        <f t="shared" si="384"/>
        <v>0</v>
      </c>
      <c r="M3670" s="21" t="s">
        <v>5633</v>
      </c>
      <c r="N3670" s="30">
        <v>45955</v>
      </c>
      <c r="O3670" s="48">
        <v>43942</v>
      </c>
      <c r="P3670" s="21" t="s">
        <v>5327</v>
      </c>
      <c r="Q3670" s="54">
        <v>58157408293</v>
      </c>
      <c r="R3670" s="21" t="s">
        <v>40</v>
      </c>
      <c r="S3670" s="3">
        <v>4</v>
      </c>
      <c r="T3670" s="37"/>
      <c r="U3670" s="21" t="s">
        <v>5104</v>
      </c>
      <c r="V3670" s="21" t="str">
        <f>VLOOKUP(P3670,'Customer List'!B:C,2,)</f>
        <v>Kolkata</v>
      </c>
      <c r="W3670" s="38"/>
      <c r="X3670" s="30">
        <v>45957</v>
      </c>
      <c r="Y3670" s="21">
        <f t="shared" si="385"/>
        <v>2</v>
      </c>
      <c r="Z3670" s="21" t="str">
        <f t="shared" si="386"/>
        <v>Saturday</v>
      </c>
      <c r="AA3670" s="21" t="str">
        <f t="shared" si="387"/>
        <v>Monday</v>
      </c>
      <c r="AB3670" s="21" t="str">
        <f>VLOOKUP(U3670,'Currency Sheet'!A:C,3,)</f>
        <v>DOLLAR</v>
      </c>
      <c r="AC3670" s="42" t="str">
        <f>VLOOKUP(P3670,'Customer List'!B:D,3,)</f>
        <v>OutStation</v>
      </c>
    </row>
    <row r="3671" spans="1:29" x14ac:dyDescent="0.25">
      <c r="A3671" s="21">
        <v>3669</v>
      </c>
      <c r="B3671" s="21">
        <v>195821</v>
      </c>
      <c r="C3671" s="30">
        <v>45951</v>
      </c>
      <c r="D3671" s="30">
        <v>45954</v>
      </c>
      <c r="E3671" s="47">
        <v>688</v>
      </c>
      <c r="F3671" s="47">
        <f t="shared" si="382"/>
        <v>60544</v>
      </c>
      <c r="G3671" s="48">
        <f t="shared" si="383"/>
        <v>60544</v>
      </c>
      <c r="H3671" s="21" t="s">
        <v>5291</v>
      </c>
      <c r="I3671" s="21"/>
      <c r="J3671" s="21">
        <v>1</v>
      </c>
      <c r="K3671" s="21">
        <v>1</v>
      </c>
      <c r="L3671" s="21">
        <f t="shared" si="384"/>
        <v>0</v>
      </c>
      <c r="M3671" s="21" t="s">
        <v>5307</v>
      </c>
      <c r="N3671" s="30">
        <v>45955</v>
      </c>
      <c r="O3671" s="48">
        <v>106764</v>
      </c>
      <c r="P3671" s="21" t="s">
        <v>332</v>
      </c>
      <c r="Q3671" s="54">
        <v>58157406775</v>
      </c>
      <c r="R3671" s="21" t="s">
        <v>40</v>
      </c>
      <c r="S3671" s="3">
        <v>4</v>
      </c>
      <c r="T3671" s="37"/>
      <c r="U3671" s="21" t="s">
        <v>2371</v>
      </c>
      <c r="V3671" s="21" t="str">
        <f>VLOOKUP(P3671,'Customer List'!B:C,2,)</f>
        <v>Banglore</v>
      </c>
      <c r="W3671" s="38"/>
      <c r="X3671" s="30">
        <v>45957</v>
      </c>
      <c r="Y3671" s="21">
        <f t="shared" si="385"/>
        <v>2</v>
      </c>
      <c r="Z3671" s="21" t="str">
        <f t="shared" si="386"/>
        <v>Saturday</v>
      </c>
      <c r="AA3671" s="21" t="str">
        <f t="shared" si="387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3670</v>
      </c>
      <c r="B3672" s="21">
        <v>195821</v>
      </c>
      <c r="C3672" s="30">
        <v>45951</v>
      </c>
      <c r="D3672" s="30">
        <v>45954</v>
      </c>
      <c r="E3672" s="47">
        <v>89</v>
      </c>
      <c r="F3672" s="47">
        <f t="shared" si="382"/>
        <v>7832</v>
      </c>
      <c r="G3672" s="48">
        <f t="shared" si="383"/>
        <v>7832</v>
      </c>
      <c r="H3672" s="21" t="s">
        <v>5292</v>
      </c>
      <c r="I3672" s="21"/>
      <c r="J3672" s="21">
        <v>1</v>
      </c>
      <c r="K3672" s="21">
        <v>1</v>
      </c>
      <c r="L3672" s="21">
        <f t="shared" si="384"/>
        <v>0</v>
      </c>
      <c r="M3672" s="21" t="s">
        <v>5307</v>
      </c>
      <c r="N3672" s="30">
        <v>45955</v>
      </c>
      <c r="O3672" s="48">
        <v>13779.5</v>
      </c>
      <c r="P3672" s="21" t="s">
        <v>332</v>
      </c>
      <c r="Q3672" s="54">
        <v>58157406775</v>
      </c>
      <c r="R3672" s="21" t="s">
        <v>40</v>
      </c>
      <c r="S3672" s="3">
        <v>4</v>
      </c>
      <c r="T3672" s="37"/>
      <c r="U3672" s="21" t="s">
        <v>2371</v>
      </c>
      <c r="V3672" s="21" t="str">
        <f>VLOOKUP(P3672,'Customer List'!B:C,2,)</f>
        <v>Banglore</v>
      </c>
      <c r="W3672" s="38"/>
      <c r="X3672" s="30">
        <v>45957</v>
      </c>
      <c r="Y3672" s="21">
        <f t="shared" si="385"/>
        <v>2</v>
      </c>
      <c r="Z3672" s="21" t="str">
        <f t="shared" si="386"/>
        <v>Saturday</v>
      </c>
      <c r="AA3672" s="21" t="str">
        <f t="shared" si="387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3671</v>
      </c>
      <c r="B3673" s="21" t="s">
        <v>5316</v>
      </c>
      <c r="C3673" s="30">
        <v>45944</v>
      </c>
      <c r="D3673" s="30">
        <v>45955</v>
      </c>
      <c r="E3673" s="47">
        <v>28000</v>
      </c>
      <c r="F3673" s="47">
        <f t="shared" si="382"/>
        <v>28000</v>
      </c>
      <c r="G3673" s="48">
        <f t="shared" si="383"/>
        <v>28000</v>
      </c>
      <c r="H3673" s="21" t="s">
        <v>5318</v>
      </c>
      <c r="I3673" s="21"/>
      <c r="J3673" s="21">
        <v>1</v>
      </c>
      <c r="K3673" s="21">
        <v>1</v>
      </c>
      <c r="L3673" s="21">
        <f t="shared" si="384"/>
        <v>0</v>
      </c>
      <c r="M3673" s="21" t="s">
        <v>5671</v>
      </c>
      <c r="N3673" s="30">
        <v>45957</v>
      </c>
      <c r="O3673" s="48">
        <v>26640</v>
      </c>
      <c r="P3673" s="21" t="s">
        <v>49</v>
      </c>
      <c r="Q3673" s="21" t="s">
        <v>636</v>
      </c>
      <c r="R3673" s="21" t="s">
        <v>637</v>
      </c>
      <c r="S3673" s="3" t="s">
        <v>2051</v>
      </c>
      <c r="T3673" s="37"/>
      <c r="U3673" s="21" t="s">
        <v>5317</v>
      </c>
      <c r="V3673" s="21" t="str">
        <f>VLOOKUP(P3673,'Customer List'!B:C,2,)</f>
        <v>Delhi</v>
      </c>
      <c r="W3673" s="38"/>
      <c r="X3673" s="30">
        <f>IF(OR(R3673 = "PRIYANKA MADAM", R3673 = "DEEPAK", R3673 = "PORTER"),N3673,"")</f>
        <v>45957</v>
      </c>
      <c r="Y3673" s="21">
        <f t="shared" si="385"/>
        <v>0</v>
      </c>
      <c r="Z3673" s="21" t="str">
        <f t="shared" si="386"/>
        <v>Monday</v>
      </c>
      <c r="AA3673" s="21" t="str">
        <f t="shared" si="387"/>
        <v>Monday</v>
      </c>
      <c r="AB3673" s="21" t="str">
        <f>VLOOKUP(U3673,'Currency Sheet'!A:C,3,)</f>
        <v>INR</v>
      </c>
      <c r="AC3673" s="42" t="str">
        <f>VLOOKUP(P3673,'Customer List'!B:D,3,)</f>
        <v>Local</v>
      </c>
    </row>
    <row r="3674" spans="1:29" x14ac:dyDescent="0.25">
      <c r="A3674" s="21">
        <v>3672</v>
      </c>
      <c r="B3674" s="21" t="s">
        <v>5316</v>
      </c>
      <c r="C3674" s="30">
        <v>45944</v>
      </c>
      <c r="D3674" s="30">
        <v>45955</v>
      </c>
      <c r="E3674" s="47">
        <v>28000</v>
      </c>
      <c r="F3674" s="47">
        <f t="shared" si="382"/>
        <v>28000</v>
      </c>
      <c r="G3674" s="48">
        <f t="shared" si="383"/>
        <v>28000</v>
      </c>
      <c r="H3674" s="21" t="s">
        <v>5319</v>
      </c>
      <c r="I3674" s="21"/>
      <c r="J3674" s="21">
        <v>1</v>
      </c>
      <c r="K3674" s="21">
        <v>1</v>
      </c>
      <c r="L3674" s="21">
        <f t="shared" si="384"/>
        <v>0</v>
      </c>
      <c r="M3674" s="21" t="s">
        <v>5671</v>
      </c>
      <c r="N3674" s="30">
        <v>45957</v>
      </c>
      <c r="O3674" s="48">
        <v>26640</v>
      </c>
      <c r="P3674" s="21" t="s">
        <v>49</v>
      </c>
      <c r="Q3674" s="21" t="s">
        <v>636</v>
      </c>
      <c r="R3674" s="21" t="s">
        <v>637</v>
      </c>
      <c r="S3674" s="3" t="s">
        <v>2051</v>
      </c>
      <c r="T3674" s="37"/>
      <c r="U3674" s="21" t="s">
        <v>5317</v>
      </c>
      <c r="V3674" s="21" t="str">
        <f>VLOOKUP(P3674,'Customer List'!B:C,2,)</f>
        <v>Delhi</v>
      </c>
      <c r="W3674" s="38"/>
      <c r="X3674" s="30">
        <f>IF(OR(R3674 = "PRIYANKA MADAM", R3674 = "DEEPAK", R3674 = "PORTER"),N3674,"")</f>
        <v>45957</v>
      </c>
      <c r="Y3674" s="21">
        <f t="shared" si="385"/>
        <v>0</v>
      </c>
      <c r="Z3674" s="21" t="str">
        <f t="shared" si="386"/>
        <v>Monday</v>
      </c>
      <c r="AA3674" s="21" t="str">
        <f t="shared" si="387"/>
        <v>Monday</v>
      </c>
      <c r="AB3674" s="21" t="str">
        <f>VLOOKUP(U3674,'Currency Sheet'!A:C,3,)</f>
        <v>INR</v>
      </c>
      <c r="AC3674" s="42" t="str">
        <f>VLOOKUP(P3674,'Customer List'!B:D,3,)</f>
        <v>Local</v>
      </c>
    </row>
    <row r="3675" spans="1:29" x14ac:dyDescent="0.25">
      <c r="A3675" s="21">
        <v>3673</v>
      </c>
      <c r="B3675" s="21">
        <v>90233394</v>
      </c>
      <c r="C3675" s="30">
        <v>45954</v>
      </c>
      <c r="D3675" s="30">
        <v>45957</v>
      </c>
      <c r="E3675" s="47">
        <v>88.9</v>
      </c>
      <c r="F3675" s="47">
        <f t="shared" si="382"/>
        <v>7823.2000000000007</v>
      </c>
      <c r="G3675" s="48">
        <f t="shared" si="383"/>
        <v>7823.2000000000007</v>
      </c>
      <c r="H3675" s="21" t="s">
        <v>5364</v>
      </c>
      <c r="I3675" s="21"/>
      <c r="J3675" s="21">
        <v>1</v>
      </c>
      <c r="K3675" s="21">
        <v>1</v>
      </c>
      <c r="L3675" s="21">
        <f t="shared" si="384"/>
        <v>0</v>
      </c>
      <c r="M3675" s="21" t="s">
        <v>5601</v>
      </c>
      <c r="N3675" s="30">
        <v>45962</v>
      </c>
      <c r="O3675" s="48">
        <v>13335</v>
      </c>
      <c r="P3675" s="21" t="s">
        <v>5366</v>
      </c>
      <c r="Q3675" s="21">
        <v>58157689763</v>
      </c>
      <c r="R3675" s="21" t="s">
        <v>40</v>
      </c>
      <c r="S3675" s="3">
        <v>4</v>
      </c>
      <c r="T3675" s="37"/>
      <c r="U3675" s="21" t="s">
        <v>5042</v>
      </c>
      <c r="V3675" s="21" t="str">
        <f>VLOOKUP(P3675,'Customer List'!B:C,2,)</f>
        <v>Bhopal</v>
      </c>
      <c r="W3675" s="38"/>
      <c r="X3675" s="30">
        <v>45964</v>
      </c>
      <c r="Y3675" s="21">
        <f t="shared" si="385"/>
        <v>2</v>
      </c>
      <c r="Z3675" s="21" t="str">
        <f t="shared" si="386"/>
        <v>Saturday</v>
      </c>
      <c r="AA3675" s="21" t="str">
        <f t="shared" si="387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3674</v>
      </c>
      <c r="B3676" s="21">
        <v>180800</v>
      </c>
      <c r="C3676" s="30">
        <v>45952</v>
      </c>
      <c r="D3676" s="30">
        <v>45957</v>
      </c>
      <c r="E3676" s="47">
        <v>303</v>
      </c>
      <c r="F3676" s="47">
        <f t="shared" si="382"/>
        <v>26664</v>
      </c>
      <c r="G3676" s="48">
        <f t="shared" si="383"/>
        <v>26664</v>
      </c>
      <c r="H3676" s="21" t="s">
        <v>2353</v>
      </c>
      <c r="I3676" s="21" t="s">
        <v>4364</v>
      </c>
      <c r="J3676" s="21">
        <v>1</v>
      </c>
      <c r="K3676" s="21">
        <v>1</v>
      </c>
      <c r="L3676" s="21">
        <f t="shared" si="384"/>
        <v>0</v>
      </c>
      <c r="M3676" s="21" t="s">
        <v>5653</v>
      </c>
      <c r="N3676" s="30">
        <v>45959</v>
      </c>
      <c r="O3676" s="48">
        <v>50715</v>
      </c>
      <c r="P3676" s="21" t="s">
        <v>944</v>
      </c>
      <c r="Q3676" s="21">
        <v>58157547696</v>
      </c>
      <c r="R3676" s="21" t="s">
        <v>40</v>
      </c>
      <c r="S3676" s="3">
        <v>4</v>
      </c>
      <c r="T3676" s="37"/>
      <c r="U3676" s="21" t="s">
        <v>5214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85"/>
        <v>5</v>
      </c>
      <c r="Z3676" s="21" t="str">
        <f t="shared" si="386"/>
        <v>Wednesday</v>
      </c>
      <c r="AA3676" s="21" t="str">
        <f t="shared" si="387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3675</v>
      </c>
      <c r="B3677" s="21">
        <v>180800</v>
      </c>
      <c r="C3677" s="30">
        <v>45952</v>
      </c>
      <c r="D3677" s="30">
        <v>45957</v>
      </c>
      <c r="E3677" s="47">
        <v>584</v>
      </c>
      <c r="F3677" s="47">
        <f t="shared" si="382"/>
        <v>51392</v>
      </c>
      <c r="G3677" s="48">
        <f t="shared" si="383"/>
        <v>102784</v>
      </c>
      <c r="H3677" s="21" t="s">
        <v>434</v>
      </c>
      <c r="I3677" s="21" t="s">
        <v>5369</v>
      </c>
      <c r="J3677" s="21">
        <v>2</v>
      </c>
      <c r="K3677" s="21">
        <v>2</v>
      </c>
      <c r="L3677" s="21">
        <f t="shared" si="384"/>
        <v>0</v>
      </c>
      <c r="M3677" s="21" t="s">
        <v>5663</v>
      </c>
      <c r="N3677" s="30">
        <v>45958</v>
      </c>
      <c r="O3677" s="48">
        <v>133917</v>
      </c>
      <c r="P3677" s="21" t="s">
        <v>3281</v>
      </c>
      <c r="Q3677" s="21">
        <v>58157513433</v>
      </c>
      <c r="R3677" s="21" t="s">
        <v>40</v>
      </c>
      <c r="S3677" s="3">
        <v>4</v>
      </c>
      <c r="T3677" s="37"/>
      <c r="U3677" s="21" t="s">
        <v>5214</v>
      </c>
      <c r="V3677" s="21" t="str">
        <f>VLOOKUP(P3677,'Customer List'!B:C,2,)</f>
        <v>Banglore</v>
      </c>
      <c r="W3677" s="38"/>
      <c r="X3677" s="30">
        <v>45959</v>
      </c>
      <c r="Y3677" s="21">
        <f t="shared" si="385"/>
        <v>1</v>
      </c>
      <c r="Z3677" s="21" t="str">
        <f t="shared" si="386"/>
        <v>Tuesday</v>
      </c>
      <c r="AA3677" s="21" t="str">
        <f t="shared" si="387"/>
        <v>Wednesday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3676</v>
      </c>
      <c r="B3678" s="21">
        <v>21506</v>
      </c>
      <c r="C3678" s="30">
        <v>45954</v>
      </c>
      <c r="D3678" s="30">
        <v>45957</v>
      </c>
      <c r="E3678" s="47">
        <v>135.41</v>
      </c>
      <c r="F3678" s="47">
        <f t="shared" si="382"/>
        <v>11916.08</v>
      </c>
      <c r="G3678" s="48">
        <f t="shared" si="383"/>
        <v>11916.08</v>
      </c>
      <c r="H3678" s="21" t="s">
        <v>5367</v>
      </c>
      <c r="I3678" s="21" t="s">
        <v>5368</v>
      </c>
      <c r="J3678" s="21">
        <v>1</v>
      </c>
      <c r="K3678" s="21">
        <v>1</v>
      </c>
      <c r="L3678" s="21">
        <f t="shared" si="384"/>
        <v>0</v>
      </c>
      <c r="M3678" s="21" t="s">
        <v>5597</v>
      </c>
      <c r="N3678" s="30">
        <v>45958</v>
      </c>
      <c r="O3678" s="48">
        <v>16764.8</v>
      </c>
      <c r="P3678" s="21" t="s">
        <v>4428</v>
      </c>
      <c r="Q3678" s="21">
        <v>58157514450</v>
      </c>
      <c r="R3678" s="21" t="s">
        <v>40</v>
      </c>
      <c r="S3678" s="3" t="s">
        <v>299</v>
      </c>
      <c r="T3678" s="37"/>
      <c r="U3678" s="21" t="s">
        <v>611</v>
      </c>
      <c r="V3678" s="21" t="str">
        <f>VLOOKUP(P3678,'Customer List'!B:C,2,)</f>
        <v>Hyderabad</v>
      </c>
      <c r="W3678" s="38"/>
      <c r="X3678" s="30">
        <v>45961</v>
      </c>
      <c r="Y3678" s="21">
        <f t="shared" si="385"/>
        <v>3</v>
      </c>
      <c r="Z3678" s="21" t="str">
        <f t="shared" si="386"/>
        <v>Tuesday</v>
      </c>
      <c r="AA3678" s="21" t="str">
        <f t="shared" si="387"/>
        <v>Friday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x14ac:dyDescent="0.25">
      <c r="A3679" s="21">
        <v>3677</v>
      </c>
      <c r="B3679" s="21" t="s">
        <v>5418</v>
      </c>
      <c r="C3679" s="30">
        <v>45951</v>
      </c>
      <c r="D3679" s="30">
        <v>45958</v>
      </c>
      <c r="E3679" s="47">
        <v>56.4</v>
      </c>
      <c r="F3679" s="47">
        <f t="shared" si="382"/>
        <v>4963.2</v>
      </c>
      <c r="G3679" s="48">
        <f t="shared" si="383"/>
        <v>9926.4</v>
      </c>
      <c r="H3679" s="21">
        <v>100213</v>
      </c>
      <c r="I3679" s="21" t="s">
        <v>4746</v>
      </c>
      <c r="J3679" s="21">
        <v>2</v>
      </c>
      <c r="K3679" s="21">
        <v>2</v>
      </c>
      <c r="L3679" s="21">
        <f t="shared" si="384"/>
        <v>0</v>
      </c>
      <c r="M3679" s="21" t="s">
        <v>5664</v>
      </c>
      <c r="N3679" s="30">
        <v>45962</v>
      </c>
      <c r="O3679" s="48">
        <v>20980.799999999999</v>
      </c>
      <c r="P3679" s="21" t="s">
        <v>5419</v>
      </c>
      <c r="Q3679" s="21">
        <v>58157692456</v>
      </c>
      <c r="R3679" s="21" t="s">
        <v>40</v>
      </c>
      <c r="S3679" s="3">
        <v>4</v>
      </c>
      <c r="T3679" s="37"/>
      <c r="U3679" s="21" t="s">
        <v>18</v>
      </c>
      <c r="V3679" s="21" t="str">
        <f>VLOOKUP(P3679,'Customer List'!B:C,2,)</f>
        <v>Banglore</v>
      </c>
      <c r="W3679" s="38"/>
      <c r="X3679" s="30">
        <v>45964</v>
      </c>
      <c r="Y3679" s="21">
        <f t="shared" si="385"/>
        <v>2</v>
      </c>
      <c r="Z3679" s="21" t="str">
        <f t="shared" si="386"/>
        <v>Saturday</v>
      </c>
      <c r="AA3679" s="21" t="str">
        <f t="shared" si="387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x14ac:dyDescent="0.25">
      <c r="A3680" s="21">
        <v>3678</v>
      </c>
      <c r="B3680" s="21" t="s">
        <v>5418</v>
      </c>
      <c r="C3680" s="30">
        <v>45951</v>
      </c>
      <c r="D3680" s="30">
        <v>45958</v>
      </c>
      <c r="E3680" s="47">
        <v>15</v>
      </c>
      <c r="F3680" s="47">
        <f t="shared" si="382"/>
        <v>1320</v>
      </c>
      <c r="G3680" s="48">
        <f t="shared" si="383"/>
        <v>2640</v>
      </c>
      <c r="H3680" s="21">
        <v>100407</v>
      </c>
      <c r="I3680" s="21" t="s">
        <v>4757</v>
      </c>
      <c r="J3680" s="21">
        <v>2</v>
      </c>
      <c r="K3680" s="21">
        <v>2</v>
      </c>
      <c r="L3680" s="21">
        <f t="shared" si="384"/>
        <v>0</v>
      </c>
      <c r="M3680" s="21" t="s">
        <v>5664</v>
      </c>
      <c r="N3680" s="30">
        <v>45962</v>
      </c>
      <c r="O3680" s="48">
        <v>5580</v>
      </c>
      <c r="P3680" s="21" t="s">
        <v>5419</v>
      </c>
      <c r="Q3680" s="21">
        <v>58157692456</v>
      </c>
      <c r="R3680" s="21" t="s">
        <v>40</v>
      </c>
      <c r="S3680" s="3">
        <v>4</v>
      </c>
      <c r="T3680" s="37"/>
      <c r="U3680" s="21" t="s">
        <v>18</v>
      </c>
      <c r="V3680" s="21" t="str">
        <f>VLOOKUP(P3680,'Customer List'!B:C,2,)</f>
        <v>Banglore</v>
      </c>
      <c r="W3680" s="38"/>
      <c r="X3680" s="30">
        <v>45964</v>
      </c>
      <c r="Y3680" s="21">
        <f t="shared" si="385"/>
        <v>2</v>
      </c>
      <c r="Z3680" s="21" t="str">
        <f t="shared" si="386"/>
        <v>Saturday</v>
      </c>
      <c r="AA3680" s="21" t="str">
        <f t="shared" si="387"/>
        <v>Monday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x14ac:dyDescent="0.25">
      <c r="A3681" s="21">
        <v>3679</v>
      </c>
      <c r="B3681" s="21" t="s">
        <v>5418</v>
      </c>
      <c r="C3681" s="30">
        <v>45951</v>
      </c>
      <c r="D3681" s="30">
        <v>45958</v>
      </c>
      <c r="E3681" s="47">
        <v>40.799999999999997</v>
      </c>
      <c r="F3681" s="47">
        <f t="shared" si="382"/>
        <v>3590.3999999999996</v>
      </c>
      <c r="G3681" s="48">
        <f t="shared" si="383"/>
        <v>7180.7999999999993</v>
      </c>
      <c r="H3681" s="21">
        <v>100721</v>
      </c>
      <c r="I3681" s="21" t="s">
        <v>4747</v>
      </c>
      <c r="J3681" s="21">
        <v>2</v>
      </c>
      <c r="K3681" s="21">
        <v>2</v>
      </c>
      <c r="L3681" s="21">
        <f t="shared" si="384"/>
        <v>0</v>
      </c>
      <c r="M3681" s="21" t="s">
        <v>5664</v>
      </c>
      <c r="N3681" s="30">
        <v>45962</v>
      </c>
      <c r="O3681" s="48">
        <v>15177.6</v>
      </c>
      <c r="P3681" s="21" t="s">
        <v>5419</v>
      </c>
      <c r="Q3681" s="21">
        <v>58157692456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Banglore</v>
      </c>
      <c r="W3681" s="38"/>
      <c r="X3681" s="30">
        <v>45964</v>
      </c>
      <c r="Y3681" s="21">
        <f t="shared" si="385"/>
        <v>2</v>
      </c>
      <c r="Z3681" s="21" t="str">
        <f t="shared" si="386"/>
        <v>Saturday</v>
      </c>
      <c r="AA3681" s="21" t="str">
        <f t="shared" si="387"/>
        <v>Monday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3680</v>
      </c>
      <c r="B3682" s="21" t="s">
        <v>5418</v>
      </c>
      <c r="C3682" s="30">
        <v>45951</v>
      </c>
      <c r="D3682" s="30">
        <v>45958</v>
      </c>
      <c r="E3682" s="47">
        <v>56.4</v>
      </c>
      <c r="F3682" s="47">
        <f t="shared" si="382"/>
        <v>4963.2</v>
      </c>
      <c r="G3682" s="48">
        <f t="shared" si="383"/>
        <v>4963.2</v>
      </c>
      <c r="H3682" s="21">
        <v>100729</v>
      </c>
      <c r="I3682" s="21" t="s">
        <v>4747</v>
      </c>
      <c r="J3682" s="21">
        <v>1</v>
      </c>
      <c r="K3682" s="21">
        <v>1</v>
      </c>
      <c r="L3682" s="21">
        <f t="shared" si="384"/>
        <v>0</v>
      </c>
      <c r="M3682" s="21" t="s">
        <v>5655</v>
      </c>
      <c r="N3682" s="30">
        <v>45960</v>
      </c>
      <c r="O3682" s="48">
        <v>8483.5</v>
      </c>
      <c r="P3682" s="21" t="s">
        <v>153</v>
      </c>
      <c r="Q3682" s="21" t="s">
        <v>1996</v>
      </c>
      <c r="R3682" s="21" t="s">
        <v>1996</v>
      </c>
      <c r="S3682" s="3">
        <v>4</v>
      </c>
      <c r="T3682" s="37"/>
      <c r="U3682" s="21" t="s">
        <v>18</v>
      </c>
      <c r="V3682" s="21" t="str">
        <f>VLOOKUP(P3682,'Customer List'!B:C,2,)</f>
        <v>Noida</v>
      </c>
      <c r="W3682" s="38"/>
      <c r="X3682" s="30">
        <f>IF(OR(R3682 = "PRIYANKA MADAM", R3682 = "DEEPAK", R3682 = "PORTER"),N3682,"")</f>
        <v>45960</v>
      </c>
      <c r="Y3682" s="21">
        <f t="shared" si="385"/>
        <v>0</v>
      </c>
      <c r="Z3682" s="21" t="str">
        <f t="shared" si="386"/>
        <v>Thursday</v>
      </c>
      <c r="AA3682" s="21" t="str">
        <f t="shared" si="387"/>
        <v>Thursday</v>
      </c>
      <c r="AB3682" s="21" t="str">
        <f>VLOOKUP(U3682,'Currency Sheet'!A:C,3,)</f>
        <v>DOLLAR</v>
      </c>
      <c r="AC3682" s="42" t="str">
        <f>VLOOKUP(P3682,'Customer List'!B:D,3,)</f>
        <v>Local</v>
      </c>
    </row>
    <row r="3683" spans="1:29" x14ac:dyDescent="0.25">
      <c r="A3683" s="21">
        <v>3681</v>
      </c>
      <c r="B3683" s="21" t="s">
        <v>5418</v>
      </c>
      <c r="C3683" s="30">
        <v>45951</v>
      </c>
      <c r="D3683" s="30">
        <v>45958</v>
      </c>
      <c r="E3683" s="47">
        <v>158.19999999999999</v>
      </c>
      <c r="F3683" s="47">
        <f t="shared" si="382"/>
        <v>13921.599999999999</v>
      </c>
      <c r="G3683" s="48">
        <f t="shared" si="383"/>
        <v>13921.599999999999</v>
      </c>
      <c r="H3683" s="21">
        <v>102037</v>
      </c>
      <c r="I3683" s="21" t="s">
        <v>5161</v>
      </c>
      <c r="J3683" s="21">
        <v>1</v>
      </c>
      <c r="K3683" s="21">
        <v>1</v>
      </c>
      <c r="L3683" s="21">
        <f t="shared" si="384"/>
        <v>0</v>
      </c>
      <c r="M3683" s="21" t="s">
        <v>5655</v>
      </c>
      <c r="N3683" s="30">
        <v>45960</v>
      </c>
      <c r="O3683" s="48">
        <v>20396.5</v>
      </c>
      <c r="P3683" s="21" t="s">
        <v>153</v>
      </c>
      <c r="Q3683" s="21" t="s">
        <v>1996</v>
      </c>
      <c r="R3683" s="21" t="s">
        <v>1996</v>
      </c>
      <c r="S3683" s="3">
        <v>4</v>
      </c>
      <c r="T3683" s="37"/>
      <c r="U3683" s="21" t="s">
        <v>18</v>
      </c>
      <c r="V3683" s="21" t="str">
        <f>VLOOKUP(P3683,'Customer List'!B:C,2,)</f>
        <v>Noida</v>
      </c>
      <c r="W3683" s="38"/>
      <c r="X3683" s="30">
        <f>IF(OR(R3683 = "PRIYANKA MADAM", R3683 = "DEEPAK", R3683 = "PORTER"),N3683,"")</f>
        <v>45960</v>
      </c>
      <c r="Y3683" s="21">
        <f t="shared" si="385"/>
        <v>0</v>
      </c>
      <c r="Z3683" s="21" t="str">
        <f t="shared" si="386"/>
        <v>Thursday</v>
      </c>
      <c r="AA3683" s="21" t="str">
        <f t="shared" si="387"/>
        <v>Thursday</v>
      </c>
      <c r="AB3683" s="21" t="str">
        <f>VLOOKUP(U3683,'Currency Sheet'!A:C,3,)</f>
        <v>DOLLAR</v>
      </c>
      <c r="AC3683" s="42" t="str">
        <f>VLOOKUP(P3683,'Customer List'!B:D,3,)</f>
        <v>Local</v>
      </c>
    </row>
    <row r="3684" spans="1:29" x14ac:dyDescent="0.25">
      <c r="A3684" s="21">
        <v>3682</v>
      </c>
      <c r="B3684" s="21" t="s">
        <v>5418</v>
      </c>
      <c r="C3684" s="30">
        <v>45951</v>
      </c>
      <c r="D3684" s="30">
        <v>45958</v>
      </c>
      <c r="E3684" s="47">
        <v>84.6</v>
      </c>
      <c r="F3684" s="47">
        <f t="shared" si="382"/>
        <v>7444.7999999999993</v>
      </c>
      <c r="G3684" s="48">
        <f t="shared" si="383"/>
        <v>7444.7999999999993</v>
      </c>
      <c r="H3684" s="21">
        <v>135223</v>
      </c>
      <c r="I3684" s="21" t="s">
        <v>5172</v>
      </c>
      <c r="J3684" s="21">
        <v>1</v>
      </c>
      <c r="K3684" s="21">
        <v>1</v>
      </c>
      <c r="L3684" s="21">
        <f t="shared" si="384"/>
        <v>0</v>
      </c>
      <c r="M3684" s="21" t="s">
        <v>5655</v>
      </c>
      <c r="N3684" s="30">
        <v>45960</v>
      </c>
      <c r="O3684" s="48">
        <v>12725.25</v>
      </c>
      <c r="P3684" s="21" t="s">
        <v>153</v>
      </c>
      <c r="Q3684" s="21" t="s">
        <v>1996</v>
      </c>
      <c r="R3684" s="21" t="s">
        <v>1996</v>
      </c>
      <c r="S3684" s="3">
        <v>4</v>
      </c>
      <c r="T3684" s="37"/>
      <c r="U3684" s="21" t="s">
        <v>18</v>
      </c>
      <c r="V3684" s="21" t="str">
        <f>VLOOKUP(P3684,'Customer List'!B:C,2,)</f>
        <v>Noida</v>
      </c>
      <c r="W3684" s="38"/>
      <c r="X3684" s="30">
        <f>IF(OR(R3684 = "PRIYANKA MADAM", R3684 = "DEEPAK", R3684 = "PORTER"),N3684,"")</f>
        <v>45960</v>
      </c>
      <c r="Y3684" s="21">
        <f t="shared" si="385"/>
        <v>0</v>
      </c>
      <c r="Z3684" s="21" t="str">
        <f t="shared" si="386"/>
        <v>Thursday</v>
      </c>
      <c r="AA3684" s="21" t="str">
        <f t="shared" si="387"/>
        <v>Thursday</v>
      </c>
      <c r="AB3684" s="21" t="str">
        <f>VLOOKUP(U3684,'Currency Sheet'!A:C,3,)</f>
        <v>DOLLAR</v>
      </c>
      <c r="AC3684" s="42" t="str">
        <f>VLOOKUP(P3684,'Customer List'!B:D,3,)</f>
        <v>Local</v>
      </c>
    </row>
    <row r="3685" spans="1:29" x14ac:dyDescent="0.25">
      <c r="A3685" s="21">
        <v>3683</v>
      </c>
      <c r="B3685" s="21" t="s">
        <v>5418</v>
      </c>
      <c r="C3685" s="30">
        <v>45951</v>
      </c>
      <c r="D3685" s="30">
        <v>45958</v>
      </c>
      <c r="E3685" s="47">
        <v>216.3</v>
      </c>
      <c r="F3685" s="47">
        <f t="shared" si="382"/>
        <v>19034.400000000001</v>
      </c>
      <c r="G3685" s="48">
        <f t="shared" si="383"/>
        <v>19034.400000000001</v>
      </c>
      <c r="H3685" s="21">
        <v>138421</v>
      </c>
      <c r="I3685" s="21" t="s">
        <v>5370</v>
      </c>
      <c r="J3685" s="21">
        <v>1</v>
      </c>
      <c r="K3685" s="21">
        <v>1</v>
      </c>
      <c r="L3685" s="21">
        <f t="shared" si="384"/>
        <v>0</v>
      </c>
      <c r="M3685" s="21" t="s">
        <v>5591</v>
      </c>
      <c r="N3685" s="30">
        <v>45959</v>
      </c>
      <c r="O3685" s="48">
        <v>28737</v>
      </c>
      <c r="P3685" s="21" t="s">
        <v>621</v>
      </c>
      <c r="Q3685" s="21">
        <v>58157567263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45960</v>
      </c>
      <c r="Y3685" s="21">
        <f t="shared" si="385"/>
        <v>1</v>
      </c>
      <c r="Z3685" s="21" t="str">
        <f t="shared" si="386"/>
        <v>Wednesday</v>
      </c>
      <c r="AA3685" s="21" t="str">
        <f t="shared" si="387"/>
        <v>Thursday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3684</v>
      </c>
      <c r="B3686" s="21" t="s">
        <v>5418</v>
      </c>
      <c r="C3686" s="30">
        <v>45951</v>
      </c>
      <c r="D3686" s="30">
        <v>45958</v>
      </c>
      <c r="E3686" s="47">
        <v>148.19999999999999</v>
      </c>
      <c r="F3686" s="47">
        <f t="shared" si="382"/>
        <v>13041.599999999999</v>
      </c>
      <c r="G3686" s="48">
        <f t="shared" si="383"/>
        <v>13041.599999999999</v>
      </c>
      <c r="H3686" s="21">
        <v>164204</v>
      </c>
      <c r="I3686" s="21" t="s">
        <v>5371</v>
      </c>
      <c r="J3686" s="21">
        <v>1</v>
      </c>
      <c r="K3686" s="21">
        <v>1</v>
      </c>
      <c r="L3686" s="21">
        <f t="shared" si="384"/>
        <v>0</v>
      </c>
      <c r="M3686" s="21" t="s">
        <v>5644</v>
      </c>
      <c r="N3686" s="30">
        <v>45959</v>
      </c>
      <c r="O3686" s="48">
        <v>22971</v>
      </c>
      <c r="P3686" s="21" t="s">
        <v>5515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85"/>
        <v>2</v>
      </c>
      <c r="Z3686" s="21" t="str">
        <f t="shared" si="386"/>
        <v>Wednesday</v>
      </c>
      <c r="AA3686" s="21" t="str">
        <f t="shared" si="387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x14ac:dyDescent="0.25">
      <c r="A3687" s="21">
        <v>3685</v>
      </c>
      <c r="B3687" s="21" t="s">
        <v>5418</v>
      </c>
      <c r="C3687" s="30">
        <v>45951</v>
      </c>
      <c r="D3687" s="30">
        <v>45958</v>
      </c>
      <c r="E3687" s="47">
        <v>208.2</v>
      </c>
      <c r="F3687" s="47">
        <f t="shared" si="382"/>
        <v>18321.599999999999</v>
      </c>
      <c r="G3687" s="48">
        <f t="shared" si="383"/>
        <v>18321.599999999999</v>
      </c>
      <c r="H3687" s="21">
        <v>202220</v>
      </c>
      <c r="I3687" s="21" t="s">
        <v>5372</v>
      </c>
      <c r="J3687" s="21">
        <v>1</v>
      </c>
      <c r="K3687" s="21">
        <v>1</v>
      </c>
      <c r="L3687" s="21">
        <f t="shared" si="384"/>
        <v>0</v>
      </c>
      <c r="M3687" s="21" t="s">
        <v>5644</v>
      </c>
      <c r="N3687" s="30">
        <v>45959</v>
      </c>
      <c r="O3687" s="48">
        <v>32271</v>
      </c>
      <c r="P3687" s="21" t="s">
        <v>5515</v>
      </c>
      <c r="Q3687" s="21">
        <v>58157546753</v>
      </c>
      <c r="R3687" s="21" t="s">
        <v>40</v>
      </c>
      <c r="S3687" s="3">
        <v>4</v>
      </c>
      <c r="T3687" s="37"/>
      <c r="U3687" s="21" t="s">
        <v>18</v>
      </c>
      <c r="V3687" s="21" t="str">
        <f>VLOOKUP(P3687,'Customer List'!B:C,2,)</f>
        <v>Hyderabad</v>
      </c>
      <c r="W3687" s="38"/>
      <c r="X3687" s="30">
        <v>45961</v>
      </c>
      <c r="Y3687" s="21">
        <f t="shared" si="385"/>
        <v>2</v>
      </c>
      <c r="Z3687" s="21" t="str">
        <f t="shared" si="386"/>
        <v>Wednesday</v>
      </c>
      <c r="AA3687" s="21" t="str">
        <f t="shared" si="387"/>
        <v>Friday</v>
      </c>
      <c r="AB3687" s="21" t="str">
        <f>VLOOKUP(U3687,'Currency Sheet'!A:C,3,)</f>
        <v>DOLLAR</v>
      </c>
      <c r="AC3687" s="42" t="str">
        <f>VLOOKUP(P3687,'Customer List'!B:D,3,)</f>
        <v>OutStation</v>
      </c>
    </row>
    <row r="3688" spans="1:29" x14ac:dyDescent="0.25">
      <c r="A3688" s="21">
        <v>3686</v>
      </c>
      <c r="B3688" s="21" t="s">
        <v>5418</v>
      </c>
      <c r="C3688" s="30">
        <v>45951</v>
      </c>
      <c r="D3688" s="30">
        <v>45958</v>
      </c>
      <c r="E3688" s="47">
        <v>128.4</v>
      </c>
      <c r="F3688" s="47">
        <f t="shared" si="382"/>
        <v>11299.2</v>
      </c>
      <c r="G3688" s="48">
        <f t="shared" si="383"/>
        <v>11299.2</v>
      </c>
      <c r="H3688" s="21">
        <v>202812</v>
      </c>
      <c r="I3688" s="21" t="s">
        <v>5373</v>
      </c>
      <c r="J3688" s="21">
        <v>1</v>
      </c>
      <c r="K3688" s="21">
        <v>1</v>
      </c>
      <c r="L3688" s="21">
        <f t="shared" si="384"/>
        <v>0</v>
      </c>
      <c r="M3688" s="21" t="s">
        <v>5644</v>
      </c>
      <c r="N3688" s="30">
        <v>45959</v>
      </c>
      <c r="O3688" s="48">
        <v>19902</v>
      </c>
      <c r="P3688" s="21" t="s">
        <v>5515</v>
      </c>
      <c r="Q3688" s="21">
        <v>58157546753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45961</v>
      </c>
      <c r="Y3688" s="21">
        <f t="shared" si="385"/>
        <v>2</v>
      </c>
      <c r="Z3688" s="21" t="str">
        <f t="shared" si="386"/>
        <v>Wednesday</v>
      </c>
      <c r="AA3688" s="21" t="str">
        <f t="shared" si="387"/>
        <v>Friday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x14ac:dyDescent="0.25">
      <c r="A3689" s="21">
        <v>3687</v>
      </c>
      <c r="B3689" s="21" t="s">
        <v>5418</v>
      </c>
      <c r="C3689" s="30">
        <v>45951</v>
      </c>
      <c r="D3689" s="30">
        <v>45958</v>
      </c>
      <c r="E3689" s="47">
        <v>139.19999999999999</v>
      </c>
      <c r="F3689" s="47">
        <f t="shared" si="382"/>
        <v>12249.599999999999</v>
      </c>
      <c r="G3689" s="48">
        <f t="shared" si="383"/>
        <v>12249.599999999999</v>
      </c>
      <c r="H3689" s="21">
        <v>205606</v>
      </c>
      <c r="I3689" s="21" t="s">
        <v>5374</v>
      </c>
      <c r="J3689" s="21">
        <v>1</v>
      </c>
      <c r="K3689" s="21">
        <v>1</v>
      </c>
      <c r="L3689" s="21">
        <f t="shared" si="384"/>
        <v>0</v>
      </c>
      <c r="M3689" s="21" t="s">
        <v>5644</v>
      </c>
      <c r="N3689" s="30">
        <v>45959</v>
      </c>
      <c r="O3689" s="48">
        <v>21576</v>
      </c>
      <c r="P3689" s="21" t="s">
        <v>5515</v>
      </c>
      <c r="Q3689" s="21">
        <v>58157546753</v>
      </c>
      <c r="R3689" s="21" t="s">
        <v>40</v>
      </c>
      <c r="S3689" s="3">
        <v>4</v>
      </c>
      <c r="T3689" s="37"/>
      <c r="U3689" s="21" t="s">
        <v>18</v>
      </c>
      <c r="V3689" s="21" t="str">
        <f>VLOOKUP(P3689,'Customer List'!B:C,2,)</f>
        <v>Hyderabad</v>
      </c>
      <c r="W3689" s="38"/>
      <c r="X3689" s="30">
        <v>45961</v>
      </c>
      <c r="Y3689" s="21">
        <f t="shared" si="385"/>
        <v>2</v>
      </c>
      <c r="Z3689" s="21" t="str">
        <f t="shared" si="386"/>
        <v>Wednesday</v>
      </c>
      <c r="AA3689" s="21" t="str">
        <f t="shared" si="387"/>
        <v>Friday</v>
      </c>
      <c r="AB3689" s="21" t="str">
        <f>VLOOKUP(U3689,'Currency Sheet'!A:C,3,)</f>
        <v>DOLLAR</v>
      </c>
      <c r="AC3689" s="42" t="str">
        <f>VLOOKUP(P3689,'Customer List'!B:D,3,)</f>
        <v>OutStation</v>
      </c>
    </row>
    <row r="3690" spans="1:29" x14ac:dyDescent="0.25">
      <c r="A3690" s="21">
        <v>3688</v>
      </c>
      <c r="B3690" s="21" t="s">
        <v>5418</v>
      </c>
      <c r="C3690" s="30">
        <v>45951</v>
      </c>
      <c r="D3690" s="30">
        <v>45958</v>
      </c>
      <c r="E3690" s="47">
        <v>43.2</v>
      </c>
      <c r="F3690" s="47">
        <f t="shared" si="382"/>
        <v>3801.6000000000004</v>
      </c>
      <c r="G3690" s="48">
        <f t="shared" si="383"/>
        <v>7603.2000000000007</v>
      </c>
      <c r="H3690" s="21">
        <v>300412</v>
      </c>
      <c r="I3690" s="21" t="s">
        <v>4767</v>
      </c>
      <c r="J3690" s="21">
        <v>2</v>
      </c>
      <c r="K3690" s="21">
        <v>2</v>
      </c>
      <c r="L3690" s="21">
        <f t="shared" si="384"/>
        <v>0</v>
      </c>
      <c r="M3690" s="21" t="s">
        <v>5692</v>
      </c>
      <c r="N3690" s="30">
        <v>45958</v>
      </c>
      <c r="O3690" s="48">
        <v>10944</v>
      </c>
      <c r="P3690" s="21" t="s">
        <v>16</v>
      </c>
      <c r="Q3690" s="21" t="s">
        <v>2070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85"/>
        <v>0</v>
      </c>
      <c r="Z3690" s="21" t="str">
        <f t="shared" si="386"/>
        <v>Tuesday</v>
      </c>
      <c r="AA3690" s="21" t="str">
        <f t="shared" si="387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x14ac:dyDescent="0.25">
      <c r="A3691" s="21">
        <v>3689</v>
      </c>
      <c r="B3691" s="21" t="s">
        <v>5418</v>
      </c>
      <c r="C3691" s="30">
        <v>45951</v>
      </c>
      <c r="D3691" s="30">
        <v>45958</v>
      </c>
      <c r="E3691" s="47">
        <v>151.19999999999999</v>
      </c>
      <c r="F3691" s="47">
        <f t="shared" si="382"/>
        <v>13305.599999999999</v>
      </c>
      <c r="G3691" s="48">
        <f t="shared" si="383"/>
        <v>26611.199999999997</v>
      </c>
      <c r="H3691" s="21">
        <v>300424</v>
      </c>
      <c r="I3691" s="21" t="s">
        <v>4767</v>
      </c>
      <c r="J3691" s="21">
        <v>2</v>
      </c>
      <c r="K3691" s="21">
        <v>2</v>
      </c>
      <c r="L3691" s="21">
        <f t="shared" si="384"/>
        <v>0</v>
      </c>
      <c r="M3691" s="21" t="s">
        <v>5692</v>
      </c>
      <c r="N3691" s="30">
        <v>45958</v>
      </c>
      <c r="O3691" s="48">
        <v>38304</v>
      </c>
      <c r="P3691" s="21" t="s">
        <v>16</v>
      </c>
      <c r="Q3691" s="21" t="s">
        <v>2070</v>
      </c>
      <c r="R3691" s="21" t="s">
        <v>637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>IF(OR(R3691 = "PRIYANKA MADAM", R3691 = "DEEPAK", R3691 = "PORTER"),N3691,"")</f>
        <v>45958</v>
      </c>
      <c r="Y3691" s="21">
        <f t="shared" si="385"/>
        <v>0</v>
      </c>
      <c r="Z3691" s="21" t="str">
        <f t="shared" si="386"/>
        <v>Tuesday</v>
      </c>
      <c r="AA3691" s="21" t="str">
        <f t="shared" si="387"/>
        <v>Tuesday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3690</v>
      </c>
      <c r="B3692" s="21" t="s">
        <v>5418</v>
      </c>
      <c r="C3692" s="30">
        <v>45951</v>
      </c>
      <c r="D3692" s="30">
        <v>45958</v>
      </c>
      <c r="E3692" s="47">
        <v>292.60000000000002</v>
      </c>
      <c r="F3692" s="47">
        <f t="shared" si="382"/>
        <v>25748.800000000003</v>
      </c>
      <c r="G3692" s="48">
        <f t="shared" si="383"/>
        <v>51497.600000000006</v>
      </c>
      <c r="H3692" s="21">
        <v>300472</v>
      </c>
      <c r="I3692" s="21" t="s">
        <v>4767</v>
      </c>
      <c r="J3692" s="21">
        <v>2</v>
      </c>
      <c r="K3692" s="21">
        <v>2</v>
      </c>
      <c r="L3692" s="21">
        <f t="shared" si="384"/>
        <v>0</v>
      </c>
      <c r="M3692" s="21" t="s">
        <v>5692</v>
      </c>
      <c r="N3692" s="30">
        <v>45958</v>
      </c>
      <c r="O3692" s="48">
        <v>63536</v>
      </c>
      <c r="P3692" s="21" t="s">
        <v>16</v>
      </c>
      <c r="Q3692" s="21" t="s">
        <v>2070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>IF(OR(R3692 = "PRIYANKA MADAM", R3692 = "DEEPAK", R3692 = "PORTER"),N3692,"")</f>
        <v>45958</v>
      </c>
      <c r="Y3692" s="21">
        <f t="shared" si="385"/>
        <v>0</v>
      </c>
      <c r="Z3692" s="21" t="str">
        <f t="shared" si="386"/>
        <v>Tuesday</v>
      </c>
      <c r="AA3692" s="21" t="str">
        <f t="shared" si="387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3691</v>
      </c>
      <c r="B3693" s="21" t="s">
        <v>5418</v>
      </c>
      <c r="C3693" s="30">
        <v>45951</v>
      </c>
      <c r="D3693" s="30">
        <v>45958</v>
      </c>
      <c r="E3693" s="47">
        <v>175.2</v>
      </c>
      <c r="F3693" s="47">
        <f t="shared" si="382"/>
        <v>15417.599999999999</v>
      </c>
      <c r="G3693" s="48">
        <f t="shared" si="383"/>
        <v>30835.199999999997</v>
      </c>
      <c r="H3693" s="21">
        <v>300512</v>
      </c>
      <c r="I3693" s="21" t="s">
        <v>4778</v>
      </c>
      <c r="J3693" s="21">
        <v>2</v>
      </c>
      <c r="K3693" s="21">
        <v>2</v>
      </c>
      <c r="L3693" s="21">
        <f t="shared" si="384"/>
        <v>0</v>
      </c>
      <c r="M3693" s="21" t="s">
        <v>5692</v>
      </c>
      <c r="N3693" s="30">
        <v>45958</v>
      </c>
      <c r="O3693" s="48">
        <v>44384</v>
      </c>
      <c r="P3693" s="21" t="s">
        <v>16</v>
      </c>
      <c r="Q3693" s="21" t="s">
        <v>2070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>IF(OR(R3693 = "PRIYANKA MADAM", R3693 = "DEEPAK", R3693 = "PORTER"),N3693,"")</f>
        <v>45958</v>
      </c>
      <c r="Y3693" s="21">
        <f t="shared" si="385"/>
        <v>0</v>
      </c>
      <c r="Z3693" s="21" t="str">
        <f t="shared" si="386"/>
        <v>Tuesday</v>
      </c>
      <c r="AA3693" s="21" t="str">
        <f t="shared" si="387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3692</v>
      </c>
      <c r="B3694" s="21" t="s">
        <v>5418</v>
      </c>
      <c r="C3694" s="30">
        <v>45951</v>
      </c>
      <c r="D3694" s="30">
        <v>45958</v>
      </c>
      <c r="E3694" s="47">
        <v>304.5</v>
      </c>
      <c r="F3694" s="47">
        <f t="shared" si="382"/>
        <v>26796</v>
      </c>
      <c r="G3694" s="48">
        <f t="shared" si="383"/>
        <v>26796</v>
      </c>
      <c r="H3694" s="21">
        <v>300536</v>
      </c>
      <c r="I3694" s="21" t="s">
        <v>4778</v>
      </c>
      <c r="J3694" s="21">
        <v>1</v>
      </c>
      <c r="K3694" s="21">
        <v>1</v>
      </c>
      <c r="L3694" s="21">
        <f t="shared" si="384"/>
        <v>0</v>
      </c>
      <c r="M3694" s="21" t="s">
        <v>5618</v>
      </c>
      <c r="N3694" s="30">
        <v>45958</v>
      </c>
      <c r="O3694" s="48">
        <v>47197.5</v>
      </c>
      <c r="P3694" s="21" t="s">
        <v>891</v>
      </c>
      <c r="Q3694" s="21">
        <v>58157516255</v>
      </c>
      <c r="R3694" s="21" t="s">
        <v>40</v>
      </c>
      <c r="S3694" s="3">
        <v>4</v>
      </c>
      <c r="T3694" s="37"/>
      <c r="U3694" s="21" t="s">
        <v>18</v>
      </c>
      <c r="V3694" s="21" t="str">
        <f>VLOOKUP(P3694,'Customer List'!B:C,2,)</f>
        <v>Banglore</v>
      </c>
      <c r="W3694" s="38"/>
      <c r="X3694" s="30">
        <v>45959</v>
      </c>
      <c r="Y3694" s="21">
        <f t="shared" si="385"/>
        <v>1</v>
      </c>
      <c r="Z3694" s="21" t="str">
        <f t="shared" si="386"/>
        <v>Tuesday</v>
      </c>
      <c r="AA3694" s="21" t="str">
        <f t="shared" si="387"/>
        <v>Wednesday</v>
      </c>
      <c r="AB3694" s="21" t="str">
        <f>VLOOKUP(U3694,'Currency Sheet'!A:C,3,)</f>
        <v>DOLLAR</v>
      </c>
      <c r="AC3694" s="42" t="str">
        <f>VLOOKUP(P3694,'Customer List'!B:D,3,)</f>
        <v>OutStation</v>
      </c>
    </row>
    <row r="3695" spans="1:29" x14ac:dyDescent="0.25">
      <c r="A3695" s="21">
        <v>3693</v>
      </c>
      <c r="B3695" s="21" t="s">
        <v>5418</v>
      </c>
      <c r="C3695" s="30">
        <v>45951</v>
      </c>
      <c r="D3695" s="30">
        <v>45958</v>
      </c>
      <c r="E3695" s="47">
        <v>210.6</v>
      </c>
      <c r="F3695" s="47">
        <f t="shared" si="382"/>
        <v>18532.8</v>
      </c>
      <c r="G3695" s="48">
        <f t="shared" si="383"/>
        <v>18532.8</v>
      </c>
      <c r="H3695" s="21">
        <v>300548</v>
      </c>
      <c r="I3695" s="21" t="s">
        <v>4778</v>
      </c>
      <c r="J3695" s="21">
        <v>1</v>
      </c>
      <c r="K3695" s="21">
        <v>1</v>
      </c>
      <c r="L3695" s="21">
        <f t="shared" si="384"/>
        <v>0</v>
      </c>
      <c r="M3695" s="21" t="s">
        <v>5602</v>
      </c>
      <c r="N3695" s="30">
        <v>45960</v>
      </c>
      <c r="O3695" s="48">
        <v>33696</v>
      </c>
      <c r="P3695" s="21" t="s">
        <v>208</v>
      </c>
      <c r="Q3695" s="21" t="s">
        <v>1996</v>
      </c>
      <c r="R3695" s="21" t="s">
        <v>1996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ref="X3695:X3701" si="394">IF(OR(R3695 = "PRIYANKA MADAM", R3695 = "DEEPAK", R3695 = "PORTER"),N3695,"")</f>
        <v>45960</v>
      </c>
      <c r="Y3695" s="21">
        <f t="shared" si="385"/>
        <v>0</v>
      </c>
      <c r="Z3695" s="21" t="str">
        <f t="shared" si="386"/>
        <v>Thursday</v>
      </c>
      <c r="AA3695" s="21" t="str">
        <f t="shared" si="387"/>
        <v>Thursday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3694</v>
      </c>
      <c r="B3696" s="21" t="s">
        <v>5418</v>
      </c>
      <c r="C3696" s="30">
        <v>45951</v>
      </c>
      <c r="D3696" s="30">
        <v>45958</v>
      </c>
      <c r="E3696" s="47">
        <v>292.60000000000002</v>
      </c>
      <c r="F3696" s="47">
        <f t="shared" si="382"/>
        <v>25748.800000000003</v>
      </c>
      <c r="G3696" s="48">
        <f t="shared" si="383"/>
        <v>25748.800000000003</v>
      </c>
      <c r="H3696" s="21">
        <v>300554</v>
      </c>
      <c r="I3696" s="21" t="s">
        <v>4778</v>
      </c>
      <c r="J3696" s="21">
        <v>1</v>
      </c>
      <c r="K3696" s="21">
        <v>1</v>
      </c>
      <c r="L3696" s="21">
        <f t="shared" si="384"/>
        <v>0</v>
      </c>
      <c r="M3696" s="21" t="s">
        <v>5692</v>
      </c>
      <c r="N3696" s="30">
        <v>45958</v>
      </c>
      <c r="O3696" s="48">
        <v>31768</v>
      </c>
      <c r="P3696" s="21" t="s">
        <v>16</v>
      </c>
      <c r="Q3696" s="21" t="s">
        <v>2070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94"/>
        <v>45958</v>
      </c>
      <c r="Y3696" s="21">
        <f t="shared" si="385"/>
        <v>0</v>
      </c>
      <c r="Z3696" s="21" t="str">
        <f t="shared" si="386"/>
        <v>Tuesday</v>
      </c>
      <c r="AA3696" s="21" t="str">
        <f t="shared" si="387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3695</v>
      </c>
      <c r="B3697" s="21" t="s">
        <v>5418</v>
      </c>
      <c r="C3697" s="30">
        <v>45951</v>
      </c>
      <c r="D3697" s="30">
        <v>45958</v>
      </c>
      <c r="E3697" s="47">
        <v>284.2</v>
      </c>
      <c r="F3697" s="47">
        <f t="shared" si="382"/>
        <v>25009.599999999999</v>
      </c>
      <c r="G3697" s="48">
        <f t="shared" si="383"/>
        <v>100038.39999999999</v>
      </c>
      <c r="H3697" s="21">
        <v>300556</v>
      </c>
      <c r="I3697" s="21" t="s">
        <v>4778</v>
      </c>
      <c r="J3697" s="21">
        <v>4</v>
      </c>
      <c r="K3697" s="21">
        <v>4</v>
      </c>
      <c r="L3697" s="21">
        <f t="shared" si="384"/>
        <v>0</v>
      </c>
      <c r="M3697" s="21" t="s">
        <v>5692</v>
      </c>
      <c r="N3697" s="30">
        <v>45958</v>
      </c>
      <c r="O3697" s="48">
        <v>123424</v>
      </c>
      <c r="P3697" s="21" t="s">
        <v>16</v>
      </c>
      <c r="Q3697" s="21" t="s">
        <v>2070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94"/>
        <v>45958</v>
      </c>
      <c r="Y3697" s="21">
        <f t="shared" si="385"/>
        <v>0</v>
      </c>
      <c r="Z3697" s="21" t="str">
        <f t="shared" si="386"/>
        <v>Tuesday</v>
      </c>
      <c r="AA3697" s="21" t="str">
        <f t="shared" si="387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3696</v>
      </c>
      <c r="B3698" s="21" t="s">
        <v>5418</v>
      </c>
      <c r="C3698" s="30">
        <v>45951</v>
      </c>
      <c r="D3698" s="30">
        <v>45958</v>
      </c>
      <c r="E3698" s="47">
        <v>30</v>
      </c>
      <c r="F3698" s="47">
        <f t="shared" si="382"/>
        <v>2640</v>
      </c>
      <c r="G3698" s="48">
        <f t="shared" si="383"/>
        <v>5280</v>
      </c>
      <c r="H3698" s="21">
        <v>301006</v>
      </c>
      <c r="I3698" s="21" t="s">
        <v>4768</v>
      </c>
      <c r="J3698" s="21">
        <v>2</v>
      </c>
      <c r="K3698" s="21">
        <v>2</v>
      </c>
      <c r="L3698" s="21">
        <f t="shared" si="384"/>
        <v>0</v>
      </c>
      <c r="M3698" s="21" t="s">
        <v>5692</v>
      </c>
      <c r="N3698" s="30">
        <v>45958</v>
      </c>
      <c r="O3698" s="48">
        <v>7600</v>
      </c>
      <c r="P3698" s="21" t="s">
        <v>16</v>
      </c>
      <c r="Q3698" s="21" t="s">
        <v>2070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94"/>
        <v>45958</v>
      </c>
      <c r="Y3698" s="21">
        <f t="shared" si="385"/>
        <v>0</v>
      </c>
      <c r="Z3698" s="21" t="str">
        <f t="shared" si="386"/>
        <v>Tuesday</v>
      </c>
      <c r="AA3698" s="21" t="str">
        <f t="shared" si="387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x14ac:dyDescent="0.25">
      <c r="A3699" s="21">
        <v>3697</v>
      </c>
      <c r="B3699" s="21" t="s">
        <v>5418</v>
      </c>
      <c r="C3699" s="30">
        <v>45951</v>
      </c>
      <c r="D3699" s="30">
        <v>45958</v>
      </c>
      <c r="E3699" s="47">
        <v>175.2</v>
      </c>
      <c r="F3699" s="47">
        <f t="shared" si="382"/>
        <v>15417.599999999999</v>
      </c>
      <c r="G3699" s="48">
        <f t="shared" si="383"/>
        <v>46252.799999999996</v>
      </c>
      <c r="H3699" s="21">
        <v>301012</v>
      </c>
      <c r="I3699" s="21" t="s">
        <v>4768</v>
      </c>
      <c r="J3699" s="21">
        <v>3</v>
      </c>
      <c r="K3699" s="21">
        <v>3</v>
      </c>
      <c r="L3699" s="21">
        <f t="shared" si="384"/>
        <v>0</v>
      </c>
      <c r="M3699" s="21" t="s">
        <v>5692</v>
      </c>
      <c r="N3699" s="30">
        <v>45958</v>
      </c>
      <c r="O3699" s="48">
        <v>66576</v>
      </c>
      <c r="P3699" s="21" t="s">
        <v>16</v>
      </c>
      <c r="Q3699" s="21" t="s">
        <v>2070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394"/>
        <v>45958</v>
      </c>
      <c r="Y3699" s="21">
        <f t="shared" si="385"/>
        <v>0</v>
      </c>
      <c r="Z3699" s="21" t="str">
        <f t="shared" si="386"/>
        <v>Tuesday</v>
      </c>
      <c r="AA3699" s="21" t="str">
        <f t="shared" si="387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3698</v>
      </c>
      <c r="B3700" s="21" t="s">
        <v>5418</v>
      </c>
      <c r="C3700" s="30">
        <v>45951</v>
      </c>
      <c r="D3700" s="30">
        <v>45958</v>
      </c>
      <c r="E3700" s="47">
        <v>160.80000000000001</v>
      </c>
      <c r="F3700" s="47">
        <f t="shared" si="382"/>
        <v>14150.400000000001</v>
      </c>
      <c r="G3700" s="48">
        <f t="shared" si="383"/>
        <v>14150.400000000001</v>
      </c>
      <c r="H3700" s="21">
        <v>301028</v>
      </c>
      <c r="I3700" s="21" t="s">
        <v>4768</v>
      </c>
      <c r="J3700" s="21">
        <v>1</v>
      </c>
      <c r="K3700" s="21">
        <v>1</v>
      </c>
      <c r="L3700" s="21">
        <f t="shared" si="384"/>
        <v>0</v>
      </c>
      <c r="M3700" s="21" t="s">
        <v>5603</v>
      </c>
      <c r="N3700" s="30">
        <v>45960</v>
      </c>
      <c r="O3700" s="48">
        <v>25728</v>
      </c>
      <c r="P3700" s="21" t="s">
        <v>208</v>
      </c>
      <c r="Q3700" s="21" t="s">
        <v>1996</v>
      </c>
      <c r="R3700" s="21" t="s">
        <v>1996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394"/>
        <v>45960</v>
      </c>
      <c r="Y3700" s="21">
        <f t="shared" si="385"/>
        <v>0</v>
      </c>
      <c r="Z3700" s="21" t="str">
        <f t="shared" si="386"/>
        <v>Thursday</v>
      </c>
      <c r="AA3700" s="21" t="str">
        <f t="shared" si="387"/>
        <v>Thursday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3699</v>
      </c>
      <c r="B3701" s="21" t="s">
        <v>5418</v>
      </c>
      <c r="C3701" s="30">
        <v>45951</v>
      </c>
      <c r="D3701" s="30">
        <v>45958</v>
      </c>
      <c r="E3701" s="47">
        <v>277.2</v>
      </c>
      <c r="F3701" s="47">
        <f t="shared" si="382"/>
        <v>24393.599999999999</v>
      </c>
      <c r="G3701" s="48">
        <f t="shared" si="383"/>
        <v>24393.599999999999</v>
      </c>
      <c r="H3701" s="21">
        <v>301046</v>
      </c>
      <c r="I3701" s="21" t="s">
        <v>4768</v>
      </c>
      <c r="J3701" s="21">
        <v>1</v>
      </c>
      <c r="K3701" s="21">
        <v>1</v>
      </c>
      <c r="L3701" s="21">
        <f t="shared" si="384"/>
        <v>0</v>
      </c>
      <c r="M3701" s="21" t="s">
        <v>5692</v>
      </c>
      <c r="N3701" s="30">
        <v>45958</v>
      </c>
      <c r="O3701" s="48">
        <v>30096</v>
      </c>
      <c r="P3701" s="21" t="s">
        <v>16</v>
      </c>
      <c r="Q3701" s="21" t="s">
        <v>2070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394"/>
        <v>45958</v>
      </c>
      <c r="Y3701" s="21">
        <f t="shared" si="385"/>
        <v>0</v>
      </c>
      <c r="Z3701" s="21" t="str">
        <f t="shared" si="386"/>
        <v>Tuesday</v>
      </c>
      <c r="AA3701" s="21" t="str">
        <f t="shared" si="387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3700</v>
      </c>
      <c r="B3702" s="21" t="s">
        <v>5418</v>
      </c>
      <c r="C3702" s="30">
        <v>45951</v>
      </c>
      <c r="D3702" s="30">
        <v>45958</v>
      </c>
      <c r="E3702" s="47">
        <v>304.5</v>
      </c>
      <c r="F3702" s="47">
        <f t="shared" si="382"/>
        <v>26796</v>
      </c>
      <c r="G3702" s="48">
        <f t="shared" si="383"/>
        <v>26796</v>
      </c>
      <c r="H3702" s="21">
        <v>301334</v>
      </c>
      <c r="I3702" s="21" t="s">
        <v>5177</v>
      </c>
      <c r="J3702" s="21">
        <v>1</v>
      </c>
      <c r="K3702" s="21">
        <v>1</v>
      </c>
      <c r="L3702" s="21">
        <f t="shared" si="384"/>
        <v>0</v>
      </c>
      <c r="M3702" s="21" t="s">
        <v>5590</v>
      </c>
      <c r="N3702" s="30">
        <v>45959</v>
      </c>
      <c r="O3702" s="48">
        <v>40455</v>
      </c>
      <c r="P3702" s="21" t="s">
        <v>621</v>
      </c>
      <c r="Q3702" s="21">
        <v>58157567263</v>
      </c>
      <c r="R3702" s="21" t="s">
        <v>40</v>
      </c>
      <c r="S3702" s="3">
        <v>4</v>
      </c>
      <c r="T3702" s="37"/>
      <c r="U3702" s="21" t="s">
        <v>18</v>
      </c>
      <c r="V3702" s="21" t="str">
        <f>VLOOKUP(P3702,'Customer List'!B:C,2,)</f>
        <v>Hyderabad</v>
      </c>
      <c r="W3702" s="38"/>
      <c r="X3702" s="30">
        <v>45960</v>
      </c>
      <c r="Y3702" s="21">
        <f t="shared" si="385"/>
        <v>1</v>
      </c>
      <c r="Z3702" s="21" t="str">
        <f t="shared" si="386"/>
        <v>Wednesday</v>
      </c>
      <c r="AA3702" s="21" t="str">
        <f t="shared" si="387"/>
        <v>Thursday</v>
      </c>
      <c r="AB3702" s="21" t="str">
        <f>VLOOKUP(U3702,'Currency Sheet'!A:C,3,)</f>
        <v>DOLLAR</v>
      </c>
      <c r="AC3702" s="42" t="str">
        <f>VLOOKUP(P3702,'Customer List'!B:D,3,)</f>
        <v>OutStation</v>
      </c>
    </row>
    <row r="3703" spans="1:29" x14ac:dyDescent="0.25">
      <c r="A3703" s="21">
        <v>3701</v>
      </c>
      <c r="B3703" s="21" t="s">
        <v>5418</v>
      </c>
      <c r="C3703" s="30">
        <v>45951</v>
      </c>
      <c r="D3703" s="30">
        <v>45958</v>
      </c>
      <c r="E3703" s="47">
        <v>281.39999999999998</v>
      </c>
      <c r="F3703" s="47">
        <f t="shared" si="382"/>
        <v>24763.199999999997</v>
      </c>
      <c r="G3703" s="48">
        <f t="shared" si="383"/>
        <v>74289.599999999991</v>
      </c>
      <c r="H3703" s="21">
        <v>301830</v>
      </c>
      <c r="I3703" s="21" t="s">
        <v>5178</v>
      </c>
      <c r="J3703" s="21">
        <v>3</v>
      </c>
      <c r="K3703" s="21">
        <v>3</v>
      </c>
      <c r="L3703" s="21">
        <f t="shared" si="384"/>
        <v>0</v>
      </c>
      <c r="M3703" s="21" t="s">
        <v>5692</v>
      </c>
      <c r="N3703" s="30">
        <v>45958</v>
      </c>
      <c r="O3703" s="48">
        <v>91656</v>
      </c>
      <c r="P3703" s="21" t="s">
        <v>16</v>
      </c>
      <c r="Q3703" s="21" t="s">
        <v>2070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ref="X3703:X3708" si="395">IF(OR(R3703 = "PRIYANKA MADAM", R3703 = "DEEPAK", R3703 = "PORTER"),N3703,"")</f>
        <v>45958</v>
      </c>
      <c r="Y3703" s="21">
        <f t="shared" si="385"/>
        <v>0</v>
      </c>
      <c r="Z3703" s="21" t="str">
        <f t="shared" si="386"/>
        <v>Tuesday</v>
      </c>
      <c r="AA3703" s="21" t="str">
        <f t="shared" si="387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3702</v>
      </c>
      <c r="B3704" s="21" t="s">
        <v>5418</v>
      </c>
      <c r="C3704" s="30">
        <v>45951</v>
      </c>
      <c r="D3704" s="30">
        <v>45958</v>
      </c>
      <c r="E3704" s="47">
        <v>229.2</v>
      </c>
      <c r="F3704" s="47">
        <f t="shared" si="382"/>
        <v>20169.599999999999</v>
      </c>
      <c r="G3704" s="48">
        <f t="shared" si="383"/>
        <v>20169.599999999999</v>
      </c>
      <c r="H3704" s="21">
        <v>302028</v>
      </c>
      <c r="I3704" s="21" t="s">
        <v>5179</v>
      </c>
      <c r="J3704" s="21">
        <v>1</v>
      </c>
      <c r="K3704" s="21">
        <v>1</v>
      </c>
      <c r="L3704" s="21">
        <f t="shared" si="384"/>
        <v>0</v>
      </c>
      <c r="M3704" s="21" t="s">
        <v>5688</v>
      </c>
      <c r="N3704" s="30">
        <v>45965</v>
      </c>
      <c r="O3704" s="48">
        <v>35526</v>
      </c>
      <c r="P3704" s="21" t="s">
        <v>899</v>
      </c>
      <c r="Q3704" s="21" t="s">
        <v>636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95"/>
        <v>45965</v>
      </c>
      <c r="Y3704" s="21">
        <f t="shared" si="385"/>
        <v>0</v>
      </c>
      <c r="Z3704" s="21" t="str">
        <f t="shared" si="386"/>
        <v>Tuesday</v>
      </c>
      <c r="AA3704" s="21" t="str">
        <f t="shared" si="387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3703</v>
      </c>
      <c r="B3705" s="21" t="s">
        <v>5418</v>
      </c>
      <c r="C3705" s="30">
        <v>45951</v>
      </c>
      <c r="D3705" s="30">
        <v>45958</v>
      </c>
      <c r="E3705" s="47">
        <v>39.6</v>
      </c>
      <c r="F3705" s="47">
        <f t="shared" si="382"/>
        <v>3484.8</v>
      </c>
      <c r="G3705" s="48">
        <f t="shared" si="383"/>
        <v>13939.2</v>
      </c>
      <c r="H3705" s="21">
        <v>302208</v>
      </c>
      <c r="I3705" s="21" t="s">
        <v>4769</v>
      </c>
      <c r="J3705" s="21">
        <v>4</v>
      </c>
      <c r="K3705" s="21">
        <v>4</v>
      </c>
      <c r="L3705" s="21">
        <f t="shared" si="384"/>
        <v>0</v>
      </c>
      <c r="M3705" s="21" t="s">
        <v>5692</v>
      </c>
      <c r="N3705" s="30">
        <v>45958</v>
      </c>
      <c r="O3705" s="48">
        <v>20064</v>
      </c>
      <c r="P3705" s="21" t="s">
        <v>16</v>
      </c>
      <c r="Q3705" s="21" t="s">
        <v>2070</v>
      </c>
      <c r="R3705" s="21" t="s">
        <v>637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95"/>
        <v>45958</v>
      </c>
      <c r="Y3705" s="21">
        <f t="shared" si="385"/>
        <v>0</v>
      </c>
      <c r="Z3705" s="21" t="str">
        <f t="shared" si="386"/>
        <v>Tuesday</v>
      </c>
      <c r="AA3705" s="21" t="str">
        <f t="shared" si="387"/>
        <v>Tuesday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x14ac:dyDescent="0.25">
      <c r="A3706" s="21">
        <v>3704</v>
      </c>
      <c r="B3706" s="21" t="s">
        <v>5418</v>
      </c>
      <c r="C3706" s="30">
        <v>45951</v>
      </c>
      <c r="D3706" s="30">
        <v>45958</v>
      </c>
      <c r="E3706" s="47">
        <v>266</v>
      </c>
      <c r="F3706" s="47">
        <f t="shared" si="382"/>
        <v>23408</v>
      </c>
      <c r="G3706" s="48">
        <f t="shared" si="383"/>
        <v>23408</v>
      </c>
      <c r="H3706" s="21">
        <v>302340</v>
      </c>
      <c r="I3706" s="21" t="s">
        <v>5375</v>
      </c>
      <c r="J3706" s="21">
        <v>1</v>
      </c>
      <c r="K3706" s="21">
        <v>1</v>
      </c>
      <c r="L3706" s="21">
        <f t="shared" si="384"/>
        <v>0</v>
      </c>
      <c r="M3706" s="21" t="s">
        <v>5630</v>
      </c>
      <c r="N3706" s="30">
        <v>45960</v>
      </c>
      <c r="O3706" s="48">
        <v>36100</v>
      </c>
      <c r="P3706" s="21" t="s">
        <v>213</v>
      </c>
      <c r="Q3706" s="21" t="s">
        <v>1996</v>
      </c>
      <c r="R3706" s="21" t="s">
        <v>1996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si="395"/>
        <v>45960</v>
      </c>
      <c r="Y3706" s="21">
        <f t="shared" si="385"/>
        <v>0</v>
      </c>
      <c r="Z3706" s="21" t="str">
        <f t="shared" si="386"/>
        <v>Thursday</v>
      </c>
      <c r="AA3706" s="21" t="str">
        <f t="shared" si="387"/>
        <v>Thursday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3705</v>
      </c>
      <c r="B3707" s="21" t="s">
        <v>5418</v>
      </c>
      <c r="C3707" s="30">
        <v>45951</v>
      </c>
      <c r="D3707" s="30">
        <v>45958</v>
      </c>
      <c r="E3707" s="47">
        <v>304.5</v>
      </c>
      <c r="F3707" s="47">
        <f t="shared" si="382"/>
        <v>26796</v>
      </c>
      <c r="G3707" s="48">
        <f t="shared" si="383"/>
        <v>53592</v>
      </c>
      <c r="H3707" s="21">
        <v>302356</v>
      </c>
      <c r="I3707" s="21" t="s">
        <v>5375</v>
      </c>
      <c r="J3707" s="21">
        <v>2</v>
      </c>
      <c r="K3707" s="21">
        <v>2</v>
      </c>
      <c r="L3707" s="21">
        <f t="shared" si="384"/>
        <v>0</v>
      </c>
      <c r="M3707" s="21" t="s">
        <v>5692</v>
      </c>
      <c r="N3707" s="30">
        <v>45958</v>
      </c>
      <c r="O3707" s="48">
        <v>66120</v>
      </c>
      <c r="P3707" s="21" t="s">
        <v>16</v>
      </c>
      <c r="Q3707" s="21" t="s">
        <v>2070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395"/>
        <v>45958</v>
      </c>
      <c r="Y3707" s="21">
        <f t="shared" si="385"/>
        <v>0</v>
      </c>
      <c r="Z3707" s="21" t="str">
        <f t="shared" si="386"/>
        <v>Tuesday</v>
      </c>
      <c r="AA3707" s="21" t="str">
        <f t="shared" si="387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3706</v>
      </c>
      <c r="B3708" s="21" t="s">
        <v>5418</v>
      </c>
      <c r="C3708" s="30">
        <v>45951</v>
      </c>
      <c r="D3708" s="30">
        <v>45958</v>
      </c>
      <c r="E3708" s="47">
        <v>284.2</v>
      </c>
      <c r="F3708" s="47">
        <f t="shared" si="382"/>
        <v>25009.599999999999</v>
      </c>
      <c r="G3708" s="48">
        <f t="shared" si="383"/>
        <v>25009.599999999999</v>
      </c>
      <c r="H3708" s="21">
        <v>302632</v>
      </c>
      <c r="I3708" s="21" t="s">
        <v>5376</v>
      </c>
      <c r="J3708" s="21">
        <v>1</v>
      </c>
      <c r="K3708" s="21">
        <v>1</v>
      </c>
      <c r="L3708" s="21">
        <f t="shared" si="384"/>
        <v>0</v>
      </c>
      <c r="M3708" s="21" t="s">
        <v>5683</v>
      </c>
      <c r="N3708" s="30">
        <v>45959</v>
      </c>
      <c r="O3708" s="48">
        <v>0</v>
      </c>
      <c r="P3708" s="21" t="s">
        <v>625</v>
      </c>
      <c r="Q3708" s="21" t="s">
        <v>2070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 t="shared" si="395"/>
        <v>45959</v>
      </c>
      <c r="Y3708" s="21">
        <f t="shared" si="385"/>
        <v>0</v>
      </c>
      <c r="Z3708" s="21" t="str">
        <f t="shared" si="386"/>
        <v>Wednesday</v>
      </c>
      <c r="AA3708" s="21" t="str">
        <f t="shared" si="387"/>
        <v>Wednesday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x14ac:dyDescent="0.25">
      <c r="A3709" s="21">
        <v>3707</v>
      </c>
      <c r="B3709" s="21" t="s">
        <v>5418</v>
      </c>
      <c r="C3709" s="30">
        <v>45951</v>
      </c>
      <c r="D3709" s="30">
        <v>45958</v>
      </c>
      <c r="E3709" s="47">
        <v>165.9</v>
      </c>
      <c r="F3709" s="47">
        <f t="shared" si="382"/>
        <v>14599.2</v>
      </c>
      <c r="G3709" s="48">
        <f t="shared" si="383"/>
        <v>14599.2</v>
      </c>
      <c r="H3709" s="21">
        <v>302637</v>
      </c>
      <c r="I3709" s="21" t="s">
        <v>5376</v>
      </c>
      <c r="J3709" s="21">
        <v>1</v>
      </c>
      <c r="K3709" s="21">
        <v>1</v>
      </c>
      <c r="L3709" s="21">
        <f t="shared" si="384"/>
        <v>0</v>
      </c>
      <c r="M3709" s="21" t="s">
        <v>5575</v>
      </c>
      <c r="N3709" s="30">
        <v>45958</v>
      </c>
      <c r="O3709" s="48">
        <v>22041</v>
      </c>
      <c r="P3709" s="21" t="s">
        <v>228</v>
      </c>
      <c r="Q3709" s="21">
        <v>58157517095</v>
      </c>
      <c r="R3709" s="21" t="s">
        <v>40</v>
      </c>
      <c r="S3709" s="3">
        <v>4</v>
      </c>
      <c r="T3709" s="37"/>
      <c r="U3709" s="21" t="s">
        <v>18</v>
      </c>
      <c r="V3709" s="21" t="str">
        <f>VLOOKUP(P3709,'Customer List'!B:C,2,)</f>
        <v>Kolkata</v>
      </c>
      <c r="W3709" s="38"/>
      <c r="X3709" s="30">
        <v>45959</v>
      </c>
      <c r="Y3709" s="21">
        <f t="shared" si="385"/>
        <v>1</v>
      </c>
      <c r="Z3709" s="21" t="str">
        <f t="shared" si="386"/>
        <v>Tuesday</v>
      </c>
      <c r="AA3709" s="21" t="str">
        <f t="shared" si="387"/>
        <v>Wednesday</v>
      </c>
      <c r="AB3709" s="21" t="str">
        <f>VLOOKUP(U3709,'Currency Sheet'!A:C,3,)</f>
        <v>DOLLAR</v>
      </c>
      <c r="AC3709" s="42" t="str">
        <f>VLOOKUP(P3709,'Customer List'!B:D,3,)</f>
        <v>OutStation</v>
      </c>
    </row>
    <row r="3710" spans="1:29" x14ac:dyDescent="0.25">
      <c r="A3710" s="21">
        <v>3708</v>
      </c>
      <c r="B3710" s="21" t="s">
        <v>5418</v>
      </c>
      <c r="C3710" s="30">
        <v>45951</v>
      </c>
      <c r="D3710" s="30">
        <v>45958</v>
      </c>
      <c r="E3710" s="47">
        <v>304.5</v>
      </c>
      <c r="F3710" s="47">
        <f t="shared" si="382"/>
        <v>26796</v>
      </c>
      <c r="G3710" s="48">
        <f t="shared" si="383"/>
        <v>53592</v>
      </c>
      <c r="H3710" s="21">
        <v>302830</v>
      </c>
      <c r="I3710" s="21" t="s">
        <v>4770</v>
      </c>
      <c r="J3710" s="21">
        <v>2</v>
      </c>
      <c r="K3710" s="21">
        <v>2</v>
      </c>
      <c r="L3710" s="21">
        <f t="shared" si="384"/>
        <v>0</v>
      </c>
      <c r="M3710" s="21" t="s">
        <v>5692</v>
      </c>
      <c r="N3710" s="30">
        <v>45958</v>
      </c>
      <c r="O3710" s="48">
        <v>66120</v>
      </c>
      <c r="P3710" s="21" t="s">
        <v>16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85"/>
        <v>0</v>
      </c>
      <c r="Z3710" s="21" t="str">
        <f t="shared" si="386"/>
        <v>Tuesday</v>
      </c>
      <c r="AA3710" s="21" t="str">
        <f t="shared" si="387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3709</v>
      </c>
      <c r="B3711" s="21" t="s">
        <v>5418</v>
      </c>
      <c r="C3711" s="30">
        <v>45951</v>
      </c>
      <c r="D3711" s="30">
        <v>45958</v>
      </c>
      <c r="E3711" s="47">
        <v>89.4</v>
      </c>
      <c r="F3711" s="47">
        <f t="shared" si="382"/>
        <v>7867.2000000000007</v>
      </c>
      <c r="G3711" s="48">
        <f t="shared" si="383"/>
        <v>15734.400000000001</v>
      </c>
      <c r="H3711" s="21">
        <v>302934</v>
      </c>
      <c r="I3711" s="21" t="s">
        <v>4771</v>
      </c>
      <c r="J3711" s="21">
        <v>2</v>
      </c>
      <c r="K3711" s="21">
        <v>2</v>
      </c>
      <c r="L3711" s="21">
        <f t="shared" si="384"/>
        <v>0</v>
      </c>
      <c r="M3711" s="21" t="s">
        <v>5692</v>
      </c>
      <c r="N3711" s="30">
        <v>45958</v>
      </c>
      <c r="O3711" s="48">
        <v>22648</v>
      </c>
      <c r="P3711" s="21" t="s">
        <v>16</v>
      </c>
      <c r="Q3711" s="21" t="s">
        <v>2070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85"/>
        <v>0</v>
      </c>
      <c r="Z3711" s="21" t="str">
        <f t="shared" si="386"/>
        <v>Tuesday</v>
      </c>
      <c r="AA3711" s="21" t="str">
        <f t="shared" si="387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3710</v>
      </c>
      <c r="B3712" s="21" t="s">
        <v>5418</v>
      </c>
      <c r="C3712" s="30">
        <v>45951</v>
      </c>
      <c r="D3712" s="30">
        <v>45958</v>
      </c>
      <c r="E3712" s="47">
        <v>64.2</v>
      </c>
      <c r="F3712" s="47">
        <f t="shared" si="382"/>
        <v>5649.6</v>
      </c>
      <c r="G3712" s="48">
        <f t="shared" si="383"/>
        <v>5649.6</v>
      </c>
      <c r="H3712" s="21">
        <v>303105</v>
      </c>
      <c r="I3712" s="21" t="s">
        <v>5377</v>
      </c>
      <c r="J3712" s="21">
        <v>1</v>
      </c>
      <c r="K3712" s="21">
        <v>1</v>
      </c>
      <c r="L3712" s="21">
        <f t="shared" si="384"/>
        <v>0</v>
      </c>
      <c r="M3712" s="21" t="s">
        <v>5636</v>
      </c>
      <c r="N3712" s="30">
        <v>45958</v>
      </c>
      <c r="O3712" s="48">
        <v>11277.8</v>
      </c>
      <c r="P3712" s="21" t="s">
        <v>191</v>
      </c>
      <c r="Q3712" s="21" t="s">
        <v>5520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85"/>
        <v>1</v>
      </c>
      <c r="Z3712" s="21" t="str">
        <f t="shared" si="386"/>
        <v>Tuesday</v>
      </c>
      <c r="AA3712" s="21" t="str">
        <f t="shared" si="387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3711</v>
      </c>
      <c r="B3713" s="21" t="s">
        <v>5418</v>
      </c>
      <c r="C3713" s="30">
        <v>45951</v>
      </c>
      <c r="D3713" s="30">
        <v>45958</v>
      </c>
      <c r="E3713" s="47">
        <v>188.4</v>
      </c>
      <c r="F3713" s="47">
        <f t="shared" si="382"/>
        <v>16579.2</v>
      </c>
      <c r="G3713" s="48">
        <f t="shared" si="383"/>
        <v>16579.2</v>
      </c>
      <c r="H3713" s="21">
        <v>303208</v>
      </c>
      <c r="I3713" s="21" t="s">
        <v>5378</v>
      </c>
      <c r="J3713" s="21">
        <v>1</v>
      </c>
      <c r="K3713" s="21">
        <v>1</v>
      </c>
      <c r="L3713" s="21">
        <f t="shared" si="384"/>
        <v>0</v>
      </c>
      <c r="M3713" s="21" t="s">
        <v>5688</v>
      </c>
      <c r="N3713" s="30">
        <v>45965</v>
      </c>
      <c r="O3713" s="48">
        <v>29202</v>
      </c>
      <c r="P3713" s="21" t="s">
        <v>899</v>
      </c>
      <c r="Q3713" s="21" t="s">
        <v>636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45965</v>
      </c>
      <c r="Y3713" s="21">
        <f t="shared" si="385"/>
        <v>0</v>
      </c>
      <c r="Z3713" s="21" t="str">
        <f t="shared" si="386"/>
        <v>Tuesday</v>
      </c>
      <c r="AA3713" s="21" t="str">
        <f t="shared" si="387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3712</v>
      </c>
      <c r="B3714" s="21" t="s">
        <v>5418</v>
      </c>
      <c r="C3714" s="30">
        <v>45951</v>
      </c>
      <c r="D3714" s="30">
        <v>45958</v>
      </c>
      <c r="E3714" s="47">
        <v>277.2</v>
      </c>
      <c r="F3714" s="47">
        <f t="shared" si="382"/>
        <v>24393.599999999999</v>
      </c>
      <c r="G3714" s="48">
        <f t="shared" si="383"/>
        <v>48787.199999999997</v>
      </c>
      <c r="H3714" s="21">
        <v>303528</v>
      </c>
      <c r="I3714" s="21" t="s">
        <v>4773</v>
      </c>
      <c r="J3714" s="21">
        <v>2</v>
      </c>
      <c r="K3714" s="21">
        <v>2</v>
      </c>
      <c r="L3714" s="21">
        <f t="shared" si="384"/>
        <v>0</v>
      </c>
      <c r="M3714" s="21" t="s">
        <v>5692</v>
      </c>
      <c r="N3714" s="30">
        <v>45958</v>
      </c>
      <c r="O3714" s="48">
        <v>60192</v>
      </c>
      <c r="P3714" s="21" t="s">
        <v>16</v>
      </c>
      <c r="Q3714" s="21" t="s">
        <v>2070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si="385"/>
        <v>0</v>
      </c>
      <c r="Z3714" s="21" t="str">
        <f t="shared" si="386"/>
        <v>Tuesday</v>
      </c>
      <c r="AA3714" s="21" t="str">
        <f t="shared" si="387"/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3713</v>
      </c>
      <c r="B3715" s="21" t="s">
        <v>5418</v>
      </c>
      <c r="C3715" s="30">
        <v>45951</v>
      </c>
      <c r="D3715" s="30">
        <v>45958</v>
      </c>
      <c r="E3715" s="47">
        <v>284.89999999999998</v>
      </c>
      <c r="F3715" s="47">
        <f t="shared" si="382"/>
        <v>25071.199999999997</v>
      </c>
      <c r="G3715" s="48">
        <f t="shared" si="383"/>
        <v>75213.599999999991</v>
      </c>
      <c r="H3715" s="21">
        <v>303540</v>
      </c>
      <c r="I3715" s="21" t="s">
        <v>4773</v>
      </c>
      <c r="J3715" s="21">
        <v>3</v>
      </c>
      <c r="K3715" s="21">
        <v>3</v>
      </c>
      <c r="L3715" s="21">
        <f t="shared" si="384"/>
        <v>0</v>
      </c>
      <c r="M3715" s="21" t="s">
        <v>5692</v>
      </c>
      <c r="N3715" s="30">
        <v>45958</v>
      </c>
      <c r="O3715" s="48">
        <v>92796</v>
      </c>
      <c r="P3715" s="21" t="s">
        <v>16</v>
      </c>
      <c r="Q3715" s="21" t="s">
        <v>2070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85"/>
        <v>0</v>
      </c>
      <c r="Z3715" s="21" t="str">
        <f t="shared" si="386"/>
        <v>Tuesday</v>
      </c>
      <c r="AA3715" s="21" t="str">
        <f t="shared" si="387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3714</v>
      </c>
      <c r="B3716" s="21" t="s">
        <v>5418</v>
      </c>
      <c r="C3716" s="30">
        <v>45951</v>
      </c>
      <c r="D3716" s="30">
        <v>45958</v>
      </c>
      <c r="E3716" s="47">
        <v>16.8</v>
      </c>
      <c r="F3716" s="47">
        <f t="shared" si="382"/>
        <v>1478.4</v>
      </c>
      <c r="G3716" s="48">
        <f t="shared" si="383"/>
        <v>1478.4</v>
      </c>
      <c r="H3716" s="21">
        <v>304007</v>
      </c>
      <c r="I3716" s="21" t="s">
        <v>4795</v>
      </c>
      <c r="J3716" s="21">
        <v>1</v>
      </c>
      <c r="K3716" s="21">
        <v>1</v>
      </c>
      <c r="L3716" s="21">
        <f t="shared" si="384"/>
        <v>0</v>
      </c>
      <c r="M3716" s="21" t="s">
        <v>5636</v>
      </c>
      <c r="N3716" s="30">
        <v>45958</v>
      </c>
      <c r="O3716" s="48">
        <v>2951.2</v>
      </c>
      <c r="P3716" s="21" t="s">
        <v>191</v>
      </c>
      <c r="Q3716" s="21" t="s">
        <v>5520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Chandigarh</v>
      </c>
      <c r="W3716" s="38"/>
      <c r="X3716" s="30">
        <v>45959</v>
      </c>
      <c r="Y3716" s="21">
        <f t="shared" si="385"/>
        <v>1</v>
      </c>
      <c r="Z3716" s="21" t="str">
        <f t="shared" si="386"/>
        <v>Tuesday</v>
      </c>
      <c r="AA3716" s="21" t="str">
        <f t="shared" si="387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3715</v>
      </c>
      <c r="B3717" s="21" t="s">
        <v>5418</v>
      </c>
      <c r="C3717" s="30">
        <v>45951</v>
      </c>
      <c r="D3717" s="30">
        <v>45958</v>
      </c>
      <c r="E3717" s="47">
        <v>159</v>
      </c>
      <c r="F3717" s="47">
        <f t="shared" ref="F3717:F3780" si="396">IF(AB3717="DOLLAR",E3717*88,E3717)</f>
        <v>13992</v>
      </c>
      <c r="G3717" s="48">
        <f t="shared" ref="G3717:G3780" si="397">F3717*J3717</f>
        <v>27984</v>
      </c>
      <c r="H3717" s="21">
        <v>304024</v>
      </c>
      <c r="I3717" s="21" t="s">
        <v>4795</v>
      </c>
      <c r="J3717" s="21">
        <v>2</v>
      </c>
      <c r="K3717" s="21">
        <v>2</v>
      </c>
      <c r="L3717" s="21">
        <f t="shared" ref="L3717:L3780" si="398">J3717-K3717</f>
        <v>0</v>
      </c>
      <c r="M3717" s="21" t="s">
        <v>5692</v>
      </c>
      <c r="N3717" s="30">
        <v>45958</v>
      </c>
      <c r="O3717" s="48">
        <v>40280</v>
      </c>
      <c r="P3717" s="21" t="s">
        <v>16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45958</v>
      </c>
      <c r="Y3717" s="21">
        <f t="shared" ref="Y3717:Y3780" si="399">IF(X3717="", "", X3717-N3717)</f>
        <v>0</v>
      </c>
      <c r="Z3717" s="21" t="str">
        <f t="shared" ref="Z3717:Z3780" si="400">IF(N3717="", "", TEXT(N3717, "dddd"))</f>
        <v>Tuesday</v>
      </c>
      <c r="AA3717" s="21" t="str">
        <f t="shared" ref="AA3717:AA3780" si="401">IF(X3717="", "", TEXT(X3717, "dddd"))</f>
        <v>Tuesday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x14ac:dyDescent="0.25">
      <c r="A3718" s="21">
        <v>3716</v>
      </c>
      <c r="B3718" s="21" t="s">
        <v>5418</v>
      </c>
      <c r="C3718" s="30">
        <v>45951</v>
      </c>
      <c r="D3718" s="30">
        <v>45958</v>
      </c>
      <c r="E3718" s="47">
        <v>204</v>
      </c>
      <c r="F3718" s="47">
        <f t="shared" si="396"/>
        <v>17952</v>
      </c>
      <c r="G3718" s="48">
        <f t="shared" si="397"/>
        <v>71808</v>
      </c>
      <c r="H3718" s="21">
        <v>304028</v>
      </c>
      <c r="I3718" s="21" t="s">
        <v>4795</v>
      </c>
      <c r="J3718" s="21">
        <v>4</v>
      </c>
      <c r="K3718" s="21">
        <v>4</v>
      </c>
      <c r="L3718" s="21">
        <f t="shared" si="398"/>
        <v>0</v>
      </c>
      <c r="M3718" s="21" t="s">
        <v>5683</v>
      </c>
      <c r="N3718" s="30">
        <v>45959</v>
      </c>
      <c r="O3718" s="48">
        <v>0</v>
      </c>
      <c r="P3718" s="21" t="s">
        <v>625</v>
      </c>
      <c r="Q3718" s="21" t="s">
        <v>2070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45959</v>
      </c>
      <c r="Y3718" s="21">
        <f t="shared" si="399"/>
        <v>0</v>
      </c>
      <c r="Z3718" s="21" t="str">
        <f t="shared" si="400"/>
        <v>Wednesday</v>
      </c>
      <c r="AA3718" s="21" t="str">
        <f t="shared" si="401"/>
        <v>Wednesday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3717</v>
      </c>
      <c r="B3719" s="21" t="s">
        <v>5418</v>
      </c>
      <c r="C3719" s="30">
        <v>45951</v>
      </c>
      <c r="D3719" s="30">
        <v>45958</v>
      </c>
      <c r="E3719" s="47">
        <v>277.2</v>
      </c>
      <c r="F3719" s="47">
        <f t="shared" si="396"/>
        <v>24393.599999999999</v>
      </c>
      <c r="G3719" s="48">
        <f t="shared" si="397"/>
        <v>24393.599999999999</v>
      </c>
      <c r="H3719" s="21">
        <v>304050</v>
      </c>
      <c r="I3719" s="21" t="s">
        <v>4795</v>
      </c>
      <c r="J3719" s="21">
        <v>1</v>
      </c>
      <c r="K3719" s="21">
        <v>1</v>
      </c>
      <c r="L3719" s="21">
        <f t="shared" si="398"/>
        <v>0</v>
      </c>
      <c r="M3719" s="21" t="s">
        <v>5692</v>
      </c>
      <c r="N3719" s="30">
        <v>45958</v>
      </c>
      <c r="O3719" s="48">
        <v>30096</v>
      </c>
      <c r="P3719" s="21" t="s">
        <v>16</v>
      </c>
      <c r="Q3719" s="21" t="s">
        <v>2070</v>
      </c>
      <c r="R3719" s="21" t="s">
        <v>637</v>
      </c>
      <c r="S3719" s="3">
        <v>4</v>
      </c>
      <c r="T3719" s="37"/>
      <c r="U3719" s="21" t="s">
        <v>18</v>
      </c>
      <c r="V3719" s="21" t="str">
        <f>VLOOKUP(P3719,'Customer List'!B:C,2,)</f>
        <v>Delhi</v>
      </c>
      <c r="W3719" s="38"/>
      <c r="X3719" s="30">
        <f>IF(OR(R3719 = "PRIYANKA MADAM", R3719 = "DEEPAK", R3719 = "PORTER"),N3719,"")</f>
        <v>45958</v>
      </c>
      <c r="Y3719" s="21">
        <f t="shared" si="399"/>
        <v>0</v>
      </c>
      <c r="Z3719" s="21" t="str">
        <f t="shared" si="400"/>
        <v>Tuesday</v>
      </c>
      <c r="AA3719" s="21" t="str">
        <f t="shared" si="401"/>
        <v>Tuesday</v>
      </c>
      <c r="AB3719" s="21" t="str">
        <f>VLOOKUP(U3719,'Currency Sheet'!A:C,3,)</f>
        <v>DOLLAR</v>
      </c>
      <c r="AC3719" s="42" t="str">
        <f>VLOOKUP(P3719,'Customer List'!B:D,3,)</f>
        <v>Local</v>
      </c>
    </row>
    <row r="3720" spans="1:29" x14ac:dyDescent="0.25">
      <c r="A3720" s="21">
        <v>3718</v>
      </c>
      <c r="B3720" s="21" t="s">
        <v>5418</v>
      </c>
      <c r="C3720" s="30">
        <v>45951</v>
      </c>
      <c r="D3720" s="30">
        <v>45958</v>
      </c>
      <c r="E3720" s="47">
        <v>201.6</v>
      </c>
      <c r="F3720" s="47">
        <f t="shared" si="396"/>
        <v>17740.8</v>
      </c>
      <c r="G3720" s="48">
        <f t="shared" si="397"/>
        <v>35481.599999999999</v>
      </c>
      <c r="H3720" s="21">
        <v>304128</v>
      </c>
      <c r="I3720" s="21" t="s">
        <v>4774</v>
      </c>
      <c r="J3720" s="21">
        <v>2</v>
      </c>
      <c r="K3720" s="21">
        <v>2</v>
      </c>
      <c r="L3720" s="21">
        <f t="shared" si="398"/>
        <v>0</v>
      </c>
      <c r="M3720" s="21" t="s">
        <v>5622</v>
      </c>
      <c r="N3720" s="30">
        <v>45958</v>
      </c>
      <c r="O3720" s="48">
        <v>72912</v>
      </c>
      <c r="P3720" s="21" t="s">
        <v>891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Banglore</v>
      </c>
      <c r="W3720" s="38"/>
      <c r="X3720" s="30">
        <v>45959</v>
      </c>
      <c r="Y3720" s="21">
        <f t="shared" si="399"/>
        <v>1</v>
      </c>
      <c r="Z3720" s="21" t="str">
        <f t="shared" si="400"/>
        <v>Tuesday</v>
      </c>
      <c r="AA3720" s="21" t="str">
        <f t="shared" si="401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3719</v>
      </c>
      <c r="B3721" s="21" t="s">
        <v>5418</v>
      </c>
      <c r="C3721" s="30">
        <v>45951</v>
      </c>
      <c r="D3721" s="30">
        <v>45958</v>
      </c>
      <c r="E3721" s="47">
        <v>30</v>
      </c>
      <c r="F3721" s="47">
        <f t="shared" si="396"/>
        <v>2640</v>
      </c>
      <c r="G3721" s="48">
        <f t="shared" si="397"/>
        <v>2640</v>
      </c>
      <c r="H3721" s="21">
        <v>304205</v>
      </c>
      <c r="I3721" s="21" t="s">
        <v>5379</v>
      </c>
      <c r="J3721" s="21">
        <v>1</v>
      </c>
      <c r="K3721" s="21">
        <v>1</v>
      </c>
      <c r="L3721" s="21">
        <f t="shared" si="398"/>
        <v>0</v>
      </c>
      <c r="M3721" s="21" t="s">
        <v>5575</v>
      </c>
      <c r="N3721" s="30">
        <v>45958</v>
      </c>
      <c r="O3721" s="48">
        <v>4650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37"/>
      <c r="U3721" s="21" t="s">
        <v>18</v>
      </c>
      <c r="V3721" s="21" t="str">
        <f>VLOOKUP(P3721,'Customer List'!B:C,2,)</f>
        <v>Kolkata</v>
      </c>
      <c r="W3721" s="38"/>
      <c r="X3721" s="30">
        <v>45959</v>
      </c>
      <c r="Y3721" s="21">
        <f t="shared" si="399"/>
        <v>1</v>
      </c>
      <c r="Z3721" s="21" t="str">
        <f t="shared" si="400"/>
        <v>Tuesday</v>
      </c>
      <c r="AA3721" s="21" t="str">
        <f t="shared" si="401"/>
        <v>Wednesday</v>
      </c>
      <c r="AB3721" s="21" t="str">
        <f>VLOOKUP(U3721,'Currency Sheet'!A:C,3,)</f>
        <v>DOLLAR</v>
      </c>
      <c r="AC3721" s="42" t="str">
        <f>VLOOKUP(P3721,'Customer List'!B:D,3,)</f>
        <v>OutStation</v>
      </c>
    </row>
    <row r="3722" spans="1:29" x14ac:dyDescent="0.25">
      <c r="A3722" s="21">
        <v>3720</v>
      </c>
      <c r="B3722" s="21" t="s">
        <v>5418</v>
      </c>
      <c r="C3722" s="30">
        <v>45951</v>
      </c>
      <c r="D3722" s="30">
        <v>45958</v>
      </c>
      <c r="E3722" s="47">
        <v>402.6</v>
      </c>
      <c r="F3722" s="47">
        <f t="shared" si="396"/>
        <v>35428.800000000003</v>
      </c>
      <c r="G3722" s="48">
        <f t="shared" si="397"/>
        <v>70857.600000000006</v>
      </c>
      <c r="H3722" s="21">
        <v>304340</v>
      </c>
      <c r="I3722" s="21" t="s">
        <v>5380</v>
      </c>
      <c r="J3722" s="21">
        <v>2</v>
      </c>
      <c r="K3722" s="21">
        <v>2</v>
      </c>
      <c r="L3722" s="21">
        <f t="shared" si="398"/>
        <v>0</v>
      </c>
      <c r="M3722" s="21" t="s">
        <v>5692</v>
      </c>
      <c r="N3722" s="30">
        <v>45958</v>
      </c>
      <c r="O3722" s="48">
        <v>101992</v>
      </c>
      <c r="P3722" s="21" t="s">
        <v>16</v>
      </c>
      <c r="Q3722" s="21" t="s">
        <v>2070</v>
      </c>
      <c r="R3722" s="21" t="s">
        <v>637</v>
      </c>
      <c r="S3722" s="3">
        <v>4</v>
      </c>
      <c r="T3722" s="37"/>
      <c r="U3722" s="21" t="s">
        <v>18</v>
      </c>
      <c r="V3722" s="21" t="str">
        <f>VLOOKUP(P3722,'Customer List'!B:C,2,)</f>
        <v>Delhi</v>
      </c>
      <c r="W3722" s="38"/>
      <c r="X3722" s="30">
        <f>IF(OR(R3722 = "PRIYANKA MADAM", R3722 = "DEEPAK", R3722 = "PORTER"),N3722,"")</f>
        <v>45958</v>
      </c>
      <c r="Y3722" s="21">
        <f t="shared" si="399"/>
        <v>0</v>
      </c>
      <c r="Z3722" s="21" t="str">
        <f t="shared" si="400"/>
        <v>Tuesday</v>
      </c>
      <c r="AA3722" s="21" t="str">
        <f t="shared" si="401"/>
        <v>Tuesday</v>
      </c>
      <c r="AB3722" s="21" t="str">
        <f>VLOOKUP(U3722,'Currency Sheet'!A:C,3,)</f>
        <v>DOLLAR</v>
      </c>
      <c r="AC3722" s="42" t="str">
        <f>VLOOKUP(P3722,'Customer List'!B:D,3,)</f>
        <v>Local</v>
      </c>
    </row>
    <row r="3723" spans="1:29" x14ac:dyDescent="0.25">
      <c r="A3723" s="21">
        <v>3721</v>
      </c>
      <c r="B3723" s="21" t="s">
        <v>5418</v>
      </c>
      <c r="C3723" s="30">
        <v>45951</v>
      </c>
      <c r="D3723" s="30">
        <v>45958</v>
      </c>
      <c r="E3723" s="47">
        <v>50.4</v>
      </c>
      <c r="F3723" s="47">
        <f t="shared" si="396"/>
        <v>4435.2</v>
      </c>
      <c r="G3723" s="48">
        <f t="shared" si="397"/>
        <v>4435.2</v>
      </c>
      <c r="H3723" s="21">
        <v>304803</v>
      </c>
      <c r="I3723" s="21" t="s">
        <v>4775</v>
      </c>
      <c r="J3723" s="21">
        <v>1</v>
      </c>
      <c r="K3723" s="21">
        <v>1</v>
      </c>
      <c r="L3723" s="21">
        <f t="shared" si="398"/>
        <v>0</v>
      </c>
      <c r="M3723" s="21" t="s">
        <v>5575</v>
      </c>
      <c r="N3723" s="30">
        <v>45958</v>
      </c>
      <c r="O3723" s="48">
        <v>7812</v>
      </c>
      <c r="P3723" s="21" t="s">
        <v>228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Kolkata</v>
      </c>
      <c r="W3723" s="38"/>
      <c r="X3723" s="30">
        <v>45959</v>
      </c>
      <c r="Y3723" s="21">
        <f t="shared" si="399"/>
        <v>1</v>
      </c>
      <c r="Z3723" s="21" t="str">
        <f t="shared" si="400"/>
        <v>Tuesday</v>
      </c>
      <c r="AA3723" s="21" t="str">
        <f t="shared" si="401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x14ac:dyDescent="0.25">
      <c r="A3724" s="21">
        <v>3722</v>
      </c>
      <c r="B3724" s="21" t="s">
        <v>5418</v>
      </c>
      <c r="C3724" s="30">
        <v>45951</v>
      </c>
      <c r="D3724" s="30">
        <v>45958</v>
      </c>
      <c r="E3724" s="47">
        <v>74.400000000000006</v>
      </c>
      <c r="F3724" s="47">
        <f t="shared" si="396"/>
        <v>6547.2000000000007</v>
      </c>
      <c r="G3724" s="48">
        <f t="shared" si="397"/>
        <v>6547.2000000000007</v>
      </c>
      <c r="H3724" s="21">
        <v>304825</v>
      </c>
      <c r="I3724" s="21" t="s">
        <v>4775</v>
      </c>
      <c r="J3724" s="21">
        <v>1</v>
      </c>
      <c r="K3724" s="21">
        <v>1</v>
      </c>
      <c r="L3724" s="21">
        <f t="shared" si="398"/>
        <v>0</v>
      </c>
      <c r="M3724" s="21" t="s">
        <v>5575</v>
      </c>
      <c r="N3724" s="30">
        <v>45958</v>
      </c>
      <c r="O3724" s="48">
        <v>11532</v>
      </c>
      <c r="P3724" s="21" t="s">
        <v>228</v>
      </c>
      <c r="Q3724" s="21">
        <v>58157517095</v>
      </c>
      <c r="R3724" s="21" t="s">
        <v>40</v>
      </c>
      <c r="S3724" s="3">
        <v>4</v>
      </c>
      <c r="T3724" s="37"/>
      <c r="U3724" s="21" t="s">
        <v>18</v>
      </c>
      <c r="V3724" s="21" t="str">
        <f>VLOOKUP(P3724,'Customer List'!B:C,2,)</f>
        <v>Kolkata</v>
      </c>
      <c r="W3724" s="38"/>
      <c r="X3724" s="30">
        <v>45959</v>
      </c>
      <c r="Y3724" s="21">
        <f t="shared" si="399"/>
        <v>1</v>
      </c>
      <c r="Z3724" s="21" t="str">
        <f t="shared" si="400"/>
        <v>Tuesday</v>
      </c>
      <c r="AA3724" s="21" t="str">
        <f t="shared" si="401"/>
        <v>Wednesday</v>
      </c>
      <c r="AB3724" s="21" t="str">
        <f>VLOOKUP(U3724,'Currency Sheet'!A:C,3,)</f>
        <v>DOLLAR</v>
      </c>
      <c r="AC3724" s="42" t="str">
        <f>VLOOKUP(P3724,'Customer List'!B:D,3,)</f>
        <v>OutStation</v>
      </c>
    </row>
    <row r="3725" spans="1:29" x14ac:dyDescent="0.25">
      <c r="A3725" s="21">
        <v>3723</v>
      </c>
      <c r="B3725" s="21" t="s">
        <v>5418</v>
      </c>
      <c r="C3725" s="30">
        <v>45951</v>
      </c>
      <c r="D3725" s="30">
        <v>45958</v>
      </c>
      <c r="E3725" s="47">
        <v>208.2</v>
      </c>
      <c r="F3725" s="47">
        <f t="shared" si="396"/>
        <v>18321.599999999999</v>
      </c>
      <c r="G3725" s="48">
        <f t="shared" si="397"/>
        <v>36643.199999999997</v>
      </c>
      <c r="H3725" s="21">
        <v>305022</v>
      </c>
      <c r="I3725" s="21" t="s">
        <v>5180</v>
      </c>
      <c r="J3725" s="21">
        <v>2</v>
      </c>
      <c r="K3725" s="21">
        <v>2</v>
      </c>
      <c r="L3725" s="21">
        <f t="shared" si="398"/>
        <v>0</v>
      </c>
      <c r="M3725" s="21" t="s">
        <v>5683</v>
      </c>
      <c r="N3725" s="30">
        <v>45959</v>
      </c>
      <c r="O3725" s="48">
        <v>0</v>
      </c>
      <c r="P3725" s="21" t="s">
        <v>625</v>
      </c>
      <c r="Q3725" s="21" t="s">
        <v>2070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45959</v>
      </c>
      <c r="Y3725" s="21">
        <f t="shared" si="399"/>
        <v>0</v>
      </c>
      <c r="Z3725" s="21" t="str">
        <f t="shared" si="400"/>
        <v>Wednesday</v>
      </c>
      <c r="AA3725" s="21" t="str">
        <f t="shared" si="401"/>
        <v>Wednesday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3724</v>
      </c>
      <c r="B3726" s="21" t="s">
        <v>5418</v>
      </c>
      <c r="C3726" s="30">
        <v>45951</v>
      </c>
      <c r="D3726" s="30">
        <v>45958</v>
      </c>
      <c r="E3726" s="47">
        <v>133</v>
      </c>
      <c r="F3726" s="47">
        <f t="shared" si="396"/>
        <v>11704</v>
      </c>
      <c r="G3726" s="48">
        <f t="shared" si="397"/>
        <v>11704</v>
      </c>
      <c r="H3726" s="21">
        <v>306517</v>
      </c>
      <c r="I3726" s="21" t="s">
        <v>5381</v>
      </c>
      <c r="J3726" s="21">
        <v>1</v>
      </c>
      <c r="K3726" s="21">
        <v>1</v>
      </c>
      <c r="L3726" s="21">
        <f t="shared" si="398"/>
        <v>0</v>
      </c>
      <c r="M3726" s="21" t="s">
        <v>5636</v>
      </c>
      <c r="N3726" s="30">
        <v>45958</v>
      </c>
      <c r="O3726" s="48">
        <v>20026</v>
      </c>
      <c r="P3726" s="21" t="s">
        <v>191</v>
      </c>
      <c r="Q3726" s="21" t="s">
        <v>5520</v>
      </c>
      <c r="R3726" s="21" t="s">
        <v>40</v>
      </c>
      <c r="S3726" s="3">
        <v>4</v>
      </c>
      <c r="T3726" s="37"/>
      <c r="U3726" s="21" t="s">
        <v>18</v>
      </c>
      <c r="V3726" s="21" t="str">
        <f>VLOOKUP(P3726,'Customer List'!B:C,2,)</f>
        <v>Chandigarh</v>
      </c>
      <c r="W3726" s="38"/>
      <c r="X3726" s="30">
        <v>45959</v>
      </c>
      <c r="Y3726" s="21">
        <f t="shared" si="399"/>
        <v>1</v>
      </c>
      <c r="Z3726" s="21" t="str">
        <f t="shared" si="400"/>
        <v>Tuesday</v>
      </c>
      <c r="AA3726" s="21" t="str">
        <f t="shared" si="401"/>
        <v>Wednesday</v>
      </c>
      <c r="AB3726" s="21" t="str">
        <f>VLOOKUP(U3726,'Currency Sheet'!A:C,3,)</f>
        <v>DOLLAR</v>
      </c>
      <c r="AC3726" s="42" t="str">
        <f>VLOOKUP(P3726,'Customer List'!B:D,3,)</f>
        <v>OutStation</v>
      </c>
    </row>
    <row r="3727" spans="1:29" x14ac:dyDescent="0.25">
      <c r="A3727" s="21">
        <v>3725</v>
      </c>
      <c r="B3727" s="21" t="s">
        <v>5418</v>
      </c>
      <c r="C3727" s="30">
        <v>45951</v>
      </c>
      <c r="D3727" s="30">
        <v>45958</v>
      </c>
      <c r="E3727" s="47">
        <v>273.7</v>
      </c>
      <c r="F3727" s="47">
        <f t="shared" si="396"/>
        <v>24085.599999999999</v>
      </c>
      <c r="G3727" s="48">
        <f t="shared" si="397"/>
        <v>24085.599999999999</v>
      </c>
      <c r="H3727" s="21">
        <v>309218</v>
      </c>
      <c r="I3727" s="21" t="s">
        <v>5382</v>
      </c>
      <c r="J3727" s="21">
        <v>1</v>
      </c>
      <c r="K3727" s="21">
        <v>1</v>
      </c>
      <c r="L3727" s="21">
        <f t="shared" si="398"/>
        <v>0</v>
      </c>
      <c r="M3727" s="21" t="s">
        <v>5683</v>
      </c>
      <c r="N3727" s="30">
        <v>45959</v>
      </c>
      <c r="O3727" s="48">
        <v>0</v>
      </c>
      <c r="P3727" s="21" t="s">
        <v>625</v>
      </c>
      <c r="Q3727" s="21" t="s">
        <v>2070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45959</v>
      </c>
      <c r="Y3727" s="21">
        <f t="shared" si="399"/>
        <v>0</v>
      </c>
      <c r="Z3727" s="21" t="str">
        <f t="shared" si="400"/>
        <v>Wednesday</v>
      </c>
      <c r="AA3727" s="21" t="str">
        <f t="shared" si="401"/>
        <v>Wednesday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3726</v>
      </c>
      <c r="B3728" s="21" t="s">
        <v>5418</v>
      </c>
      <c r="C3728" s="30">
        <v>45951</v>
      </c>
      <c r="D3728" s="30">
        <v>45958</v>
      </c>
      <c r="E3728" s="47">
        <v>304.5</v>
      </c>
      <c r="F3728" s="47">
        <f t="shared" si="396"/>
        <v>26796</v>
      </c>
      <c r="G3728" s="48">
        <f t="shared" si="397"/>
        <v>133980</v>
      </c>
      <c r="H3728" s="21">
        <v>309850</v>
      </c>
      <c r="I3728" s="21" t="s">
        <v>5064</v>
      </c>
      <c r="J3728" s="21">
        <v>5</v>
      </c>
      <c r="K3728" s="21">
        <v>5</v>
      </c>
      <c r="L3728" s="21">
        <f t="shared" si="398"/>
        <v>0</v>
      </c>
      <c r="M3728" s="21" t="s">
        <v>5692</v>
      </c>
      <c r="N3728" s="30">
        <v>45958</v>
      </c>
      <c r="O3728" s="48">
        <v>165300</v>
      </c>
      <c r="P3728" s="21" t="s">
        <v>16</v>
      </c>
      <c r="Q3728" s="21" t="s">
        <v>2070</v>
      </c>
      <c r="R3728" s="21" t="s">
        <v>637</v>
      </c>
      <c r="S3728" s="3">
        <v>4</v>
      </c>
      <c r="T3728" s="37"/>
      <c r="U3728" s="21" t="s">
        <v>18</v>
      </c>
      <c r="V3728" s="21" t="str">
        <f>VLOOKUP(P3728,'Customer List'!B:C,2,)</f>
        <v>Delhi</v>
      </c>
      <c r="W3728" s="38"/>
      <c r="X3728" s="30">
        <f>IF(OR(R3728 = "PRIYANKA MADAM", R3728 = "DEEPAK", R3728 = "PORTER"),N3728,"")</f>
        <v>45958</v>
      </c>
      <c r="Y3728" s="21">
        <f t="shared" si="399"/>
        <v>0</v>
      </c>
      <c r="Z3728" s="21" t="str">
        <f t="shared" si="400"/>
        <v>Tuesday</v>
      </c>
      <c r="AA3728" s="21" t="str">
        <f t="shared" si="401"/>
        <v>Tuesday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x14ac:dyDescent="0.25">
      <c r="A3729" s="21">
        <v>3727</v>
      </c>
      <c r="B3729" s="21" t="s">
        <v>5418</v>
      </c>
      <c r="C3729" s="30">
        <v>45951</v>
      </c>
      <c r="D3729" s="30">
        <v>45958</v>
      </c>
      <c r="E3729" s="47">
        <v>266.7</v>
      </c>
      <c r="F3729" s="47">
        <f t="shared" si="396"/>
        <v>23469.599999999999</v>
      </c>
      <c r="G3729" s="48">
        <f t="shared" si="397"/>
        <v>70408.799999999988</v>
      </c>
      <c r="H3729" s="21">
        <v>310930</v>
      </c>
      <c r="I3729" s="21" t="s">
        <v>4777</v>
      </c>
      <c r="J3729" s="21">
        <v>3</v>
      </c>
      <c r="K3729" s="21">
        <v>3</v>
      </c>
      <c r="L3729" s="21">
        <f t="shared" si="398"/>
        <v>0</v>
      </c>
      <c r="M3729" s="21" t="s">
        <v>5692</v>
      </c>
      <c r="N3729" s="30">
        <v>45958</v>
      </c>
      <c r="O3729" s="48">
        <v>86868</v>
      </c>
      <c r="P3729" s="21" t="s">
        <v>16</v>
      </c>
      <c r="Q3729" s="21" t="s">
        <v>2070</v>
      </c>
      <c r="R3729" s="21" t="s">
        <v>637</v>
      </c>
      <c r="S3729" s="3">
        <v>4</v>
      </c>
      <c r="T3729" s="37"/>
      <c r="U3729" s="21" t="s">
        <v>18</v>
      </c>
      <c r="V3729" s="21" t="str">
        <f>VLOOKUP(P3729,'Customer List'!B:C,2,)</f>
        <v>Delhi</v>
      </c>
      <c r="W3729" s="38"/>
      <c r="X3729" s="30">
        <f>IF(OR(R3729 = "PRIYANKA MADAM", R3729 = "DEEPAK", R3729 = "PORTER"),N3729,"")</f>
        <v>45958</v>
      </c>
      <c r="Y3729" s="21">
        <f t="shared" si="399"/>
        <v>0</v>
      </c>
      <c r="Z3729" s="21" t="str">
        <f t="shared" si="400"/>
        <v>Tuesday</v>
      </c>
      <c r="AA3729" s="21" t="str">
        <f t="shared" si="401"/>
        <v>Tuesday</v>
      </c>
      <c r="AB3729" s="21" t="str">
        <f>VLOOKUP(U3729,'Currency Sheet'!A:C,3,)</f>
        <v>DOLLAR</v>
      </c>
      <c r="AC3729" s="42" t="str">
        <f>VLOOKUP(P3729,'Customer List'!B:D,3,)</f>
        <v>Local</v>
      </c>
    </row>
    <row r="3730" spans="1:29" x14ac:dyDescent="0.25">
      <c r="A3730" s="21">
        <v>3728</v>
      </c>
      <c r="B3730" s="21" t="s">
        <v>5418</v>
      </c>
      <c r="C3730" s="30">
        <v>45951</v>
      </c>
      <c r="D3730" s="30">
        <v>45958</v>
      </c>
      <c r="E3730" s="47">
        <v>68.400000000000006</v>
      </c>
      <c r="F3730" s="47">
        <f t="shared" si="396"/>
        <v>6019.2000000000007</v>
      </c>
      <c r="G3730" s="48">
        <f t="shared" si="397"/>
        <v>6019.2000000000007</v>
      </c>
      <c r="H3730" s="21">
        <v>315802</v>
      </c>
      <c r="I3730" s="21" t="s">
        <v>5383</v>
      </c>
      <c r="J3730" s="21">
        <v>1</v>
      </c>
      <c r="K3730" s="21">
        <v>1</v>
      </c>
      <c r="L3730" s="21">
        <f t="shared" si="398"/>
        <v>0</v>
      </c>
      <c r="M3730" s="21" t="s">
        <v>5688</v>
      </c>
      <c r="N3730" s="30">
        <v>45965</v>
      </c>
      <c r="O3730" s="48">
        <v>10602</v>
      </c>
      <c r="P3730" s="21" t="s">
        <v>899</v>
      </c>
      <c r="Q3730" s="21" t="s">
        <v>636</v>
      </c>
      <c r="R3730" s="21" t="s">
        <v>637</v>
      </c>
      <c r="S3730" s="3">
        <v>4</v>
      </c>
      <c r="T3730" s="37"/>
      <c r="U3730" s="21" t="s">
        <v>18</v>
      </c>
      <c r="V3730" s="21" t="str">
        <f>VLOOKUP(P3730,'Customer List'!B:C,2,)</f>
        <v>Delhi</v>
      </c>
      <c r="W3730" s="38"/>
      <c r="X3730" s="30">
        <f>IF(OR(R3730 = "PRIYANKA MADAM", R3730 = "DEEPAK", R3730 = "PORTER"),N3730,"")</f>
        <v>45965</v>
      </c>
      <c r="Y3730" s="21">
        <f t="shared" si="399"/>
        <v>0</v>
      </c>
      <c r="Z3730" s="21" t="str">
        <f t="shared" si="400"/>
        <v>Tuesday</v>
      </c>
      <c r="AA3730" s="21" t="str">
        <f t="shared" si="401"/>
        <v>Tuesday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x14ac:dyDescent="0.25">
      <c r="A3731" s="21">
        <v>3729</v>
      </c>
      <c r="B3731" s="21" t="s">
        <v>5418</v>
      </c>
      <c r="C3731" s="30">
        <v>45951</v>
      </c>
      <c r="D3731" s="30">
        <v>45958</v>
      </c>
      <c r="E3731" s="47">
        <v>18</v>
      </c>
      <c r="F3731" s="47">
        <f t="shared" si="396"/>
        <v>1584</v>
      </c>
      <c r="G3731" s="48">
        <f t="shared" si="397"/>
        <v>1584</v>
      </c>
      <c r="H3731" s="21">
        <v>317301</v>
      </c>
      <c r="I3731" s="21" t="s">
        <v>4767</v>
      </c>
      <c r="J3731" s="21">
        <v>1</v>
      </c>
      <c r="K3731" s="21">
        <v>1</v>
      </c>
      <c r="L3731" s="21">
        <f t="shared" si="398"/>
        <v>0</v>
      </c>
      <c r="M3731" s="21" t="s">
        <v>5655</v>
      </c>
      <c r="N3731" s="30">
        <v>45960</v>
      </c>
      <c r="O3731" s="48">
        <v>2707.5</v>
      </c>
      <c r="P3731" s="21" t="s">
        <v>153</v>
      </c>
      <c r="Q3731" s="21" t="s">
        <v>1996</v>
      </c>
      <c r="R3731" s="21" t="s">
        <v>1996</v>
      </c>
      <c r="S3731" s="3">
        <v>4</v>
      </c>
      <c r="T3731" s="37"/>
      <c r="U3731" s="21" t="s">
        <v>18</v>
      </c>
      <c r="V3731" s="21" t="str">
        <f>VLOOKUP(P3731,'Customer List'!B:C,2,)</f>
        <v>Noida</v>
      </c>
      <c r="W3731" s="38"/>
      <c r="X3731" s="30">
        <f>IF(OR(R3731 = "PRIYANKA MADAM", R3731 = "DEEPAK", R3731 = "PORTER"),N3731,"")</f>
        <v>45960</v>
      </c>
      <c r="Y3731" s="21">
        <f t="shared" si="399"/>
        <v>0</v>
      </c>
      <c r="Z3731" s="21" t="str">
        <f t="shared" si="400"/>
        <v>Thursday</v>
      </c>
      <c r="AA3731" s="21" t="str">
        <f t="shared" si="401"/>
        <v>Thursday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3730</v>
      </c>
      <c r="B3732" s="21" t="s">
        <v>5418</v>
      </c>
      <c r="C3732" s="30">
        <v>45951</v>
      </c>
      <c r="D3732" s="30">
        <v>45958</v>
      </c>
      <c r="E3732" s="47">
        <v>16.8</v>
      </c>
      <c r="F3732" s="47">
        <f t="shared" si="396"/>
        <v>1478.4</v>
      </c>
      <c r="G3732" s="48">
        <f t="shared" si="397"/>
        <v>1478.4</v>
      </c>
      <c r="H3732" s="21">
        <v>317307</v>
      </c>
      <c r="I3732" s="21" t="s">
        <v>4767</v>
      </c>
      <c r="J3732" s="21">
        <v>1</v>
      </c>
      <c r="K3732" s="21">
        <v>1</v>
      </c>
      <c r="L3732" s="21">
        <f t="shared" si="398"/>
        <v>0</v>
      </c>
      <c r="M3732" s="21" t="s">
        <v>5575</v>
      </c>
      <c r="N3732" s="30">
        <v>45958</v>
      </c>
      <c r="O3732" s="48">
        <v>2604</v>
      </c>
      <c r="P3732" s="21" t="s">
        <v>228</v>
      </c>
      <c r="Q3732" s="21">
        <v>58157517095</v>
      </c>
      <c r="R3732" s="21" t="s">
        <v>40</v>
      </c>
      <c r="S3732" s="3">
        <v>4</v>
      </c>
      <c r="T3732" s="37"/>
      <c r="U3732" s="21" t="s">
        <v>18</v>
      </c>
      <c r="V3732" s="21" t="str">
        <f>VLOOKUP(P3732,'Customer List'!B:C,2,)</f>
        <v>Kolkata</v>
      </c>
      <c r="W3732" s="38"/>
      <c r="X3732" s="30">
        <v>45959</v>
      </c>
      <c r="Y3732" s="21">
        <f t="shared" si="399"/>
        <v>1</v>
      </c>
      <c r="Z3732" s="21" t="str">
        <f t="shared" si="400"/>
        <v>Tuesday</v>
      </c>
      <c r="AA3732" s="21" t="str">
        <f t="shared" si="401"/>
        <v>Wednesday</v>
      </c>
      <c r="AB3732" s="21" t="str">
        <f>VLOOKUP(U3732,'Currency Sheet'!A:C,3,)</f>
        <v>DOLLAR</v>
      </c>
      <c r="AC3732" s="42" t="str">
        <f>VLOOKUP(P3732,'Customer List'!B:D,3,)</f>
        <v>OutStation</v>
      </c>
    </row>
    <row r="3733" spans="1:29" x14ac:dyDescent="0.25">
      <c r="A3733" s="21">
        <v>3731</v>
      </c>
      <c r="B3733" s="21" t="s">
        <v>5418</v>
      </c>
      <c r="C3733" s="30">
        <v>45951</v>
      </c>
      <c r="D3733" s="30">
        <v>45958</v>
      </c>
      <c r="E3733" s="47">
        <v>74.400000000000006</v>
      </c>
      <c r="F3733" s="47">
        <f t="shared" si="396"/>
        <v>6547.2000000000007</v>
      </c>
      <c r="G3733" s="48">
        <f t="shared" si="397"/>
        <v>6547.2000000000007</v>
      </c>
      <c r="H3733" s="21">
        <v>317313</v>
      </c>
      <c r="I3733" s="21" t="s">
        <v>4767</v>
      </c>
      <c r="J3733" s="21">
        <v>1</v>
      </c>
      <c r="K3733" s="21">
        <v>1</v>
      </c>
      <c r="L3733" s="21">
        <f t="shared" si="398"/>
        <v>0</v>
      </c>
      <c r="M3733" s="21" t="s">
        <v>5575</v>
      </c>
      <c r="N3733" s="30">
        <v>45958</v>
      </c>
      <c r="O3733" s="48">
        <v>11532</v>
      </c>
      <c r="P3733" s="21" t="s">
        <v>228</v>
      </c>
      <c r="Q3733" s="21">
        <v>58157517095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Kolkata</v>
      </c>
      <c r="W3733" s="38"/>
      <c r="X3733" s="30">
        <v>45959</v>
      </c>
      <c r="Y3733" s="21">
        <f t="shared" si="399"/>
        <v>1</v>
      </c>
      <c r="Z3733" s="21" t="str">
        <f t="shared" si="400"/>
        <v>Tuesday</v>
      </c>
      <c r="AA3733" s="21" t="str">
        <f t="shared" si="401"/>
        <v>Wednesday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3732</v>
      </c>
      <c r="B3734" s="21" t="s">
        <v>5418</v>
      </c>
      <c r="C3734" s="30">
        <v>45951</v>
      </c>
      <c r="D3734" s="30">
        <v>45958</v>
      </c>
      <c r="E3734" s="47">
        <v>16.8</v>
      </c>
      <c r="F3734" s="47">
        <f t="shared" si="396"/>
        <v>1478.4</v>
      </c>
      <c r="G3734" s="48">
        <f t="shared" si="397"/>
        <v>1478.4</v>
      </c>
      <c r="H3734" s="21">
        <v>317409</v>
      </c>
      <c r="I3734" s="21" t="s">
        <v>4778</v>
      </c>
      <c r="J3734" s="21">
        <v>1</v>
      </c>
      <c r="K3734" s="21">
        <v>1</v>
      </c>
      <c r="L3734" s="21">
        <f t="shared" si="398"/>
        <v>0</v>
      </c>
      <c r="M3734" s="21" t="s">
        <v>5575</v>
      </c>
      <c r="N3734" s="30">
        <v>45958</v>
      </c>
      <c r="O3734" s="48">
        <v>2604</v>
      </c>
      <c r="P3734" s="21" t="s">
        <v>228</v>
      </c>
      <c r="Q3734" s="21">
        <v>58157517095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Kolkata</v>
      </c>
      <c r="W3734" s="38"/>
      <c r="X3734" s="30">
        <v>45959</v>
      </c>
      <c r="Y3734" s="21">
        <f t="shared" si="399"/>
        <v>1</v>
      </c>
      <c r="Z3734" s="21" t="str">
        <f t="shared" si="400"/>
        <v>Tuesday</v>
      </c>
      <c r="AA3734" s="21" t="str">
        <f t="shared" si="401"/>
        <v>Wednesday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3733</v>
      </c>
      <c r="B3735" s="21" t="s">
        <v>5418</v>
      </c>
      <c r="C3735" s="30">
        <v>45951</v>
      </c>
      <c r="D3735" s="30">
        <v>45958</v>
      </c>
      <c r="E3735" s="47">
        <v>159</v>
      </c>
      <c r="F3735" s="47">
        <f t="shared" si="396"/>
        <v>13992</v>
      </c>
      <c r="G3735" s="48">
        <f t="shared" si="397"/>
        <v>13992</v>
      </c>
      <c r="H3735" s="21">
        <v>317426</v>
      </c>
      <c r="I3735" s="21" t="s">
        <v>4778</v>
      </c>
      <c r="J3735" s="21">
        <v>1</v>
      </c>
      <c r="K3735" s="21">
        <v>1</v>
      </c>
      <c r="L3735" s="21">
        <f t="shared" si="398"/>
        <v>0</v>
      </c>
      <c r="M3735" s="21" t="s">
        <v>5692</v>
      </c>
      <c r="N3735" s="30">
        <v>45958</v>
      </c>
      <c r="O3735" s="48">
        <v>20140</v>
      </c>
      <c r="P3735" s="21" t="s">
        <v>16</v>
      </c>
      <c r="Q3735" s="21" t="s">
        <v>2070</v>
      </c>
      <c r="R3735" s="21" t="s">
        <v>637</v>
      </c>
      <c r="S3735" s="3">
        <v>4</v>
      </c>
      <c r="T3735" s="37"/>
      <c r="U3735" s="21" t="s">
        <v>18</v>
      </c>
      <c r="V3735" s="21" t="str">
        <f>VLOOKUP(P3735,'Customer List'!B:C,2,)</f>
        <v>Delhi</v>
      </c>
      <c r="W3735" s="38"/>
      <c r="X3735" s="30">
        <f>IF(OR(R3735 = "PRIYANKA MADAM", R3735 = "DEEPAK", R3735 = "PORTER"),N3735,"")</f>
        <v>45958</v>
      </c>
      <c r="Y3735" s="21">
        <f t="shared" si="399"/>
        <v>0</v>
      </c>
      <c r="Z3735" s="21" t="str">
        <f t="shared" si="400"/>
        <v>Tuesday</v>
      </c>
      <c r="AA3735" s="21" t="str">
        <f t="shared" si="401"/>
        <v>Tuesday</v>
      </c>
      <c r="AB3735" s="21" t="str">
        <f>VLOOKUP(U3735,'Currency Sheet'!A:C,3,)</f>
        <v>DOLLAR</v>
      </c>
      <c r="AC3735" s="42" t="str">
        <f>VLOOKUP(P3735,'Customer List'!B:D,3,)</f>
        <v>Local</v>
      </c>
    </row>
    <row r="3736" spans="1:29" x14ac:dyDescent="0.25">
      <c r="A3736" s="21">
        <v>3734</v>
      </c>
      <c r="B3736" s="21" t="s">
        <v>5418</v>
      </c>
      <c r="C3736" s="30">
        <v>45951</v>
      </c>
      <c r="D3736" s="30">
        <v>45958</v>
      </c>
      <c r="E3736" s="47">
        <v>296.8</v>
      </c>
      <c r="F3736" s="47">
        <f t="shared" si="396"/>
        <v>26118.400000000001</v>
      </c>
      <c r="G3736" s="48">
        <f t="shared" si="397"/>
        <v>26118.400000000001</v>
      </c>
      <c r="H3736" s="21">
        <v>318344</v>
      </c>
      <c r="I3736" s="21" t="s">
        <v>4779</v>
      </c>
      <c r="J3736" s="21">
        <v>1</v>
      </c>
      <c r="K3736" s="21">
        <v>1</v>
      </c>
      <c r="L3736" s="21">
        <f t="shared" si="398"/>
        <v>0</v>
      </c>
      <c r="M3736" s="21" t="s">
        <v>5603</v>
      </c>
      <c r="N3736" s="30">
        <v>45960</v>
      </c>
      <c r="O3736" s="48">
        <v>40704</v>
      </c>
      <c r="P3736" s="21" t="s">
        <v>208</v>
      </c>
      <c r="Q3736" s="21" t="s">
        <v>1996</v>
      </c>
      <c r="R3736" s="21" t="s">
        <v>1996</v>
      </c>
      <c r="S3736" s="3">
        <v>4</v>
      </c>
      <c r="T3736" s="37"/>
      <c r="U3736" s="21" t="s">
        <v>18</v>
      </c>
      <c r="V3736" s="21" t="str">
        <f>VLOOKUP(P3736,'Customer List'!B:C,2,)</f>
        <v>Delhi</v>
      </c>
      <c r="W3736" s="38"/>
      <c r="X3736" s="30">
        <f>IF(OR(R3736 = "PRIYANKA MADAM", R3736 = "DEEPAK", R3736 = "PORTER"),N3736,"")</f>
        <v>45960</v>
      </c>
      <c r="Y3736" s="21">
        <f t="shared" si="399"/>
        <v>0</v>
      </c>
      <c r="Z3736" s="21" t="str">
        <f t="shared" si="400"/>
        <v>Thursday</v>
      </c>
      <c r="AA3736" s="21" t="str">
        <f t="shared" si="401"/>
        <v>Thursday</v>
      </c>
      <c r="AB3736" s="21" t="str">
        <f>VLOOKUP(U3736,'Currency Sheet'!A:C,3,)</f>
        <v>DOLLAR</v>
      </c>
      <c r="AC3736" s="42" t="str">
        <f>VLOOKUP(P3736,'Customer List'!B:D,3,)</f>
        <v>Local</v>
      </c>
    </row>
    <row r="3737" spans="1:29" x14ac:dyDescent="0.25">
      <c r="A3737" s="21">
        <v>3735</v>
      </c>
      <c r="B3737" s="21" t="s">
        <v>5418</v>
      </c>
      <c r="C3737" s="30">
        <v>45951</v>
      </c>
      <c r="D3737" s="30">
        <v>45958</v>
      </c>
      <c r="E3737" s="47">
        <v>160.80000000000001</v>
      </c>
      <c r="F3737" s="47">
        <f t="shared" si="396"/>
        <v>14150.400000000001</v>
      </c>
      <c r="G3737" s="48">
        <f t="shared" si="397"/>
        <v>14150.400000000001</v>
      </c>
      <c r="H3737" s="21">
        <v>326506</v>
      </c>
      <c r="I3737" s="21" t="s">
        <v>5384</v>
      </c>
      <c r="J3737" s="21">
        <v>1</v>
      </c>
      <c r="K3737" s="21">
        <v>1</v>
      </c>
      <c r="L3737" s="21">
        <f t="shared" si="398"/>
        <v>0</v>
      </c>
      <c r="M3737" s="21" t="s">
        <v>5644</v>
      </c>
      <c r="N3737" s="30">
        <v>45959</v>
      </c>
      <c r="O3737" s="48">
        <v>24924</v>
      </c>
      <c r="P3737" s="21" t="s">
        <v>5515</v>
      </c>
      <c r="Q3737" s="21">
        <v>58157546753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Hyderabad</v>
      </c>
      <c r="W3737" s="38"/>
      <c r="X3737" s="30">
        <v>45961</v>
      </c>
      <c r="Y3737" s="21">
        <f t="shared" si="399"/>
        <v>2</v>
      </c>
      <c r="Z3737" s="21" t="str">
        <f t="shared" si="400"/>
        <v>Wednesday</v>
      </c>
      <c r="AA3737" s="21" t="str">
        <f t="shared" si="401"/>
        <v>Friday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x14ac:dyDescent="0.25">
      <c r="A3738" s="21">
        <v>3736</v>
      </c>
      <c r="B3738" s="21" t="s">
        <v>5418</v>
      </c>
      <c r="C3738" s="30">
        <v>45951</v>
      </c>
      <c r="D3738" s="30">
        <v>45958</v>
      </c>
      <c r="E3738" s="47">
        <v>214.8</v>
      </c>
      <c r="F3738" s="47">
        <f t="shared" si="396"/>
        <v>18902.400000000001</v>
      </c>
      <c r="G3738" s="48">
        <f t="shared" si="397"/>
        <v>18902.400000000001</v>
      </c>
      <c r="H3738" s="21">
        <v>328630</v>
      </c>
      <c r="I3738" s="21" t="s">
        <v>5066</v>
      </c>
      <c r="J3738" s="21">
        <v>1</v>
      </c>
      <c r="K3738" s="21">
        <v>1</v>
      </c>
      <c r="L3738" s="21">
        <f t="shared" si="398"/>
        <v>0</v>
      </c>
      <c r="M3738" s="21" t="s">
        <v>5605</v>
      </c>
      <c r="N3738" s="30">
        <v>45959</v>
      </c>
      <c r="O3738" s="48">
        <v>33294</v>
      </c>
      <c r="P3738" s="21" t="s">
        <v>295</v>
      </c>
      <c r="Q3738" s="21">
        <v>58157545655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Kerala</v>
      </c>
      <c r="W3738" s="38"/>
      <c r="X3738" s="30">
        <v>45962</v>
      </c>
      <c r="Y3738" s="21">
        <f t="shared" si="399"/>
        <v>3</v>
      </c>
      <c r="Z3738" s="21" t="str">
        <f t="shared" si="400"/>
        <v>Wednesday</v>
      </c>
      <c r="AA3738" s="21" t="str">
        <f t="shared" si="401"/>
        <v>Saturday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3737</v>
      </c>
      <c r="B3739" s="21" t="s">
        <v>5418</v>
      </c>
      <c r="C3739" s="30">
        <v>45951</v>
      </c>
      <c r="D3739" s="30">
        <v>45958</v>
      </c>
      <c r="E3739" s="47">
        <v>157.80000000000001</v>
      </c>
      <c r="F3739" s="47">
        <f t="shared" si="396"/>
        <v>13886.400000000001</v>
      </c>
      <c r="G3739" s="48">
        <f t="shared" si="397"/>
        <v>13886.400000000001</v>
      </c>
      <c r="H3739" s="21">
        <v>329706</v>
      </c>
      <c r="I3739" s="21" t="s">
        <v>5385</v>
      </c>
      <c r="J3739" s="21">
        <v>1</v>
      </c>
      <c r="K3739" s="21">
        <v>1</v>
      </c>
      <c r="L3739" s="21">
        <f t="shared" si="398"/>
        <v>0</v>
      </c>
      <c r="M3739" s="21" t="s">
        <v>5605</v>
      </c>
      <c r="N3739" s="30">
        <v>45959</v>
      </c>
      <c r="O3739" s="48">
        <v>24459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399"/>
        <v>3</v>
      </c>
      <c r="Z3739" s="21" t="str">
        <f t="shared" si="400"/>
        <v>Wednesday</v>
      </c>
      <c r="AA3739" s="21" t="str">
        <f t="shared" si="401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3738</v>
      </c>
      <c r="B3740" s="21" t="s">
        <v>5418</v>
      </c>
      <c r="C3740" s="30">
        <v>45951</v>
      </c>
      <c r="D3740" s="30">
        <v>45958</v>
      </c>
      <c r="E3740" s="47">
        <v>105.6</v>
      </c>
      <c r="F3740" s="47">
        <f t="shared" si="396"/>
        <v>9292.7999999999993</v>
      </c>
      <c r="G3740" s="48">
        <f t="shared" si="397"/>
        <v>9292.7999999999993</v>
      </c>
      <c r="H3740" s="21">
        <v>329913</v>
      </c>
      <c r="I3740" s="21" t="s">
        <v>4781</v>
      </c>
      <c r="J3740" s="21">
        <v>1</v>
      </c>
      <c r="K3740" s="21">
        <v>1</v>
      </c>
      <c r="L3740" s="21">
        <f t="shared" si="398"/>
        <v>0</v>
      </c>
      <c r="M3740" s="21" t="s">
        <v>5575</v>
      </c>
      <c r="N3740" s="30">
        <v>45958</v>
      </c>
      <c r="O3740" s="48">
        <v>16368</v>
      </c>
      <c r="P3740" s="21" t="s">
        <v>228</v>
      </c>
      <c r="Q3740" s="21">
        <v>58157517095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Kolkata</v>
      </c>
      <c r="W3740" s="38"/>
      <c r="X3740" s="30">
        <v>45959</v>
      </c>
      <c r="Y3740" s="21">
        <f t="shared" si="399"/>
        <v>1</v>
      </c>
      <c r="Z3740" s="21" t="str">
        <f t="shared" si="400"/>
        <v>Tuesday</v>
      </c>
      <c r="AA3740" s="21" t="str">
        <f t="shared" si="401"/>
        <v>Wednesday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3739</v>
      </c>
      <c r="B3741" s="21" t="s">
        <v>5418</v>
      </c>
      <c r="C3741" s="30">
        <v>45951</v>
      </c>
      <c r="D3741" s="30">
        <v>45958</v>
      </c>
      <c r="E3741" s="47">
        <v>312.2</v>
      </c>
      <c r="F3741" s="47">
        <f t="shared" si="396"/>
        <v>27473.599999999999</v>
      </c>
      <c r="G3741" s="48">
        <f t="shared" si="397"/>
        <v>82420.799999999988</v>
      </c>
      <c r="H3741" s="21">
        <v>329928</v>
      </c>
      <c r="I3741" s="21" t="s">
        <v>4781</v>
      </c>
      <c r="J3741" s="21">
        <v>3</v>
      </c>
      <c r="K3741" s="21">
        <v>3</v>
      </c>
      <c r="L3741" s="21">
        <f t="shared" si="398"/>
        <v>0</v>
      </c>
      <c r="M3741" s="21" t="s">
        <v>5692</v>
      </c>
      <c r="N3741" s="30">
        <v>45958</v>
      </c>
      <c r="O3741" s="48">
        <v>101688</v>
      </c>
      <c r="P3741" s="21" t="s">
        <v>16</v>
      </c>
      <c r="Q3741" s="21" t="s">
        <v>2070</v>
      </c>
      <c r="R3741" s="21" t="s">
        <v>637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45958</v>
      </c>
      <c r="Y3741" s="21">
        <f t="shared" si="399"/>
        <v>0</v>
      </c>
      <c r="Z3741" s="21" t="str">
        <f t="shared" si="400"/>
        <v>Tuesday</v>
      </c>
      <c r="AA3741" s="21" t="str">
        <f t="shared" si="401"/>
        <v>Tuesday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3740</v>
      </c>
      <c r="B3742" s="21" t="s">
        <v>5418</v>
      </c>
      <c r="C3742" s="30">
        <v>45951</v>
      </c>
      <c r="D3742" s="30">
        <v>45958</v>
      </c>
      <c r="E3742" s="47">
        <v>281.39999999999998</v>
      </c>
      <c r="F3742" s="47">
        <f t="shared" si="396"/>
        <v>24763.199999999997</v>
      </c>
      <c r="G3742" s="48">
        <f t="shared" si="397"/>
        <v>49526.399999999994</v>
      </c>
      <c r="H3742" s="21">
        <v>329932</v>
      </c>
      <c r="I3742" s="21" t="s">
        <v>4781</v>
      </c>
      <c r="J3742" s="21">
        <v>2</v>
      </c>
      <c r="K3742" s="21">
        <v>2</v>
      </c>
      <c r="L3742" s="21">
        <f t="shared" si="398"/>
        <v>0</v>
      </c>
      <c r="M3742" s="21" t="s">
        <v>5622</v>
      </c>
      <c r="N3742" s="30">
        <v>45958</v>
      </c>
      <c r="O3742" s="48">
        <v>87234</v>
      </c>
      <c r="P3742" s="21" t="s">
        <v>891</v>
      </c>
      <c r="Q3742" s="21">
        <v>58157517095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Banglore</v>
      </c>
      <c r="W3742" s="38"/>
      <c r="X3742" s="30">
        <v>45959</v>
      </c>
      <c r="Y3742" s="21">
        <f t="shared" si="399"/>
        <v>1</v>
      </c>
      <c r="Z3742" s="21" t="str">
        <f t="shared" si="400"/>
        <v>Tuesday</v>
      </c>
      <c r="AA3742" s="21" t="str">
        <f t="shared" si="401"/>
        <v>Wednesday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3741</v>
      </c>
      <c r="B3743" s="21" t="s">
        <v>5418</v>
      </c>
      <c r="C3743" s="30">
        <v>45951</v>
      </c>
      <c r="D3743" s="30">
        <v>45958</v>
      </c>
      <c r="E3743" s="47">
        <v>250.2</v>
      </c>
      <c r="F3743" s="47">
        <f t="shared" si="396"/>
        <v>22017.599999999999</v>
      </c>
      <c r="G3743" s="48">
        <f t="shared" si="397"/>
        <v>22017.599999999999</v>
      </c>
      <c r="H3743" s="21">
        <v>331328</v>
      </c>
      <c r="I3743" s="21" t="s">
        <v>5386</v>
      </c>
      <c r="J3743" s="21">
        <v>1</v>
      </c>
      <c r="K3743" s="21">
        <v>1</v>
      </c>
      <c r="L3743" s="21">
        <f t="shared" si="398"/>
        <v>0</v>
      </c>
      <c r="M3743" s="21" t="s">
        <v>5605</v>
      </c>
      <c r="N3743" s="30">
        <v>45959</v>
      </c>
      <c r="O3743" s="48">
        <v>38781</v>
      </c>
      <c r="P3743" s="21" t="s">
        <v>295</v>
      </c>
      <c r="Q3743" s="21">
        <v>58157545655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Kerala</v>
      </c>
      <c r="W3743" s="38"/>
      <c r="X3743" s="30">
        <v>45962</v>
      </c>
      <c r="Y3743" s="21">
        <f t="shared" si="399"/>
        <v>3</v>
      </c>
      <c r="Z3743" s="21" t="str">
        <f t="shared" si="400"/>
        <v>Wednesday</v>
      </c>
      <c r="AA3743" s="21" t="str">
        <f t="shared" si="401"/>
        <v>Saturday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x14ac:dyDescent="0.25">
      <c r="A3744" s="21">
        <v>3742</v>
      </c>
      <c r="B3744" s="21" t="s">
        <v>5418</v>
      </c>
      <c r="C3744" s="30">
        <v>45951</v>
      </c>
      <c r="D3744" s="30">
        <v>45958</v>
      </c>
      <c r="E3744" s="47">
        <v>160.80000000000001</v>
      </c>
      <c r="F3744" s="47">
        <f t="shared" si="396"/>
        <v>14150.400000000001</v>
      </c>
      <c r="G3744" s="48">
        <f t="shared" si="397"/>
        <v>14150.400000000001</v>
      </c>
      <c r="H3744" s="21">
        <v>331408</v>
      </c>
      <c r="I3744" s="21" t="s">
        <v>4782</v>
      </c>
      <c r="J3744" s="21">
        <v>1</v>
      </c>
      <c r="K3744" s="21">
        <v>1</v>
      </c>
      <c r="L3744" s="21">
        <f t="shared" si="398"/>
        <v>0</v>
      </c>
      <c r="M3744" s="21" t="s">
        <v>5605</v>
      </c>
      <c r="N3744" s="30">
        <v>45959</v>
      </c>
      <c r="O3744" s="48">
        <v>24924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399"/>
        <v>3</v>
      </c>
      <c r="Z3744" s="21" t="str">
        <f t="shared" si="400"/>
        <v>Wednesday</v>
      </c>
      <c r="AA3744" s="21" t="str">
        <f t="shared" si="401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3743</v>
      </c>
      <c r="B3745" s="21" t="s">
        <v>5418</v>
      </c>
      <c r="C3745" s="30">
        <v>45951</v>
      </c>
      <c r="D3745" s="30">
        <v>45958</v>
      </c>
      <c r="E3745" s="47">
        <v>312.2</v>
      </c>
      <c r="F3745" s="47">
        <f t="shared" si="396"/>
        <v>27473.599999999999</v>
      </c>
      <c r="G3745" s="48">
        <f t="shared" si="397"/>
        <v>27473.599999999999</v>
      </c>
      <c r="H3745" s="21">
        <v>331926</v>
      </c>
      <c r="I3745" s="21" t="s">
        <v>5387</v>
      </c>
      <c r="J3745" s="21">
        <v>1</v>
      </c>
      <c r="K3745" s="21">
        <v>1</v>
      </c>
      <c r="L3745" s="21">
        <f t="shared" si="398"/>
        <v>0</v>
      </c>
      <c r="M3745" s="21" t="s">
        <v>5602</v>
      </c>
      <c r="N3745" s="30">
        <v>45960</v>
      </c>
      <c r="O3745" s="48">
        <v>42816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399"/>
        <v>0</v>
      </c>
      <c r="Z3745" s="21" t="str">
        <f t="shared" si="400"/>
        <v>Thursday</v>
      </c>
      <c r="AA3745" s="21" t="str">
        <f t="shared" si="401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3744</v>
      </c>
      <c r="B3746" s="21" t="s">
        <v>5418</v>
      </c>
      <c r="C3746" s="30">
        <v>45951</v>
      </c>
      <c r="D3746" s="30">
        <v>45958</v>
      </c>
      <c r="E3746" s="47">
        <v>192</v>
      </c>
      <c r="F3746" s="47">
        <f t="shared" si="396"/>
        <v>16896</v>
      </c>
      <c r="G3746" s="48">
        <f t="shared" si="397"/>
        <v>16896</v>
      </c>
      <c r="H3746" s="21">
        <v>333810</v>
      </c>
      <c r="I3746" s="21" t="s">
        <v>5183</v>
      </c>
      <c r="J3746" s="21">
        <v>1</v>
      </c>
      <c r="K3746" s="21">
        <v>1</v>
      </c>
      <c r="L3746" s="21">
        <f t="shared" si="398"/>
        <v>0</v>
      </c>
      <c r="M3746" s="21" t="s">
        <v>5644</v>
      </c>
      <c r="N3746" s="30">
        <v>45959</v>
      </c>
      <c r="O3746" s="48">
        <v>29760</v>
      </c>
      <c r="P3746" s="21" t="s">
        <v>5515</v>
      </c>
      <c r="Q3746" s="21">
        <v>58157546753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Hyderabad</v>
      </c>
      <c r="W3746" s="38"/>
      <c r="X3746" s="30">
        <v>45961</v>
      </c>
      <c r="Y3746" s="21">
        <f t="shared" si="399"/>
        <v>2</v>
      </c>
      <c r="Z3746" s="21" t="str">
        <f t="shared" si="400"/>
        <v>Wednesday</v>
      </c>
      <c r="AA3746" s="21" t="str">
        <f t="shared" si="401"/>
        <v>Friday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3745</v>
      </c>
      <c r="B3747" s="21" t="s">
        <v>5418</v>
      </c>
      <c r="C3747" s="30">
        <v>45951</v>
      </c>
      <c r="D3747" s="30">
        <v>45958</v>
      </c>
      <c r="E3747" s="47">
        <v>137.4</v>
      </c>
      <c r="F3747" s="47">
        <f t="shared" si="396"/>
        <v>12091.2</v>
      </c>
      <c r="G3747" s="48">
        <f t="shared" si="397"/>
        <v>24182.400000000001</v>
      </c>
      <c r="H3747" s="21">
        <v>336706</v>
      </c>
      <c r="I3747" s="21" t="s">
        <v>5388</v>
      </c>
      <c r="J3747" s="21">
        <v>2</v>
      </c>
      <c r="K3747" s="21">
        <v>2</v>
      </c>
      <c r="L3747" s="21">
        <f t="shared" si="398"/>
        <v>0</v>
      </c>
      <c r="M3747" s="21" t="s">
        <v>5683</v>
      </c>
      <c r="N3747" s="30">
        <v>45959</v>
      </c>
      <c r="O3747" s="48">
        <v>0</v>
      </c>
      <c r="P3747" s="21" t="s">
        <v>625</v>
      </c>
      <c r="Q3747" s="21" t="s">
        <v>2070</v>
      </c>
      <c r="R3747" s="21" t="s">
        <v>637</v>
      </c>
      <c r="S3747" s="3">
        <v>4</v>
      </c>
      <c r="T3747" s="37"/>
      <c r="U3747" s="21" t="s">
        <v>18</v>
      </c>
      <c r="V3747" s="21" t="str">
        <f>VLOOKUP(P3747,'Customer List'!B:C,2,)</f>
        <v>Delhi</v>
      </c>
      <c r="W3747" s="38"/>
      <c r="X3747" s="30">
        <f>IF(OR(R3747 = "PRIYANKA MADAM", R3747 = "DEEPAK", R3747 = "PORTER"),N3747,"")</f>
        <v>45959</v>
      </c>
      <c r="Y3747" s="21">
        <f t="shared" si="399"/>
        <v>0</v>
      </c>
      <c r="Z3747" s="21" t="str">
        <f t="shared" si="400"/>
        <v>Wednesday</v>
      </c>
      <c r="AA3747" s="21" t="str">
        <f t="shared" si="401"/>
        <v>Wednesday</v>
      </c>
      <c r="AB3747" s="21" t="str">
        <f>VLOOKUP(U3747,'Currency Sheet'!A:C,3,)</f>
        <v>DOLLAR</v>
      </c>
      <c r="AC3747" s="42" t="str">
        <f>VLOOKUP(P3747,'Customer List'!B:D,3,)</f>
        <v>Local</v>
      </c>
    </row>
    <row r="3748" spans="1:29" x14ac:dyDescent="0.25">
      <c r="A3748" s="21">
        <v>3746</v>
      </c>
      <c r="B3748" s="21" t="s">
        <v>5418</v>
      </c>
      <c r="C3748" s="30">
        <v>45951</v>
      </c>
      <c r="D3748" s="30">
        <v>45958</v>
      </c>
      <c r="E3748" s="47">
        <v>174.6</v>
      </c>
      <c r="F3748" s="47">
        <f t="shared" si="396"/>
        <v>15364.8</v>
      </c>
      <c r="G3748" s="48">
        <f t="shared" si="397"/>
        <v>15364.8</v>
      </c>
      <c r="H3748" s="21">
        <v>337208</v>
      </c>
      <c r="I3748" s="21" t="s">
        <v>5389</v>
      </c>
      <c r="J3748" s="21">
        <v>1</v>
      </c>
      <c r="K3748" s="21">
        <v>1</v>
      </c>
      <c r="L3748" s="21">
        <f t="shared" si="398"/>
        <v>0</v>
      </c>
      <c r="M3748" s="21" t="s">
        <v>5605</v>
      </c>
      <c r="N3748" s="30">
        <v>45959</v>
      </c>
      <c r="O3748" s="48">
        <v>27090</v>
      </c>
      <c r="P3748" s="21" t="s">
        <v>295</v>
      </c>
      <c r="Q3748" s="21">
        <v>58157545655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Kerala</v>
      </c>
      <c r="W3748" s="38"/>
      <c r="X3748" s="30">
        <v>45962</v>
      </c>
      <c r="Y3748" s="21">
        <f t="shared" si="399"/>
        <v>3</v>
      </c>
      <c r="Z3748" s="21" t="str">
        <f t="shared" si="400"/>
        <v>Wednesday</v>
      </c>
      <c r="AA3748" s="21" t="str">
        <f t="shared" si="401"/>
        <v>Saturday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3747</v>
      </c>
      <c r="B3749" s="21" t="s">
        <v>5418</v>
      </c>
      <c r="C3749" s="30">
        <v>45951</v>
      </c>
      <c r="D3749" s="30">
        <v>45958</v>
      </c>
      <c r="E3749" s="47">
        <v>284.89999999999998</v>
      </c>
      <c r="F3749" s="47">
        <f t="shared" si="396"/>
        <v>25071.199999999997</v>
      </c>
      <c r="G3749" s="48">
        <f t="shared" si="397"/>
        <v>50142.399999999994</v>
      </c>
      <c r="H3749" s="21">
        <v>339914</v>
      </c>
      <c r="I3749" s="21" t="s">
        <v>5390</v>
      </c>
      <c r="J3749" s="21">
        <v>2</v>
      </c>
      <c r="K3749" s="21">
        <v>2</v>
      </c>
      <c r="L3749" s="21">
        <f t="shared" si="398"/>
        <v>0</v>
      </c>
      <c r="M3749" s="21" t="s">
        <v>5602</v>
      </c>
      <c r="N3749" s="30">
        <v>45960</v>
      </c>
      <c r="O3749" s="48">
        <v>78144</v>
      </c>
      <c r="P3749" s="21" t="s">
        <v>208</v>
      </c>
      <c r="Q3749" s="21" t="s">
        <v>1996</v>
      </c>
      <c r="R3749" s="21" t="s">
        <v>1996</v>
      </c>
      <c r="S3749" s="3">
        <v>4</v>
      </c>
      <c r="T3749" s="37"/>
      <c r="U3749" s="21" t="s">
        <v>18</v>
      </c>
      <c r="V3749" s="21" t="str">
        <f>VLOOKUP(P3749,'Customer List'!B:C,2,)</f>
        <v>Delhi</v>
      </c>
      <c r="W3749" s="38"/>
      <c r="X3749" s="30">
        <f>IF(OR(R3749 = "PRIYANKA MADAM", R3749 = "DEEPAK", R3749 = "PORTER"),N3749,"")</f>
        <v>45960</v>
      </c>
      <c r="Y3749" s="21">
        <f t="shared" si="399"/>
        <v>0</v>
      </c>
      <c r="Z3749" s="21" t="str">
        <f t="shared" si="400"/>
        <v>Thursday</v>
      </c>
      <c r="AA3749" s="21" t="str">
        <f t="shared" si="401"/>
        <v>Thursday</v>
      </c>
      <c r="AB3749" s="21" t="str">
        <f>VLOOKUP(U3749,'Currency Sheet'!A:C,3,)</f>
        <v>DOLLAR</v>
      </c>
      <c r="AC3749" s="42" t="str">
        <f>VLOOKUP(P3749,'Customer List'!B:D,3,)</f>
        <v>Local</v>
      </c>
    </row>
    <row r="3750" spans="1:29" x14ac:dyDescent="0.25">
      <c r="A3750" s="21">
        <v>3748</v>
      </c>
      <c r="B3750" s="21" t="s">
        <v>5418</v>
      </c>
      <c r="C3750" s="30">
        <v>45951</v>
      </c>
      <c r="D3750" s="30">
        <v>45958</v>
      </c>
      <c r="E3750" s="47">
        <v>73.8</v>
      </c>
      <c r="F3750" s="47">
        <f t="shared" si="396"/>
        <v>6494.4</v>
      </c>
      <c r="G3750" s="48">
        <f t="shared" si="397"/>
        <v>6494.4</v>
      </c>
      <c r="H3750" s="21">
        <v>343505</v>
      </c>
      <c r="I3750" s="21" t="s">
        <v>4786</v>
      </c>
      <c r="J3750" s="21">
        <v>1</v>
      </c>
      <c r="K3750" s="21">
        <v>1</v>
      </c>
      <c r="L3750" s="21">
        <f t="shared" si="398"/>
        <v>0</v>
      </c>
      <c r="M3750" s="21" t="s">
        <v>5636</v>
      </c>
      <c r="N3750" s="30">
        <v>45958</v>
      </c>
      <c r="O3750" s="48">
        <v>12964.2</v>
      </c>
      <c r="P3750" s="21" t="s">
        <v>191</v>
      </c>
      <c r="Q3750" s="21" t="s">
        <v>5520</v>
      </c>
      <c r="R3750" s="21" t="s">
        <v>5912</v>
      </c>
      <c r="S3750" s="3">
        <v>4</v>
      </c>
      <c r="T3750" s="37"/>
      <c r="U3750" s="21" t="s">
        <v>18</v>
      </c>
      <c r="V3750" s="21" t="str">
        <f>VLOOKUP(P3750,'Customer List'!B:C,2,)</f>
        <v>Chandigarh</v>
      </c>
      <c r="W3750" s="38"/>
      <c r="X3750" s="30">
        <v>45959</v>
      </c>
      <c r="Y3750" s="21">
        <f t="shared" si="399"/>
        <v>1</v>
      </c>
      <c r="Z3750" s="21" t="str">
        <f t="shared" si="400"/>
        <v>Tuesday</v>
      </c>
      <c r="AA3750" s="21" t="str">
        <f t="shared" si="401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3749</v>
      </c>
      <c r="B3751" s="21" t="s">
        <v>5418</v>
      </c>
      <c r="C3751" s="30">
        <v>45951</v>
      </c>
      <c r="D3751" s="30">
        <v>45958</v>
      </c>
      <c r="E3751" s="47">
        <v>207</v>
      </c>
      <c r="F3751" s="47">
        <f t="shared" si="396"/>
        <v>18216</v>
      </c>
      <c r="G3751" s="48">
        <f t="shared" si="397"/>
        <v>18216</v>
      </c>
      <c r="H3751" s="21">
        <v>344614</v>
      </c>
      <c r="I3751" s="21" t="s">
        <v>4778</v>
      </c>
      <c r="J3751" s="21">
        <v>1</v>
      </c>
      <c r="K3751" s="21">
        <v>1</v>
      </c>
      <c r="L3751" s="21">
        <f t="shared" si="398"/>
        <v>0</v>
      </c>
      <c r="M3751" s="21" t="s">
        <v>5644</v>
      </c>
      <c r="N3751" s="30">
        <v>45959</v>
      </c>
      <c r="O3751" s="48">
        <v>37293</v>
      </c>
      <c r="P3751" s="21" t="s">
        <v>5515</v>
      </c>
      <c r="Q3751" s="21">
        <v>58157546753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Hyderabad</v>
      </c>
      <c r="W3751" s="38"/>
      <c r="X3751" s="30">
        <v>45961</v>
      </c>
      <c r="Y3751" s="21">
        <f t="shared" si="399"/>
        <v>2</v>
      </c>
      <c r="Z3751" s="21" t="str">
        <f t="shared" si="400"/>
        <v>Wednesday</v>
      </c>
      <c r="AA3751" s="21" t="str">
        <f t="shared" si="401"/>
        <v>Friday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x14ac:dyDescent="0.25">
      <c r="A3752" s="21">
        <v>3750</v>
      </c>
      <c r="B3752" s="21" t="s">
        <v>5418</v>
      </c>
      <c r="C3752" s="30">
        <v>45951</v>
      </c>
      <c r="D3752" s="30">
        <v>45958</v>
      </c>
      <c r="E3752" s="47">
        <v>72.599999999999994</v>
      </c>
      <c r="F3752" s="47">
        <f t="shared" si="396"/>
        <v>6388.7999999999993</v>
      </c>
      <c r="G3752" s="48">
        <f t="shared" si="397"/>
        <v>6388.7999999999993</v>
      </c>
      <c r="H3752" s="21">
        <v>344703</v>
      </c>
      <c r="I3752" s="21" t="s">
        <v>4787</v>
      </c>
      <c r="J3752" s="21">
        <v>1</v>
      </c>
      <c r="K3752" s="21">
        <v>1</v>
      </c>
      <c r="L3752" s="21">
        <f t="shared" si="398"/>
        <v>0</v>
      </c>
      <c r="M3752" s="21" t="s">
        <v>5575</v>
      </c>
      <c r="N3752" s="30">
        <v>45958</v>
      </c>
      <c r="O3752" s="48">
        <v>11253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399"/>
        <v>1</v>
      </c>
      <c r="Z3752" s="21" t="str">
        <f t="shared" si="400"/>
        <v>Tuesday</v>
      </c>
      <c r="AA3752" s="21" t="str">
        <f t="shared" si="401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3751</v>
      </c>
      <c r="B3753" s="21" t="s">
        <v>5418</v>
      </c>
      <c r="C3753" s="30">
        <v>45951</v>
      </c>
      <c r="D3753" s="30">
        <v>45958</v>
      </c>
      <c r="E3753" s="47">
        <v>162</v>
      </c>
      <c r="F3753" s="47">
        <f t="shared" si="396"/>
        <v>14256</v>
      </c>
      <c r="G3753" s="48">
        <f t="shared" si="397"/>
        <v>14256</v>
      </c>
      <c r="H3753" s="21">
        <v>344718</v>
      </c>
      <c r="I3753" s="21" t="s">
        <v>4787</v>
      </c>
      <c r="J3753" s="21">
        <v>1</v>
      </c>
      <c r="K3753" s="21">
        <v>1</v>
      </c>
      <c r="L3753" s="21">
        <f t="shared" si="398"/>
        <v>0</v>
      </c>
      <c r="M3753" s="21" t="s">
        <v>5605</v>
      </c>
      <c r="N3753" s="30">
        <v>45959</v>
      </c>
      <c r="O3753" s="48">
        <v>25110</v>
      </c>
      <c r="P3753" s="21" t="s">
        <v>295</v>
      </c>
      <c r="Q3753" s="21">
        <v>58157545655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Kerala</v>
      </c>
      <c r="W3753" s="38"/>
      <c r="X3753" s="30">
        <v>45962</v>
      </c>
      <c r="Y3753" s="21">
        <f t="shared" si="399"/>
        <v>3</v>
      </c>
      <c r="Z3753" s="21" t="str">
        <f t="shared" si="400"/>
        <v>Wednesday</v>
      </c>
      <c r="AA3753" s="21" t="str">
        <f t="shared" si="401"/>
        <v>Saturday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3752</v>
      </c>
      <c r="B3754" s="21" t="s">
        <v>5418</v>
      </c>
      <c r="C3754" s="30">
        <v>45951</v>
      </c>
      <c r="D3754" s="30">
        <v>45958</v>
      </c>
      <c r="E3754" s="47">
        <v>135.1</v>
      </c>
      <c r="F3754" s="47">
        <f t="shared" si="396"/>
        <v>11888.8</v>
      </c>
      <c r="G3754" s="48">
        <f t="shared" si="397"/>
        <v>11888.8</v>
      </c>
      <c r="H3754" s="21">
        <v>344747</v>
      </c>
      <c r="I3754" s="21" t="s">
        <v>4787</v>
      </c>
      <c r="J3754" s="21">
        <v>1</v>
      </c>
      <c r="K3754" s="21">
        <v>1</v>
      </c>
      <c r="L3754" s="21">
        <f t="shared" si="398"/>
        <v>0</v>
      </c>
      <c r="M3754" s="21" t="s">
        <v>5575</v>
      </c>
      <c r="N3754" s="30">
        <v>45958</v>
      </c>
      <c r="O3754" s="48">
        <v>17949</v>
      </c>
      <c r="P3754" s="21" t="s">
        <v>228</v>
      </c>
      <c r="Q3754" s="21">
        <v>58157517095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Kolkata</v>
      </c>
      <c r="W3754" s="38"/>
      <c r="X3754" s="30">
        <v>45959</v>
      </c>
      <c r="Y3754" s="21">
        <f t="shared" si="399"/>
        <v>1</v>
      </c>
      <c r="Z3754" s="21" t="str">
        <f t="shared" si="400"/>
        <v>Tuesday</v>
      </c>
      <c r="AA3754" s="21" t="str">
        <f t="shared" si="401"/>
        <v>Wednesday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x14ac:dyDescent="0.25">
      <c r="A3755" s="21">
        <v>3753</v>
      </c>
      <c r="B3755" s="21" t="s">
        <v>5418</v>
      </c>
      <c r="C3755" s="30">
        <v>45951</v>
      </c>
      <c r="D3755" s="30">
        <v>45958</v>
      </c>
      <c r="E3755" s="47">
        <v>175.2</v>
      </c>
      <c r="F3755" s="47">
        <f t="shared" si="396"/>
        <v>15417.599999999999</v>
      </c>
      <c r="G3755" s="48">
        <f t="shared" si="397"/>
        <v>30835.199999999997</v>
      </c>
      <c r="H3755" s="21">
        <v>344818</v>
      </c>
      <c r="I3755" s="21" t="s">
        <v>4767</v>
      </c>
      <c r="J3755" s="21">
        <v>2</v>
      </c>
      <c r="K3755" s="21">
        <v>2</v>
      </c>
      <c r="L3755" s="21">
        <f t="shared" si="398"/>
        <v>0</v>
      </c>
      <c r="M3755" s="21" t="s">
        <v>5602</v>
      </c>
      <c r="N3755" s="30">
        <v>45960</v>
      </c>
      <c r="O3755" s="48">
        <v>56064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399"/>
        <v>0</v>
      </c>
      <c r="Z3755" s="21" t="str">
        <f t="shared" si="400"/>
        <v>Thursday</v>
      </c>
      <c r="AA3755" s="21" t="str">
        <f t="shared" si="401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3754</v>
      </c>
      <c r="B3756" s="21" t="s">
        <v>5418</v>
      </c>
      <c r="C3756" s="30">
        <v>45951</v>
      </c>
      <c r="D3756" s="30">
        <v>45958</v>
      </c>
      <c r="E3756" s="47">
        <v>95.4</v>
      </c>
      <c r="F3756" s="47">
        <f t="shared" si="396"/>
        <v>8395.2000000000007</v>
      </c>
      <c r="G3756" s="48">
        <f t="shared" si="397"/>
        <v>8395.2000000000007</v>
      </c>
      <c r="H3756" s="21">
        <v>345025</v>
      </c>
      <c r="I3756" s="21" t="s">
        <v>5071</v>
      </c>
      <c r="J3756" s="21">
        <v>1</v>
      </c>
      <c r="K3756" s="21">
        <v>1</v>
      </c>
      <c r="L3756" s="21">
        <f t="shared" si="398"/>
        <v>0</v>
      </c>
      <c r="M3756" s="21" t="s">
        <v>5575</v>
      </c>
      <c r="N3756" s="30">
        <v>45958</v>
      </c>
      <c r="O3756" s="48">
        <v>14787</v>
      </c>
      <c r="P3756" s="21" t="s">
        <v>228</v>
      </c>
      <c r="Q3756" s="21">
        <v>58157517095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Kolkata</v>
      </c>
      <c r="W3756" s="38"/>
      <c r="X3756" s="30">
        <v>45959</v>
      </c>
      <c r="Y3756" s="21">
        <f t="shared" si="399"/>
        <v>1</v>
      </c>
      <c r="Z3756" s="21" t="str">
        <f t="shared" si="400"/>
        <v>Tuesday</v>
      </c>
      <c r="AA3756" s="21" t="str">
        <f t="shared" si="401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3755</v>
      </c>
      <c r="B3757" s="21" t="s">
        <v>5418</v>
      </c>
      <c r="C3757" s="30">
        <v>45951</v>
      </c>
      <c r="D3757" s="30">
        <v>45958</v>
      </c>
      <c r="E3757" s="47">
        <v>151.19999999999999</v>
      </c>
      <c r="F3757" s="47">
        <f t="shared" si="396"/>
        <v>13305.599999999999</v>
      </c>
      <c r="G3757" s="48">
        <f t="shared" si="397"/>
        <v>13305.599999999999</v>
      </c>
      <c r="H3757" s="21">
        <v>348206</v>
      </c>
      <c r="I3757" s="21" t="s">
        <v>4789</v>
      </c>
      <c r="J3757" s="21">
        <v>1</v>
      </c>
      <c r="K3757" s="21">
        <v>1</v>
      </c>
      <c r="L3757" s="21">
        <f t="shared" si="398"/>
        <v>0</v>
      </c>
      <c r="M3757" s="21" t="s">
        <v>5598</v>
      </c>
      <c r="N3757" s="30">
        <v>45958</v>
      </c>
      <c r="O3757" s="48">
        <v>27342</v>
      </c>
      <c r="P3757" s="21" t="s">
        <v>2488</v>
      </c>
      <c r="Q3757" s="21">
        <v>58157510246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Chennai</v>
      </c>
      <c r="W3757" s="38"/>
      <c r="X3757" s="30">
        <v>45959</v>
      </c>
      <c r="Y3757" s="21">
        <f t="shared" si="399"/>
        <v>1</v>
      </c>
      <c r="Z3757" s="21" t="str">
        <f t="shared" si="400"/>
        <v>Tuesday</v>
      </c>
      <c r="AA3757" s="21" t="str">
        <f t="shared" si="401"/>
        <v>Wednesday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3756</v>
      </c>
      <c r="B3758" s="21" t="s">
        <v>5418</v>
      </c>
      <c r="C3758" s="30">
        <v>45951</v>
      </c>
      <c r="D3758" s="30">
        <v>45958</v>
      </c>
      <c r="E3758" s="47">
        <v>383.4</v>
      </c>
      <c r="F3758" s="47">
        <f t="shared" si="396"/>
        <v>33739.199999999997</v>
      </c>
      <c r="G3758" s="48">
        <f t="shared" si="397"/>
        <v>33739.199999999997</v>
      </c>
      <c r="H3758" s="21">
        <v>348801</v>
      </c>
      <c r="I3758" s="21" t="s">
        <v>5391</v>
      </c>
      <c r="J3758" s="21">
        <v>1</v>
      </c>
      <c r="K3758" s="21">
        <v>1</v>
      </c>
      <c r="L3758" s="21">
        <f t="shared" si="398"/>
        <v>0</v>
      </c>
      <c r="M3758" s="21" t="s">
        <v>5603</v>
      </c>
      <c r="N3758" s="30">
        <v>45960</v>
      </c>
      <c r="O3758" s="48">
        <v>61344</v>
      </c>
      <c r="P3758" s="21" t="s">
        <v>208</v>
      </c>
      <c r="Q3758" s="21" t="s">
        <v>1996</v>
      </c>
      <c r="R3758" s="21" t="s">
        <v>1996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45960</v>
      </c>
      <c r="Y3758" s="21">
        <f t="shared" si="399"/>
        <v>0</v>
      </c>
      <c r="Z3758" s="21" t="str">
        <f t="shared" si="400"/>
        <v>Thursday</v>
      </c>
      <c r="AA3758" s="21" t="str">
        <f t="shared" si="401"/>
        <v>Thursday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3757</v>
      </c>
      <c r="B3759" s="21" t="s">
        <v>5418</v>
      </c>
      <c r="C3759" s="30">
        <v>45951</v>
      </c>
      <c r="D3759" s="30">
        <v>45958</v>
      </c>
      <c r="E3759" s="47">
        <v>186.6</v>
      </c>
      <c r="F3759" s="47">
        <f t="shared" si="396"/>
        <v>16420.8</v>
      </c>
      <c r="G3759" s="48">
        <f t="shared" si="397"/>
        <v>16420.8</v>
      </c>
      <c r="H3759" s="21">
        <v>351706</v>
      </c>
      <c r="I3759" s="21" t="s">
        <v>5392</v>
      </c>
      <c r="J3759" s="21">
        <v>1</v>
      </c>
      <c r="K3759" s="21">
        <v>1</v>
      </c>
      <c r="L3759" s="21">
        <f t="shared" si="398"/>
        <v>0</v>
      </c>
      <c r="M3759" s="21" t="s">
        <v>5603</v>
      </c>
      <c r="N3759" s="30">
        <v>45960</v>
      </c>
      <c r="O3759" s="48">
        <v>29856</v>
      </c>
      <c r="P3759" s="21" t="s">
        <v>208</v>
      </c>
      <c r="Q3759" s="21" t="s">
        <v>1996</v>
      </c>
      <c r="R3759" s="21" t="s">
        <v>1996</v>
      </c>
      <c r="S3759" s="3">
        <v>4</v>
      </c>
      <c r="T3759" s="37"/>
      <c r="U3759" s="21" t="s">
        <v>18</v>
      </c>
      <c r="V3759" s="21" t="str">
        <f>VLOOKUP(P3759,'Customer List'!B:C,2,)</f>
        <v>Delhi</v>
      </c>
      <c r="W3759" s="38"/>
      <c r="X3759" s="30">
        <f>IF(OR(R3759 = "PRIYANKA MADAM", R3759 = "DEEPAK", R3759 = "PORTER"),N3759,"")</f>
        <v>45960</v>
      </c>
      <c r="Y3759" s="21">
        <f t="shared" si="399"/>
        <v>0</v>
      </c>
      <c r="Z3759" s="21" t="str">
        <f t="shared" si="400"/>
        <v>Thursday</v>
      </c>
      <c r="AA3759" s="21" t="str">
        <f t="shared" si="401"/>
        <v>Thursday</v>
      </c>
      <c r="AB3759" s="21" t="str">
        <f>VLOOKUP(U3759,'Currency Sheet'!A:C,3,)</f>
        <v>DOLLAR</v>
      </c>
      <c r="AC3759" s="42" t="str">
        <f>VLOOKUP(P3759,'Customer List'!B:D,3,)</f>
        <v>Local</v>
      </c>
    </row>
    <row r="3760" spans="1:29" x14ac:dyDescent="0.25">
      <c r="A3760" s="21">
        <v>3758</v>
      </c>
      <c r="B3760" s="21" t="s">
        <v>5418</v>
      </c>
      <c r="C3760" s="30">
        <v>45951</v>
      </c>
      <c r="D3760" s="30">
        <v>45958</v>
      </c>
      <c r="E3760" s="47">
        <v>202.8</v>
      </c>
      <c r="F3760" s="47">
        <f t="shared" si="396"/>
        <v>17846.400000000001</v>
      </c>
      <c r="G3760" s="48">
        <f t="shared" si="397"/>
        <v>71385.600000000006</v>
      </c>
      <c r="H3760" s="21">
        <v>353214</v>
      </c>
      <c r="I3760" s="21" t="s">
        <v>5073</v>
      </c>
      <c r="J3760" s="21">
        <v>4</v>
      </c>
      <c r="K3760" s="21">
        <v>4</v>
      </c>
      <c r="L3760" s="21">
        <f t="shared" si="398"/>
        <v>0</v>
      </c>
      <c r="M3760" s="21" t="s">
        <v>5621</v>
      </c>
      <c r="N3760" s="30">
        <v>45958</v>
      </c>
      <c r="O3760" s="48">
        <v>157170</v>
      </c>
      <c r="P3760" s="21" t="s">
        <v>891</v>
      </c>
      <c r="Q3760" s="21">
        <v>58157516255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Banglore</v>
      </c>
      <c r="W3760" s="38"/>
      <c r="X3760" s="30">
        <v>45959</v>
      </c>
      <c r="Y3760" s="21">
        <f t="shared" si="399"/>
        <v>1</v>
      </c>
      <c r="Z3760" s="21" t="str">
        <f t="shared" si="400"/>
        <v>Tuesday</v>
      </c>
      <c r="AA3760" s="21" t="str">
        <f t="shared" si="401"/>
        <v>Wednesday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x14ac:dyDescent="0.25">
      <c r="A3761" s="21">
        <v>3759</v>
      </c>
      <c r="B3761" s="21" t="s">
        <v>5418</v>
      </c>
      <c r="C3761" s="30">
        <v>45951</v>
      </c>
      <c r="D3761" s="30">
        <v>45958</v>
      </c>
      <c r="E3761" s="47">
        <v>201</v>
      </c>
      <c r="F3761" s="47">
        <f t="shared" si="396"/>
        <v>17688</v>
      </c>
      <c r="G3761" s="48">
        <f t="shared" si="397"/>
        <v>17688</v>
      </c>
      <c r="H3761" s="21">
        <v>353242</v>
      </c>
      <c r="I3761" s="21" t="s">
        <v>5073</v>
      </c>
      <c r="J3761" s="21">
        <v>1</v>
      </c>
      <c r="K3761" s="21">
        <v>1</v>
      </c>
      <c r="L3761" s="21">
        <f t="shared" si="398"/>
        <v>0</v>
      </c>
      <c r="M3761" s="21" t="s">
        <v>5590</v>
      </c>
      <c r="N3761" s="30">
        <v>45959</v>
      </c>
      <c r="O3761" s="48">
        <v>31155</v>
      </c>
      <c r="P3761" s="21" t="s">
        <v>621</v>
      </c>
      <c r="Q3761" s="21">
        <v>58157567263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Hyderabad</v>
      </c>
      <c r="W3761" s="38"/>
      <c r="X3761" s="30">
        <v>45960</v>
      </c>
      <c r="Y3761" s="21">
        <f t="shared" si="399"/>
        <v>1</v>
      </c>
      <c r="Z3761" s="21" t="str">
        <f t="shared" si="400"/>
        <v>Wednesday</v>
      </c>
      <c r="AA3761" s="21" t="str">
        <f t="shared" si="401"/>
        <v>Thursday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3760</v>
      </c>
      <c r="B3762" s="21" t="s">
        <v>5418</v>
      </c>
      <c r="C3762" s="30">
        <v>45951</v>
      </c>
      <c r="D3762" s="30">
        <v>45958</v>
      </c>
      <c r="E3762" s="47">
        <v>234.6</v>
      </c>
      <c r="F3762" s="47">
        <f t="shared" si="396"/>
        <v>20644.8</v>
      </c>
      <c r="G3762" s="48">
        <f t="shared" si="397"/>
        <v>82579.199999999997</v>
      </c>
      <c r="H3762" s="21">
        <v>353272</v>
      </c>
      <c r="I3762" s="21" t="s">
        <v>5073</v>
      </c>
      <c r="J3762" s="21">
        <v>4</v>
      </c>
      <c r="K3762" s="21">
        <v>4</v>
      </c>
      <c r="L3762" s="21">
        <f t="shared" si="398"/>
        <v>0</v>
      </c>
      <c r="M3762" s="21" t="s">
        <v>5692</v>
      </c>
      <c r="N3762" s="30">
        <v>45958</v>
      </c>
      <c r="O3762" s="48">
        <v>118864</v>
      </c>
      <c r="P3762" s="21" t="s">
        <v>16</v>
      </c>
      <c r="Q3762" s="21" t="s">
        <v>2070</v>
      </c>
      <c r="R3762" s="21" t="s">
        <v>637</v>
      </c>
      <c r="S3762" s="3">
        <v>4</v>
      </c>
      <c r="T3762" s="37"/>
      <c r="U3762" s="21" t="s">
        <v>18</v>
      </c>
      <c r="V3762" s="21" t="str">
        <f>VLOOKUP(P3762,'Customer List'!B:C,2,)</f>
        <v>Delhi</v>
      </c>
      <c r="W3762" s="38"/>
      <c r="X3762" s="30">
        <f>IF(OR(R3762 = "PRIYANKA MADAM", R3762 = "DEEPAK", R3762 = "PORTER"),N3762,"")</f>
        <v>45958</v>
      </c>
      <c r="Y3762" s="21">
        <f t="shared" si="399"/>
        <v>0</v>
      </c>
      <c r="Z3762" s="21" t="str">
        <f t="shared" si="400"/>
        <v>Tuesday</v>
      </c>
      <c r="AA3762" s="21" t="str">
        <f t="shared" si="401"/>
        <v>Tuesday</v>
      </c>
      <c r="AB3762" s="21" t="str">
        <f>VLOOKUP(U3762,'Currency Sheet'!A:C,3,)</f>
        <v>DOLLAR</v>
      </c>
      <c r="AC3762" s="42" t="str">
        <f>VLOOKUP(P3762,'Customer List'!B:D,3,)</f>
        <v>Local</v>
      </c>
    </row>
    <row r="3763" spans="1:29" x14ac:dyDescent="0.25">
      <c r="A3763" s="21">
        <v>3761</v>
      </c>
      <c r="B3763" s="21" t="s">
        <v>5418</v>
      </c>
      <c r="C3763" s="30">
        <v>45951</v>
      </c>
      <c r="D3763" s="30">
        <v>45958</v>
      </c>
      <c r="E3763" s="47">
        <v>61.8</v>
      </c>
      <c r="F3763" s="47">
        <f t="shared" si="396"/>
        <v>5438.4</v>
      </c>
      <c r="G3763" s="48">
        <f t="shared" si="397"/>
        <v>5438.4</v>
      </c>
      <c r="H3763" s="21">
        <v>356106</v>
      </c>
      <c r="I3763" s="21" t="s">
        <v>5376</v>
      </c>
      <c r="J3763" s="21">
        <v>1</v>
      </c>
      <c r="K3763" s="21">
        <v>1</v>
      </c>
      <c r="L3763" s="21">
        <f t="shared" si="398"/>
        <v>0</v>
      </c>
      <c r="M3763" s="21" t="s">
        <v>5644</v>
      </c>
      <c r="N3763" s="30">
        <v>45959</v>
      </c>
      <c r="O3763" s="48">
        <v>9579</v>
      </c>
      <c r="P3763" s="21" t="s">
        <v>5515</v>
      </c>
      <c r="Q3763" s="21">
        <v>58157546753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Hyderabad</v>
      </c>
      <c r="W3763" s="38"/>
      <c r="X3763" s="30">
        <v>45961</v>
      </c>
      <c r="Y3763" s="21">
        <f t="shared" si="399"/>
        <v>2</v>
      </c>
      <c r="Z3763" s="21" t="str">
        <f t="shared" si="400"/>
        <v>Wednesday</v>
      </c>
      <c r="AA3763" s="21" t="str">
        <f t="shared" si="401"/>
        <v>Friday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3762</v>
      </c>
      <c r="B3764" s="21" t="s">
        <v>5418</v>
      </c>
      <c r="C3764" s="30">
        <v>45951</v>
      </c>
      <c r="D3764" s="30">
        <v>45958</v>
      </c>
      <c r="E3764" s="47">
        <v>191.4</v>
      </c>
      <c r="F3764" s="47">
        <f t="shared" si="396"/>
        <v>16843.2</v>
      </c>
      <c r="G3764" s="48">
        <f t="shared" si="397"/>
        <v>33686.400000000001</v>
      </c>
      <c r="H3764" s="21">
        <v>356108</v>
      </c>
      <c r="I3764" s="21" t="s">
        <v>5376</v>
      </c>
      <c r="J3764" s="21">
        <v>2</v>
      </c>
      <c r="K3764" s="21">
        <v>2</v>
      </c>
      <c r="L3764" s="21">
        <f t="shared" si="398"/>
        <v>0</v>
      </c>
      <c r="M3764" s="21" t="s">
        <v>5603</v>
      </c>
      <c r="N3764" s="30">
        <v>45960</v>
      </c>
      <c r="O3764" s="48">
        <v>61248</v>
      </c>
      <c r="P3764" s="21" t="s">
        <v>208</v>
      </c>
      <c r="Q3764" s="21" t="s">
        <v>1996</v>
      </c>
      <c r="R3764" s="21" t="s">
        <v>1996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45960</v>
      </c>
      <c r="Y3764" s="21">
        <f t="shared" si="399"/>
        <v>0</v>
      </c>
      <c r="Z3764" s="21" t="str">
        <f t="shared" si="400"/>
        <v>Thursday</v>
      </c>
      <c r="AA3764" s="21" t="str">
        <f t="shared" si="401"/>
        <v>Thursday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3763</v>
      </c>
      <c r="B3765" s="21" t="s">
        <v>5418</v>
      </c>
      <c r="C3765" s="30">
        <v>45951</v>
      </c>
      <c r="D3765" s="30">
        <v>45958</v>
      </c>
      <c r="E3765" s="47">
        <v>284.89999999999998</v>
      </c>
      <c r="F3765" s="47">
        <f t="shared" si="396"/>
        <v>25071.199999999997</v>
      </c>
      <c r="G3765" s="48">
        <f t="shared" si="397"/>
        <v>25071.199999999997</v>
      </c>
      <c r="H3765" s="21">
        <v>357326</v>
      </c>
      <c r="I3765" s="21" t="s">
        <v>5393</v>
      </c>
      <c r="J3765" s="21">
        <v>1</v>
      </c>
      <c r="K3765" s="21">
        <v>1</v>
      </c>
      <c r="L3765" s="21">
        <f t="shared" si="398"/>
        <v>0</v>
      </c>
      <c r="M3765" s="21" t="s">
        <v>5620</v>
      </c>
      <c r="N3765" s="30">
        <v>45958</v>
      </c>
      <c r="O3765" s="48">
        <v>44159.5</v>
      </c>
      <c r="P3765" s="21" t="s">
        <v>891</v>
      </c>
      <c r="Q3765" s="21">
        <v>58157516255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Banglore</v>
      </c>
      <c r="W3765" s="38"/>
      <c r="X3765" s="30">
        <v>45959</v>
      </c>
      <c r="Y3765" s="21">
        <f t="shared" si="399"/>
        <v>1</v>
      </c>
      <c r="Z3765" s="21" t="str">
        <f t="shared" si="400"/>
        <v>Tuesday</v>
      </c>
      <c r="AA3765" s="21" t="str">
        <f t="shared" si="401"/>
        <v>Wednesday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3764</v>
      </c>
      <c r="B3766" s="21" t="s">
        <v>5418</v>
      </c>
      <c r="C3766" s="30">
        <v>45951</v>
      </c>
      <c r="D3766" s="30">
        <v>45958</v>
      </c>
      <c r="E3766" s="47">
        <v>74.400000000000006</v>
      </c>
      <c r="F3766" s="47">
        <f t="shared" si="396"/>
        <v>6547.2000000000007</v>
      </c>
      <c r="G3766" s="48">
        <f t="shared" si="397"/>
        <v>6547.2000000000007</v>
      </c>
      <c r="H3766" s="21">
        <v>357415</v>
      </c>
      <c r="I3766" s="21" t="s">
        <v>4778</v>
      </c>
      <c r="J3766" s="21">
        <v>1</v>
      </c>
      <c r="K3766" s="21">
        <v>1</v>
      </c>
      <c r="L3766" s="21">
        <f t="shared" si="398"/>
        <v>0</v>
      </c>
      <c r="M3766" s="21" t="s">
        <v>5575</v>
      </c>
      <c r="N3766" s="30">
        <v>45958</v>
      </c>
      <c r="O3766" s="48">
        <v>11532</v>
      </c>
      <c r="P3766" s="21" t="s">
        <v>228</v>
      </c>
      <c r="Q3766" s="21">
        <v>58157517095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Kolkata</v>
      </c>
      <c r="W3766" s="38"/>
      <c r="X3766" s="30">
        <v>45959</v>
      </c>
      <c r="Y3766" s="21">
        <f t="shared" si="399"/>
        <v>1</v>
      </c>
      <c r="Z3766" s="21" t="str">
        <f t="shared" si="400"/>
        <v>Tuesday</v>
      </c>
      <c r="AA3766" s="21" t="str">
        <f t="shared" si="401"/>
        <v>Wednesday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3765</v>
      </c>
      <c r="B3767" s="21" t="s">
        <v>5418</v>
      </c>
      <c r="C3767" s="30">
        <v>45951</v>
      </c>
      <c r="D3767" s="30">
        <v>45958</v>
      </c>
      <c r="E3767" s="47">
        <v>216</v>
      </c>
      <c r="F3767" s="47">
        <f t="shared" si="396"/>
        <v>19008</v>
      </c>
      <c r="G3767" s="48">
        <f t="shared" si="397"/>
        <v>19008</v>
      </c>
      <c r="H3767" s="21">
        <v>357504</v>
      </c>
      <c r="I3767" s="21" t="s">
        <v>4793</v>
      </c>
      <c r="J3767" s="21">
        <v>1</v>
      </c>
      <c r="K3767" s="21">
        <v>1</v>
      </c>
      <c r="L3767" s="21">
        <f t="shared" si="398"/>
        <v>0</v>
      </c>
      <c r="M3767" s="21" t="s">
        <v>5623</v>
      </c>
      <c r="N3767" s="30">
        <v>45959</v>
      </c>
      <c r="O3767" s="48">
        <v>41850</v>
      </c>
      <c r="P3767" s="21" t="s">
        <v>5207</v>
      </c>
      <c r="Q3767" s="21">
        <v>58157545810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Mumbai</v>
      </c>
      <c r="W3767" s="38"/>
      <c r="X3767" s="30" t="str">
        <f>IF(OR(R3767 = "PRIYANKA MADAM", R3767 = "DEEPAK", R3767 = "PORTER"),N3767,"")</f>
        <v/>
      </c>
      <c r="Y3767" s="21" t="str">
        <f t="shared" si="399"/>
        <v/>
      </c>
      <c r="Z3767" s="21" t="str">
        <f t="shared" si="400"/>
        <v>Wednesday</v>
      </c>
      <c r="AA3767" s="21" t="str">
        <f t="shared" si="401"/>
        <v/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3766</v>
      </c>
      <c r="B3768" s="21" t="s">
        <v>5418</v>
      </c>
      <c r="C3768" s="30">
        <v>45951</v>
      </c>
      <c r="D3768" s="30">
        <v>45958</v>
      </c>
      <c r="E3768" s="47">
        <v>142.80000000000001</v>
      </c>
      <c r="F3768" s="47">
        <f t="shared" si="396"/>
        <v>12566.400000000001</v>
      </c>
      <c r="G3768" s="48">
        <f t="shared" si="397"/>
        <v>12566.400000000001</v>
      </c>
      <c r="H3768" s="21">
        <v>358609</v>
      </c>
      <c r="I3768" s="21" t="s">
        <v>5394</v>
      </c>
      <c r="J3768" s="21">
        <v>1</v>
      </c>
      <c r="K3768" s="21">
        <v>1</v>
      </c>
      <c r="L3768" s="21">
        <f t="shared" si="398"/>
        <v>0</v>
      </c>
      <c r="M3768" s="21" t="s">
        <v>5690</v>
      </c>
      <c r="N3768" s="30">
        <v>45958</v>
      </c>
      <c r="O3768" s="48">
        <v>17442</v>
      </c>
      <c r="P3768" s="21" t="s">
        <v>16</v>
      </c>
      <c r="Q3768" s="21" t="s">
        <v>2070</v>
      </c>
      <c r="R3768" s="21" t="s">
        <v>637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45958</v>
      </c>
      <c r="Y3768" s="21">
        <f t="shared" si="399"/>
        <v>0</v>
      </c>
      <c r="Z3768" s="21" t="str">
        <f t="shared" si="400"/>
        <v>Tuesday</v>
      </c>
      <c r="AA3768" s="21" t="str">
        <f t="shared" si="401"/>
        <v>Tuesday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3767</v>
      </c>
      <c r="B3769" s="21" t="s">
        <v>5418</v>
      </c>
      <c r="C3769" s="30">
        <v>45951</v>
      </c>
      <c r="D3769" s="30">
        <v>45958</v>
      </c>
      <c r="E3769" s="47">
        <v>81.599999999999994</v>
      </c>
      <c r="F3769" s="47">
        <f t="shared" si="396"/>
        <v>7180.7999999999993</v>
      </c>
      <c r="G3769" s="48">
        <f t="shared" si="397"/>
        <v>7180.7999999999993</v>
      </c>
      <c r="H3769" s="21">
        <v>364007</v>
      </c>
      <c r="I3769" s="21" t="s">
        <v>5395</v>
      </c>
      <c r="J3769" s="21">
        <v>1</v>
      </c>
      <c r="K3769" s="21">
        <v>1</v>
      </c>
      <c r="L3769" s="21">
        <f t="shared" si="398"/>
        <v>0</v>
      </c>
      <c r="M3769" s="21" t="s">
        <v>5628</v>
      </c>
      <c r="N3769" s="30">
        <v>45959</v>
      </c>
      <c r="O3769" s="48">
        <v>17610</v>
      </c>
      <c r="P3769" s="21" t="s">
        <v>1134</v>
      </c>
      <c r="Q3769" s="21">
        <v>58157547523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Mumbai</v>
      </c>
      <c r="W3769" s="38"/>
      <c r="X3769" s="30">
        <v>45960</v>
      </c>
      <c r="Y3769" s="21">
        <f t="shared" si="399"/>
        <v>1</v>
      </c>
      <c r="Z3769" s="21" t="str">
        <f t="shared" si="400"/>
        <v>Wednesday</v>
      </c>
      <c r="AA3769" s="21" t="str">
        <f t="shared" si="401"/>
        <v>Thursday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3768</v>
      </c>
      <c r="B3770" s="21" t="s">
        <v>5418</v>
      </c>
      <c r="C3770" s="30">
        <v>45951</v>
      </c>
      <c r="D3770" s="30">
        <v>45958</v>
      </c>
      <c r="E3770" s="47">
        <v>226.2</v>
      </c>
      <c r="F3770" s="47">
        <f t="shared" si="396"/>
        <v>19905.599999999999</v>
      </c>
      <c r="G3770" s="48">
        <f t="shared" si="397"/>
        <v>19905.599999999999</v>
      </c>
      <c r="H3770" s="21">
        <v>364704</v>
      </c>
      <c r="I3770" s="21" t="s">
        <v>5396</v>
      </c>
      <c r="J3770" s="21">
        <v>1</v>
      </c>
      <c r="K3770" s="21">
        <v>1</v>
      </c>
      <c r="L3770" s="21">
        <f t="shared" si="398"/>
        <v>0</v>
      </c>
      <c r="M3770" s="21" t="s">
        <v>5644</v>
      </c>
      <c r="N3770" s="30">
        <v>45959</v>
      </c>
      <c r="O3770" s="48">
        <v>35241</v>
      </c>
      <c r="P3770" s="21" t="s">
        <v>5515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399"/>
        <v>2</v>
      </c>
      <c r="Z3770" s="21" t="str">
        <f t="shared" si="400"/>
        <v>Wednesday</v>
      </c>
      <c r="AA3770" s="21" t="str">
        <f t="shared" si="401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3769</v>
      </c>
      <c r="B3771" s="21" t="s">
        <v>5418</v>
      </c>
      <c r="C3771" s="30">
        <v>45951</v>
      </c>
      <c r="D3771" s="30">
        <v>45958</v>
      </c>
      <c r="E3771" s="47">
        <v>276.5</v>
      </c>
      <c r="F3771" s="47">
        <f t="shared" si="396"/>
        <v>24332</v>
      </c>
      <c r="G3771" s="48">
        <f t="shared" si="397"/>
        <v>48664</v>
      </c>
      <c r="H3771" s="21">
        <v>364808</v>
      </c>
      <c r="I3771" s="21" t="s">
        <v>5071</v>
      </c>
      <c r="J3771" s="21">
        <v>2</v>
      </c>
      <c r="K3771" s="21">
        <v>2</v>
      </c>
      <c r="L3771" s="21">
        <f t="shared" si="398"/>
        <v>0</v>
      </c>
      <c r="M3771" s="21" t="s">
        <v>5622</v>
      </c>
      <c r="N3771" s="30">
        <v>45958</v>
      </c>
      <c r="O3771" s="48">
        <v>85715</v>
      </c>
      <c r="P3771" s="21" t="s">
        <v>891</v>
      </c>
      <c r="Q3771" s="21">
        <v>58157517095</v>
      </c>
      <c r="R3771" s="21" t="s">
        <v>40</v>
      </c>
      <c r="S3771" s="3">
        <v>4</v>
      </c>
      <c r="T3771" s="37"/>
      <c r="U3771" s="21" t="s">
        <v>18</v>
      </c>
      <c r="V3771" s="21" t="str">
        <f>VLOOKUP(P3771,'Customer List'!B:C,2,)</f>
        <v>Banglore</v>
      </c>
      <c r="W3771" s="38"/>
      <c r="X3771" s="30">
        <v>45959</v>
      </c>
      <c r="Y3771" s="21">
        <f t="shared" si="399"/>
        <v>1</v>
      </c>
      <c r="Z3771" s="21" t="str">
        <f t="shared" si="400"/>
        <v>Tuesday</v>
      </c>
      <c r="AA3771" s="21" t="str">
        <f t="shared" si="401"/>
        <v>Wednesday</v>
      </c>
      <c r="AB3771" s="21" t="str">
        <f>VLOOKUP(U3771,'Currency Sheet'!A:C,3,)</f>
        <v>DOLLAR</v>
      </c>
      <c r="AC3771" s="42" t="str">
        <f>VLOOKUP(P3771,'Customer List'!B:D,3,)</f>
        <v>OutStation</v>
      </c>
    </row>
    <row r="3772" spans="1:29" x14ac:dyDescent="0.25">
      <c r="A3772" s="21">
        <v>3770</v>
      </c>
      <c r="B3772" s="21" t="s">
        <v>5418</v>
      </c>
      <c r="C3772" s="30">
        <v>45951</v>
      </c>
      <c r="D3772" s="30">
        <v>45958</v>
      </c>
      <c r="E3772" s="47">
        <v>82.8</v>
      </c>
      <c r="F3772" s="47">
        <f t="shared" si="396"/>
        <v>7286.4</v>
      </c>
      <c r="G3772" s="48">
        <f t="shared" si="397"/>
        <v>14572.8</v>
      </c>
      <c r="H3772" s="21">
        <v>368508</v>
      </c>
      <c r="I3772" s="21" t="s">
        <v>4795</v>
      </c>
      <c r="J3772" s="21">
        <v>2</v>
      </c>
      <c r="K3772" s="21">
        <v>2</v>
      </c>
      <c r="L3772" s="21">
        <f t="shared" si="398"/>
        <v>0</v>
      </c>
      <c r="M3772" s="21" t="s">
        <v>5602</v>
      </c>
      <c r="N3772" s="30">
        <v>45960</v>
      </c>
      <c r="O3772" s="48">
        <v>26496</v>
      </c>
      <c r="P3772" s="21" t="s">
        <v>208</v>
      </c>
      <c r="Q3772" s="21" t="s">
        <v>1996</v>
      </c>
      <c r="R3772" s="21" t="s">
        <v>1996</v>
      </c>
      <c r="S3772" s="3">
        <v>4</v>
      </c>
      <c r="T3772" s="37"/>
      <c r="U3772" s="21" t="s">
        <v>18</v>
      </c>
      <c r="V3772" s="21" t="str">
        <f>VLOOKUP(P3772,'Customer List'!B:C,2,)</f>
        <v>Delhi</v>
      </c>
      <c r="W3772" s="38"/>
      <c r="X3772" s="30">
        <f>IF(OR(R3772 = "PRIYANKA MADAM", R3772 = "DEEPAK", R3772 = "PORTER"),N3772,"")</f>
        <v>45960</v>
      </c>
      <c r="Y3772" s="21">
        <f t="shared" si="399"/>
        <v>0</v>
      </c>
      <c r="Z3772" s="21" t="str">
        <f t="shared" si="400"/>
        <v>Thursday</v>
      </c>
      <c r="AA3772" s="21" t="str">
        <f t="shared" si="401"/>
        <v>Thursday</v>
      </c>
      <c r="AB3772" s="21" t="str">
        <f>VLOOKUP(U3772,'Currency Sheet'!A:C,3,)</f>
        <v>DOLLAR</v>
      </c>
      <c r="AC3772" s="42" t="str">
        <f>VLOOKUP(P3772,'Customer List'!B:D,3,)</f>
        <v>Local</v>
      </c>
    </row>
    <row r="3773" spans="1:29" x14ac:dyDescent="0.25">
      <c r="A3773" s="21">
        <v>3771</v>
      </c>
      <c r="B3773" s="21" t="s">
        <v>5418</v>
      </c>
      <c r="C3773" s="30">
        <v>45951</v>
      </c>
      <c r="D3773" s="30">
        <v>45958</v>
      </c>
      <c r="E3773" s="47">
        <v>289.10000000000002</v>
      </c>
      <c r="F3773" s="47">
        <f t="shared" si="396"/>
        <v>25440.800000000003</v>
      </c>
      <c r="G3773" s="48">
        <f t="shared" si="397"/>
        <v>50881.600000000006</v>
      </c>
      <c r="H3773" s="21">
        <v>369324</v>
      </c>
      <c r="I3773" s="21" t="s">
        <v>5075</v>
      </c>
      <c r="J3773" s="21">
        <v>2</v>
      </c>
      <c r="K3773" s="21">
        <v>2</v>
      </c>
      <c r="L3773" s="21">
        <f t="shared" si="398"/>
        <v>0</v>
      </c>
      <c r="M3773" s="21" t="s">
        <v>5622</v>
      </c>
      <c r="N3773" s="30">
        <v>45958</v>
      </c>
      <c r="O3773" s="48">
        <v>89621</v>
      </c>
      <c r="P3773" s="21" t="s">
        <v>891</v>
      </c>
      <c r="Q3773" s="21">
        <v>58157517095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Banglore</v>
      </c>
      <c r="W3773" s="38"/>
      <c r="X3773" s="30">
        <v>45959</v>
      </c>
      <c r="Y3773" s="21">
        <f t="shared" si="399"/>
        <v>1</v>
      </c>
      <c r="Z3773" s="21" t="str">
        <f t="shared" si="400"/>
        <v>Tuesday</v>
      </c>
      <c r="AA3773" s="21" t="str">
        <f t="shared" si="401"/>
        <v>Wednesday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3772</v>
      </c>
      <c r="B3774" s="21" t="s">
        <v>5418</v>
      </c>
      <c r="C3774" s="30">
        <v>45951</v>
      </c>
      <c r="D3774" s="30">
        <v>45958</v>
      </c>
      <c r="E3774" s="47">
        <v>109.8</v>
      </c>
      <c r="F3774" s="47">
        <f t="shared" si="396"/>
        <v>9662.4</v>
      </c>
      <c r="G3774" s="48">
        <f t="shared" si="397"/>
        <v>9662.4</v>
      </c>
      <c r="H3774" s="21">
        <v>375406</v>
      </c>
      <c r="I3774" s="21" t="s">
        <v>5397</v>
      </c>
      <c r="J3774" s="21">
        <v>1</v>
      </c>
      <c r="K3774" s="21">
        <v>1</v>
      </c>
      <c r="L3774" s="21">
        <f t="shared" si="398"/>
        <v>0</v>
      </c>
      <c r="M3774" s="21" t="s">
        <v>5644</v>
      </c>
      <c r="N3774" s="30">
        <v>45959</v>
      </c>
      <c r="O3774" s="48">
        <v>17019</v>
      </c>
      <c r="P3774" s="21" t="s">
        <v>5515</v>
      </c>
      <c r="Q3774" s="21">
        <v>58157546753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Hyderabad</v>
      </c>
      <c r="W3774" s="38"/>
      <c r="X3774" s="30">
        <v>45961</v>
      </c>
      <c r="Y3774" s="21">
        <f t="shared" si="399"/>
        <v>2</v>
      </c>
      <c r="Z3774" s="21" t="str">
        <f t="shared" si="400"/>
        <v>Wednesday</v>
      </c>
      <c r="AA3774" s="21" t="str">
        <f t="shared" si="401"/>
        <v>Friday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3773</v>
      </c>
      <c r="B3775" s="21" t="s">
        <v>5418</v>
      </c>
      <c r="C3775" s="30">
        <v>45951</v>
      </c>
      <c r="D3775" s="30">
        <v>45958</v>
      </c>
      <c r="E3775" s="47">
        <v>66</v>
      </c>
      <c r="F3775" s="47">
        <f t="shared" si="396"/>
        <v>5808</v>
      </c>
      <c r="G3775" s="48">
        <f t="shared" si="397"/>
        <v>5808</v>
      </c>
      <c r="H3775" s="21">
        <v>377203</v>
      </c>
      <c r="I3775" s="21" t="s">
        <v>5398</v>
      </c>
      <c r="J3775" s="21">
        <v>1</v>
      </c>
      <c r="K3775" s="21">
        <v>1</v>
      </c>
      <c r="L3775" s="21">
        <f t="shared" si="398"/>
        <v>0</v>
      </c>
      <c r="M3775" s="21" t="s">
        <v>5655</v>
      </c>
      <c r="N3775" s="30">
        <v>45960</v>
      </c>
      <c r="O3775" s="48">
        <v>9927.5</v>
      </c>
      <c r="P3775" s="21" t="s">
        <v>153</v>
      </c>
      <c r="Q3775" s="21" t="s">
        <v>1996</v>
      </c>
      <c r="R3775" s="21" t="s">
        <v>1996</v>
      </c>
      <c r="S3775" s="3">
        <v>4</v>
      </c>
      <c r="T3775" s="37"/>
      <c r="U3775" s="21" t="s">
        <v>18</v>
      </c>
      <c r="V3775" s="21" t="str">
        <f>VLOOKUP(P3775,'Customer List'!B:C,2,)</f>
        <v>Noida</v>
      </c>
      <c r="W3775" s="38"/>
      <c r="X3775" s="30">
        <f>IF(OR(R3775 = "PRIYANKA MADAM", R3775 = "DEEPAK", R3775 = "PORTER"),N3775,"")</f>
        <v>45960</v>
      </c>
      <c r="Y3775" s="21">
        <f t="shared" si="399"/>
        <v>0</v>
      </c>
      <c r="Z3775" s="21" t="str">
        <f t="shared" si="400"/>
        <v>Thursday</v>
      </c>
      <c r="AA3775" s="21" t="str">
        <f t="shared" si="401"/>
        <v>Thursday</v>
      </c>
      <c r="AB3775" s="21" t="str">
        <f>VLOOKUP(U3775,'Currency Sheet'!A:C,3,)</f>
        <v>DOLLAR</v>
      </c>
      <c r="AC3775" s="42" t="str">
        <f>VLOOKUP(P3775,'Customer List'!B:D,3,)</f>
        <v>Local</v>
      </c>
    </row>
    <row r="3776" spans="1:29" x14ac:dyDescent="0.25">
      <c r="A3776" s="21">
        <v>3774</v>
      </c>
      <c r="B3776" s="21" t="s">
        <v>5418</v>
      </c>
      <c r="C3776" s="30">
        <v>45951</v>
      </c>
      <c r="D3776" s="30">
        <v>45958</v>
      </c>
      <c r="E3776" s="47">
        <v>162</v>
      </c>
      <c r="F3776" s="47">
        <f t="shared" si="396"/>
        <v>14256</v>
      </c>
      <c r="G3776" s="48">
        <f t="shared" si="397"/>
        <v>14256</v>
      </c>
      <c r="H3776" s="21">
        <v>379210</v>
      </c>
      <c r="I3776" s="21" t="s">
        <v>4781</v>
      </c>
      <c r="J3776" s="21">
        <v>1</v>
      </c>
      <c r="K3776" s="21">
        <v>1</v>
      </c>
      <c r="L3776" s="21">
        <f t="shared" si="398"/>
        <v>0</v>
      </c>
      <c r="M3776" s="21" t="s">
        <v>5605</v>
      </c>
      <c r="N3776" s="30">
        <v>45959</v>
      </c>
      <c r="O3776" s="48">
        <v>25110</v>
      </c>
      <c r="P3776" s="21" t="s">
        <v>295</v>
      </c>
      <c r="Q3776" s="21">
        <v>58157545655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Kerala</v>
      </c>
      <c r="W3776" s="38"/>
      <c r="X3776" s="30">
        <v>45962</v>
      </c>
      <c r="Y3776" s="21">
        <f t="shared" si="399"/>
        <v>3</v>
      </c>
      <c r="Z3776" s="21" t="str">
        <f t="shared" si="400"/>
        <v>Wednesday</v>
      </c>
      <c r="AA3776" s="21" t="str">
        <f t="shared" si="401"/>
        <v>Saturday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3775</v>
      </c>
      <c r="B3777" s="21" t="s">
        <v>5418</v>
      </c>
      <c r="C3777" s="30">
        <v>45951</v>
      </c>
      <c r="D3777" s="30">
        <v>45958</v>
      </c>
      <c r="E3777" s="47">
        <v>123</v>
      </c>
      <c r="F3777" s="47">
        <f t="shared" si="396"/>
        <v>10824</v>
      </c>
      <c r="G3777" s="48">
        <f t="shared" si="397"/>
        <v>10824</v>
      </c>
      <c r="H3777" s="21">
        <v>389804</v>
      </c>
      <c r="I3777" s="21" t="s">
        <v>4780</v>
      </c>
      <c r="J3777" s="21">
        <v>1</v>
      </c>
      <c r="K3777" s="21">
        <v>1</v>
      </c>
      <c r="L3777" s="21">
        <f t="shared" si="398"/>
        <v>0</v>
      </c>
      <c r="M3777" s="21" t="s">
        <v>5644</v>
      </c>
      <c r="N3777" s="30">
        <v>45959</v>
      </c>
      <c r="O3777" s="48">
        <v>19065</v>
      </c>
      <c r="P3777" s="21" t="s">
        <v>5515</v>
      </c>
      <c r="Q3777" s="21">
        <v>58157546753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Hyderabad</v>
      </c>
      <c r="W3777" s="38"/>
      <c r="X3777" s="30">
        <v>45961</v>
      </c>
      <c r="Y3777" s="21">
        <f t="shared" si="399"/>
        <v>2</v>
      </c>
      <c r="Z3777" s="21" t="str">
        <f t="shared" si="400"/>
        <v>Wednesday</v>
      </c>
      <c r="AA3777" s="21" t="str">
        <f t="shared" si="401"/>
        <v>Friday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3776</v>
      </c>
      <c r="B3778" s="21" t="s">
        <v>5418</v>
      </c>
      <c r="C3778" s="30">
        <v>45951</v>
      </c>
      <c r="D3778" s="30">
        <v>45958</v>
      </c>
      <c r="E3778" s="47">
        <v>175.2</v>
      </c>
      <c r="F3778" s="47">
        <f t="shared" si="396"/>
        <v>15417.599999999999</v>
      </c>
      <c r="G3778" s="48">
        <f t="shared" si="397"/>
        <v>15417.599999999999</v>
      </c>
      <c r="H3778" s="21">
        <v>392404</v>
      </c>
      <c r="I3778" s="21" t="s">
        <v>5399</v>
      </c>
      <c r="J3778" s="21">
        <v>1</v>
      </c>
      <c r="K3778" s="21">
        <v>1</v>
      </c>
      <c r="L3778" s="21">
        <f t="shared" si="398"/>
        <v>0</v>
      </c>
      <c r="M3778" s="21" t="s">
        <v>5605</v>
      </c>
      <c r="N3778" s="30">
        <v>45959</v>
      </c>
      <c r="O3778" s="48">
        <v>27156</v>
      </c>
      <c r="P3778" s="21" t="s">
        <v>295</v>
      </c>
      <c r="Q3778" s="21">
        <v>58157545655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Kerala</v>
      </c>
      <c r="W3778" s="38"/>
      <c r="X3778" s="30">
        <v>45962</v>
      </c>
      <c r="Y3778" s="21">
        <f t="shared" si="399"/>
        <v>3</v>
      </c>
      <c r="Z3778" s="21" t="str">
        <f t="shared" si="400"/>
        <v>Wednesday</v>
      </c>
      <c r="AA3778" s="21" t="str">
        <f t="shared" si="401"/>
        <v>Saturday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3777</v>
      </c>
      <c r="B3779" s="21" t="s">
        <v>5418</v>
      </c>
      <c r="C3779" s="30">
        <v>45951</v>
      </c>
      <c r="D3779" s="30">
        <v>45958</v>
      </c>
      <c r="E3779" s="47">
        <v>183</v>
      </c>
      <c r="F3779" s="47">
        <f t="shared" si="396"/>
        <v>16104</v>
      </c>
      <c r="G3779" s="48">
        <f t="shared" si="397"/>
        <v>16104</v>
      </c>
      <c r="H3779" s="21">
        <v>393606</v>
      </c>
      <c r="I3779" s="21" t="s">
        <v>5385</v>
      </c>
      <c r="J3779" s="21">
        <v>1</v>
      </c>
      <c r="K3779" s="21">
        <v>1</v>
      </c>
      <c r="L3779" s="21">
        <f t="shared" si="398"/>
        <v>0</v>
      </c>
      <c r="M3779" s="21" t="s">
        <v>5644</v>
      </c>
      <c r="N3779" s="30">
        <v>45959</v>
      </c>
      <c r="O3779" s="48">
        <v>28365</v>
      </c>
      <c r="P3779" s="21" t="s">
        <v>5515</v>
      </c>
      <c r="Q3779" s="21">
        <v>58157546753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45961</v>
      </c>
      <c r="Y3779" s="21">
        <f t="shared" si="399"/>
        <v>2</v>
      </c>
      <c r="Z3779" s="21" t="str">
        <f t="shared" si="400"/>
        <v>Wednesday</v>
      </c>
      <c r="AA3779" s="21" t="str">
        <f t="shared" si="401"/>
        <v>Friday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3778</v>
      </c>
      <c r="B3780" s="21" t="s">
        <v>5418</v>
      </c>
      <c r="C3780" s="30">
        <v>45951</v>
      </c>
      <c r="D3780" s="30">
        <v>45958</v>
      </c>
      <c r="E3780" s="47">
        <v>99</v>
      </c>
      <c r="F3780" s="47">
        <f t="shared" si="396"/>
        <v>8712</v>
      </c>
      <c r="G3780" s="48">
        <f t="shared" si="397"/>
        <v>8712</v>
      </c>
      <c r="H3780" s="21">
        <v>397518</v>
      </c>
      <c r="I3780" s="21" t="s">
        <v>5400</v>
      </c>
      <c r="J3780" s="21">
        <v>1</v>
      </c>
      <c r="K3780" s="21">
        <v>1</v>
      </c>
      <c r="L3780" s="21">
        <f t="shared" si="398"/>
        <v>0</v>
      </c>
      <c r="M3780" s="21" t="s">
        <v>5644</v>
      </c>
      <c r="N3780" s="30">
        <v>45959</v>
      </c>
      <c r="O3780" s="48">
        <v>15345</v>
      </c>
      <c r="P3780" s="21" t="s">
        <v>5515</v>
      </c>
      <c r="Q3780" s="21">
        <v>58157546753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Hyderabad</v>
      </c>
      <c r="W3780" s="38"/>
      <c r="X3780" s="30">
        <v>45961</v>
      </c>
      <c r="Y3780" s="21">
        <f t="shared" si="399"/>
        <v>2</v>
      </c>
      <c r="Z3780" s="21" t="str">
        <f t="shared" si="400"/>
        <v>Wednesday</v>
      </c>
      <c r="AA3780" s="21" t="str">
        <f t="shared" si="401"/>
        <v>Friday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3779</v>
      </c>
      <c r="B3781" s="21" t="s">
        <v>5418</v>
      </c>
      <c r="C3781" s="30">
        <v>45951</v>
      </c>
      <c r="D3781" s="30">
        <v>45958</v>
      </c>
      <c r="E3781" s="47">
        <v>185.5</v>
      </c>
      <c r="F3781" s="47">
        <f t="shared" ref="F3781:F3844" si="402">IF(AB3781="DOLLAR",E3781*88,E3781)</f>
        <v>16324</v>
      </c>
      <c r="G3781" s="48">
        <f t="shared" ref="G3781:G3844" si="403">F3781*J3781</f>
        <v>32648</v>
      </c>
      <c r="H3781" s="21">
        <v>405334</v>
      </c>
      <c r="I3781" s="21" t="s">
        <v>4805</v>
      </c>
      <c r="J3781" s="21">
        <v>2</v>
      </c>
      <c r="K3781" s="21">
        <v>2</v>
      </c>
      <c r="L3781" s="21">
        <f t="shared" ref="L3781:L3844" si="404">J3781-K3781</f>
        <v>0</v>
      </c>
      <c r="M3781" s="21" t="s">
        <v>5650</v>
      </c>
      <c r="N3781" s="30">
        <v>45959</v>
      </c>
      <c r="O3781" s="48">
        <v>55862</v>
      </c>
      <c r="P3781" s="21" t="s">
        <v>4839</v>
      </c>
      <c r="Q3781" s="21">
        <v>58157546484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Mumbai</v>
      </c>
      <c r="W3781" s="38"/>
      <c r="X3781" s="30">
        <v>45960</v>
      </c>
      <c r="Y3781" s="21">
        <f t="shared" ref="Y3781:Y3844" si="405">IF(X3781="", "", X3781-N3781)</f>
        <v>1</v>
      </c>
      <c r="Z3781" s="21" t="str">
        <f t="shared" ref="Z3781:Z3844" si="406">IF(N3781="", "", TEXT(N3781, "dddd"))</f>
        <v>Wednesday</v>
      </c>
      <c r="AA3781" s="21" t="str">
        <f t="shared" ref="AA3781:AA3844" si="407">IF(X3781="", "", TEXT(X3781, "dddd"))</f>
        <v>Thursday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x14ac:dyDescent="0.25">
      <c r="A3782" s="21">
        <v>3780</v>
      </c>
      <c r="B3782" s="21" t="s">
        <v>5418</v>
      </c>
      <c r="C3782" s="30">
        <v>45951</v>
      </c>
      <c r="D3782" s="30">
        <v>45958</v>
      </c>
      <c r="E3782" s="47">
        <v>18</v>
      </c>
      <c r="F3782" s="47">
        <f t="shared" si="402"/>
        <v>1584</v>
      </c>
      <c r="G3782" s="48">
        <f t="shared" si="403"/>
        <v>3168</v>
      </c>
      <c r="H3782" s="21">
        <v>420403</v>
      </c>
      <c r="I3782" s="21" t="s">
        <v>14</v>
      </c>
      <c r="J3782" s="21">
        <v>2</v>
      </c>
      <c r="K3782" s="21">
        <v>2</v>
      </c>
      <c r="L3782" s="21">
        <f t="shared" si="404"/>
        <v>0</v>
      </c>
      <c r="M3782" s="21" t="s">
        <v>5664</v>
      </c>
      <c r="N3782" s="30">
        <v>45962</v>
      </c>
      <c r="O3782" s="48">
        <v>6696</v>
      </c>
      <c r="P3782" s="21" t="s">
        <v>5419</v>
      </c>
      <c r="Q3782" s="21">
        <v>58157692456</v>
      </c>
      <c r="R3782" s="21" t="s">
        <v>40</v>
      </c>
      <c r="S3782" s="3">
        <v>4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05"/>
        <v>2</v>
      </c>
      <c r="Z3782" s="21" t="str">
        <f t="shared" si="406"/>
        <v>Saturday</v>
      </c>
      <c r="AA3782" s="21" t="str">
        <f t="shared" si="407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3781</v>
      </c>
      <c r="B3783" s="21" t="s">
        <v>5418</v>
      </c>
      <c r="C3783" s="30">
        <v>45951</v>
      </c>
      <c r="D3783" s="30">
        <v>45958</v>
      </c>
      <c r="E3783" s="47">
        <v>98.7</v>
      </c>
      <c r="F3783" s="47">
        <f t="shared" si="402"/>
        <v>8685.6</v>
      </c>
      <c r="G3783" s="48">
        <f t="shared" si="403"/>
        <v>17371.2</v>
      </c>
      <c r="H3783" s="21">
        <v>421601</v>
      </c>
      <c r="I3783" s="21" t="s">
        <v>3035</v>
      </c>
      <c r="J3783" s="21">
        <v>2</v>
      </c>
      <c r="K3783" s="21">
        <v>2</v>
      </c>
      <c r="L3783" s="21">
        <f t="shared" si="404"/>
        <v>0</v>
      </c>
      <c r="M3783" s="21" t="s">
        <v>5590</v>
      </c>
      <c r="N3783" s="30">
        <v>45959</v>
      </c>
      <c r="O3783" s="48">
        <v>28764</v>
      </c>
      <c r="P3783" s="21" t="s">
        <v>621</v>
      </c>
      <c r="Q3783" s="21">
        <v>58157567263</v>
      </c>
      <c r="R3783" s="21" t="s">
        <v>40</v>
      </c>
      <c r="S3783" s="3" t="s">
        <v>299</v>
      </c>
      <c r="T3783" s="37"/>
      <c r="U3783" s="21" t="s">
        <v>18</v>
      </c>
      <c r="V3783" s="21" t="str">
        <f>VLOOKUP(P3783,'Customer List'!B:C,2,)</f>
        <v>Hyderabad</v>
      </c>
      <c r="W3783" s="38"/>
      <c r="X3783" s="30">
        <v>45960</v>
      </c>
      <c r="Y3783" s="21">
        <f t="shared" si="405"/>
        <v>1</v>
      </c>
      <c r="Z3783" s="21" t="str">
        <f t="shared" si="406"/>
        <v>Wednesday</v>
      </c>
      <c r="AA3783" s="21" t="str">
        <f t="shared" si="407"/>
        <v>Thursday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3782</v>
      </c>
      <c r="B3784" s="21" t="s">
        <v>5418</v>
      </c>
      <c r="C3784" s="30">
        <v>45951</v>
      </c>
      <c r="D3784" s="30">
        <v>45958</v>
      </c>
      <c r="E3784" s="47">
        <v>53.4</v>
      </c>
      <c r="F3784" s="47">
        <f t="shared" si="402"/>
        <v>4699.2</v>
      </c>
      <c r="G3784" s="48">
        <f t="shared" si="403"/>
        <v>4699.2</v>
      </c>
      <c r="H3784" s="21">
        <v>423101</v>
      </c>
      <c r="I3784" s="21" t="s">
        <v>1265</v>
      </c>
      <c r="J3784" s="21">
        <v>1</v>
      </c>
      <c r="K3784" s="21">
        <v>1</v>
      </c>
      <c r="L3784" s="21">
        <f t="shared" si="404"/>
        <v>0</v>
      </c>
      <c r="M3784" s="21" t="s">
        <v>5619</v>
      </c>
      <c r="N3784" s="30">
        <v>45958</v>
      </c>
      <c r="O3784" s="48">
        <v>9656.5</v>
      </c>
      <c r="P3784" s="21" t="s">
        <v>891</v>
      </c>
      <c r="Q3784" s="21">
        <v>58157516255</v>
      </c>
      <c r="R3784" s="21" t="s">
        <v>40</v>
      </c>
      <c r="S3784" s="3">
        <v>-20</v>
      </c>
      <c r="T3784" s="37"/>
      <c r="U3784" s="21" t="s">
        <v>18</v>
      </c>
      <c r="V3784" s="21" t="str">
        <f>VLOOKUP(P3784,'Customer List'!B:C,2,)</f>
        <v>Banglore</v>
      </c>
      <c r="W3784" s="38"/>
      <c r="X3784" s="30">
        <v>45959</v>
      </c>
      <c r="Y3784" s="21">
        <f t="shared" si="405"/>
        <v>1</v>
      </c>
      <c r="Z3784" s="21" t="str">
        <f t="shared" si="406"/>
        <v>Tuesday</v>
      </c>
      <c r="AA3784" s="21" t="str">
        <f t="shared" si="407"/>
        <v>Wednesday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3783</v>
      </c>
      <c r="B3785" s="21" t="s">
        <v>5418</v>
      </c>
      <c r="C3785" s="30">
        <v>45951</v>
      </c>
      <c r="D3785" s="30">
        <v>45958</v>
      </c>
      <c r="E3785" s="47">
        <v>75.75</v>
      </c>
      <c r="F3785" s="47">
        <f t="shared" si="402"/>
        <v>6666</v>
      </c>
      <c r="G3785" s="48">
        <f t="shared" si="403"/>
        <v>6666</v>
      </c>
      <c r="H3785" s="21">
        <v>423801</v>
      </c>
      <c r="I3785" s="21" t="s">
        <v>1609</v>
      </c>
      <c r="J3785" s="21">
        <v>1</v>
      </c>
      <c r="K3785" s="21">
        <v>1</v>
      </c>
      <c r="L3785" s="21">
        <f t="shared" si="404"/>
        <v>0</v>
      </c>
      <c r="M3785" s="21" t="s">
        <v>5655</v>
      </c>
      <c r="N3785" s="30">
        <v>45960</v>
      </c>
      <c r="O3785" s="48">
        <v>9115.25</v>
      </c>
      <c r="P3785" s="21" t="s">
        <v>153</v>
      </c>
      <c r="Q3785" s="21" t="s">
        <v>1996</v>
      </c>
      <c r="R3785" s="21" t="s">
        <v>1996</v>
      </c>
      <c r="S3785" s="3">
        <v>-20</v>
      </c>
      <c r="T3785" s="37"/>
      <c r="U3785" s="21" t="s">
        <v>18</v>
      </c>
      <c r="V3785" s="21" t="str">
        <f>VLOOKUP(P3785,'Customer List'!B:C,2,)</f>
        <v>Noida</v>
      </c>
      <c r="W3785" s="38"/>
      <c r="X3785" s="30">
        <f>IF(OR(R3785 = "PRIYANKA MADAM", R3785 = "DEEPAK", R3785 = "PORTER"),N3785,"")</f>
        <v>45960</v>
      </c>
      <c r="Y3785" s="21">
        <f t="shared" si="405"/>
        <v>0</v>
      </c>
      <c r="Z3785" s="21" t="str">
        <f t="shared" si="406"/>
        <v>Thursday</v>
      </c>
      <c r="AA3785" s="21" t="str">
        <f t="shared" si="407"/>
        <v>Thursday</v>
      </c>
      <c r="AB3785" s="21" t="str">
        <f>VLOOKUP(U3785,'Currency Sheet'!A:C,3,)</f>
        <v>DOLLAR</v>
      </c>
      <c r="AC3785" s="42" t="str">
        <f>VLOOKUP(P3785,'Customer List'!B:D,3,)</f>
        <v>Local</v>
      </c>
    </row>
    <row r="3786" spans="1:29" x14ac:dyDescent="0.25">
      <c r="A3786" s="21">
        <v>3784</v>
      </c>
      <c r="B3786" s="21" t="s">
        <v>5418</v>
      </c>
      <c r="C3786" s="30">
        <v>45951</v>
      </c>
      <c r="D3786" s="30">
        <v>45958</v>
      </c>
      <c r="E3786" s="47">
        <v>75.75</v>
      </c>
      <c r="F3786" s="47">
        <f t="shared" si="402"/>
        <v>6666</v>
      </c>
      <c r="G3786" s="48">
        <f t="shared" si="403"/>
        <v>6666</v>
      </c>
      <c r="H3786" s="21">
        <v>423801</v>
      </c>
      <c r="I3786" s="21" t="s">
        <v>1609</v>
      </c>
      <c r="J3786" s="21">
        <v>1</v>
      </c>
      <c r="K3786" s="21">
        <v>1</v>
      </c>
      <c r="L3786" s="21">
        <f t="shared" si="404"/>
        <v>0</v>
      </c>
      <c r="M3786" s="21" t="s">
        <v>5664</v>
      </c>
      <c r="N3786" s="30">
        <v>45962</v>
      </c>
      <c r="O3786" s="48">
        <v>11271.6</v>
      </c>
      <c r="P3786" s="21" t="s">
        <v>5419</v>
      </c>
      <c r="Q3786" s="21">
        <v>58157692456</v>
      </c>
      <c r="R3786" s="21" t="s">
        <v>40</v>
      </c>
      <c r="S3786" s="3">
        <v>-20</v>
      </c>
      <c r="T3786" s="37"/>
      <c r="U3786" s="21" t="s">
        <v>18</v>
      </c>
      <c r="V3786" s="21" t="str">
        <f>VLOOKUP(P3786,'Customer List'!B:C,2,)</f>
        <v>Banglore</v>
      </c>
      <c r="W3786" s="38"/>
      <c r="X3786" s="30">
        <v>45964</v>
      </c>
      <c r="Y3786" s="21">
        <f t="shared" si="405"/>
        <v>2</v>
      </c>
      <c r="Z3786" s="21" t="str">
        <f t="shared" si="406"/>
        <v>Saturday</v>
      </c>
      <c r="AA3786" s="21" t="str">
        <f t="shared" si="407"/>
        <v>Monday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x14ac:dyDescent="0.25">
      <c r="A3787" s="21">
        <v>3785</v>
      </c>
      <c r="B3787" s="21" t="s">
        <v>5418</v>
      </c>
      <c r="C3787" s="30">
        <v>45951</v>
      </c>
      <c r="D3787" s="30">
        <v>45958</v>
      </c>
      <c r="E3787" s="47">
        <v>130.80000000000001</v>
      </c>
      <c r="F3787" s="47">
        <f t="shared" si="402"/>
        <v>11510.400000000001</v>
      </c>
      <c r="G3787" s="48">
        <f t="shared" si="403"/>
        <v>11510.400000000001</v>
      </c>
      <c r="H3787" s="21">
        <v>424101</v>
      </c>
      <c r="I3787" s="21" t="s">
        <v>5401</v>
      </c>
      <c r="J3787" s="21">
        <v>1</v>
      </c>
      <c r="K3787" s="21">
        <v>1</v>
      </c>
      <c r="L3787" s="21">
        <f t="shared" si="404"/>
        <v>0</v>
      </c>
      <c r="M3787" s="21" t="s">
        <v>5666</v>
      </c>
      <c r="N3787" s="30">
        <v>45962</v>
      </c>
      <c r="O3787" s="48">
        <v>23540</v>
      </c>
      <c r="P3787" s="21" t="s">
        <v>1135</v>
      </c>
      <c r="Q3787" s="21">
        <v>58157688713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Banglore</v>
      </c>
      <c r="W3787" s="38"/>
      <c r="X3787" s="30">
        <v>45964</v>
      </c>
      <c r="Y3787" s="21">
        <f t="shared" si="405"/>
        <v>2</v>
      </c>
      <c r="Z3787" s="21" t="str">
        <f t="shared" si="406"/>
        <v>Saturday</v>
      </c>
      <c r="AA3787" s="21" t="str">
        <f t="shared" si="407"/>
        <v>Monday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3786</v>
      </c>
      <c r="B3788" s="21" t="s">
        <v>5418</v>
      </c>
      <c r="C3788" s="30">
        <v>45951</v>
      </c>
      <c r="D3788" s="30">
        <v>45958</v>
      </c>
      <c r="E3788" s="47">
        <v>183</v>
      </c>
      <c r="F3788" s="47">
        <f t="shared" si="402"/>
        <v>16104</v>
      </c>
      <c r="G3788" s="48">
        <f t="shared" si="403"/>
        <v>16104</v>
      </c>
      <c r="H3788" s="21">
        <v>432404</v>
      </c>
      <c r="I3788" s="21" t="s">
        <v>5402</v>
      </c>
      <c r="J3788" s="21">
        <v>1</v>
      </c>
      <c r="K3788" s="21">
        <v>1</v>
      </c>
      <c r="L3788" s="21">
        <f t="shared" si="404"/>
        <v>0</v>
      </c>
      <c r="M3788" s="21" t="s">
        <v>5649</v>
      </c>
      <c r="N3788" s="30">
        <v>45959</v>
      </c>
      <c r="O3788" s="48">
        <v>30500</v>
      </c>
      <c r="P3788" s="21" t="s">
        <v>629</v>
      </c>
      <c r="Q3788" s="21">
        <v>58157545983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Gujrat</v>
      </c>
      <c r="W3788" s="38"/>
      <c r="X3788" s="30">
        <v>45960</v>
      </c>
      <c r="Y3788" s="21">
        <f t="shared" si="405"/>
        <v>1</v>
      </c>
      <c r="Z3788" s="21" t="str">
        <f t="shared" si="406"/>
        <v>Wednesday</v>
      </c>
      <c r="AA3788" s="21" t="str">
        <f t="shared" si="407"/>
        <v>Thursday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3787</v>
      </c>
      <c r="B3789" s="21" t="s">
        <v>5418</v>
      </c>
      <c r="C3789" s="30">
        <v>45951</v>
      </c>
      <c r="D3789" s="30">
        <v>45958</v>
      </c>
      <c r="E3789" s="47">
        <v>252</v>
      </c>
      <c r="F3789" s="47">
        <f t="shared" si="402"/>
        <v>22176</v>
      </c>
      <c r="G3789" s="48">
        <f t="shared" si="403"/>
        <v>22176</v>
      </c>
      <c r="H3789" s="21">
        <v>479604</v>
      </c>
      <c r="I3789" s="21" t="s">
        <v>5403</v>
      </c>
      <c r="J3789" s="21">
        <v>1</v>
      </c>
      <c r="K3789" s="21">
        <v>1</v>
      </c>
      <c r="L3789" s="21">
        <f t="shared" si="404"/>
        <v>0</v>
      </c>
      <c r="M3789" s="21" t="s">
        <v>5649</v>
      </c>
      <c r="N3789" s="30">
        <v>45959</v>
      </c>
      <c r="O3789" s="48">
        <v>42000</v>
      </c>
      <c r="P3789" s="21" t="s">
        <v>629</v>
      </c>
      <c r="Q3789" s="21">
        <v>58157545983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Gujrat</v>
      </c>
      <c r="W3789" s="38"/>
      <c r="X3789" s="30">
        <v>45960</v>
      </c>
      <c r="Y3789" s="21">
        <f t="shared" si="405"/>
        <v>1</v>
      </c>
      <c r="Z3789" s="21" t="str">
        <f t="shared" si="406"/>
        <v>Wednesday</v>
      </c>
      <c r="AA3789" s="21" t="str">
        <f t="shared" si="407"/>
        <v>Thursday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3788</v>
      </c>
      <c r="B3790" s="21" t="s">
        <v>5418</v>
      </c>
      <c r="C3790" s="30">
        <v>45951</v>
      </c>
      <c r="D3790" s="30">
        <v>45958</v>
      </c>
      <c r="E3790" s="47">
        <v>148.5</v>
      </c>
      <c r="F3790" s="47">
        <f t="shared" si="402"/>
        <v>13068</v>
      </c>
      <c r="G3790" s="48">
        <f t="shared" si="403"/>
        <v>13068</v>
      </c>
      <c r="H3790" s="21">
        <v>480011</v>
      </c>
      <c r="I3790" s="21" t="s">
        <v>5404</v>
      </c>
      <c r="J3790" s="21">
        <v>1</v>
      </c>
      <c r="K3790" s="21">
        <v>1</v>
      </c>
      <c r="L3790" s="21">
        <f t="shared" si="404"/>
        <v>0</v>
      </c>
      <c r="M3790" s="21" t="s">
        <v>5655</v>
      </c>
      <c r="N3790" s="30">
        <v>45960</v>
      </c>
      <c r="O3790" s="48">
        <v>17869.5</v>
      </c>
      <c r="P3790" s="21" t="s">
        <v>153</v>
      </c>
      <c r="Q3790" s="21" t="s">
        <v>1996</v>
      </c>
      <c r="R3790" s="21" t="s">
        <v>1996</v>
      </c>
      <c r="S3790" s="3">
        <v>4</v>
      </c>
      <c r="T3790" s="37"/>
      <c r="U3790" s="21" t="s">
        <v>18</v>
      </c>
      <c r="V3790" s="21" t="str">
        <f>VLOOKUP(P3790,'Customer List'!B:C,2,)</f>
        <v>Noida</v>
      </c>
      <c r="W3790" s="38"/>
      <c r="X3790" s="30">
        <f>IF(OR(R3790 = "PRIYANKA MADAM", R3790 = "DEEPAK", R3790 = "PORTER"),N3790,"")</f>
        <v>45960</v>
      </c>
      <c r="Y3790" s="21">
        <f t="shared" si="405"/>
        <v>0</v>
      </c>
      <c r="Z3790" s="21" t="str">
        <f t="shared" si="406"/>
        <v>Thursday</v>
      </c>
      <c r="AA3790" s="21" t="str">
        <f t="shared" si="407"/>
        <v>Thursday</v>
      </c>
      <c r="AB3790" s="21" t="str">
        <f>VLOOKUP(U3790,'Currency Sheet'!A:C,3,)</f>
        <v>DOLLAR</v>
      </c>
      <c r="AC3790" s="42" t="str">
        <f>VLOOKUP(P3790,'Customer List'!B:D,3,)</f>
        <v>Local</v>
      </c>
    </row>
    <row r="3791" spans="1:29" x14ac:dyDescent="0.25">
      <c r="A3791" s="21">
        <v>3789</v>
      </c>
      <c r="B3791" s="21" t="s">
        <v>5418</v>
      </c>
      <c r="C3791" s="30">
        <v>45951</v>
      </c>
      <c r="D3791" s="30">
        <v>45958</v>
      </c>
      <c r="E3791" s="47">
        <v>88.2</v>
      </c>
      <c r="F3791" s="47">
        <f t="shared" si="402"/>
        <v>7761.6</v>
      </c>
      <c r="G3791" s="48">
        <f t="shared" si="403"/>
        <v>7761.6</v>
      </c>
      <c r="H3791" s="21">
        <v>500341</v>
      </c>
      <c r="I3791" s="21" t="s">
        <v>5078</v>
      </c>
      <c r="J3791" s="21">
        <v>1</v>
      </c>
      <c r="K3791" s="21">
        <v>1</v>
      </c>
      <c r="L3791" s="21">
        <f t="shared" si="404"/>
        <v>0</v>
      </c>
      <c r="M3791" s="21" t="s">
        <v>5575</v>
      </c>
      <c r="N3791" s="30">
        <v>45958</v>
      </c>
      <c r="O3791" s="48">
        <v>13671</v>
      </c>
      <c r="P3791" s="21" t="s">
        <v>228</v>
      </c>
      <c r="Q3791" s="21">
        <v>58157517095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Kolkata</v>
      </c>
      <c r="W3791" s="38"/>
      <c r="X3791" s="30">
        <v>45959</v>
      </c>
      <c r="Y3791" s="21">
        <f t="shared" si="405"/>
        <v>1</v>
      </c>
      <c r="Z3791" s="21" t="str">
        <f t="shared" si="406"/>
        <v>Tuesday</v>
      </c>
      <c r="AA3791" s="21" t="str">
        <f t="shared" si="407"/>
        <v>Wednesday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x14ac:dyDescent="0.25">
      <c r="A3792" s="21">
        <v>3790</v>
      </c>
      <c r="B3792" s="21" t="s">
        <v>5418</v>
      </c>
      <c r="C3792" s="30">
        <v>45951</v>
      </c>
      <c r="D3792" s="30">
        <v>45958</v>
      </c>
      <c r="E3792" s="47">
        <v>159</v>
      </c>
      <c r="F3792" s="47">
        <f t="shared" si="402"/>
        <v>13992</v>
      </c>
      <c r="G3792" s="48">
        <f t="shared" si="403"/>
        <v>13992</v>
      </c>
      <c r="H3792" s="21">
        <v>502516</v>
      </c>
      <c r="I3792" s="21" t="s">
        <v>5079</v>
      </c>
      <c r="J3792" s="21">
        <v>1</v>
      </c>
      <c r="K3792" s="21">
        <v>1</v>
      </c>
      <c r="L3792" s="21">
        <f t="shared" si="404"/>
        <v>0</v>
      </c>
      <c r="M3792" s="21" t="s">
        <v>5605</v>
      </c>
      <c r="N3792" s="30">
        <v>45959</v>
      </c>
      <c r="O3792" s="48">
        <v>24645</v>
      </c>
      <c r="P3792" s="21" t="s">
        <v>295</v>
      </c>
      <c r="Q3792" s="21">
        <v>58157545655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Kerala</v>
      </c>
      <c r="W3792" s="38"/>
      <c r="X3792" s="30">
        <v>45962</v>
      </c>
      <c r="Y3792" s="21">
        <f t="shared" si="405"/>
        <v>3</v>
      </c>
      <c r="Z3792" s="21" t="str">
        <f t="shared" si="406"/>
        <v>Wednesday</v>
      </c>
      <c r="AA3792" s="21" t="str">
        <f t="shared" si="407"/>
        <v>Saturday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x14ac:dyDescent="0.25">
      <c r="A3793" s="21">
        <v>3791</v>
      </c>
      <c r="B3793" s="21" t="s">
        <v>5418</v>
      </c>
      <c r="C3793" s="30">
        <v>45951</v>
      </c>
      <c r="D3793" s="30">
        <v>45958</v>
      </c>
      <c r="E3793" s="47">
        <v>74.400000000000006</v>
      </c>
      <c r="F3793" s="47">
        <f t="shared" si="402"/>
        <v>6547.2000000000007</v>
      </c>
      <c r="G3793" s="48">
        <f t="shared" si="403"/>
        <v>6547.2000000000007</v>
      </c>
      <c r="H3793" s="21">
        <v>502521</v>
      </c>
      <c r="I3793" s="21" t="s">
        <v>5079</v>
      </c>
      <c r="J3793" s="21">
        <v>1</v>
      </c>
      <c r="K3793" s="21">
        <v>1</v>
      </c>
      <c r="L3793" s="21">
        <f t="shared" si="404"/>
        <v>0</v>
      </c>
      <c r="M3793" s="21" t="s">
        <v>5575</v>
      </c>
      <c r="N3793" s="30">
        <v>45958</v>
      </c>
      <c r="O3793" s="48">
        <v>11532</v>
      </c>
      <c r="P3793" s="21" t="s">
        <v>228</v>
      </c>
      <c r="Q3793" s="21">
        <v>58157517095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Kolkata</v>
      </c>
      <c r="W3793" s="38"/>
      <c r="X3793" s="30">
        <v>45959</v>
      </c>
      <c r="Y3793" s="21">
        <f t="shared" si="405"/>
        <v>1</v>
      </c>
      <c r="Z3793" s="21" t="str">
        <f t="shared" si="406"/>
        <v>Tuesday</v>
      </c>
      <c r="AA3793" s="21" t="str">
        <f t="shared" si="407"/>
        <v>Wednesday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3792</v>
      </c>
      <c r="B3794" s="21" t="s">
        <v>5418</v>
      </c>
      <c r="C3794" s="30">
        <v>45951</v>
      </c>
      <c r="D3794" s="30">
        <v>45958</v>
      </c>
      <c r="E3794" s="47">
        <v>77.400000000000006</v>
      </c>
      <c r="F3794" s="47">
        <f t="shared" si="402"/>
        <v>6811.2000000000007</v>
      </c>
      <c r="G3794" s="48">
        <f t="shared" si="403"/>
        <v>6811.2000000000007</v>
      </c>
      <c r="H3794" s="21">
        <v>502929</v>
      </c>
      <c r="I3794" s="21" t="s">
        <v>5080</v>
      </c>
      <c r="J3794" s="21">
        <v>1</v>
      </c>
      <c r="K3794" s="21">
        <v>1</v>
      </c>
      <c r="L3794" s="21">
        <f t="shared" si="404"/>
        <v>0</v>
      </c>
      <c r="M3794" s="21" t="s">
        <v>5575</v>
      </c>
      <c r="N3794" s="30">
        <v>45958</v>
      </c>
      <c r="O3794" s="48">
        <v>11997</v>
      </c>
      <c r="P3794" s="21" t="s">
        <v>228</v>
      </c>
      <c r="Q3794" s="21">
        <v>58157517095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Kolkata</v>
      </c>
      <c r="W3794" s="38"/>
      <c r="X3794" s="30">
        <v>45959</v>
      </c>
      <c r="Y3794" s="21">
        <f t="shared" si="405"/>
        <v>1</v>
      </c>
      <c r="Z3794" s="21" t="str">
        <f t="shared" si="406"/>
        <v>Tuesday</v>
      </c>
      <c r="AA3794" s="21" t="str">
        <f t="shared" si="407"/>
        <v>Wednesday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3793</v>
      </c>
      <c r="B3795" s="21" t="s">
        <v>5418</v>
      </c>
      <c r="C3795" s="30">
        <v>45951</v>
      </c>
      <c r="D3795" s="30">
        <v>45958</v>
      </c>
      <c r="E3795" s="47">
        <v>159</v>
      </c>
      <c r="F3795" s="47">
        <f t="shared" si="402"/>
        <v>13992</v>
      </c>
      <c r="G3795" s="48">
        <f t="shared" si="403"/>
        <v>13992</v>
      </c>
      <c r="H3795" s="21">
        <v>503818</v>
      </c>
      <c r="I3795" s="21" t="s">
        <v>4823</v>
      </c>
      <c r="J3795" s="21">
        <v>1</v>
      </c>
      <c r="K3795" s="21">
        <v>1</v>
      </c>
      <c r="L3795" s="21">
        <f t="shared" si="404"/>
        <v>0</v>
      </c>
      <c r="M3795" s="21" t="s">
        <v>5655</v>
      </c>
      <c r="N3795" s="30">
        <v>45960</v>
      </c>
      <c r="O3795" s="48">
        <v>23916.25</v>
      </c>
      <c r="P3795" s="21" t="s">
        <v>153</v>
      </c>
      <c r="Q3795" s="21" t="s">
        <v>1996</v>
      </c>
      <c r="R3795" s="21" t="s">
        <v>1996</v>
      </c>
      <c r="S3795" s="3">
        <v>4</v>
      </c>
      <c r="T3795" s="37"/>
      <c r="U3795" s="21" t="s">
        <v>18</v>
      </c>
      <c r="V3795" s="21" t="str">
        <f>VLOOKUP(P3795,'Customer List'!B:C,2,)</f>
        <v>Noida</v>
      </c>
      <c r="W3795" s="38"/>
      <c r="X3795" s="30">
        <f>IF(OR(R3795 = "PRIYANKA MADAM", R3795 = "DEEPAK", R3795 = "PORTER"),N3795,"")</f>
        <v>45960</v>
      </c>
      <c r="Y3795" s="21">
        <f t="shared" si="405"/>
        <v>0</v>
      </c>
      <c r="Z3795" s="21" t="str">
        <f t="shared" si="406"/>
        <v>Thursday</v>
      </c>
      <c r="AA3795" s="21" t="str">
        <f t="shared" si="407"/>
        <v>Thursday</v>
      </c>
      <c r="AB3795" s="21" t="str">
        <f>VLOOKUP(U3795,'Currency Sheet'!A:C,3,)</f>
        <v>DOLLAR</v>
      </c>
      <c r="AC3795" s="42" t="str">
        <f>VLOOKUP(P3795,'Customer List'!B:D,3,)</f>
        <v>Local</v>
      </c>
    </row>
    <row r="3796" spans="1:29" x14ac:dyDescent="0.25">
      <c r="A3796" s="21">
        <v>3794</v>
      </c>
      <c r="B3796" s="21" t="s">
        <v>5418</v>
      </c>
      <c r="C3796" s="30">
        <v>45951</v>
      </c>
      <c r="D3796" s="30">
        <v>45958</v>
      </c>
      <c r="E3796" s="47">
        <v>67.2</v>
      </c>
      <c r="F3796" s="47">
        <f t="shared" si="402"/>
        <v>5913.6</v>
      </c>
      <c r="G3796" s="48">
        <f t="shared" si="403"/>
        <v>5913.6</v>
      </c>
      <c r="H3796" s="21">
        <v>505816</v>
      </c>
      <c r="I3796" s="21" t="s">
        <v>4824</v>
      </c>
      <c r="J3796" s="21">
        <v>1</v>
      </c>
      <c r="K3796" s="21">
        <v>1</v>
      </c>
      <c r="L3796" s="21">
        <f t="shared" si="404"/>
        <v>0</v>
      </c>
      <c r="M3796" s="21" t="s">
        <v>5655</v>
      </c>
      <c r="N3796" s="30">
        <v>45960</v>
      </c>
      <c r="O3796" s="48">
        <v>10108</v>
      </c>
      <c r="P3796" s="21" t="s">
        <v>153</v>
      </c>
      <c r="Q3796" s="21" t="s">
        <v>1996</v>
      </c>
      <c r="R3796" s="21" t="s">
        <v>1996</v>
      </c>
      <c r="S3796" s="3">
        <v>4</v>
      </c>
      <c r="T3796" s="37"/>
      <c r="U3796" s="21" t="s">
        <v>18</v>
      </c>
      <c r="V3796" s="21" t="str">
        <f>VLOOKUP(P3796,'Customer List'!B:C,2,)</f>
        <v>Noida</v>
      </c>
      <c r="W3796" s="38"/>
      <c r="X3796" s="30">
        <f>IF(OR(R3796 = "PRIYANKA MADAM", R3796 = "DEEPAK", R3796 = "PORTER"),N3796,"")</f>
        <v>45960</v>
      </c>
      <c r="Y3796" s="21">
        <f t="shared" si="405"/>
        <v>0</v>
      </c>
      <c r="Z3796" s="21" t="str">
        <f t="shared" si="406"/>
        <v>Thursday</v>
      </c>
      <c r="AA3796" s="21" t="str">
        <f t="shared" si="407"/>
        <v>Thursday</v>
      </c>
      <c r="AB3796" s="21" t="str">
        <f>VLOOKUP(U3796,'Currency Sheet'!A:C,3,)</f>
        <v>DOLLAR</v>
      </c>
      <c r="AC3796" s="42" t="str">
        <f>VLOOKUP(P3796,'Customer List'!B:D,3,)</f>
        <v>Local</v>
      </c>
    </row>
    <row r="3797" spans="1:29" x14ac:dyDescent="0.25">
      <c r="A3797" s="21">
        <v>3795</v>
      </c>
      <c r="B3797" s="21" t="s">
        <v>5418</v>
      </c>
      <c r="C3797" s="30">
        <v>45951</v>
      </c>
      <c r="D3797" s="30">
        <v>45958</v>
      </c>
      <c r="E3797" s="47">
        <v>80.400000000000006</v>
      </c>
      <c r="F3797" s="47">
        <f t="shared" si="402"/>
        <v>7075.2000000000007</v>
      </c>
      <c r="G3797" s="48">
        <f t="shared" si="403"/>
        <v>7075.2000000000007</v>
      </c>
      <c r="H3797" s="21">
        <v>515403</v>
      </c>
      <c r="I3797" s="21" t="s">
        <v>5405</v>
      </c>
      <c r="J3797" s="21">
        <v>1</v>
      </c>
      <c r="K3797" s="21">
        <v>1</v>
      </c>
      <c r="L3797" s="21">
        <f t="shared" si="404"/>
        <v>0</v>
      </c>
      <c r="M3797" s="21" t="s">
        <v>5644</v>
      </c>
      <c r="N3797" s="30">
        <v>45959</v>
      </c>
      <c r="O3797" s="48">
        <v>12462</v>
      </c>
      <c r="P3797" s="21" t="s">
        <v>5515</v>
      </c>
      <c r="Q3797" s="21">
        <v>58157546753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Hyderabad</v>
      </c>
      <c r="W3797" s="38"/>
      <c r="X3797" s="30">
        <v>45961</v>
      </c>
      <c r="Y3797" s="21">
        <f t="shared" si="405"/>
        <v>2</v>
      </c>
      <c r="Z3797" s="21" t="str">
        <f t="shared" si="406"/>
        <v>Wednesday</v>
      </c>
      <c r="AA3797" s="21" t="str">
        <f t="shared" si="407"/>
        <v>Friday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3796</v>
      </c>
      <c r="B3798" s="21" t="s">
        <v>5418</v>
      </c>
      <c r="C3798" s="30">
        <v>45951</v>
      </c>
      <c r="D3798" s="30">
        <v>45958</v>
      </c>
      <c r="E3798" s="47">
        <v>91.8</v>
      </c>
      <c r="F3798" s="47">
        <f t="shared" si="402"/>
        <v>8078.4</v>
      </c>
      <c r="G3798" s="48">
        <f t="shared" si="403"/>
        <v>8078.4</v>
      </c>
      <c r="H3798" s="21">
        <v>576404</v>
      </c>
      <c r="I3798" s="21" t="s">
        <v>5406</v>
      </c>
      <c r="J3798" s="21">
        <v>1</v>
      </c>
      <c r="K3798" s="21">
        <v>1</v>
      </c>
      <c r="L3798" s="21">
        <f t="shared" si="404"/>
        <v>0</v>
      </c>
      <c r="M3798" s="21" t="s">
        <v>5627</v>
      </c>
      <c r="N3798" s="30">
        <v>45962</v>
      </c>
      <c r="O3798" s="48">
        <v>16600.5</v>
      </c>
      <c r="P3798" s="21" t="s">
        <v>3435</v>
      </c>
      <c r="Q3798" s="21">
        <v>58157691454</v>
      </c>
      <c r="R3798" s="21" t="s">
        <v>40</v>
      </c>
      <c r="S3798" s="3">
        <v>-20</v>
      </c>
      <c r="T3798" s="37"/>
      <c r="U3798" s="21" t="s">
        <v>18</v>
      </c>
      <c r="V3798" s="21" t="str">
        <f>VLOOKUP(P3798,'Customer List'!B:C,2,)</f>
        <v>Banglore</v>
      </c>
      <c r="W3798" s="38"/>
      <c r="X3798" s="30">
        <v>45964</v>
      </c>
      <c r="Y3798" s="21">
        <f t="shared" si="405"/>
        <v>2</v>
      </c>
      <c r="Z3798" s="21" t="str">
        <f t="shared" si="406"/>
        <v>Saturday</v>
      </c>
      <c r="AA3798" s="21" t="str">
        <f t="shared" si="407"/>
        <v>Monday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3797</v>
      </c>
      <c r="B3799" s="21" t="s">
        <v>5418</v>
      </c>
      <c r="C3799" s="30">
        <v>45951</v>
      </c>
      <c r="D3799" s="30">
        <v>45958</v>
      </c>
      <c r="E3799" s="47">
        <v>151.80000000000001</v>
      </c>
      <c r="F3799" s="47">
        <f t="shared" si="402"/>
        <v>13358.400000000001</v>
      </c>
      <c r="G3799" s="48">
        <f t="shared" si="403"/>
        <v>13358.400000000001</v>
      </c>
      <c r="H3799" s="21">
        <v>583504</v>
      </c>
      <c r="I3799" s="21" t="s">
        <v>5407</v>
      </c>
      <c r="J3799" s="21">
        <v>1</v>
      </c>
      <c r="K3799" s="21">
        <v>1</v>
      </c>
      <c r="L3799" s="21">
        <f t="shared" si="404"/>
        <v>0</v>
      </c>
      <c r="M3799" s="21" t="s">
        <v>5627</v>
      </c>
      <c r="N3799" s="30">
        <v>45962</v>
      </c>
      <c r="O3799" s="48">
        <v>24450.5</v>
      </c>
      <c r="P3799" s="21" t="s">
        <v>3435</v>
      </c>
      <c r="Q3799" s="21">
        <v>58157691454</v>
      </c>
      <c r="R3799" s="21" t="s">
        <v>40</v>
      </c>
      <c r="S3799" s="3">
        <v>-20</v>
      </c>
      <c r="T3799" s="37"/>
      <c r="U3799" s="21" t="s">
        <v>18</v>
      </c>
      <c r="V3799" s="21" t="str">
        <f>VLOOKUP(P3799,'Customer List'!B:C,2,)</f>
        <v>Banglore</v>
      </c>
      <c r="W3799" s="38"/>
      <c r="X3799" s="30">
        <v>45964</v>
      </c>
      <c r="Y3799" s="21">
        <f t="shared" si="405"/>
        <v>2</v>
      </c>
      <c r="Z3799" s="21" t="str">
        <f t="shared" si="406"/>
        <v>Saturday</v>
      </c>
      <c r="AA3799" s="21" t="str">
        <f t="shared" si="407"/>
        <v>Monday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x14ac:dyDescent="0.25">
      <c r="A3800" s="21">
        <v>3798</v>
      </c>
      <c r="B3800" s="21" t="s">
        <v>5418</v>
      </c>
      <c r="C3800" s="30">
        <v>45951</v>
      </c>
      <c r="D3800" s="30">
        <v>45958</v>
      </c>
      <c r="E3800" s="47">
        <v>229.2</v>
      </c>
      <c r="F3800" s="47">
        <f t="shared" si="402"/>
        <v>20169.599999999999</v>
      </c>
      <c r="G3800" s="48">
        <f t="shared" si="403"/>
        <v>40339.199999999997</v>
      </c>
      <c r="H3800" s="21">
        <v>626810</v>
      </c>
      <c r="I3800" s="21" t="s">
        <v>5202</v>
      </c>
      <c r="J3800" s="21">
        <v>2</v>
      </c>
      <c r="K3800" s="21">
        <v>2</v>
      </c>
      <c r="L3800" s="21">
        <f t="shared" si="404"/>
        <v>0</v>
      </c>
      <c r="M3800" s="21" t="s">
        <v>5583</v>
      </c>
      <c r="N3800" s="30">
        <v>45959</v>
      </c>
      <c r="O3800" s="48">
        <v>82894</v>
      </c>
      <c r="P3800" s="21" t="s">
        <v>2046</v>
      </c>
      <c r="Q3800" s="21">
        <v>58157548400</v>
      </c>
      <c r="R3800" s="21" t="s">
        <v>40</v>
      </c>
      <c r="S3800" s="3">
        <v>4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45960</v>
      </c>
      <c r="Y3800" s="21">
        <f t="shared" si="405"/>
        <v>1</v>
      </c>
      <c r="Z3800" s="21" t="str">
        <f t="shared" si="406"/>
        <v>Wednesday</v>
      </c>
      <c r="AA3800" s="21" t="str">
        <f t="shared" si="407"/>
        <v>Thursday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3799</v>
      </c>
      <c r="B3801" s="21" t="s">
        <v>5418</v>
      </c>
      <c r="C3801" s="30">
        <v>45951</v>
      </c>
      <c r="D3801" s="30">
        <v>45958</v>
      </c>
      <c r="E3801" s="47">
        <v>95.4</v>
      </c>
      <c r="F3801" s="47">
        <f t="shared" si="402"/>
        <v>8395.2000000000007</v>
      </c>
      <c r="G3801" s="48">
        <f t="shared" si="403"/>
        <v>8395.2000000000007</v>
      </c>
      <c r="H3801" s="21">
        <v>655203</v>
      </c>
      <c r="I3801" s="21" t="s">
        <v>5081</v>
      </c>
      <c r="J3801" s="21">
        <v>1</v>
      </c>
      <c r="K3801" s="21">
        <v>1</v>
      </c>
      <c r="L3801" s="21">
        <f t="shared" si="404"/>
        <v>0</v>
      </c>
      <c r="M3801" s="21" t="s">
        <v>5575</v>
      </c>
      <c r="N3801" s="30">
        <v>45958</v>
      </c>
      <c r="O3801" s="48">
        <v>14787</v>
      </c>
      <c r="P3801" s="21" t="s">
        <v>228</v>
      </c>
      <c r="Q3801" s="21">
        <v>58157517095</v>
      </c>
      <c r="R3801" s="21" t="s">
        <v>40</v>
      </c>
      <c r="S3801" s="3">
        <v>4</v>
      </c>
      <c r="T3801" s="37"/>
      <c r="U3801" s="21" t="s">
        <v>18</v>
      </c>
      <c r="V3801" s="21" t="str">
        <f>VLOOKUP(P3801,'Customer List'!B:C,2,)</f>
        <v>Kolkata</v>
      </c>
      <c r="W3801" s="38"/>
      <c r="X3801" s="30">
        <v>45959</v>
      </c>
      <c r="Y3801" s="21">
        <f t="shared" si="405"/>
        <v>1</v>
      </c>
      <c r="Z3801" s="21" t="str">
        <f t="shared" si="406"/>
        <v>Tuesday</v>
      </c>
      <c r="AA3801" s="21" t="str">
        <f t="shared" si="407"/>
        <v>Wednesday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3800</v>
      </c>
      <c r="B3802" s="21" t="s">
        <v>5418</v>
      </c>
      <c r="C3802" s="30">
        <v>45951</v>
      </c>
      <c r="D3802" s="30">
        <v>45958</v>
      </c>
      <c r="E3802" s="47">
        <v>109.8</v>
      </c>
      <c r="F3802" s="47">
        <f t="shared" si="402"/>
        <v>9662.4</v>
      </c>
      <c r="G3802" s="48">
        <f t="shared" si="403"/>
        <v>9662.4</v>
      </c>
      <c r="H3802" s="21">
        <v>686403</v>
      </c>
      <c r="I3802" s="21" t="s">
        <v>5408</v>
      </c>
      <c r="J3802" s="21">
        <v>1</v>
      </c>
      <c r="K3802" s="21">
        <v>1</v>
      </c>
      <c r="L3802" s="21">
        <f t="shared" si="404"/>
        <v>0</v>
      </c>
      <c r="M3802" s="21" t="s">
        <v>5605</v>
      </c>
      <c r="N3802" s="30">
        <v>45959</v>
      </c>
      <c r="O3802" s="48">
        <v>17019</v>
      </c>
      <c r="P3802" s="21" t="s">
        <v>295</v>
      </c>
      <c r="Q3802" s="21">
        <v>58157545655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Kerala</v>
      </c>
      <c r="W3802" s="38"/>
      <c r="X3802" s="30">
        <v>45962</v>
      </c>
      <c r="Y3802" s="21">
        <f t="shared" si="405"/>
        <v>3</v>
      </c>
      <c r="Z3802" s="21" t="str">
        <f t="shared" si="406"/>
        <v>Wednesday</v>
      </c>
      <c r="AA3802" s="21" t="str">
        <f t="shared" si="407"/>
        <v>Saturday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3801</v>
      </c>
      <c r="B3803" s="21" t="s">
        <v>5418</v>
      </c>
      <c r="C3803" s="30">
        <v>45951</v>
      </c>
      <c r="D3803" s="30">
        <v>45958</v>
      </c>
      <c r="E3803" s="47">
        <v>4.2</v>
      </c>
      <c r="F3803" s="47">
        <f t="shared" si="402"/>
        <v>369.6</v>
      </c>
      <c r="G3803" s="48">
        <f t="shared" si="403"/>
        <v>60614.400000000001</v>
      </c>
      <c r="H3803" s="21">
        <v>740379</v>
      </c>
      <c r="I3803" s="21" t="s">
        <v>243</v>
      </c>
      <c r="J3803" s="21">
        <v>164</v>
      </c>
      <c r="K3803" s="21"/>
      <c r="L3803" s="21">
        <f t="shared" si="404"/>
        <v>164</v>
      </c>
      <c r="M3803" s="21"/>
      <c r="N3803" s="30"/>
      <c r="O3803" s="48"/>
      <c r="P3803" s="21" t="s">
        <v>1145</v>
      </c>
      <c r="Q3803" s="21"/>
      <c r="R3803" s="21"/>
      <c r="S3803" s="3" t="s">
        <v>299</v>
      </c>
      <c r="T3803" s="37"/>
      <c r="U3803" s="21" t="s">
        <v>18</v>
      </c>
      <c r="V3803" s="21" t="str">
        <f>VLOOKUP(P3803,'Customer List'!B:C,2,)</f>
        <v>STOCK</v>
      </c>
      <c r="W3803" s="38" t="s">
        <v>1145</v>
      </c>
      <c r="X3803" s="30" t="str">
        <f>IF(OR(R3803 = "PRIYANKA MADAM", R3803 = "DEEPAK", R3803 = "PORTER"),N3803,"")</f>
        <v/>
      </c>
      <c r="Y3803" s="21" t="str">
        <f t="shared" si="405"/>
        <v/>
      </c>
      <c r="Z3803" s="21" t="str">
        <f t="shared" si="406"/>
        <v/>
      </c>
      <c r="AA3803" s="21" t="str">
        <f t="shared" si="407"/>
        <v/>
      </c>
      <c r="AB3803" s="21" t="str">
        <f>VLOOKUP(U3803,'Currency Sheet'!A:C,3,)</f>
        <v>DOLLAR</v>
      </c>
      <c r="AC3803" s="42" t="str">
        <f>VLOOKUP(P3803,'Customer List'!B:D,3,)</f>
        <v>STOCK</v>
      </c>
    </row>
    <row r="3804" spans="1:29" x14ac:dyDescent="0.25">
      <c r="A3804" s="21">
        <v>3802</v>
      </c>
      <c r="B3804" s="21" t="s">
        <v>5418</v>
      </c>
      <c r="C3804" s="30">
        <v>45951</v>
      </c>
      <c r="D3804" s="30">
        <v>45958</v>
      </c>
      <c r="E3804" s="47">
        <v>4.2</v>
      </c>
      <c r="F3804" s="47">
        <f t="shared" si="402"/>
        <v>369.6</v>
      </c>
      <c r="G3804" s="48">
        <f t="shared" si="403"/>
        <v>369.6</v>
      </c>
      <c r="H3804" s="21">
        <v>740379</v>
      </c>
      <c r="I3804" s="21" t="s">
        <v>243</v>
      </c>
      <c r="J3804" s="21">
        <v>1</v>
      </c>
      <c r="K3804" s="21">
        <v>1</v>
      </c>
      <c r="L3804" s="21">
        <f t="shared" si="404"/>
        <v>0</v>
      </c>
      <c r="M3804" s="21" t="s">
        <v>6262</v>
      </c>
      <c r="N3804" s="30">
        <v>45989</v>
      </c>
      <c r="O3804" s="48">
        <v>0</v>
      </c>
      <c r="P3804" s="21" t="s">
        <v>254</v>
      </c>
      <c r="Q3804" s="21"/>
      <c r="R3804" s="21"/>
      <c r="S3804" s="3" t="s">
        <v>299</v>
      </c>
      <c r="T3804" s="37" t="s">
        <v>6263</v>
      </c>
      <c r="U3804" s="21" t="s">
        <v>18</v>
      </c>
      <c r="V3804" s="21" t="str">
        <f>VLOOKUP(P3804,'Customer List'!B:C,2,)</f>
        <v>Delhi</v>
      </c>
      <c r="W3804" s="38" t="s">
        <v>1145</v>
      </c>
      <c r="X3804" s="30" t="str">
        <f>IF(OR(R3804 = "PRIYANKA MADAM", R3804 = "DEEPAK", R3804 = "PORTER"),N3804,"")</f>
        <v/>
      </c>
      <c r="Y3804" s="21" t="str">
        <f t="shared" si="405"/>
        <v/>
      </c>
      <c r="Z3804" s="21" t="str">
        <f t="shared" si="406"/>
        <v>Friday</v>
      </c>
      <c r="AA3804" s="21" t="str">
        <f t="shared" si="407"/>
        <v/>
      </c>
      <c r="AB3804" s="21" t="str">
        <f>VLOOKUP(U3804,'Currency Sheet'!A:C,3,)</f>
        <v>DOLLAR</v>
      </c>
      <c r="AC3804" s="42" t="str">
        <f>VLOOKUP(P3804,'Customer List'!B:D,3,)</f>
        <v>Local</v>
      </c>
    </row>
    <row r="3805" spans="1:29" x14ac:dyDescent="0.25">
      <c r="A3805" s="21">
        <v>3803</v>
      </c>
      <c r="B3805" s="21" t="s">
        <v>5418</v>
      </c>
      <c r="C3805" s="30">
        <v>45951</v>
      </c>
      <c r="D3805" s="30">
        <v>45958</v>
      </c>
      <c r="E3805" s="47">
        <v>4.2</v>
      </c>
      <c r="F3805" s="47">
        <f t="shared" si="402"/>
        <v>369.6</v>
      </c>
      <c r="G3805" s="48">
        <f t="shared" si="403"/>
        <v>369.6</v>
      </c>
      <c r="H3805" s="21">
        <v>740379</v>
      </c>
      <c r="I3805" s="21" t="s">
        <v>243</v>
      </c>
      <c r="J3805" s="21">
        <v>1</v>
      </c>
      <c r="K3805" s="21">
        <v>1</v>
      </c>
      <c r="L3805" s="21">
        <f t="shared" si="404"/>
        <v>0</v>
      </c>
      <c r="M3805" s="21" t="s">
        <v>6265</v>
      </c>
      <c r="N3805" s="30">
        <v>45989</v>
      </c>
      <c r="O3805" s="48">
        <v>0</v>
      </c>
      <c r="P3805" s="21" t="s">
        <v>42</v>
      </c>
      <c r="Q3805" s="21"/>
      <c r="R3805" s="21"/>
      <c r="S3805" s="3" t="s">
        <v>299</v>
      </c>
      <c r="T3805" s="37" t="s">
        <v>6264</v>
      </c>
      <c r="U3805" s="21" t="s">
        <v>18</v>
      </c>
      <c r="V3805" s="21" t="str">
        <f>VLOOKUP(P3805,'Customer List'!B:C,2,)</f>
        <v>Faridabad</v>
      </c>
      <c r="W3805" s="38" t="s">
        <v>1145</v>
      </c>
      <c r="X3805" s="30" t="str">
        <f>IF(OR(R3805 = "PRIYANKA MADAM", R3805 = "DEEPAK", R3805 = "PORTER"),N3805,"")</f>
        <v/>
      </c>
      <c r="Y3805" s="21" t="str">
        <f t="shared" si="405"/>
        <v/>
      </c>
      <c r="Z3805" s="21" t="str">
        <f t="shared" si="406"/>
        <v>Friday</v>
      </c>
      <c r="AA3805" s="21" t="str">
        <f t="shared" si="407"/>
        <v/>
      </c>
      <c r="AB3805" s="21" t="str">
        <f>VLOOKUP(U3805,'Currency Sheet'!A:C,3,)</f>
        <v>DOLLAR</v>
      </c>
      <c r="AC3805" s="42" t="str">
        <f>VLOOKUP(P3805,'Customer List'!B:D,3,)</f>
        <v>Local</v>
      </c>
    </row>
    <row r="3806" spans="1:29" x14ac:dyDescent="0.25">
      <c r="A3806" s="21">
        <v>3804</v>
      </c>
      <c r="B3806" s="21" t="s">
        <v>5418</v>
      </c>
      <c r="C3806" s="30">
        <v>45951</v>
      </c>
      <c r="D3806" s="30">
        <v>45958</v>
      </c>
      <c r="E3806" s="47">
        <v>4.2</v>
      </c>
      <c r="F3806" s="47">
        <f t="shared" si="402"/>
        <v>369.6</v>
      </c>
      <c r="G3806" s="48">
        <f t="shared" si="403"/>
        <v>5544</v>
      </c>
      <c r="H3806" s="21">
        <v>740379</v>
      </c>
      <c r="I3806" s="21" t="s">
        <v>243</v>
      </c>
      <c r="J3806" s="21">
        <v>15</v>
      </c>
      <c r="K3806" s="21">
        <v>15</v>
      </c>
      <c r="L3806" s="21">
        <f t="shared" si="404"/>
        <v>0</v>
      </c>
      <c r="M3806" s="21" t="s">
        <v>6226</v>
      </c>
      <c r="N3806" s="30">
        <v>45983</v>
      </c>
      <c r="O3806" s="48">
        <v>0</v>
      </c>
      <c r="P3806" s="21" t="s">
        <v>2046</v>
      </c>
      <c r="Q3806" s="60">
        <v>58158457711</v>
      </c>
      <c r="R3806" s="21" t="s">
        <v>6107</v>
      </c>
      <c r="S3806" s="3" t="s">
        <v>299</v>
      </c>
      <c r="T3806" s="37" t="s">
        <v>6228</v>
      </c>
      <c r="U3806" s="21" t="s">
        <v>18</v>
      </c>
      <c r="V3806" s="21" t="str">
        <f>VLOOKUP(P3806,'Customer List'!B:C,2,)</f>
        <v>Banglore</v>
      </c>
      <c r="W3806" s="38" t="s">
        <v>1145</v>
      </c>
      <c r="X3806" s="30">
        <v>45985</v>
      </c>
      <c r="Y3806" s="21">
        <f t="shared" si="405"/>
        <v>2</v>
      </c>
      <c r="Z3806" s="21" t="str">
        <f t="shared" si="406"/>
        <v>Saturday</v>
      </c>
      <c r="AA3806" s="21" t="str">
        <f t="shared" si="407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3805</v>
      </c>
      <c r="B3807" s="21" t="s">
        <v>5418</v>
      </c>
      <c r="C3807" s="30">
        <v>45951</v>
      </c>
      <c r="D3807" s="30">
        <v>45958</v>
      </c>
      <c r="E3807" s="47">
        <v>4.2</v>
      </c>
      <c r="F3807" s="47">
        <f t="shared" si="402"/>
        <v>369.6</v>
      </c>
      <c r="G3807" s="48">
        <f t="shared" si="403"/>
        <v>5544</v>
      </c>
      <c r="H3807" s="21">
        <v>740379</v>
      </c>
      <c r="I3807" s="21" t="s">
        <v>243</v>
      </c>
      <c r="J3807" s="21">
        <v>15</v>
      </c>
      <c r="K3807" s="21">
        <v>15</v>
      </c>
      <c r="L3807" s="21">
        <f t="shared" si="404"/>
        <v>0</v>
      </c>
      <c r="M3807" s="21" t="s">
        <v>5680</v>
      </c>
      <c r="N3807" s="30">
        <v>45964</v>
      </c>
      <c r="O3807" s="48">
        <v>0</v>
      </c>
      <c r="P3807" s="21" t="s">
        <v>4844</v>
      </c>
      <c r="Q3807" s="21">
        <v>58157750442</v>
      </c>
      <c r="R3807" s="21" t="s">
        <v>40</v>
      </c>
      <c r="S3807" s="3" t="s">
        <v>299</v>
      </c>
      <c r="T3807" s="37"/>
      <c r="U3807" s="21" t="s">
        <v>18</v>
      </c>
      <c r="V3807" s="21" t="str">
        <f>VLOOKUP(P3807,'Customer List'!B:C,2,)</f>
        <v>Banglore</v>
      </c>
      <c r="W3807" s="38"/>
      <c r="X3807" s="30">
        <v>45965</v>
      </c>
      <c r="Y3807" s="21">
        <f t="shared" si="405"/>
        <v>1</v>
      </c>
      <c r="Z3807" s="21" t="str">
        <f t="shared" si="406"/>
        <v>Monday</v>
      </c>
      <c r="AA3807" s="21" t="str">
        <f t="shared" si="407"/>
        <v>Tuesday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3806</v>
      </c>
      <c r="B3808" s="21" t="s">
        <v>5418</v>
      </c>
      <c r="C3808" s="30">
        <v>45951</v>
      </c>
      <c r="D3808" s="30">
        <v>45958</v>
      </c>
      <c r="E3808" s="47">
        <v>4.2</v>
      </c>
      <c r="F3808" s="47">
        <f t="shared" si="402"/>
        <v>369.6</v>
      </c>
      <c r="G3808" s="48">
        <f t="shared" si="403"/>
        <v>1478.4</v>
      </c>
      <c r="H3808" s="21">
        <v>740379</v>
      </c>
      <c r="I3808" s="21" t="s">
        <v>243</v>
      </c>
      <c r="J3808" s="21">
        <v>4</v>
      </c>
      <c r="K3808" s="21">
        <v>4</v>
      </c>
      <c r="L3808" s="21">
        <f t="shared" si="404"/>
        <v>0</v>
      </c>
      <c r="M3808" s="21" t="s">
        <v>5604</v>
      </c>
      <c r="N3808" s="30">
        <v>45962</v>
      </c>
      <c r="O3808" s="48">
        <v>2604</v>
      </c>
      <c r="P3808" s="21" t="s">
        <v>39</v>
      </c>
      <c r="Q3808" s="21">
        <v>58157689590</v>
      </c>
      <c r="R3808" s="21" t="s">
        <v>40</v>
      </c>
      <c r="S3808" s="3" t="s">
        <v>299</v>
      </c>
      <c r="T3808" s="37"/>
      <c r="U3808" s="21" t="s">
        <v>18</v>
      </c>
      <c r="V3808" s="21" t="str">
        <f>VLOOKUP(P3808,'Customer List'!B:C,2,)</f>
        <v>Pune</v>
      </c>
      <c r="W3808" s="38"/>
      <c r="X3808" s="30">
        <v>45966</v>
      </c>
      <c r="Y3808" s="21">
        <f t="shared" si="405"/>
        <v>4</v>
      </c>
      <c r="Z3808" s="21" t="str">
        <f t="shared" si="406"/>
        <v>Saturday</v>
      </c>
      <c r="AA3808" s="21" t="str">
        <f t="shared" si="407"/>
        <v>Wednesday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3807</v>
      </c>
      <c r="B3809" s="21" t="s">
        <v>5418</v>
      </c>
      <c r="C3809" s="30">
        <v>45951</v>
      </c>
      <c r="D3809" s="30">
        <v>45958</v>
      </c>
      <c r="E3809" s="47">
        <v>4.2</v>
      </c>
      <c r="F3809" s="47">
        <f t="shared" si="402"/>
        <v>369.6</v>
      </c>
      <c r="G3809" s="48">
        <f t="shared" si="403"/>
        <v>369.6</v>
      </c>
      <c r="H3809" s="21">
        <v>740379</v>
      </c>
      <c r="I3809" s="21" t="s">
        <v>243</v>
      </c>
      <c r="J3809" s="21">
        <v>1</v>
      </c>
      <c r="K3809" s="21">
        <v>1</v>
      </c>
      <c r="L3809" s="21">
        <f t="shared" si="404"/>
        <v>0</v>
      </c>
      <c r="M3809" s="21" t="s">
        <v>5694</v>
      </c>
      <c r="N3809" s="30">
        <v>45962</v>
      </c>
      <c r="O3809" s="48">
        <v>759.5</v>
      </c>
      <c r="P3809" s="21" t="s">
        <v>2170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05"/>
        <v>2</v>
      </c>
      <c r="Z3809" s="21" t="str">
        <f t="shared" si="406"/>
        <v>Saturday</v>
      </c>
      <c r="AA3809" s="21" t="str">
        <f t="shared" si="407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3808</v>
      </c>
      <c r="B3810" s="21" t="s">
        <v>5418</v>
      </c>
      <c r="C3810" s="30">
        <v>45951</v>
      </c>
      <c r="D3810" s="30">
        <v>45958</v>
      </c>
      <c r="E3810" s="47">
        <v>205.8</v>
      </c>
      <c r="F3810" s="47">
        <f t="shared" si="402"/>
        <v>18110.400000000001</v>
      </c>
      <c r="G3810" s="48">
        <f t="shared" si="403"/>
        <v>18110.400000000001</v>
      </c>
      <c r="H3810" s="21">
        <v>741399</v>
      </c>
      <c r="I3810" s="21" t="s">
        <v>5409</v>
      </c>
      <c r="J3810" s="21">
        <v>1</v>
      </c>
      <c r="K3810" s="21">
        <v>1</v>
      </c>
      <c r="L3810" s="21">
        <f t="shared" si="404"/>
        <v>0</v>
      </c>
      <c r="M3810" s="21" t="s">
        <v>5694</v>
      </c>
      <c r="N3810" s="30">
        <v>45962</v>
      </c>
      <c r="O3810" s="48">
        <v>31899</v>
      </c>
      <c r="P3810" s="21" t="s">
        <v>2170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05"/>
        <v>2</v>
      </c>
      <c r="Z3810" s="21" t="str">
        <f t="shared" si="406"/>
        <v>Saturday</v>
      </c>
      <c r="AA3810" s="21" t="str">
        <f t="shared" si="407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3809</v>
      </c>
      <c r="B3811" s="21" t="s">
        <v>5418</v>
      </c>
      <c r="C3811" s="30">
        <v>45951</v>
      </c>
      <c r="D3811" s="30">
        <v>45958</v>
      </c>
      <c r="E3811" s="47">
        <v>41.3</v>
      </c>
      <c r="F3811" s="47">
        <f t="shared" si="402"/>
        <v>3634.3999999999996</v>
      </c>
      <c r="G3811" s="48">
        <f t="shared" si="403"/>
        <v>3634.3999999999996</v>
      </c>
      <c r="H3811" s="21">
        <v>741400</v>
      </c>
      <c r="I3811" s="21" t="s">
        <v>5410</v>
      </c>
      <c r="J3811" s="21">
        <v>1</v>
      </c>
      <c r="K3811" s="21">
        <v>1</v>
      </c>
      <c r="L3811" s="21">
        <f t="shared" si="404"/>
        <v>0</v>
      </c>
      <c r="M3811" s="21" t="s">
        <v>5694</v>
      </c>
      <c r="N3811" s="30">
        <v>45962</v>
      </c>
      <c r="O3811" s="48">
        <v>6401.5</v>
      </c>
      <c r="P3811" s="21" t="s">
        <v>2170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405"/>
        <v>2</v>
      </c>
      <c r="Z3811" s="21" t="str">
        <f t="shared" si="406"/>
        <v>Saturday</v>
      </c>
      <c r="AA3811" s="21" t="str">
        <f t="shared" si="407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3810</v>
      </c>
      <c r="B3812" s="21" t="s">
        <v>5418</v>
      </c>
      <c r="C3812" s="30">
        <v>45951</v>
      </c>
      <c r="D3812" s="30">
        <v>45958</v>
      </c>
      <c r="E3812" s="47">
        <v>82.6</v>
      </c>
      <c r="F3812" s="47">
        <f t="shared" si="402"/>
        <v>7268.7999999999993</v>
      </c>
      <c r="G3812" s="48">
        <f t="shared" si="403"/>
        <v>7268.7999999999993</v>
      </c>
      <c r="H3812" s="21">
        <v>741404</v>
      </c>
      <c r="I3812" s="21" t="s">
        <v>5411</v>
      </c>
      <c r="J3812" s="21">
        <v>1</v>
      </c>
      <c r="K3812" s="21">
        <v>1</v>
      </c>
      <c r="L3812" s="21">
        <f t="shared" si="404"/>
        <v>0</v>
      </c>
      <c r="M3812" s="21" t="s">
        <v>5694</v>
      </c>
      <c r="N3812" s="30">
        <v>45962</v>
      </c>
      <c r="O3812" s="48">
        <v>12803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405"/>
        <v>2</v>
      </c>
      <c r="Z3812" s="21" t="str">
        <f t="shared" si="406"/>
        <v>Saturday</v>
      </c>
      <c r="AA3812" s="21" t="str">
        <f t="shared" si="407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3811</v>
      </c>
      <c r="B3813" s="21" t="s">
        <v>5418</v>
      </c>
      <c r="C3813" s="30">
        <v>45951</v>
      </c>
      <c r="D3813" s="30">
        <v>45958</v>
      </c>
      <c r="E3813" s="47">
        <v>82.6</v>
      </c>
      <c r="F3813" s="47">
        <f t="shared" si="402"/>
        <v>7268.7999999999993</v>
      </c>
      <c r="G3813" s="48">
        <f t="shared" si="403"/>
        <v>7268.7999999999993</v>
      </c>
      <c r="H3813" s="21">
        <v>741407</v>
      </c>
      <c r="I3813" s="21" t="s">
        <v>5412</v>
      </c>
      <c r="J3813" s="21">
        <v>1</v>
      </c>
      <c r="K3813" s="21">
        <v>1</v>
      </c>
      <c r="L3813" s="21">
        <f t="shared" si="404"/>
        <v>0</v>
      </c>
      <c r="M3813" s="21" t="s">
        <v>5694</v>
      </c>
      <c r="N3813" s="30">
        <v>45962</v>
      </c>
      <c r="O3813" s="48">
        <v>12803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405"/>
        <v>2</v>
      </c>
      <c r="Z3813" s="21" t="str">
        <f t="shared" si="406"/>
        <v>Saturday</v>
      </c>
      <c r="AA3813" s="21" t="str">
        <f t="shared" si="407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3812</v>
      </c>
      <c r="B3814" s="21" t="s">
        <v>5418</v>
      </c>
      <c r="C3814" s="30">
        <v>45951</v>
      </c>
      <c r="D3814" s="30">
        <v>45958</v>
      </c>
      <c r="E3814" s="47">
        <v>82.6</v>
      </c>
      <c r="F3814" s="47">
        <f t="shared" si="402"/>
        <v>7268.7999999999993</v>
      </c>
      <c r="G3814" s="48">
        <f t="shared" si="403"/>
        <v>7268.7999999999993</v>
      </c>
      <c r="H3814" s="21">
        <v>741408</v>
      </c>
      <c r="I3814" s="21" t="s">
        <v>5413</v>
      </c>
      <c r="J3814" s="21">
        <v>1</v>
      </c>
      <c r="K3814" s="21">
        <v>1</v>
      </c>
      <c r="L3814" s="21">
        <f t="shared" si="404"/>
        <v>0</v>
      </c>
      <c r="M3814" s="21" t="s">
        <v>5694</v>
      </c>
      <c r="N3814" s="30">
        <v>45962</v>
      </c>
      <c r="O3814" s="48">
        <v>12803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405"/>
        <v>2</v>
      </c>
      <c r="Z3814" s="21" t="str">
        <f t="shared" si="406"/>
        <v>Saturday</v>
      </c>
      <c r="AA3814" s="21" t="str">
        <f t="shared" si="407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3813</v>
      </c>
      <c r="B3815" s="21" t="s">
        <v>5418</v>
      </c>
      <c r="C3815" s="30">
        <v>45951</v>
      </c>
      <c r="D3815" s="30">
        <v>45958</v>
      </c>
      <c r="E3815" s="47">
        <v>82.6</v>
      </c>
      <c r="F3815" s="47">
        <f t="shared" si="402"/>
        <v>7268.7999999999993</v>
      </c>
      <c r="G3815" s="48">
        <f t="shared" si="403"/>
        <v>7268.7999999999993</v>
      </c>
      <c r="H3815" s="21">
        <v>741409</v>
      </c>
      <c r="I3815" s="21" t="s">
        <v>5414</v>
      </c>
      <c r="J3815" s="21">
        <v>1</v>
      </c>
      <c r="K3815" s="21">
        <v>1</v>
      </c>
      <c r="L3815" s="21">
        <f t="shared" si="404"/>
        <v>0</v>
      </c>
      <c r="M3815" s="21" t="s">
        <v>5694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405"/>
        <v>2</v>
      </c>
      <c r="Z3815" s="21" t="str">
        <f t="shared" si="406"/>
        <v>Saturday</v>
      </c>
      <c r="AA3815" s="21" t="str">
        <f t="shared" si="407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3814</v>
      </c>
      <c r="B3816" s="21" t="s">
        <v>5418</v>
      </c>
      <c r="C3816" s="30">
        <v>45951</v>
      </c>
      <c r="D3816" s="30">
        <v>45958</v>
      </c>
      <c r="E3816" s="47">
        <v>82.6</v>
      </c>
      <c r="F3816" s="47">
        <f t="shared" si="402"/>
        <v>7268.7999999999993</v>
      </c>
      <c r="G3816" s="48">
        <f t="shared" si="403"/>
        <v>7268.7999999999993</v>
      </c>
      <c r="H3816" s="21">
        <v>741411</v>
      </c>
      <c r="I3816" s="21" t="s">
        <v>5415</v>
      </c>
      <c r="J3816" s="21">
        <v>1</v>
      </c>
      <c r="K3816" s="21">
        <v>1</v>
      </c>
      <c r="L3816" s="21">
        <f t="shared" si="404"/>
        <v>0</v>
      </c>
      <c r="M3816" s="21" t="s">
        <v>5694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405"/>
        <v>2</v>
      </c>
      <c r="Z3816" s="21" t="str">
        <f t="shared" si="406"/>
        <v>Saturday</v>
      </c>
      <c r="AA3816" s="21" t="str">
        <f t="shared" si="407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3815</v>
      </c>
      <c r="B3817" s="21" t="s">
        <v>5418</v>
      </c>
      <c r="C3817" s="30">
        <v>45951</v>
      </c>
      <c r="D3817" s="30">
        <v>45958</v>
      </c>
      <c r="E3817" s="47">
        <v>82.6</v>
      </c>
      <c r="F3817" s="47">
        <f t="shared" si="402"/>
        <v>7268.7999999999993</v>
      </c>
      <c r="G3817" s="48">
        <f t="shared" si="403"/>
        <v>7268.7999999999993</v>
      </c>
      <c r="H3817" s="21">
        <v>741446</v>
      </c>
      <c r="I3817" s="21" t="s">
        <v>5416</v>
      </c>
      <c r="J3817" s="21">
        <v>1</v>
      </c>
      <c r="K3817" s="21">
        <v>1</v>
      </c>
      <c r="L3817" s="21">
        <f t="shared" si="404"/>
        <v>0</v>
      </c>
      <c r="M3817" s="21" t="s">
        <v>5694</v>
      </c>
      <c r="N3817" s="30">
        <v>45962</v>
      </c>
      <c r="O3817" s="48">
        <v>12803</v>
      </c>
      <c r="P3817" s="21" t="s">
        <v>2170</v>
      </c>
      <c r="Q3817" s="21">
        <v>58157691616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Gujrat</v>
      </c>
      <c r="W3817" s="38"/>
      <c r="X3817" s="30">
        <v>45964</v>
      </c>
      <c r="Y3817" s="21">
        <f t="shared" si="405"/>
        <v>2</v>
      </c>
      <c r="Z3817" s="21" t="str">
        <f t="shared" si="406"/>
        <v>Saturday</v>
      </c>
      <c r="AA3817" s="21" t="str">
        <f t="shared" si="407"/>
        <v>Monday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3816</v>
      </c>
      <c r="B3818" s="21" t="s">
        <v>5418</v>
      </c>
      <c r="C3818" s="30">
        <v>45951</v>
      </c>
      <c r="D3818" s="30">
        <v>45958</v>
      </c>
      <c r="E3818" s="47">
        <v>81.599999999999994</v>
      </c>
      <c r="F3818" s="47">
        <f t="shared" si="402"/>
        <v>7180.7999999999993</v>
      </c>
      <c r="G3818" s="48">
        <f t="shared" si="403"/>
        <v>7180.7999999999993</v>
      </c>
      <c r="H3818" s="21">
        <v>901302</v>
      </c>
      <c r="I3818" s="21" t="s">
        <v>5417</v>
      </c>
      <c r="J3818" s="21">
        <v>1</v>
      </c>
      <c r="K3818" s="21">
        <v>1</v>
      </c>
      <c r="L3818" s="21">
        <f t="shared" si="404"/>
        <v>0</v>
      </c>
      <c r="M3818" s="21" t="s">
        <v>5638</v>
      </c>
      <c r="N3818" s="30">
        <v>45959</v>
      </c>
      <c r="O3818" s="48">
        <v>10330.56</v>
      </c>
      <c r="P3818" s="21" t="s">
        <v>276</v>
      </c>
      <c r="Q3818" s="21">
        <v>58157546296</v>
      </c>
      <c r="R3818" s="21" t="s">
        <v>40</v>
      </c>
      <c r="S3818" s="3">
        <v>4</v>
      </c>
      <c r="T3818" s="37"/>
      <c r="U3818" s="21" t="s">
        <v>18</v>
      </c>
      <c r="V3818" s="21" t="str">
        <f>VLOOKUP(P3818,'Customer List'!B:C,2,)</f>
        <v>Pune</v>
      </c>
      <c r="W3818" s="38"/>
      <c r="X3818" s="30">
        <v>45960</v>
      </c>
      <c r="Y3818" s="21">
        <f t="shared" si="405"/>
        <v>1</v>
      </c>
      <c r="Z3818" s="21" t="str">
        <f t="shared" si="406"/>
        <v>Wednesday</v>
      </c>
      <c r="AA3818" s="21" t="str">
        <f t="shared" si="407"/>
        <v>Thursday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3817</v>
      </c>
      <c r="B3819" s="21" t="s">
        <v>5509</v>
      </c>
      <c r="C3819" s="30" t="s">
        <v>5509</v>
      </c>
      <c r="D3819" s="30">
        <v>45958</v>
      </c>
      <c r="E3819" s="47">
        <v>67.2</v>
      </c>
      <c r="F3819" s="47">
        <f t="shared" si="402"/>
        <v>5913.6</v>
      </c>
      <c r="G3819" s="48">
        <f t="shared" si="403"/>
        <v>5913.6</v>
      </c>
      <c r="H3819" s="21">
        <v>367402</v>
      </c>
      <c r="I3819" s="21"/>
      <c r="J3819" s="21">
        <v>1</v>
      </c>
      <c r="K3819" s="21">
        <v>1</v>
      </c>
      <c r="L3819" s="21">
        <f t="shared" si="404"/>
        <v>0</v>
      </c>
      <c r="M3819" s="21" t="s">
        <v>5606</v>
      </c>
      <c r="N3819" s="30">
        <v>45959</v>
      </c>
      <c r="O3819" s="48">
        <v>10416</v>
      </c>
      <c r="P3819" s="21" t="s">
        <v>295</v>
      </c>
      <c r="Q3819" s="21">
        <v>58157545655</v>
      </c>
      <c r="R3819" s="21" t="s">
        <v>40</v>
      </c>
      <c r="S3819" s="3">
        <v>4</v>
      </c>
      <c r="T3819" s="37"/>
      <c r="U3819" s="21" t="s">
        <v>5510</v>
      </c>
      <c r="V3819" s="21" t="str">
        <f>VLOOKUP(P3819,'Customer List'!B:C,2,)</f>
        <v>Kerala</v>
      </c>
      <c r="W3819" s="38"/>
      <c r="X3819" s="30">
        <v>45962</v>
      </c>
      <c r="Y3819" s="21">
        <f t="shared" si="405"/>
        <v>3</v>
      </c>
      <c r="Z3819" s="21" t="str">
        <f t="shared" si="406"/>
        <v>Wednesday</v>
      </c>
      <c r="AA3819" s="21" t="str">
        <f t="shared" si="407"/>
        <v>Saturday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3818</v>
      </c>
      <c r="B3820" s="21" t="s">
        <v>5509</v>
      </c>
      <c r="C3820" s="30" t="s">
        <v>5509</v>
      </c>
      <c r="D3820" s="30">
        <v>45958</v>
      </c>
      <c r="E3820" s="47">
        <v>172.8</v>
      </c>
      <c r="F3820" s="47">
        <f t="shared" si="402"/>
        <v>15206.400000000001</v>
      </c>
      <c r="G3820" s="48">
        <f t="shared" si="403"/>
        <v>15206.400000000001</v>
      </c>
      <c r="H3820" s="21">
        <v>353704</v>
      </c>
      <c r="I3820" s="21"/>
      <c r="J3820" s="21">
        <v>1</v>
      </c>
      <c r="K3820" s="21">
        <v>1</v>
      </c>
      <c r="L3820" s="21">
        <f t="shared" si="404"/>
        <v>0</v>
      </c>
      <c r="M3820" s="21" t="s">
        <v>5606</v>
      </c>
      <c r="N3820" s="30">
        <v>45959</v>
      </c>
      <c r="O3820" s="48">
        <v>26784</v>
      </c>
      <c r="P3820" s="21" t="s">
        <v>295</v>
      </c>
      <c r="Q3820" s="21">
        <v>58157545655</v>
      </c>
      <c r="R3820" s="21" t="s">
        <v>40</v>
      </c>
      <c r="S3820" s="3">
        <v>4</v>
      </c>
      <c r="T3820" s="37"/>
      <c r="U3820" s="21" t="s">
        <v>5510</v>
      </c>
      <c r="V3820" s="21" t="str">
        <f>VLOOKUP(P3820,'Customer List'!B:C,2,)</f>
        <v>Kerala</v>
      </c>
      <c r="W3820" s="38"/>
      <c r="X3820" s="30">
        <v>45962</v>
      </c>
      <c r="Y3820" s="21">
        <f t="shared" si="405"/>
        <v>3</v>
      </c>
      <c r="Z3820" s="21" t="str">
        <f t="shared" si="406"/>
        <v>Wednesday</v>
      </c>
      <c r="AA3820" s="21" t="str">
        <f t="shared" si="407"/>
        <v>Saturday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3819</v>
      </c>
      <c r="B3821" s="21" t="s">
        <v>5509</v>
      </c>
      <c r="C3821" s="30" t="s">
        <v>5509</v>
      </c>
      <c r="D3821" s="30">
        <v>45958</v>
      </c>
      <c r="E3821" s="47">
        <v>219</v>
      </c>
      <c r="F3821" s="47">
        <f t="shared" si="402"/>
        <v>19272</v>
      </c>
      <c r="G3821" s="48">
        <f t="shared" si="403"/>
        <v>19272</v>
      </c>
      <c r="H3821" s="21">
        <v>355704</v>
      </c>
      <c r="I3821" s="21"/>
      <c r="J3821" s="21">
        <v>1</v>
      </c>
      <c r="K3821" s="21">
        <v>1</v>
      </c>
      <c r="L3821" s="21">
        <f t="shared" si="404"/>
        <v>0</v>
      </c>
      <c r="M3821" s="21" t="s">
        <v>5606</v>
      </c>
      <c r="N3821" s="30">
        <v>45959</v>
      </c>
      <c r="O3821" s="48">
        <v>33945</v>
      </c>
      <c r="P3821" s="21" t="s">
        <v>295</v>
      </c>
      <c r="Q3821" s="21">
        <v>58157545655</v>
      </c>
      <c r="R3821" s="21" t="s">
        <v>40</v>
      </c>
      <c r="S3821" s="3">
        <v>4</v>
      </c>
      <c r="T3821" s="37"/>
      <c r="U3821" s="21" t="s">
        <v>5510</v>
      </c>
      <c r="V3821" s="21" t="str">
        <f>VLOOKUP(P3821,'Customer List'!B:C,2,)</f>
        <v>Kerala</v>
      </c>
      <c r="W3821" s="38"/>
      <c r="X3821" s="30">
        <v>45962</v>
      </c>
      <c r="Y3821" s="21">
        <f t="shared" si="405"/>
        <v>3</v>
      </c>
      <c r="Z3821" s="21" t="str">
        <f t="shared" si="406"/>
        <v>Wednesday</v>
      </c>
      <c r="AA3821" s="21" t="str">
        <f t="shared" si="407"/>
        <v>Saturday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x14ac:dyDescent="0.25">
      <c r="A3822" s="21">
        <v>3820</v>
      </c>
      <c r="B3822" s="21" t="s">
        <v>5509</v>
      </c>
      <c r="C3822" s="30" t="s">
        <v>5509</v>
      </c>
      <c r="D3822" s="30">
        <v>45958</v>
      </c>
      <c r="E3822" s="47">
        <v>405.6</v>
      </c>
      <c r="F3822" s="47">
        <f t="shared" si="402"/>
        <v>35692.800000000003</v>
      </c>
      <c r="G3822" s="48">
        <f t="shared" si="403"/>
        <v>71385.600000000006</v>
      </c>
      <c r="H3822" s="21">
        <v>353606</v>
      </c>
      <c r="I3822" s="21"/>
      <c r="J3822" s="21">
        <v>2</v>
      </c>
      <c r="K3822" s="21">
        <v>2</v>
      </c>
      <c r="L3822" s="21">
        <f t="shared" si="404"/>
        <v>0</v>
      </c>
      <c r="M3822" s="21" t="s">
        <v>5578</v>
      </c>
      <c r="N3822" s="30">
        <v>45958</v>
      </c>
      <c r="O3822" s="48">
        <v>57798</v>
      </c>
      <c r="P3822" s="21" t="s">
        <v>242</v>
      </c>
      <c r="Q3822" s="21">
        <v>58157511506</v>
      </c>
      <c r="R3822" s="21" t="s">
        <v>40</v>
      </c>
      <c r="S3822" s="3">
        <v>4</v>
      </c>
      <c r="T3822" s="37"/>
      <c r="U3822" s="21" t="s">
        <v>5510</v>
      </c>
      <c r="V3822" s="21" t="str">
        <f>VLOOKUP(P3822,'Customer List'!B:C,2,)</f>
        <v>Mumbai</v>
      </c>
      <c r="W3822" s="38"/>
      <c r="X3822" s="30">
        <v>45959</v>
      </c>
      <c r="Y3822" s="21">
        <f t="shared" si="405"/>
        <v>1</v>
      </c>
      <c r="Z3822" s="21" t="str">
        <f t="shared" si="406"/>
        <v>Tuesday</v>
      </c>
      <c r="AA3822" s="21" t="str">
        <f t="shared" si="407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x14ac:dyDescent="0.25">
      <c r="A3823" s="21">
        <v>3821</v>
      </c>
      <c r="B3823" s="21" t="s">
        <v>5509</v>
      </c>
      <c r="C3823" s="30" t="s">
        <v>5509</v>
      </c>
      <c r="D3823" s="30">
        <v>45958</v>
      </c>
      <c r="E3823" s="47">
        <v>609</v>
      </c>
      <c r="F3823" s="47">
        <f t="shared" si="402"/>
        <v>53592</v>
      </c>
      <c r="G3823" s="48">
        <f t="shared" si="403"/>
        <v>107184</v>
      </c>
      <c r="H3823" s="21">
        <v>313238</v>
      </c>
      <c r="I3823" s="21"/>
      <c r="J3823" s="21">
        <v>2</v>
      </c>
      <c r="K3823" s="21">
        <v>2</v>
      </c>
      <c r="L3823" s="21">
        <f t="shared" si="404"/>
        <v>0</v>
      </c>
      <c r="M3823" s="21" t="s">
        <v>5578</v>
      </c>
      <c r="N3823" s="30">
        <v>45958</v>
      </c>
      <c r="O3823" s="48">
        <v>74385</v>
      </c>
      <c r="P3823" s="21" t="s">
        <v>242</v>
      </c>
      <c r="Q3823" s="21">
        <v>58157511506</v>
      </c>
      <c r="R3823" s="21" t="s">
        <v>40</v>
      </c>
      <c r="S3823" s="3">
        <v>4</v>
      </c>
      <c r="T3823" s="37"/>
      <c r="U3823" s="21" t="s">
        <v>5510</v>
      </c>
      <c r="V3823" s="21" t="str">
        <f>VLOOKUP(P3823,'Customer List'!B:C,2,)</f>
        <v>Mumbai</v>
      </c>
      <c r="W3823" s="38"/>
      <c r="X3823" s="30">
        <v>45959</v>
      </c>
      <c r="Y3823" s="21">
        <f t="shared" si="405"/>
        <v>1</v>
      </c>
      <c r="Z3823" s="21" t="str">
        <f t="shared" si="406"/>
        <v>Tuesday</v>
      </c>
      <c r="AA3823" s="21" t="str">
        <f t="shared" si="407"/>
        <v>Wednesday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3822</v>
      </c>
      <c r="B3824" s="21" t="s">
        <v>5509</v>
      </c>
      <c r="C3824" s="30" t="s">
        <v>5509</v>
      </c>
      <c r="D3824" s="30">
        <v>45958</v>
      </c>
      <c r="E3824" s="47">
        <v>201</v>
      </c>
      <c r="F3824" s="47">
        <f t="shared" si="402"/>
        <v>17688</v>
      </c>
      <c r="G3824" s="48">
        <f t="shared" si="403"/>
        <v>17688</v>
      </c>
      <c r="H3824" s="21">
        <v>372208</v>
      </c>
      <c r="I3824" s="21"/>
      <c r="J3824" s="21">
        <v>1</v>
      </c>
      <c r="K3824" s="21">
        <v>1</v>
      </c>
      <c r="L3824" s="21">
        <f t="shared" si="404"/>
        <v>0</v>
      </c>
      <c r="M3824" s="21" t="s">
        <v>5634</v>
      </c>
      <c r="N3824" s="30">
        <v>45958</v>
      </c>
      <c r="O3824" s="48">
        <v>31155</v>
      </c>
      <c r="P3824" s="21" t="s">
        <v>172</v>
      </c>
      <c r="Q3824" s="21">
        <v>58157515102</v>
      </c>
      <c r="R3824" s="21" t="s">
        <v>40</v>
      </c>
      <c r="S3824" s="3">
        <v>4</v>
      </c>
      <c r="T3824" s="37"/>
      <c r="U3824" s="21" t="s">
        <v>5510</v>
      </c>
      <c r="V3824" s="21" t="str">
        <f>VLOOKUP(P3824,'Customer List'!B:C,2,)</f>
        <v>Kolkata</v>
      </c>
      <c r="W3824" s="38"/>
      <c r="X3824" s="30">
        <v>45959</v>
      </c>
      <c r="Y3824" s="21">
        <f t="shared" si="405"/>
        <v>1</v>
      </c>
      <c r="Z3824" s="21" t="str">
        <f t="shared" si="406"/>
        <v>Tuesday</v>
      </c>
      <c r="AA3824" s="21" t="str">
        <f t="shared" si="407"/>
        <v>Wednesday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3823</v>
      </c>
      <c r="B3825" s="21" t="s">
        <v>5509</v>
      </c>
      <c r="C3825" s="30" t="s">
        <v>5509</v>
      </c>
      <c r="D3825" s="30">
        <v>45958</v>
      </c>
      <c r="E3825" s="47">
        <v>292.60000000000002</v>
      </c>
      <c r="F3825" s="47">
        <f t="shared" si="402"/>
        <v>25748.800000000003</v>
      </c>
      <c r="G3825" s="48">
        <f t="shared" si="403"/>
        <v>25748.800000000003</v>
      </c>
      <c r="H3825" s="21">
        <v>344740</v>
      </c>
      <c r="I3825" s="21"/>
      <c r="J3825" s="21">
        <v>1</v>
      </c>
      <c r="K3825" s="21">
        <v>1</v>
      </c>
      <c r="L3825" s="21">
        <f t="shared" si="404"/>
        <v>0</v>
      </c>
      <c r="M3825" s="21" t="s">
        <v>5634</v>
      </c>
      <c r="N3825" s="30">
        <v>45958</v>
      </c>
      <c r="O3825" s="48">
        <v>38874</v>
      </c>
      <c r="P3825" s="21" t="s">
        <v>172</v>
      </c>
      <c r="Q3825" s="21">
        <v>58157515102</v>
      </c>
      <c r="R3825" s="21" t="s">
        <v>40</v>
      </c>
      <c r="S3825" s="3">
        <v>4</v>
      </c>
      <c r="T3825" s="37"/>
      <c r="U3825" s="21" t="s">
        <v>5510</v>
      </c>
      <c r="V3825" s="21" t="str">
        <f>VLOOKUP(P3825,'Customer List'!B:C,2,)</f>
        <v>Kolkata</v>
      </c>
      <c r="W3825" s="38"/>
      <c r="X3825" s="30">
        <v>45959</v>
      </c>
      <c r="Y3825" s="21">
        <f t="shared" si="405"/>
        <v>1</v>
      </c>
      <c r="Z3825" s="21" t="str">
        <f t="shared" si="406"/>
        <v>Tuesday</v>
      </c>
      <c r="AA3825" s="21" t="str">
        <f t="shared" si="407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3824</v>
      </c>
      <c r="B3826" s="21" t="s">
        <v>5509</v>
      </c>
      <c r="C3826" s="30" t="s">
        <v>5509</v>
      </c>
      <c r="D3826" s="30">
        <v>45958</v>
      </c>
      <c r="E3826" s="47">
        <v>222</v>
      </c>
      <c r="F3826" s="47">
        <f t="shared" si="402"/>
        <v>19536</v>
      </c>
      <c r="G3826" s="48">
        <f t="shared" si="403"/>
        <v>19536</v>
      </c>
      <c r="H3826" s="21">
        <v>621616</v>
      </c>
      <c r="I3826" s="21"/>
      <c r="J3826" s="21">
        <v>1</v>
      </c>
      <c r="K3826" s="21">
        <v>1</v>
      </c>
      <c r="L3826" s="21">
        <f t="shared" si="404"/>
        <v>0</v>
      </c>
      <c r="M3826" s="21" t="s">
        <v>5634</v>
      </c>
      <c r="N3826" s="30">
        <v>45958</v>
      </c>
      <c r="O3826" s="48">
        <v>34410</v>
      </c>
      <c r="P3826" s="21" t="s">
        <v>172</v>
      </c>
      <c r="Q3826" s="21">
        <v>58157515102</v>
      </c>
      <c r="R3826" s="21" t="s">
        <v>40</v>
      </c>
      <c r="S3826" s="3">
        <v>4</v>
      </c>
      <c r="T3826" s="37"/>
      <c r="U3826" s="21" t="s">
        <v>5510</v>
      </c>
      <c r="V3826" s="21" t="str">
        <f>VLOOKUP(P3826,'Customer List'!B:C,2,)</f>
        <v>Kolkata</v>
      </c>
      <c r="W3826" s="38"/>
      <c r="X3826" s="30">
        <v>45959</v>
      </c>
      <c r="Y3826" s="21">
        <f t="shared" si="405"/>
        <v>1</v>
      </c>
      <c r="Z3826" s="21" t="str">
        <f t="shared" si="406"/>
        <v>Tuesday</v>
      </c>
      <c r="AA3826" s="21" t="str">
        <f t="shared" si="407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3825</v>
      </c>
      <c r="B3827" s="21" t="s">
        <v>5509</v>
      </c>
      <c r="C3827" s="30" t="s">
        <v>5509</v>
      </c>
      <c r="D3827" s="30">
        <v>45958</v>
      </c>
      <c r="E3827" s="47">
        <v>85.2</v>
      </c>
      <c r="F3827" s="47">
        <f t="shared" si="402"/>
        <v>7497.6</v>
      </c>
      <c r="G3827" s="48">
        <f t="shared" si="403"/>
        <v>7497.6</v>
      </c>
      <c r="H3827" s="21">
        <v>134609</v>
      </c>
      <c r="I3827" s="21"/>
      <c r="J3827" s="21">
        <v>1</v>
      </c>
      <c r="K3827" s="21">
        <v>1</v>
      </c>
      <c r="L3827" s="21">
        <f t="shared" si="404"/>
        <v>0</v>
      </c>
      <c r="M3827" s="21" t="s">
        <v>5634</v>
      </c>
      <c r="N3827" s="30">
        <v>45958</v>
      </c>
      <c r="O3827" s="48">
        <v>13206</v>
      </c>
      <c r="P3827" s="21" t="s">
        <v>172</v>
      </c>
      <c r="Q3827" s="21">
        <v>58157515102</v>
      </c>
      <c r="R3827" s="21" t="s">
        <v>40</v>
      </c>
      <c r="S3827" s="3">
        <v>4</v>
      </c>
      <c r="T3827" s="37"/>
      <c r="U3827" s="21" t="s">
        <v>5510</v>
      </c>
      <c r="V3827" s="21" t="str">
        <f>VLOOKUP(P3827,'Customer List'!B:C,2,)</f>
        <v>Kolkata</v>
      </c>
      <c r="W3827" s="38"/>
      <c r="X3827" s="30">
        <v>45959</v>
      </c>
      <c r="Y3827" s="21">
        <f t="shared" si="405"/>
        <v>1</v>
      </c>
      <c r="Z3827" s="21" t="str">
        <f t="shared" si="406"/>
        <v>Tuesday</v>
      </c>
      <c r="AA3827" s="21" t="str">
        <f t="shared" si="407"/>
        <v>Wednesday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3826</v>
      </c>
      <c r="B3828" s="21" t="s">
        <v>5509</v>
      </c>
      <c r="C3828" s="30" t="s">
        <v>5509</v>
      </c>
      <c r="D3828" s="30">
        <v>45958</v>
      </c>
      <c r="E3828" s="47">
        <v>95.4</v>
      </c>
      <c r="F3828" s="47">
        <f t="shared" si="402"/>
        <v>8395.2000000000007</v>
      </c>
      <c r="G3828" s="48">
        <f t="shared" si="403"/>
        <v>8395.2000000000007</v>
      </c>
      <c r="H3828" s="21">
        <v>425401</v>
      </c>
      <c r="I3828" s="21"/>
      <c r="J3828" s="21">
        <v>1</v>
      </c>
      <c r="K3828" s="21">
        <v>1</v>
      </c>
      <c r="L3828" s="21">
        <f t="shared" si="404"/>
        <v>0</v>
      </c>
      <c r="M3828" s="21" t="s">
        <v>5586</v>
      </c>
      <c r="N3828" s="30">
        <v>45961</v>
      </c>
      <c r="O3828" s="48">
        <v>17251.5</v>
      </c>
      <c r="P3828" s="21" t="s">
        <v>3562</v>
      </c>
      <c r="Q3828" s="21" t="s">
        <v>2070</v>
      </c>
      <c r="R3828" s="21" t="s">
        <v>637</v>
      </c>
      <c r="S3828" s="3">
        <v>4</v>
      </c>
      <c r="T3828" s="37"/>
      <c r="U3828" s="21" t="s">
        <v>5510</v>
      </c>
      <c r="V3828" s="21" t="str">
        <f>VLOOKUP(P3828,'Customer List'!B:C,2,)</f>
        <v>DELHI</v>
      </c>
      <c r="W3828" s="38"/>
      <c r="X3828" s="30">
        <f>IF(OR(R3828 = "PRIYANKA MADAM", R3828 = "DEEPAK", R3828 = "PORTER"),N3828,"")</f>
        <v>45961</v>
      </c>
      <c r="Y3828" s="21">
        <f t="shared" si="405"/>
        <v>0</v>
      </c>
      <c r="Z3828" s="21" t="str">
        <f t="shared" si="406"/>
        <v>Friday</v>
      </c>
      <c r="AA3828" s="21" t="str">
        <f t="shared" si="407"/>
        <v>Friday</v>
      </c>
      <c r="AB3828" s="21" t="str">
        <f>VLOOKUP(U3828,'Currency Sheet'!A:C,3,)</f>
        <v>DOLLAR</v>
      </c>
      <c r="AC3828" s="42" t="str">
        <f>VLOOKUP(P3828,'Customer List'!B:D,3,)</f>
        <v>Local</v>
      </c>
    </row>
    <row r="3829" spans="1:29" x14ac:dyDescent="0.25">
      <c r="A3829" s="21">
        <v>3827</v>
      </c>
      <c r="B3829" s="21" t="s">
        <v>5509</v>
      </c>
      <c r="C3829" s="30" t="s">
        <v>5509</v>
      </c>
      <c r="D3829" s="30">
        <v>45958</v>
      </c>
      <c r="E3829" s="47">
        <v>84.6</v>
      </c>
      <c r="F3829" s="47">
        <f t="shared" si="402"/>
        <v>7444.7999999999993</v>
      </c>
      <c r="G3829" s="48">
        <f t="shared" si="403"/>
        <v>7444.7999999999993</v>
      </c>
      <c r="H3829" s="21">
        <v>422401</v>
      </c>
      <c r="I3829" s="21"/>
      <c r="J3829" s="21">
        <v>1</v>
      </c>
      <c r="K3829" s="21">
        <v>1</v>
      </c>
      <c r="L3829" s="21">
        <f t="shared" si="404"/>
        <v>0</v>
      </c>
      <c r="M3829" s="21" t="s">
        <v>5586</v>
      </c>
      <c r="N3829" s="30">
        <v>45961</v>
      </c>
      <c r="O3829" s="48">
        <v>15298.5</v>
      </c>
      <c r="P3829" s="21" t="s">
        <v>3562</v>
      </c>
      <c r="Q3829" s="21" t="s">
        <v>2070</v>
      </c>
      <c r="R3829" s="21" t="s">
        <v>637</v>
      </c>
      <c r="S3829" s="3">
        <v>4</v>
      </c>
      <c r="T3829" s="37"/>
      <c r="U3829" s="21" t="s">
        <v>5510</v>
      </c>
      <c r="V3829" s="21" t="str">
        <f>VLOOKUP(P3829,'Customer List'!B:C,2,)</f>
        <v>DELHI</v>
      </c>
      <c r="W3829" s="38"/>
      <c r="X3829" s="30">
        <f>IF(OR(R3829 = "PRIYANKA MADAM", R3829 = "DEEPAK", R3829 = "PORTER"),N3829,"")</f>
        <v>45961</v>
      </c>
      <c r="Y3829" s="21">
        <f t="shared" si="405"/>
        <v>0</v>
      </c>
      <c r="Z3829" s="21" t="str">
        <f t="shared" si="406"/>
        <v>Friday</v>
      </c>
      <c r="AA3829" s="21" t="str">
        <f t="shared" si="407"/>
        <v>Friday</v>
      </c>
      <c r="AB3829" s="21" t="str">
        <f>VLOOKUP(U3829,'Currency Sheet'!A:C,3,)</f>
        <v>DOLLAR</v>
      </c>
      <c r="AC3829" s="42" t="str">
        <f>VLOOKUP(P3829,'Customer List'!B:D,3,)</f>
        <v>Local</v>
      </c>
    </row>
    <row r="3830" spans="1:29" x14ac:dyDescent="0.25">
      <c r="A3830" s="21">
        <v>3828</v>
      </c>
      <c r="B3830" s="21" t="s">
        <v>5509</v>
      </c>
      <c r="C3830" s="30" t="s">
        <v>5509</v>
      </c>
      <c r="D3830" s="30">
        <v>45958</v>
      </c>
      <c r="E3830" s="47">
        <v>274.8</v>
      </c>
      <c r="F3830" s="47">
        <f t="shared" si="402"/>
        <v>24182.400000000001</v>
      </c>
      <c r="G3830" s="48">
        <f t="shared" si="403"/>
        <v>48364.800000000003</v>
      </c>
      <c r="H3830" s="21">
        <v>422302</v>
      </c>
      <c r="I3830" s="21"/>
      <c r="J3830" s="21">
        <v>2</v>
      </c>
      <c r="K3830" s="21">
        <v>2</v>
      </c>
      <c r="L3830" s="21">
        <f t="shared" si="404"/>
        <v>0</v>
      </c>
      <c r="M3830" s="21" t="s">
        <v>5582</v>
      </c>
      <c r="N3830" s="30">
        <v>45959</v>
      </c>
      <c r="O3830" s="48">
        <v>49693</v>
      </c>
      <c r="P3830" s="21" t="s">
        <v>2046</v>
      </c>
      <c r="Q3830" s="21">
        <v>58157548400</v>
      </c>
      <c r="R3830" s="21" t="s">
        <v>40</v>
      </c>
      <c r="S3830" s="3">
        <v>4</v>
      </c>
      <c r="T3830" s="37"/>
      <c r="U3830" s="21" t="s">
        <v>5510</v>
      </c>
      <c r="V3830" s="21" t="str">
        <f>VLOOKUP(P3830,'Customer List'!B:C,2,)</f>
        <v>Banglore</v>
      </c>
      <c r="W3830" s="38"/>
      <c r="X3830" s="30">
        <v>45960</v>
      </c>
      <c r="Y3830" s="21">
        <f t="shared" si="405"/>
        <v>1</v>
      </c>
      <c r="Z3830" s="21" t="str">
        <f t="shared" si="406"/>
        <v>Wednesday</v>
      </c>
      <c r="AA3830" s="21" t="str">
        <f t="shared" si="407"/>
        <v>Thursday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3829</v>
      </c>
      <c r="B3831" s="21" t="s">
        <v>5509</v>
      </c>
      <c r="C3831" s="30" t="s">
        <v>5509</v>
      </c>
      <c r="D3831" s="30">
        <v>45958</v>
      </c>
      <c r="E3831" s="47">
        <v>28.2</v>
      </c>
      <c r="F3831" s="47">
        <f t="shared" si="402"/>
        <v>2481.6</v>
      </c>
      <c r="G3831" s="48">
        <f t="shared" si="403"/>
        <v>2481.6</v>
      </c>
      <c r="H3831" s="21">
        <v>400405</v>
      </c>
      <c r="I3831" s="21"/>
      <c r="J3831" s="21">
        <v>1</v>
      </c>
      <c r="K3831" s="21">
        <v>1</v>
      </c>
      <c r="L3831" s="21">
        <f t="shared" si="404"/>
        <v>0</v>
      </c>
      <c r="M3831" s="21" t="s">
        <v>5711</v>
      </c>
      <c r="N3831" s="30">
        <v>45959</v>
      </c>
      <c r="O3831" s="48">
        <v>5099.5</v>
      </c>
      <c r="P3831" s="21" t="s">
        <v>671</v>
      </c>
      <c r="Q3831" s="21">
        <v>58157548400</v>
      </c>
      <c r="R3831" s="21" t="s">
        <v>40</v>
      </c>
      <c r="S3831" s="3">
        <v>4</v>
      </c>
      <c r="T3831" s="37"/>
      <c r="U3831" s="21" t="s">
        <v>5510</v>
      </c>
      <c r="V3831" s="21" t="str">
        <f>VLOOKUP(P3831,'Customer List'!B:C,2,)</f>
        <v>Hyderabad</v>
      </c>
      <c r="W3831" s="38"/>
      <c r="X3831" s="30">
        <v>45960</v>
      </c>
      <c r="Y3831" s="21">
        <f t="shared" si="405"/>
        <v>1</v>
      </c>
      <c r="Z3831" s="21" t="str">
        <f t="shared" si="406"/>
        <v>Wednesday</v>
      </c>
      <c r="AA3831" s="21" t="str">
        <f t="shared" si="407"/>
        <v>Thursday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3830</v>
      </c>
      <c r="B3832" s="21" t="s">
        <v>5509</v>
      </c>
      <c r="C3832" s="30" t="s">
        <v>5509</v>
      </c>
      <c r="D3832" s="30">
        <v>45958</v>
      </c>
      <c r="E3832" s="47">
        <v>292.60000000000002</v>
      </c>
      <c r="F3832" s="47">
        <f t="shared" si="402"/>
        <v>25748.800000000003</v>
      </c>
      <c r="G3832" s="48">
        <f t="shared" si="403"/>
        <v>25748.800000000003</v>
      </c>
      <c r="H3832" s="21">
        <v>300554</v>
      </c>
      <c r="I3832" s="21"/>
      <c r="J3832" s="21">
        <v>1</v>
      </c>
      <c r="K3832" s="21">
        <v>1</v>
      </c>
      <c r="L3832" s="21">
        <f t="shared" si="404"/>
        <v>0</v>
      </c>
      <c r="M3832" s="21" t="s">
        <v>5607</v>
      </c>
      <c r="N3832" s="30">
        <v>45959</v>
      </c>
      <c r="O3832" s="48">
        <v>25110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5510</v>
      </c>
      <c r="V3832" s="21" t="str">
        <f>VLOOKUP(P3832,'Customer List'!B:C,2,)</f>
        <v>Kerala</v>
      </c>
      <c r="W3832" s="38"/>
      <c r="X3832" s="30">
        <v>45962</v>
      </c>
      <c r="Y3832" s="21">
        <f t="shared" si="405"/>
        <v>3</v>
      </c>
      <c r="Z3832" s="21" t="str">
        <f t="shared" si="406"/>
        <v>Wednesday</v>
      </c>
      <c r="AA3832" s="21" t="str">
        <f t="shared" si="407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3831</v>
      </c>
      <c r="B3833" s="21" t="s">
        <v>5509</v>
      </c>
      <c r="C3833" s="30" t="s">
        <v>5509</v>
      </c>
      <c r="D3833" s="30">
        <v>45958</v>
      </c>
      <c r="E3833" s="47">
        <v>159</v>
      </c>
      <c r="F3833" s="47">
        <f t="shared" si="402"/>
        <v>13992</v>
      </c>
      <c r="G3833" s="48">
        <f t="shared" si="403"/>
        <v>13992</v>
      </c>
      <c r="H3833" s="21">
        <v>502516</v>
      </c>
      <c r="I3833" s="21"/>
      <c r="J3833" s="21">
        <v>1</v>
      </c>
      <c r="K3833" s="21">
        <v>1</v>
      </c>
      <c r="L3833" s="21">
        <f t="shared" si="404"/>
        <v>0</v>
      </c>
      <c r="M3833" s="21" t="s">
        <v>5607</v>
      </c>
      <c r="N3833" s="30">
        <v>45959</v>
      </c>
      <c r="O3833" s="48">
        <v>24645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37"/>
      <c r="U3833" s="21" t="s">
        <v>5510</v>
      </c>
      <c r="V3833" s="21" t="str">
        <f>VLOOKUP(P3833,'Customer List'!B:C,2,)</f>
        <v>Kerala</v>
      </c>
      <c r="W3833" s="38"/>
      <c r="X3833" s="30">
        <v>45962</v>
      </c>
      <c r="Y3833" s="21">
        <f t="shared" si="405"/>
        <v>3</v>
      </c>
      <c r="Z3833" s="21" t="str">
        <f t="shared" si="406"/>
        <v>Wednesday</v>
      </c>
      <c r="AA3833" s="21" t="str">
        <f t="shared" si="407"/>
        <v>Saturday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x14ac:dyDescent="0.25">
      <c r="A3834" s="21">
        <v>3832</v>
      </c>
      <c r="B3834" s="21" t="s">
        <v>5509</v>
      </c>
      <c r="C3834" s="30" t="s">
        <v>5509</v>
      </c>
      <c r="D3834" s="30">
        <v>45958</v>
      </c>
      <c r="E3834" s="47">
        <v>162</v>
      </c>
      <c r="F3834" s="47">
        <f t="shared" si="402"/>
        <v>14256</v>
      </c>
      <c r="G3834" s="48">
        <f t="shared" si="403"/>
        <v>14256</v>
      </c>
      <c r="H3834" s="21">
        <v>379210</v>
      </c>
      <c r="I3834" s="21"/>
      <c r="J3834" s="21">
        <v>1</v>
      </c>
      <c r="K3834" s="21">
        <v>1</v>
      </c>
      <c r="L3834" s="21">
        <f t="shared" si="404"/>
        <v>0</v>
      </c>
      <c r="M3834" s="21" t="s">
        <v>5607</v>
      </c>
      <c r="N3834" s="30">
        <v>45959</v>
      </c>
      <c r="O3834" s="48">
        <v>25110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37"/>
      <c r="U3834" s="21" t="s">
        <v>5510</v>
      </c>
      <c r="V3834" s="21" t="str">
        <f>VLOOKUP(P3834,'Customer List'!B:C,2,)</f>
        <v>Kerala</v>
      </c>
      <c r="W3834" s="38"/>
      <c r="X3834" s="30">
        <v>45962</v>
      </c>
      <c r="Y3834" s="21">
        <f t="shared" si="405"/>
        <v>3</v>
      </c>
      <c r="Z3834" s="21" t="str">
        <f t="shared" si="406"/>
        <v>Wednesday</v>
      </c>
      <c r="AA3834" s="21" t="str">
        <f t="shared" si="407"/>
        <v>Saturday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3833</v>
      </c>
      <c r="B3835" s="21" t="s">
        <v>5509</v>
      </c>
      <c r="C3835" s="30" t="s">
        <v>5509</v>
      </c>
      <c r="D3835" s="30">
        <v>45958</v>
      </c>
      <c r="E3835" s="47">
        <v>214.8</v>
      </c>
      <c r="F3835" s="47">
        <f t="shared" si="402"/>
        <v>18902.400000000001</v>
      </c>
      <c r="G3835" s="48">
        <f t="shared" si="403"/>
        <v>18902.400000000001</v>
      </c>
      <c r="H3835" s="21">
        <v>328630</v>
      </c>
      <c r="I3835" s="21"/>
      <c r="J3835" s="21">
        <v>1</v>
      </c>
      <c r="K3835" s="21">
        <v>1</v>
      </c>
      <c r="L3835" s="21">
        <f t="shared" si="404"/>
        <v>0</v>
      </c>
      <c r="M3835" s="21" t="s">
        <v>5607</v>
      </c>
      <c r="N3835" s="30">
        <v>45959</v>
      </c>
      <c r="O3835" s="48">
        <v>33294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5510</v>
      </c>
      <c r="V3835" s="21" t="str">
        <f>VLOOKUP(P3835,'Customer List'!B:C,2,)</f>
        <v>Kerala</v>
      </c>
      <c r="W3835" s="38"/>
      <c r="X3835" s="30">
        <v>45962</v>
      </c>
      <c r="Y3835" s="21">
        <f t="shared" si="405"/>
        <v>3</v>
      </c>
      <c r="Z3835" s="21" t="str">
        <f t="shared" si="406"/>
        <v>Wednesday</v>
      </c>
      <c r="AA3835" s="21" t="str">
        <f t="shared" si="407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3834</v>
      </c>
      <c r="B3836" s="21" t="s">
        <v>5509</v>
      </c>
      <c r="C3836" s="30" t="s">
        <v>5509</v>
      </c>
      <c r="D3836" s="30">
        <v>45958</v>
      </c>
      <c r="E3836" s="47">
        <v>250.2</v>
      </c>
      <c r="F3836" s="47">
        <f t="shared" si="402"/>
        <v>22017.599999999999</v>
      </c>
      <c r="G3836" s="48">
        <f t="shared" si="403"/>
        <v>22017.599999999999</v>
      </c>
      <c r="H3836" s="21">
        <v>331328</v>
      </c>
      <c r="I3836" s="21"/>
      <c r="J3836" s="21">
        <v>1</v>
      </c>
      <c r="K3836" s="21">
        <v>1</v>
      </c>
      <c r="L3836" s="21">
        <f t="shared" si="404"/>
        <v>0</v>
      </c>
      <c r="M3836" s="21" t="s">
        <v>5607</v>
      </c>
      <c r="N3836" s="30">
        <v>45959</v>
      </c>
      <c r="O3836" s="48">
        <v>38781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5510</v>
      </c>
      <c r="V3836" s="21" t="str">
        <f>VLOOKUP(P3836,'Customer List'!B:C,2,)</f>
        <v>Kerala</v>
      </c>
      <c r="W3836" s="38"/>
      <c r="X3836" s="30">
        <v>45962</v>
      </c>
      <c r="Y3836" s="21">
        <f t="shared" si="405"/>
        <v>3</v>
      </c>
      <c r="Z3836" s="21" t="str">
        <f t="shared" si="406"/>
        <v>Wednesday</v>
      </c>
      <c r="AA3836" s="21" t="str">
        <f t="shared" si="407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3835</v>
      </c>
      <c r="B3837" s="21" t="s">
        <v>5509</v>
      </c>
      <c r="C3837" s="30" t="s">
        <v>5509</v>
      </c>
      <c r="D3837" s="30">
        <v>45958</v>
      </c>
      <c r="E3837" s="47">
        <v>160.80000000000001</v>
      </c>
      <c r="F3837" s="47">
        <f t="shared" si="402"/>
        <v>14150.400000000001</v>
      </c>
      <c r="G3837" s="48">
        <f t="shared" si="403"/>
        <v>14150.400000000001</v>
      </c>
      <c r="H3837" s="21">
        <v>331408</v>
      </c>
      <c r="I3837" s="21"/>
      <c r="J3837" s="21">
        <v>1</v>
      </c>
      <c r="K3837" s="21">
        <v>1</v>
      </c>
      <c r="L3837" s="21">
        <f t="shared" si="404"/>
        <v>0</v>
      </c>
      <c r="M3837" s="21" t="s">
        <v>5607</v>
      </c>
      <c r="N3837" s="30">
        <v>45959</v>
      </c>
      <c r="O3837" s="48">
        <v>24924</v>
      </c>
      <c r="P3837" s="21" t="s">
        <v>295</v>
      </c>
      <c r="Q3837" s="21">
        <v>58157545655</v>
      </c>
      <c r="R3837" s="21" t="s">
        <v>40</v>
      </c>
      <c r="S3837" s="3">
        <v>4</v>
      </c>
      <c r="T3837" s="37"/>
      <c r="U3837" s="21" t="s">
        <v>5510</v>
      </c>
      <c r="V3837" s="21" t="str">
        <f>VLOOKUP(P3837,'Customer List'!B:C,2,)</f>
        <v>Kerala</v>
      </c>
      <c r="W3837" s="38"/>
      <c r="X3837" s="30">
        <v>45962</v>
      </c>
      <c r="Y3837" s="21">
        <f t="shared" si="405"/>
        <v>3</v>
      </c>
      <c r="Z3837" s="21" t="str">
        <f t="shared" si="406"/>
        <v>Wednesday</v>
      </c>
      <c r="AA3837" s="21" t="str">
        <f t="shared" si="407"/>
        <v>Saturday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3836</v>
      </c>
      <c r="B3838" s="21" t="s">
        <v>5514</v>
      </c>
      <c r="C3838" s="30">
        <v>45954</v>
      </c>
      <c r="D3838" s="30">
        <v>45958</v>
      </c>
      <c r="E3838" s="47">
        <v>627</v>
      </c>
      <c r="F3838" s="47">
        <f t="shared" si="402"/>
        <v>55176</v>
      </c>
      <c r="G3838" s="48">
        <f t="shared" si="403"/>
        <v>55176</v>
      </c>
      <c r="H3838" s="21" t="s">
        <v>3557</v>
      </c>
      <c r="I3838" s="21" t="s">
        <v>5511</v>
      </c>
      <c r="J3838" s="21">
        <v>1</v>
      </c>
      <c r="K3838" s="21">
        <v>1</v>
      </c>
      <c r="L3838" s="21">
        <f t="shared" si="404"/>
        <v>0</v>
      </c>
      <c r="M3838" s="21" t="s">
        <v>5625</v>
      </c>
      <c r="N3838" s="30">
        <v>45958</v>
      </c>
      <c r="O3838" s="48">
        <v>128012</v>
      </c>
      <c r="P3838" s="21" t="s">
        <v>26</v>
      </c>
      <c r="Q3838" s="21" t="s">
        <v>5519</v>
      </c>
      <c r="R3838" s="21" t="s">
        <v>40</v>
      </c>
      <c r="S3838" s="3">
        <v>-80</v>
      </c>
      <c r="T3838" s="37"/>
      <c r="U3838" s="21" t="s">
        <v>492</v>
      </c>
      <c r="V3838" s="21" t="str">
        <f>VLOOKUP(P3838,'Customer List'!B:C,2,)</f>
        <v>Chandigarh</v>
      </c>
      <c r="W3838" s="38"/>
      <c r="X3838" s="30">
        <v>45959</v>
      </c>
      <c r="Y3838" s="21">
        <f t="shared" si="405"/>
        <v>1</v>
      </c>
      <c r="Z3838" s="21" t="str">
        <f t="shared" si="406"/>
        <v>Tuesday</v>
      </c>
      <c r="AA3838" s="21" t="str">
        <f t="shared" si="407"/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3837</v>
      </c>
      <c r="B3839" s="21" t="s">
        <v>5514</v>
      </c>
      <c r="C3839" s="30">
        <v>45954</v>
      </c>
      <c r="D3839" s="30">
        <v>45958</v>
      </c>
      <c r="E3839" s="47">
        <v>93</v>
      </c>
      <c r="F3839" s="47">
        <f t="shared" si="402"/>
        <v>8184</v>
      </c>
      <c r="G3839" s="48">
        <f t="shared" si="403"/>
        <v>8184</v>
      </c>
      <c r="H3839" s="21" t="s">
        <v>5512</v>
      </c>
      <c r="I3839" s="21" t="s">
        <v>5513</v>
      </c>
      <c r="J3839" s="21">
        <v>1</v>
      </c>
      <c r="K3839" s="21">
        <v>1</v>
      </c>
      <c r="L3839" s="21">
        <f t="shared" si="404"/>
        <v>0</v>
      </c>
      <c r="M3839" s="21" t="s">
        <v>5626</v>
      </c>
      <c r="N3839" s="30">
        <v>45958</v>
      </c>
      <c r="O3839" s="48">
        <v>20253</v>
      </c>
      <c r="P3839" s="21" t="s">
        <v>26</v>
      </c>
      <c r="Q3839" s="21" t="s">
        <v>5519</v>
      </c>
      <c r="R3839" s="21" t="s">
        <v>40</v>
      </c>
      <c r="S3839" s="3">
        <v>-80</v>
      </c>
      <c r="T3839" s="37"/>
      <c r="U3839" s="21" t="s">
        <v>492</v>
      </c>
      <c r="V3839" s="21" t="str">
        <f>VLOOKUP(P3839,'Customer List'!B:C,2,)</f>
        <v>Chandigarh</v>
      </c>
      <c r="W3839" s="38"/>
      <c r="X3839" s="30">
        <v>45959</v>
      </c>
      <c r="Y3839" s="21">
        <f t="shared" si="405"/>
        <v>1</v>
      </c>
      <c r="Z3839" s="21" t="str">
        <f t="shared" si="406"/>
        <v>Tuesday</v>
      </c>
      <c r="AA3839" s="21" t="str">
        <f t="shared" si="407"/>
        <v>Wednesday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3838</v>
      </c>
      <c r="B3840" s="21" t="s">
        <v>5420</v>
      </c>
      <c r="C3840" s="30">
        <v>45951</v>
      </c>
      <c r="D3840" s="30">
        <v>45958</v>
      </c>
      <c r="E3840" s="47">
        <v>587</v>
      </c>
      <c r="F3840" s="47">
        <f t="shared" si="402"/>
        <v>51656</v>
      </c>
      <c r="G3840" s="48">
        <f t="shared" si="403"/>
        <v>51656</v>
      </c>
      <c r="H3840" s="21" t="s">
        <v>5421</v>
      </c>
      <c r="I3840" s="21" t="s">
        <v>5422</v>
      </c>
      <c r="J3840" s="21">
        <v>1</v>
      </c>
      <c r="K3840" s="21">
        <v>1</v>
      </c>
      <c r="L3840" s="21">
        <f t="shared" si="404"/>
        <v>0</v>
      </c>
      <c r="M3840" s="21" t="s">
        <v>5691</v>
      </c>
      <c r="N3840" s="30">
        <v>45958</v>
      </c>
      <c r="O3840" s="48">
        <v>71734.5</v>
      </c>
      <c r="P3840" s="21" t="s">
        <v>16</v>
      </c>
      <c r="Q3840" s="21" t="s">
        <v>2070</v>
      </c>
      <c r="R3840" s="21" t="s">
        <v>637</v>
      </c>
      <c r="S3840" s="3">
        <v>-20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>IF(OR(R3840 = "PRIYANKA MADAM", R3840 = "DEEPAK", R3840 = "PORTER"),N3840,"")</f>
        <v>45958</v>
      </c>
      <c r="Y3840" s="21">
        <f t="shared" si="405"/>
        <v>0</v>
      </c>
      <c r="Z3840" s="21" t="str">
        <f t="shared" si="406"/>
        <v>Tuesday</v>
      </c>
      <c r="AA3840" s="21" t="str">
        <f t="shared" si="407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3839</v>
      </c>
      <c r="B3841" s="21" t="s">
        <v>5420</v>
      </c>
      <c r="C3841" s="30">
        <v>45951</v>
      </c>
      <c r="D3841" s="30">
        <v>45958</v>
      </c>
      <c r="E3841" s="47">
        <v>374</v>
      </c>
      <c r="F3841" s="47">
        <f t="shared" si="402"/>
        <v>32912</v>
      </c>
      <c r="G3841" s="48">
        <f t="shared" si="403"/>
        <v>32912</v>
      </c>
      <c r="H3841" s="21" t="s">
        <v>5423</v>
      </c>
      <c r="I3841" s="21" t="s">
        <v>5424</v>
      </c>
      <c r="J3841" s="21">
        <v>1</v>
      </c>
      <c r="K3841" s="21">
        <v>1</v>
      </c>
      <c r="L3841" s="21">
        <f t="shared" si="404"/>
        <v>0</v>
      </c>
      <c r="M3841" s="21" t="s">
        <v>5573</v>
      </c>
      <c r="N3841" s="30">
        <v>45958</v>
      </c>
      <c r="O3841" s="48">
        <v>54468</v>
      </c>
      <c r="P3841" s="21" t="s">
        <v>228</v>
      </c>
      <c r="Q3841" s="21">
        <v>58157517095</v>
      </c>
      <c r="R3841" s="21" t="s">
        <v>40</v>
      </c>
      <c r="S3841" s="3">
        <v>-20</v>
      </c>
      <c r="T3841" s="37"/>
      <c r="U3841" s="21" t="s">
        <v>320</v>
      </c>
      <c r="V3841" s="21" t="str">
        <f>VLOOKUP(P3841,'Customer List'!B:C,2,)</f>
        <v>Kolkata</v>
      </c>
      <c r="W3841" s="38"/>
      <c r="X3841" s="30">
        <v>45959</v>
      </c>
      <c r="Y3841" s="21">
        <f t="shared" si="405"/>
        <v>1</v>
      </c>
      <c r="Z3841" s="21" t="str">
        <f t="shared" si="406"/>
        <v>Tuesday</v>
      </c>
      <c r="AA3841" s="21" t="str">
        <f t="shared" si="407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x14ac:dyDescent="0.25">
      <c r="A3842" s="21">
        <v>3840</v>
      </c>
      <c r="B3842" s="21" t="s">
        <v>5420</v>
      </c>
      <c r="C3842" s="30">
        <v>45951</v>
      </c>
      <c r="D3842" s="30">
        <v>45958</v>
      </c>
      <c r="E3842" s="47">
        <v>374</v>
      </c>
      <c r="F3842" s="47">
        <f t="shared" si="402"/>
        <v>32912</v>
      </c>
      <c r="G3842" s="48">
        <f t="shared" si="403"/>
        <v>32912</v>
      </c>
      <c r="H3842" s="21" t="s">
        <v>5425</v>
      </c>
      <c r="I3842" s="21" t="s">
        <v>5426</v>
      </c>
      <c r="J3842" s="21">
        <v>1</v>
      </c>
      <c r="K3842" s="21">
        <v>1</v>
      </c>
      <c r="L3842" s="21">
        <f t="shared" si="404"/>
        <v>0</v>
      </c>
      <c r="M3842" s="21" t="s">
        <v>5573</v>
      </c>
      <c r="N3842" s="30">
        <v>45958</v>
      </c>
      <c r="O3842" s="48">
        <v>54468</v>
      </c>
      <c r="P3842" s="21" t="s">
        <v>228</v>
      </c>
      <c r="Q3842" s="21">
        <v>58157517095</v>
      </c>
      <c r="R3842" s="21" t="s">
        <v>40</v>
      </c>
      <c r="S3842" s="3">
        <v>-20</v>
      </c>
      <c r="T3842" s="37"/>
      <c r="U3842" s="21" t="s">
        <v>320</v>
      </c>
      <c r="V3842" s="21" t="str">
        <f>VLOOKUP(P3842,'Customer List'!B:C,2,)</f>
        <v>Kolkata</v>
      </c>
      <c r="W3842" s="38"/>
      <c r="X3842" s="30">
        <v>45959</v>
      </c>
      <c r="Y3842" s="21">
        <f t="shared" si="405"/>
        <v>1</v>
      </c>
      <c r="Z3842" s="21" t="str">
        <f t="shared" si="406"/>
        <v>Tuesday</v>
      </c>
      <c r="AA3842" s="21" t="str">
        <f t="shared" si="407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x14ac:dyDescent="0.25">
      <c r="A3843" s="21">
        <v>3841</v>
      </c>
      <c r="B3843" s="21" t="s">
        <v>5420</v>
      </c>
      <c r="C3843" s="30">
        <v>45951</v>
      </c>
      <c r="D3843" s="30">
        <v>45958</v>
      </c>
      <c r="E3843" s="47">
        <v>374</v>
      </c>
      <c r="F3843" s="47">
        <f t="shared" si="402"/>
        <v>32912</v>
      </c>
      <c r="G3843" s="48">
        <f t="shared" si="403"/>
        <v>32912</v>
      </c>
      <c r="H3843" s="21" t="s">
        <v>5427</v>
      </c>
      <c r="I3843" s="21" t="s">
        <v>5428</v>
      </c>
      <c r="J3843" s="21">
        <v>1</v>
      </c>
      <c r="K3843" s="21">
        <v>1</v>
      </c>
      <c r="L3843" s="21">
        <f t="shared" si="404"/>
        <v>0</v>
      </c>
      <c r="M3843" s="21" t="s">
        <v>5573</v>
      </c>
      <c r="N3843" s="30">
        <v>45958</v>
      </c>
      <c r="O3843" s="48">
        <v>54468</v>
      </c>
      <c r="P3843" s="21" t="s">
        <v>228</v>
      </c>
      <c r="Q3843" s="21">
        <v>58157517095</v>
      </c>
      <c r="R3843" s="21" t="s">
        <v>40</v>
      </c>
      <c r="S3843" s="3">
        <v>-20</v>
      </c>
      <c r="T3843" s="37"/>
      <c r="U3843" s="21" t="s">
        <v>320</v>
      </c>
      <c r="V3843" s="21" t="str">
        <f>VLOOKUP(P3843,'Customer List'!B:C,2,)</f>
        <v>Kolkata</v>
      </c>
      <c r="W3843" s="38"/>
      <c r="X3843" s="30">
        <v>45959</v>
      </c>
      <c r="Y3843" s="21">
        <f t="shared" si="405"/>
        <v>1</v>
      </c>
      <c r="Z3843" s="21" t="str">
        <f t="shared" si="406"/>
        <v>Tuesday</v>
      </c>
      <c r="AA3843" s="21" t="str">
        <f t="shared" si="407"/>
        <v>Wednesday</v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x14ac:dyDescent="0.25">
      <c r="A3844" s="21">
        <v>3842</v>
      </c>
      <c r="B3844" s="21" t="s">
        <v>5420</v>
      </c>
      <c r="C3844" s="30">
        <v>45951</v>
      </c>
      <c r="D3844" s="30">
        <v>45958</v>
      </c>
      <c r="E3844" s="47">
        <v>374</v>
      </c>
      <c r="F3844" s="47">
        <f t="shared" si="402"/>
        <v>32912</v>
      </c>
      <c r="G3844" s="48">
        <f t="shared" si="403"/>
        <v>32912</v>
      </c>
      <c r="H3844" s="21" t="s">
        <v>5429</v>
      </c>
      <c r="I3844" s="21" t="s">
        <v>5430</v>
      </c>
      <c r="J3844" s="21">
        <v>1</v>
      </c>
      <c r="K3844" s="21">
        <v>1</v>
      </c>
      <c r="L3844" s="21">
        <f t="shared" si="404"/>
        <v>0</v>
      </c>
      <c r="M3844" s="21" t="s">
        <v>5573</v>
      </c>
      <c r="N3844" s="30">
        <v>45958</v>
      </c>
      <c r="O3844" s="48">
        <v>54468</v>
      </c>
      <c r="P3844" s="21" t="s">
        <v>228</v>
      </c>
      <c r="Q3844" s="21">
        <v>58157517095</v>
      </c>
      <c r="R3844" s="21" t="s">
        <v>40</v>
      </c>
      <c r="S3844" s="3">
        <v>-20</v>
      </c>
      <c r="T3844" s="37"/>
      <c r="U3844" s="21" t="s">
        <v>320</v>
      </c>
      <c r="V3844" s="21" t="str">
        <f>VLOOKUP(P3844,'Customer List'!B:C,2,)</f>
        <v>Kolkata</v>
      </c>
      <c r="W3844" s="38"/>
      <c r="X3844" s="30">
        <v>45959</v>
      </c>
      <c r="Y3844" s="21">
        <f t="shared" si="405"/>
        <v>1</v>
      </c>
      <c r="Z3844" s="21" t="str">
        <f t="shared" si="406"/>
        <v>Tuesday</v>
      </c>
      <c r="AA3844" s="21" t="str">
        <f t="shared" si="407"/>
        <v>Wednesday</v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x14ac:dyDescent="0.25">
      <c r="A3845" s="21">
        <v>3843</v>
      </c>
      <c r="B3845" s="21" t="s">
        <v>5420</v>
      </c>
      <c r="C3845" s="30">
        <v>45951</v>
      </c>
      <c r="D3845" s="30">
        <v>45958</v>
      </c>
      <c r="E3845" s="47">
        <v>72</v>
      </c>
      <c r="F3845" s="47">
        <f t="shared" ref="F3845:F3908" si="408">IF(AB3845="DOLLAR",E3845*88,E3845)</f>
        <v>6336</v>
      </c>
      <c r="G3845" s="48">
        <f t="shared" ref="G3845:G3908" si="409">F3845*J3845</f>
        <v>6336</v>
      </c>
      <c r="H3845" s="21" t="s">
        <v>5431</v>
      </c>
      <c r="I3845" s="21" t="s">
        <v>5432</v>
      </c>
      <c r="J3845" s="21">
        <v>1</v>
      </c>
      <c r="K3845" s="21">
        <v>1</v>
      </c>
      <c r="L3845" s="21">
        <f t="shared" ref="L3845:L3908" si="410">J3845-K3845</f>
        <v>0</v>
      </c>
      <c r="M3845" s="21" t="s">
        <v>5652</v>
      </c>
      <c r="N3845" s="30">
        <v>45959</v>
      </c>
      <c r="O3845" s="48">
        <v>10815</v>
      </c>
      <c r="P3845" s="21" t="s">
        <v>658</v>
      </c>
      <c r="Q3845" s="21">
        <v>58157546156</v>
      </c>
      <c r="R3845" s="21" t="s">
        <v>40</v>
      </c>
      <c r="S3845" s="3">
        <v>-80</v>
      </c>
      <c r="T3845" s="37"/>
      <c r="U3845" s="21" t="s">
        <v>320</v>
      </c>
      <c r="V3845" s="21" t="str">
        <f>VLOOKUP(P3845,'Customer List'!B:C,2,)</f>
        <v>Bhopal</v>
      </c>
      <c r="W3845" s="38"/>
      <c r="X3845" s="30" t="str">
        <f>IF(OR(R3845 = "PRIYANKA MADAM", R3845 = "DEEPAK", R3845 = "PORTER"),N3845,"")</f>
        <v/>
      </c>
      <c r="Y3845" s="21" t="str">
        <f t="shared" ref="Y3845:Y3908" si="411">IF(X3845="", "", X3845-N3845)</f>
        <v/>
      </c>
      <c r="Z3845" s="21" t="str">
        <f t="shared" ref="Z3845:Z3908" si="412">IF(N3845="", "", TEXT(N3845, "dddd"))</f>
        <v>Wednesday</v>
      </c>
      <c r="AA3845" s="21" t="str">
        <f t="shared" ref="AA3845:AA3908" si="413">IF(X3845="", "", TEXT(X3845, "dddd"))</f>
        <v/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x14ac:dyDescent="0.25">
      <c r="A3846" s="21">
        <v>3844</v>
      </c>
      <c r="B3846" s="21" t="s">
        <v>5420</v>
      </c>
      <c r="C3846" s="30">
        <v>45951</v>
      </c>
      <c r="D3846" s="30">
        <v>45958</v>
      </c>
      <c r="E3846" s="47">
        <v>237</v>
      </c>
      <c r="F3846" s="47">
        <f t="shared" si="408"/>
        <v>20856</v>
      </c>
      <c r="G3846" s="48">
        <f t="shared" si="409"/>
        <v>20856</v>
      </c>
      <c r="H3846" s="21" t="s">
        <v>5433</v>
      </c>
      <c r="I3846" s="21" t="s">
        <v>5434</v>
      </c>
      <c r="J3846" s="21">
        <v>1</v>
      </c>
      <c r="K3846" s="21">
        <v>1</v>
      </c>
      <c r="L3846" s="21">
        <f t="shared" si="410"/>
        <v>0</v>
      </c>
      <c r="M3846" s="21" t="s">
        <v>5661</v>
      </c>
      <c r="N3846" s="30">
        <v>45958</v>
      </c>
      <c r="O3846" s="48">
        <v>35490</v>
      </c>
      <c r="P3846" s="21" t="s">
        <v>5438</v>
      </c>
      <c r="Q3846" s="21">
        <v>58157511823</v>
      </c>
      <c r="R3846" s="21" t="s">
        <v>40</v>
      </c>
      <c r="S3846" s="3">
        <v>4</v>
      </c>
      <c r="T3846" s="37"/>
      <c r="U3846" s="21" t="s">
        <v>320</v>
      </c>
      <c r="V3846" s="21" t="str">
        <f>VLOOKUP(P3846,'Customer List'!B:C,2,)</f>
        <v>BANGLORE</v>
      </c>
      <c r="W3846" s="38"/>
      <c r="X3846" s="30">
        <v>45960</v>
      </c>
      <c r="Y3846" s="21">
        <f t="shared" si="411"/>
        <v>2</v>
      </c>
      <c r="Z3846" s="21" t="str">
        <f t="shared" si="412"/>
        <v>Tuesday</v>
      </c>
      <c r="AA3846" s="21" t="str">
        <f t="shared" si="413"/>
        <v>Thursday</v>
      </c>
      <c r="AB3846" s="21" t="str">
        <f>VLOOKUP(U3846,'Currency Sheet'!A:C,3,)</f>
        <v>DOLLAR</v>
      </c>
      <c r="AC3846" s="42" t="str">
        <f>VLOOKUP(P3846,'Customer List'!B:D,3,)</f>
        <v>OutStation</v>
      </c>
    </row>
    <row r="3847" spans="1:29" x14ac:dyDescent="0.25">
      <c r="A3847" s="21">
        <v>3845</v>
      </c>
      <c r="B3847" s="21" t="s">
        <v>5420</v>
      </c>
      <c r="C3847" s="30">
        <v>45951</v>
      </c>
      <c r="D3847" s="30">
        <v>45958</v>
      </c>
      <c r="E3847" s="47">
        <v>393</v>
      </c>
      <c r="F3847" s="47">
        <f t="shared" si="408"/>
        <v>34584</v>
      </c>
      <c r="G3847" s="48">
        <f t="shared" si="409"/>
        <v>34584</v>
      </c>
      <c r="H3847" s="21" t="s">
        <v>2757</v>
      </c>
      <c r="I3847" s="21" t="s">
        <v>5435</v>
      </c>
      <c r="J3847" s="21">
        <v>1</v>
      </c>
      <c r="K3847" s="21">
        <v>1</v>
      </c>
      <c r="L3847" s="21">
        <f t="shared" si="410"/>
        <v>0</v>
      </c>
      <c r="M3847" s="21" t="s">
        <v>5691</v>
      </c>
      <c r="N3847" s="30">
        <v>45958</v>
      </c>
      <c r="O3847" s="48">
        <v>48051</v>
      </c>
      <c r="P3847" s="21" t="s">
        <v>16</v>
      </c>
      <c r="Q3847" s="21" t="s">
        <v>2070</v>
      </c>
      <c r="R3847" s="21" t="s">
        <v>637</v>
      </c>
      <c r="S3847" s="3">
        <v>4</v>
      </c>
      <c r="T3847" s="37"/>
      <c r="U3847" s="21" t="s">
        <v>320</v>
      </c>
      <c r="V3847" s="21" t="str">
        <f>VLOOKUP(P3847,'Customer List'!B:C,2,)</f>
        <v>Delhi</v>
      </c>
      <c r="W3847" s="38"/>
      <c r="X3847" s="30">
        <f t="shared" ref="X3847:X3855" si="414">IF(OR(R3847 = "PRIYANKA MADAM", R3847 = "DEEPAK", R3847 = "PORTER"),N3847,"")</f>
        <v>45958</v>
      </c>
      <c r="Y3847" s="21">
        <f t="shared" si="411"/>
        <v>0</v>
      </c>
      <c r="Z3847" s="21" t="str">
        <f t="shared" si="412"/>
        <v>Tuesday</v>
      </c>
      <c r="AA3847" s="21" t="str">
        <f t="shared" si="413"/>
        <v>Tuesday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3846</v>
      </c>
      <c r="B3848" s="21" t="s">
        <v>5420</v>
      </c>
      <c r="C3848" s="30">
        <v>45951</v>
      </c>
      <c r="D3848" s="30">
        <v>45958</v>
      </c>
      <c r="E3848" s="47">
        <v>393</v>
      </c>
      <c r="F3848" s="47">
        <f t="shared" si="408"/>
        <v>34584</v>
      </c>
      <c r="G3848" s="48">
        <f t="shared" si="409"/>
        <v>34584</v>
      </c>
      <c r="H3848" s="21" t="s">
        <v>5436</v>
      </c>
      <c r="I3848" s="21" t="s">
        <v>5437</v>
      </c>
      <c r="J3848" s="21">
        <v>1</v>
      </c>
      <c r="K3848" s="21">
        <v>1</v>
      </c>
      <c r="L3848" s="21">
        <f t="shared" si="410"/>
        <v>0</v>
      </c>
      <c r="M3848" s="21" t="s">
        <v>5609</v>
      </c>
      <c r="N3848" s="30">
        <v>45959</v>
      </c>
      <c r="O3848" s="48">
        <v>50720.5</v>
      </c>
      <c r="P3848" s="21" t="s">
        <v>30</v>
      </c>
      <c r="Q3848" s="21" t="s">
        <v>2070</v>
      </c>
      <c r="R3848" s="21" t="s">
        <v>847</v>
      </c>
      <c r="S3848" s="3">
        <v>4</v>
      </c>
      <c r="T3848" s="37"/>
      <c r="U3848" s="21" t="s">
        <v>320</v>
      </c>
      <c r="V3848" s="21" t="str">
        <f>VLOOKUP(P3848,'Customer List'!B:C,2,)</f>
        <v>Delhi</v>
      </c>
      <c r="W3848" s="38"/>
      <c r="X3848" s="30">
        <f t="shared" si="414"/>
        <v>45959</v>
      </c>
      <c r="Y3848" s="21">
        <f t="shared" si="411"/>
        <v>0</v>
      </c>
      <c r="Z3848" s="21" t="str">
        <f t="shared" si="412"/>
        <v>Wednesday</v>
      </c>
      <c r="AA3848" s="21" t="str">
        <f t="shared" si="413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3847</v>
      </c>
      <c r="B3849" s="21" t="s">
        <v>5439</v>
      </c>
      <c r="C3849" s="30">
        <v>45954</v>
      </c>
      <c r="D3849" s="30">
        <v>45958</v>
      </c>
      <c r="E3849" s="47">
        <v>18</v>
      </c>
      <c r="F3849" s="47">
        <f t="shared" si="408"/>
        <v>1584</v>
      </c>
      <c r="G3849" s="48">
        <f t="shared" si="409"/>
        <v>1584</v>
      </c>
      <c r="H3849" s="21" t="s">
        <v>5443</v>
      </c>
      <c r="I3849" s="21" t="s">
        <v>5476</v>
      </c>
      <c r="J3849" s="21">
        <v>1</v>
      </c>
      <c r="K3849" s="21">
        <v>1</v>
      </c>
      <c r="L3849" s="21">
        <f t="shared" si="410"/>
        <v>0</v>
      </c>
      <c r="M3849" s="21" t="s">
        <v>5686</v>
      </c>
      <c r="N3849" s="30">
        <v>45961</v>
      </c>
      <c r="O3849" s="48">
        <v>3915</v>
      </c>
      <c r="P3849" s="21" t="s">
        <v>625</v>
      </c>
      <c r="Q3849" s="21" t="s">
        <v>2070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414"/>
        <v>45961</v>
      </c>
      <c r="Y3849" s="21">
        <f t="shared" si="411"/>
        <v>0</v>
      </c>
      <c r="Z3849" s="21" t="str">
        <f t="shared" si="412"/>
        <v>Friday</v>
      </c>
      <c r="AA3849" s="21" t="str">
        <f t="shared" si="413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x14ac:dyDescent="0.25">
      <c r="A3850" s="21">
        <v>3848</v>
      </c>
      <c r="B3850" s="21" t="s">
        <v>5439</v>
      </c>
      <c r="C3850" s="30">
        <v>45954</v>
      </c>
      <c r="D3850" s="30">
        <v>45958</v>
      </c>
      <c r="E3850" s="47">
        <v>103.8</v>
      </c>
      <c r="F3850" s="47">
        <f t="shared" si="408"/>
        <v>9134.4</v>
      </c>
      <c r="G3850" s="48">
        <f t="shared" si="409"/>
        <v>9134.4</v>
      </c>
      <c r="H3850" s="21" t="s">
        <v>5444</v>
      </c>
      <c r="I3850" s="21" t="s">
        <v>5477</v>
      </c>
      <c r="J3850" s="21">
        <v>1</v>
      </c>
      <c r="K3850" s="21">
        <v>1</v>
      </c>
      <c r="L3850" s="21">
        <f t="shared" si="410"/>
        <v>0</v>
      </c>
      <c r="M3850" s="21" t="s">
        <v>5686</v>
      </c>
      <c r="N3850" s="30">
        <v>45961</v>
      </c>
      <c r="O3850" s="48">
        <v>22576.5</v>
      </c>
      <c r="P3850" s="21" t="s">
        <v>625</v>
      </c>
      <c r="Q3850" s="21" t="s">
        <v>2070</v>
      </c>
      <c r="R3850" s="21" t="s">
        <v>637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414"/>
        <v>45961</v>
      </c>
      <c r="Y3850" s="21">
        <f t="shared" si="411"/>
        <v>0</v>
      </c>
      <c r="Z3850" s="21" t="str">
        <f t="shared" si="412"/>
        <v>Friday</v>
      </c>
      <c r="AA3850" s="21" t="str">
        <f t="shared" si="413"/>
        <v>Friday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x14ac:dyDescent="0.25">
      <c r="A3851" s="21">
        <v>3849</v>
      </c>
      <c r="B3851" s="21" t="s">
        <v>5439</v>
      </c>
      <c r="C3851" s="30">
        <v>45954</v>
      </c>
      <c r="D3851" s="30">
        <v>45958</v>
      </c>
      <c r="E3851" s="47">
        <v>43.8</v>
      </c>
      <c r="F3851" s="47">
        <f t="shared" si="408"/>
        <v>3854.3999999999996</v>
      </c>
      <c r="G3851" s="48">
        <f t="shared" si="409"/>
        <v>3854.3999999999996</v>
      </c>
      <c r="H3851" s="21" t="s">
        <v>5445</v>
      </c>
      <c r="I3851" s="21" t="s">
        <v>5478</v>
      </c>
      <c r="J3851" s="21">
        <v>1</v>
      </c>
      <c r="K3851" s="21">
        <v>1</v>
      </c>
      <c r="L3851" s="21">
        <f t="shared" si="410"/>
        <v>0</v>
      </c>
      <c r="M3851" s="21" t="s">
        <v>5686</v>
      </c>
      <c r="N3851" s="30">
        <v>45961</v>
      </c>
      <c r="O3851" s="48">
        <v>9526.5</v>
      </c>
      <c r="P3851" s="21" t="s">
        <v>625</v>
      </c>
      <c r="Q3851" s="21" t="s">
        <v>2070</v>
      </c>
      <c r="R3851" s="21" t="s">
        <v>637</v>
      </c>
      <c r="S3851" s="3">
        <v>-20</v>
      </c>
      <c r="T3851" s="37"/>
      <c r="U3851" s="21" t="s">
        <v>520</v>
      </c>
      <c r="V3851" s="21" t="str">
        <f>VLOOKUP(P3851,'Customer List'!B:C,2,)</f>
        <v>Delhi</v>
      </c>
      <c r="W3851" s="38"/>
      <c r="X3851" s="30">
        <f t="shared" si="414"/>
        <v>45961</v>
      </c>
      <c r="Y3851" s="21">
        <f t="shared" si="411"/>
        <v>0</v>
      </c>
      <c r="Z3851" s="21" t="str">
        <f t="shared" si="412"/>
        <v>Friday</v>
      </c>
      <c r="AA3851" s="21" t="str">
        <f t="shared" si="413"/>
        <v>Friday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x14ac:dyDescent="0.25">
      <c r="A3852" s="21">
        <v>3850</v>
      </c>
      <c r="B3852" s="21" t="s">
        <v>5439</v>
      </c>
      <c r="C3852" s="30">
        <v>45954</v>
      </c>
      <c r="D3852" s="30">
        <v>45958</v>
      </c>
      <c r="E3852" s="47">
        <v>18.600000000000001</v>
      </c>
      <c r="F3852" s="47">
        <f t="shared" si="408"/>
        <v>1636.8000000000002</v>
      </c>
      <c r="G3852" s="48">
        <f t="shared" si="409"/>
        <v>1636.8000000000002</v>
      </c>
      <c r="H3852" s="21" t="s">
        <v>5446</v>
      </c>
      <c r="I3852" s="21" t="s">
        <v>5479</v>
      </c>
      <c r="J3852" s="21">
        <v>1</v>
      </c>
      <c r="K3852" s="21">
        <v>1</v>
      </c>
      <c r="L3852" s="21">
        <f t="shared" si="410"/>
        <v>0</v>
      </c>
      <c r="M3852" s="21" t="s">
        <v>5686</v>
      </c>
      <c r="N3852" s="30">
        <v>45961</v>
      </c>
      <c r="O3852" s="48">
        <v>4045.5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14"/>
        <v>45961</v>
      </c>
      <c r="Y3852" s="21">
        <f t="shared" si="411"/>
        <v>0</v>
      </c>
      <c r="Z3852" s="21" t="str">
        <f t="shared" si="412"/>
        <v>Friday</v>
      </c>
      <c r="AA3852" s="21" t="str">
        <f t="shared" si="413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x14ac:dyDescent="0.25">
      <c r="A3853" s="21">
        <v>3851</v>
      </c>
      <c r="B3853" s="21" t="s">
        <v>5439</v>
      </c>
      <c r="C3853" s="30">
        <v>45954</v>
      </c>
      <c r="D3853" s="30">
        <v>45958</v>
      </c>
      <c r="E3853" s="47">
        <v>17.399999999999999</v>
      </c>
      <c r="F3853" s="47">
        <f t="shared" si="408"/>
        <v>1531.1999999999998</v>
      </c>
      <c r="G3853" s="48">
        <f t="shared" si="409"/>
        <v>1531.1999999999998</v>
      </c>
      <c r="H3853" s="21" t="s">
        <v>5447</v>
      </c>
      <c r="I3853" s="21" t="s">
        <v>5480</v>
      </c>
      <c r="J3853" s="21">
        <v>1</v>
      </c>
      <c r="K3853" s="21">
        <v>1</v>
      </c>
      <c r="L3853" s="21">
        <f t="shared" si="410"/>
        <v>0</v>
      </c>
      <c r="M3853" s="21" t="s">
        <v>5686</v>
      </c>
      <c r="N3853" s="30">
        <v>45961</v>
      </c>
      <c r="O3853" s="48">
        <v>3784.5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14"/>
        <v>45961</v>
      </c>
      <c r="Y3853" s="21">
        <f t="shared" si="411"/>
        <v>0</v>
      </c>
      <c r="Z3853" s="21" t="str">
        <f t="shared" si="412"/>
        <v>Friday</v>
      </c>
      <c r="AA3853" s="21" t="str">
        <f t="shared" si="413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x14ac:dyDescent="0.25">
      <c r="A3854" s="21">
        <v>3852</v>
      </c>
      <c r="B3854" s="21" t="s">
        <v>5439</v>
      </c>
      <c r="C3854" s="30">
        <v>45954</v>
      </c>
      <c r="D3854" s="30">
        <v>45958</v>
      </c>
      <c r="E3854" s="47">
        <v>118.2</v>
      </c>
      <c r="F3854" s="47">
        <f t="shared" si="408"/>
        <v>10401.6</v>
      </c>
      <c r="G3854" s="48">
        <f t="shared" si="409"/>
        <v>10401.6</v>
      </c>
      <c r="H3854" s="21" t="s">
        <v>5448</v>
      </c>
      <c r="I3854" s="21" t="s">
        <v>5481</v>
      </c>
      <c r="J3854" s="21">
        <v>1</v>
      </c>
      <c r="K3854" s="21">
        <v>1</v>
      </c>
      <c r="L3854" s="21">
        <f t="shared" si="410"/>
        <v>0</v>
      </c>
      <c r="M3854" s="21" t="s">
        <v>5686</v>
      </c>
      <c r="N3854" s="30">
        <v>45961</v>
      </c>
      <c r="O3854" s="48">
        <v>25708.5</v>
      </c>
      <c r="P3854" s="21" t="s">
        <v>625</v>
      </c>
      <c r="Q3854" s="21" t="s">
        <v>2070</v>
      </c>
      <c r="R3854" s="21" t="s">
        <v>637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14"/>
        <v>45961</v>
      </c>
      <c r="Y3854" s="21">
        <f t="shared" si="411"/>
        <v>0</v>
      </c>
      <c r="Z3854" s="21" t="str">
        <f t="shared" si="412"/>
        <v>Friday</v>
      </c>
      <c r="AA3854" s="21" t="str">
        <f t="shared" si="413"/>
        <v>Friday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x14ac:dyDescent="0.25">
      <c r="A3855" s="21">
        <v>3853</v>
      </c>
      <c r="B3855" s="21" t="s">
        <v>5440</v>
      </c>
      <c r="C3855" s="30">
        <v>45954</v>
      </c>
      <c r="D3855" s="30">
        <v>45958</v>
      </c>
      <c r="E3855" s="47">
        <v>133.19999999999999</v>
      </c>
      <c r="F3855" s="47">
        <f t="shared" si="408"/>
        <v>11721.599999999999</v>
      </c>
      <c r="G3855" s="48">
        <f t="shared" si="409"/>
        <v>11721.599999999999</v>
      </c>
      <c r="H3855" s="21" t="s">
        <v>5449</v>
      </c>
      <c r="I3855" s="21" t="s">
        <v>5482</v>
      </c>
      <c r="J3855" s="21">
        <v>1</v>
      </c>
      <c r="K3855" s="21">
        <v>1</v>
      </c>
      <c r="L3855" s="21">
        <f t="shared" si="410"/>
        <v>0</v>
      </c>
      <c r="M3855" s="21" t="s">
        <v>5610</v>
      </c>
      <c r="N3855" s="30">
        <v>45959</v>
      </c>
      <c r="O3855" s="48">
        <v>28971</v>
      </c>
      <c r="P3855" s="21" t="s">
        <v>30</v>
      </c>
      <c r="Q3855" s="21" t="s">
        <v>2070</v>
      </c>
      <c r="R3855" s="21" t="s">
        <v>847</v>
      </c>
      <c r="S3855" s="3">
        <v>-20</v>
      </c>
      <c r="T3855" s="37"/>
      <c r="U3855" s="21" t="s">
        <v>520</v>
      </c>
      <c r="V3855" s="21" t="str">
        <f>VLOOKUP(P3855,'Customer List'!B:C,2,)</f>
        <v>Delhi</v>
      </c>
      <c r="W3855" s="38"/>
      <c r="X3855" s="30">
        <f t="shared" si="414"/>
        <v>45959</v>
      </c>
      <c r="Y3855" s="21">
        <f t="shared" si="411"/>
        <v>0</v>
      </c>
      <c r="Z3855" s="21" t="str">
        <f t="shared" si="412"/>
        <v>Wednesday</v>
      </c>
      <c r="AA3855" s="21" t="str">
        <f t="shared" si="413"/>
        <v>Wednesday</v>
      </c>
      <c r="AB3855" s="21" t="str">
        <f>VLOOKUP(U3855,'Currency Sheet'!A:C,3,)</f>
        <v>DOLLAR</v>
      </c>
      <c r="AC3855" s="42" t="str">
        <f>VLOOKUP(P3855,'Customer List'!B:D,3,)</f>
        <v>Local</v>
      </c>
    </row>
    <row r="3856" spans="1:29" x14ac:dyDescent="0.25">
      <c r="A3856" s="21">
        <v>3854</v>
      </c>
      <c r="B3856" s="21" t="s">
        <v>5441</v>
      </c>
      <c r="C3856" s="30">
        <v>45954</v>
      </c>
      <c r="D3856" s="30">
        <v>45958</v>
      </c>
      <c r="E3856" s="47">
        <v>21</v>
      </c>
      <c r="F3856" s="47">
        <f t="shared" si="408"/>
        <v>1848</v>
      </c>
      <c r="G3856" s="48">
        <f t="shared" si="409"/>
        <v>1848</v>
      </c>
      <c r="H3856" s="21" t="s">
        <v>5450</v>
      </c>
      <c r="I3856" s="21" t="s">
        <v>5483</v>
      </c>
      <c r="J3856" s="21">
        <v>1</v>
      </c>
      <c r="K3856" s="21">
        <v>1</v>
      </c>
      <c r="L3856" s="21">
        <f t="shared" si="410"/>
        <v>0</v>
      </c>
      <c r="M3856" s="21" t="s">
        <v>5592</v>
      </c>
      <c r="N3856" s="30">
        <v>45959</v>
      </c>
      <c r="O3856" s="48">
        <v>3298.75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11"/>
        <v>1</v>
      </c>
      <c r="Z3856" s="21" t="str">
        <f t="shared" si="412"/>
        <v>Wednesday</v>
      </c>
      <c r="AA3856" s="21" t="str">
        <f t="shared" si="413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3855</v>
      </c>
      <c r="B3857" s="21" t="s">
        <v>5441</v>
      </c>
      <c r="C3857" s="30">
        <v>45954</v>
      </c>
      <c r="D3857" s="30">
        <v>45958</v>
      </c>
      <c r="E3857" s="47">
        <v>31.2</v>
      </c>
      <c r="F3857" s="47">
        <f t="shared" si="408"/>
        <v>2745.6</v>
      </c>
      <c r="G3857" s="48">
        <f t="shared" si="409"/>
        <v>2745.6</v>
      </c>
      <c r="H3857" s="21" t="s">
        <v>5451</v>
      </c>
      <c r="I3857" s="21" t="s">
        <v>5484</v>
      </c>
      <c r="J3857" s="21">
        <v>1</v>
      </c>
      <c r="K3857" s="21">
        <v>1</v>
      </c>
      <c r="L3857" s="21">
        <f t="shared" si="410"/>
        <v>0</v>
      </c>
      <c r="M3857" s="21" t="s">
        <v>5592</v>
      </c>
      <c r="N3857" s="30">
        <v>45959</v>
      </c>
      <c r="O3857" s="48">
        <v>4901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11"/>
        <v>1</v>
      </c>
      <c r="Z3857" s="21" t="str">
        <f t="shared" si="412"/>
        <v>Wednesday</v>
      </c>
      <c r="AA3857" s="21" t="str">
        <f t="shared" si="413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3856</v>
      </c>
      <c r="B3858" s="21" t="s">
        <v>5441</v>
      </c>
      <c r="C3858" s="30">
        <v>45954</v>
      </c>
      <c r="D3858" s="30">
        <v>45958</v>
      </c>
      <c r="E3858" s="47">
        <v>23.4</v>
      </c>
      <c r="F3858" s="47">
        <f t="shared" si="408"/>
        <v>2059.1999999999998</v>
      </c>
      <c r="G3858" s="48">
        <f t="shared" si="409"/>
        <v>2059.1999999999998</v>
      </c>
      <c r="H3858" s="21" t="s">
        <v>5452</v>
      </c>
      <c r="I3858" s="21" t="s">
        <v>5485</v>
      </c>
      <c r="J3858" s="21">
        <v>1</v>
      </c>
      <c r="K3858" s="21">
        <v>1</v>
      </c>
      <c r="L3858" s="21">
        <f t="shared" si="410"/>
        <v>0</v>
      </c>
      <c r="M3858" s="21" t="s">
        <v>5592</v>
      </c>
      <c r="N3858" s="30">
        <v>45959</v>
      </c>
      <c r="O3858" s="48">
        <v>3675.75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11"/>
        <v>1</v>
      </c>
      <c r="Z3858" s="21" t="str">
        <f t="shared" si="412"/>
        <v>Wednesday</v>
      </c>
      <c r="AA3858" s="21" t="str">
        <f t="shared" si="413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3857</v>
      </c>
      <c r="B3859" s="21" t="s">
        <v>5441</v>
      </c>
      <c r="C3859" s="30">
        <v>45954</v>
      </c>
      <c r="D3859" s="30">
        <v>45958</v>
      </c>
      <c r="E3859" s="47">
        <v>19.8</v>
      </c>
      <c r="F3859" s="47">
        <f t="shared" si="408"/>
        <v>1742.4</v>
      </c>
      <c r="G3859" s="48">
        <f t="shared" si="409"/>
        <v>1742.4</v>
      </c>
      <c r="H3859" s="21" t="s">
        <v>5453</v>
      </c>
      <c r="I3859" s="21" t="s">
        <v>5486</v>
      </c>
      <c r="J3859" s="21">
        <v>1</v>
      </c>
      <c r="K3859" s="21">
        <v>1</v>
      </c>
      <c r="L3859" s="21">
        <f t="shared" si="410"/>
        <v>0</v>
      </c>
      <c r="M3859" s="21" t="s">
        <v>5592</v>
      </c>
      <c r="N3859" s="30">
        <v>45959</v>
      </c>
      <c r="O3859" s="48">
        <v>3110.25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11"/>
        <v>1</v>
      </c>
      <c r="Z3859" s="21" t="str">
        <f t="shared" si="412"/>
        <v>Wednesday</v>
      </c>
      <c r="AA3859" s="21" t="str">
        <f t="shared" si="413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3858</v>
      </c>
      <c r="B3860" s="21" t="s">
        <v>5441</v>
      </c>
      <c r="C3860" s="30">
        <v>45954</v>
      </c>
      <c r="D3860" s="30">
        <v>45958</v>
      </c>
      <c r="E3860" s="47">
        <v>18</v>
      </c>
      <c r="F3860" s="47">
        <f t="shared" si="408"/>
        <v>1584</v>
      </c>
      <c r="G3860" s="48">
        <f t="shared" si="409"/>
        <v>1584</v>
      </c>
      <c r="H3860" s="21" t="s">
        <v>5454</v>
      </c>
      <c r="I3860" s="21" t="s">
        <v>5487</v>
      </c>
      <c r="J3860" s="21">
        <v>1</v>
      </c>
      <c r="K3860" s="21">
        <v>1</v>
      </c>
      <c r="L3860" s="21">
        <f t="shared" si="410"/>
        <v>0</v>
      </c>
      <c r="M3860" s="21" t="s">
        <v>5592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11"/>
        <v>1</v>
      </c>
      <c r="Z3860" s="21" t="str">
        <f t="shared" si="412"/>
        <v>Wednesday</v>
      </c>
      <c r="AA3860" s="21" t="str">
        <f t="shared" si="413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3859</v>
      </c>
      <c r="B3861" s="21" t="s">
        <v>5441</v>
      </c>
      <c r="C3861" s="30">
        <v>45954</v>
      </c>
      <c r="D3861" s="30">
        <v>45958</v>
      </c>
      <c r="E3861" s="47">
        <v>17.399999999999999</v>
      </c>
      <c r="F3861" s="47">
        <f t="shared" si="408"/>
        <v>1531.1999999999998</v>
      </c>
      <c r="G3861" s="48">
        <f t="shared" si="409"/>
        <v>0</v>
      </c>
      <c r="H3861" s="21" t="s">
        <v>5455</v>
      </c>
      <c r="I3861" s="21" t="s">
        <v>5488</v>
      </c>
      <c r="J3861" s="21">
        <v>0</v>
      </c>
      <c r="K3861" s="21"/>
      <c r="L3861" s="21">
        <f t="shared" si="410"/>
        <v>0</v>
      </c>
      <c r="M3861" s="21" t="s">
        <v>3628</v>
      </c>
      <c r="N3861" s="30"/>
      <c r="O3861" s="48"/>
      <c r="P3861" s="21" t="s">
        <v>621</v>
      </c>
      <c r="Q3861" s="21"/>
      <c r="R3861" s="21"/>
      <c r="S3861" s="3">
        <v>-20</v>
      </c>
      <c r="T3861" s="37" t="s">
        <v>5516</v>
      </c>
      <c r="U3861" s="21" t="s">
        <v>520</v>
      </c>
      <c r="V3861" s="21" t="str">
        <f>VLOOKUP(P3861,'Customer List'!B:C,2,)</f>
        <v>Hyderabad</v>
      </c>
      <c r="W3861" s="38"/>
      <c r="X3861" s="30" t="str">
        <f>IF(OR(R3861 = "PRIYANKA MADAM", R3861 = "DEEPAK", R3861 = "PORTER"),N3861,"")</f>
        <v/>
      </c>
      <c r="Y3861" s="21" t="str">
        <f t="shared" si="411"/>
        <v/>
      </c>
      <c r="Z3861" s="21" t="str">
        <f t="shared" si="412"/>
        <v/>
      </c>
      <c r="AA3861" s="21" t="str">
        <f t="shared" si="413"/>
        <v/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3860</v>
      </c>
      <c r="B3862" s="21" t="s">
        <v>5441</v>
      </c>
      <c r="C3862" s="30">
        <v>45954</v>
      </c>
      <c r="D3862" s="30">
        <v>45958</v>
      </c>
      <c r="E3862" s="47">
        <v>23.4</v>
      </c>
      <c r="F3862" s="47">
        <f t="shared" si="408"/>
        <v>2059.1999999999998</v>
      </c>
      <c r="G3862" s="48">
        <f t="shared" si="409"/>
        <v>2059.1999999999998</v>
      </c>
      <c r="H3862" s="21" t="s">
        <v>5456</v>
      </c>
      <c r="I3862" s="21" t="s">
        <v>5489</v>
      </c>
      <c r="J3862" s="21">
        <v>1</v>
      </c>
      <c r="K3862" s="21">
        <v>1</v>
      </c>
      <c r="L3862" s="21">
        <f t="shared" si="410"/>
        <v>0</v>
      </c>
      <c r="M3862" s="21" t="s">
        <v>5592</v>
      </c>
      <c r="N3862" s="30">
        <v>45959</v>
      </c>
      <c r="O3862" s="48">
        <v>3675.75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11"/>
        <v>1</v>
      </c>
      <c r="Z3862" s="21" t="str">
        <f t="shared" si="412"/>
        <v>Wednesday</v>
      </c>
      <c r="AA3862" s="21" t="str">
        <f t="shared" si="413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3861</v>
      </c>
      <c r="B3863" s="21" t="s">
        <v>5441</v>
      </c>
      <c r="C3863" s="30">
        <v>45954</v>
      </c>
      <c r="D3863" s="30">
        <v>45958</v>
      </c>
      <c r="E3863" s="47">
        <v>26.4</v>
      </c>
      <c r="F3863" s="47">
        <f t="shared" si="408"/>
        <v>2323.1999999999998</v>
      </c>
      <c r="G3863" s="48">
        <f t="shared" si="409"/>
        <v>2323.1999999999998</v>
      </c>
      <c r="H3863" s="21" t="s">
        <v>5457</v>
      </c>
      <c r="I3863" s="21" t="s">
        <v>5490</v>
      </c>
      <c r="J3863" s="21">
        <v>1</v>
      </c>
      <c r="K3863" s="21">
        <v>1</v>
      </c>
      <c r="L3863" s="21">
        <f t="shared" si="410"/>
        <v>0</v>
      </c>
      <c r="M3863" s="21" t="s">
        <v>5592</v>
      </c>
      <c r="N3863" s="30">
        <v>45959</v>
      </c>
      <c r="O3863" s="48">
        <v>4147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11"/>
        <v>1</v>
      </c>
      <c r="Z3863" s="21" t="str">
        <f t="shared" si="412"/>
        <v>Wednesday</v>
      </c>
      <c r="AA3863" s="21" t="str">
        <f t="shared" si="413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3862</v>
      </c>
      <c r="B3864" s="21" t="s">
        <v>5441</v>
      </c>
      <c r="C3864" s="30">
        <v>45954</v>
      </c>
      <c r="D3864" s="30">
        <v>45958</v>
      </c>
      <c r="E3864" s="47">
        <v>19.2</v>
      </c>
      <c r="F3864" s="47">
        <f t="shared" si="408"/>
        <v>1689.6</v>
      </c>
      <c r="G3864" s="48">
        <f t="shared" si="409"/>
        <v>1689.6</v>
      </c>
      <c r="H3864" s="21" t="s">
        <v>5458</v>
      </c>
      <c r="I3864" s="21" t="s">
        <v>5491</v>
      </c>
      <c r="J3864" s="21">
        <v>1</v>
      </c>
      <c r="K3864" s="21">
        <v>1</v>
      </c>
      <c r="L3864" s="21">
        <f t="shared" si="410"/>
        <v>0</v>
      </c>
      <c r="M3864" s="21" t="s">
        <v>5592</v>
      </c>
      <c r="N3864" s="30">
        <v>45959</v>
      </c>
      <c r="O3864" s="48">
        <v>3016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11"/>
        <v>1</v>
      </c>
      <c r="Z3864" s="21" t="str">
        <f t="shared" si="412"/>
        <v>Wednesday</v>
      </c>
      <c r="AA3864" s="21" t="str">
        <f t="shared" si="413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3863</v>
      </c>
      <c r="B3865" s="21" t="s">
        <v>5441</v>
      </c>
      <c r="C3865" s="30">
        <v>45954</v>
      </c>
      <c r="D3865" s="30">
        <v>45958</v>
      </c>
      <c r="E3865" s="47">
        <v>26.4</v>
      </c>
      <c r="F3865" s="47">
        <f t="shared" si="408"/>
        <v>2323.1999999999998</v>
      </c>
      <c r="G3865" s="48">
        <f t="shared" si="409"/>
        <v>2323.1999999999998</v>
      </c>
      <c r="H3865" s="21" t="s">
        <v>5459</v>
      </c>
      <c r="I3865" s="21" t="s">
        <v>5492</v>
      </c>
      <c r="J3865" s="21">
        <v>1</v>
      </c>
      <c r="K3865" s="21">
        <v>1</v>
      </c>
      <c r="L3865" s="21">
        <f t="shared" si="410"/>
        <v>0</v>
      </c>
      <c r="M3865" s="21" t="s">
        <v>5592</v>
      </c>
      <c r="N3865" s="30">
        <v>45959</v>
      </c>
      <c r="O3865" s="48">
        <v>4147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11"/>
        <v>1</v>
      </c>
      <c r="Z3865" s="21" t="str">
        <f t="shared" si="412"/>
        <v>Wednesday</v>
      </c>
      <c r="AA3865" s="21" t="str">
        <f t="shared" si="413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3864</v>
      </c>
      <c r="B3866" s="21" t="s">
        <v>5441</v>
      </c>
      <c r="C3866" s="30">
        <v>45954</v>
      </c>
      <c r="D3866" s="30">
        <v>45958</v>
      </c>
      <c r="E3866" s="47">
        <v>17.399999999999999</v>
      </c>
      <c r="F3866" s="47">
        <f t="shared" si="408"/>
        <v>1531.1999999999998</v>
      </c>
      <c r="G3866" s="48">
        <f t="shared" si="409"/>
        <v>1531.1999999999998</v>
      </c>
      <c r="H3866" s="21" t="s">
        <v>5460</v>
      </c>
      <c r="I3866" s="21" t="s">
        <v>5493</v>
      </c>
      <c r="J3866" s="21">
        <v>1</v>
      </c>
      <c r="K3866" s="21">
        <v>1</v>
      </c>
      <c r="L3866" s="21">
        <f t="shared" si="410"/>
        <v>0</v>
      </c>
      <c r="M3866" s="21" t="s">
        <v>5592</v>
      </c>
      <c r="N3866" s="30">
        <v>45959</v>
      </c>
      <c r="O3866" s="48">
        <v>2733.25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11"/>
        <v>1</v>
      </c>
      <c r="Z3866" s="21" t="str">
        <f t="shared" si="412"/>
        <v>Wednesday</v>
      </c>
      <c r="AA3866" s="21" t="str">
        <f t="shared" si="413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3865</v>
      </c>
      <c r="B3867" s="21" t="s">
        <v>5441</v>
      </c>
      <c r="C3867" s="30">
        <v>45954</v>
      </c>
      <c r="D3867" s="30">
        <v>45958</v>
      </c>
      <c r="E3867" s="47">
        <v>18</v>
      </c>
      <c r="F3867" s="47">
        <f t="shared" si="408"/>
        <v>1584</v>
      </c>
      <c r="G3867" s="48">
        <f t="shared" si="409"/>
        <v>1584</v>
      </c>
      <c r="H3867" s="21" t="s">
        <v>5461</v>
      </c>
      <c r="I3867" s="21" t="s">
        <v>5494</v>
      </c>
      <c r="J3867" s="21">
        <v>1</v>
      </c>
      <c r="K3867" s="21">
        <v>1</v>
      </c>
      <c r="L3867" s="21">
        <f t="shared" si="410"/>
        <v>0</v>
      </c>
      <c r="M3867" s="21" t="s">
        <v>5592</v>
      </c>
      <c r="N3867" s="30">
        <v>45959</v>
      </c>
      <c r="O3867" s="48">
        <v>2827.5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11"/>
        <v>1</v>
      </c>
      <c r="Z3867" s="21" t="str">
        <f t="shared" si="412"/>
        <v>Wednesday</v>
      </c>
      <c r="AA3867" s="21" t="str">
        <f t="shared" si="413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3866</v>
      </c>
      <c r="B3868" s="21" t="s">
        <v>5441</v>
      </c>
      <c r="C3868" s="30">
        <v>45954</v>
      </c>
      <c r="D3868" s="30">
        <v>45958</v>
      </c>
      <c r="E3868" s="47">
        <v>22.2</v>
      </c>
      <c r="F3868" s="47">
        <f t="shared" si="408"/>
        <v>1953.6</v>
      </c>
      <c r="G3868" s="48">
        <f t="shared" si="409"/>
        <v>1953.6</v>
      </c>
      <c r="H3868" s="21" t="s">
        <v>5462</v>
      </c>
      <c r="I3868" s="21" t="s">
        <v>5495</v>
      </c>
      <c r="J3868" s="21">
        <v>1</v>
      </c>
      <c r="K3868" s="21">
        <v>1</v>
      </c>
      <c r="L3868" s="21">
        <f t="shared" si="410"/>
        <v>0</v>
      </c>
      <c r="M3868" s="21" t="s">
        <v>5592</v>
      </c>
      <c r="N3868" s="30">
        <v>45959</v>
      </c>
      <c r="O3868" s="48">
        <v>3487.25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11"/>
        <v>1</v>
      </c>
      <c r="Z3868" s="21" t="str">
        <f t="shared" si="412"/>
        <v>Wednesday</v>
      </c>
      <c r="AA3868" s="21" t="str">
        <f t="shared" si="413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3867</v>
      </c>
      <c r="B3869" s="21" t="s">
        <v>5441</v>
      </c>
      <c r="C3869" s="30">
        <v>45954</v>
      </c>
      <c r="D3869" s="30">
        <v>45958</v>
      </c>
      <c r="E3869" s="47">
        <v>27</v>
      </c>
      <c r="F3869" s="47">
        <f t="shared" si="408"/>
        <v>2376</v>
      </c>
      <c r="G3869" s="48">
        <f t="shared" si="409"/>
        <v>2376</v>
      </c>
      <c r="H3869" s="21" t="s">
        <v>5463</v>
      </c>
      <c r="I3869" s="21" t="s">
        <v>5496</v>
      </c>
      <c r="J3869" s="21">
        <v>1</v>
      </c>
      <c r="K3869" s="21">
        <v>1</v>
      </c>
      <c r="L3869" s="21">
        <f t="shared" si="410"/>
        <v>0</v>
      </c>
      <c r="M3869" s="21" t="s">
        <v>5592</v>
      </c>
      <c r="N3869" s="30">
        <v>45959</v>
      </c>
      <c r="O3869" s="48">
        <v>4241.25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11"/>
        <v>1</v>
      </c>
      <c r="Z3869" s="21" t="str">
        <f t="shared" si="412"/>
        <v>Wednesday</v>
      </c>
      <c r="AA3869" s="21" t="str">
        <f t="shared" si="413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3868</v>
      </c>
      <c r="B3870" s="21" t="s">
        <v>5441</v>
      </c>
      <c r="C3870" s="30">
        <v>45954</v>
      </c>
      <c r="D3870" s="30">
        <v>45958</v>
      </c>
      <c r="E3870" s="47">
        <v>25.8</v>
      </c>
      <c r="F3870" s="47">
        <f t="shared" si="408"/>
        <v>2270.4</v>
      </c>
      <c r="G3870" s="48">
        <f t="shared" si="409"/>
        <v>2270.4</v>
      </c>
      <c r="H3870" s="21" t="s">
        <v>5464</v>
      </c>
      <c r="I3870" s="21" t="s">
        <v>5497</v>
      </c>
      <c r="J3870" s="21">
        <v>1</v>
      </c>
      <c r="K3870" s="21">
        <v>1</v>
      </c>
      <c r="L3870" s="21">
        <f t="shared" si="410"/>
        <v>0</v>
      </c>
      <c r="M3870" s="21" t="s">
        <v>5592</v>
      </c>
      <c r="N3870" s="30">
        <v>45959</v>
      </c>
      <c r="O3870" s="48">
        <v>4052.75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11"/>
        <v>1</v>
      </c>
      <c r="Z3870" s="21" t="str">
        <f t="shared" si="412"/>
        <v>Wednesday</v>
      </c>
      <c r="AA3870" s="21" t="str">
        <f t="shared" si="413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3869</v>
      </c>
      <c r="B3871" s="21" t="s">
        <v>5441</v>
      </c>
      <c r="C3871" s="30">
        <v>45954</v>
      </c>
      <c r="D3871" s="30">
        <v>45958</v>
      </c>
      <c r="E3871" s="47">
        <v>28.2</v>
      </c>
      <c r="F3871" s="47">
        <f t="shared" si="408"/>
        <v>2481.6</v>
      </c>
      <c r="G3871" s="48">
        <f t="shared" si="409"/>
        <v>2481.6</v>
      </c>
      <c r="H3871" s="21" t="s">
        <v>5465</v>
      </c>
      <c r="I3871" s="21" t="s">
        <v>5498</v>
      </c>
      <c r="J3871" s="21">
        <v>1</v>
      </c>
      <c r="K3871" s="21">
        <v>1</v>
      </c>
      <c r="L3871" s="21">
        <f t="shared" si="410"/>
        <v>0</v>
      </c>
      <c r="M3871" s="21" t="s">
        <v>5592</v>
      </c>
      <c r="N3871" s="30">
        <v>45959</v>
      </c>
      <c r="O3871" s="48">
        <v>4429.75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11"/>
        <v>1</v>
      </c>
      <c r="Z3871" s="21" t="str">
        <f t="shared" si="412"/>
        <v>Wednesday</v>
      </c>
      <c r="AA3871" s="21" t="str">
        <f t="shared" si="413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3870</v>
      </c>
      <c r="B3872" s="21" t="s">
        <v>5441</v>
      </c>
      <c r="C3872" s="30">
        <v>45954</v>
      </c>
      <c r="D3872" s="30">
        <v>45958</v>
      </c>
      <c r="E3872" s="47">
        <v>19</v>
      </c>
      <c r="F3872" s="47">
        <f t="shared" si="408"/>
        <v>1672</v>
      </c>
      <c r="G3872" s="48">
        <f t="shared" si="409"/>
        <v>1672</v>
      </c>
      <c r="H3872" s="21" t="s">
        <v>5466</v>
      </c>
      <c r="I3872" s="21" t="s">
        <v>5499</v>
      </c>
      <c r="J3872" s="21">
        <v>1</v>
      </c>
      <c r="K3872" s="21">
        <v>1</v>
      </c>
      <c r="L3872" s="21">
        <f t="shared" si="410"/>
        <v>0</v>
      </c>
      <c r="M3872" s="21" t="s">
        <v>5592</v>
      </c>
      <c r="N3872" s="30">
        <v>45959</v>
      </c>
      <c r="O3872" s="48">
        <v>2827.5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11"/>
        <v>1</v>
      </c>
      <c r="Z3872" s="21" t="str">
        <f t="shared" si="412"/>
        <v>Wednesday</v>
      </c>
      <c r="AA3872" s="21" t="str">
        <f t="shared" si="413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3871</v>
      </c>
      <c r="B3873" s="21" t="s">
        <v>5441</v>
      </c>
      <c r="C3873" s="30">
        <v>45954</v>
      </c>
      <c r="D3873" s="30">
        <v>45958</v>
      </c>
      <c r="E3873" s="47">
        <v>22.2</v>
      </c>
      <c r="F3873" s="47">
        <f t="shared" si="408"/>
        <v>1953.6</v>
      </c>
      <c r="G3873" s="48">
        <f t="shared" si="409"/>
        <v>1953.6</v>
      </c>
      <c r="H3873" s="21" t="s">
        <v>5467</v>
      </c>
      <c r="I3873" s="21" t="s">
        <v>5500</v>
      </c>
      <c r="J3873" s="21">
        <v>1</v>
      </c>
      <c r="K3873" s="21">
        <v>1</v>
      </c>
      <c r="L3873" s="21">
        <f t="shared" si="410"/>
        <v>0</v>
      </c>
      <c r="M3873" s="21" t="s">
        <v>5592</v>
      </c>
      <c r="N3873" s="30">
        <v>45959</v>
      </c>
      <c r="O3873" s="48">
        <v>3487.25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11"/>
        <v>1</v>
      </c>
      <c r="Z3873" s="21" t="str">
        <f t="shared" si="412"/>
        <v>Wednesday</v>
      </c>
      <c r="AA3873" s="21" t="str">
        <f t="shared" si="413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3872</v>
      </c>
      <c r="B3874" s="21" t="s">
        <v>5441</v>
      </c>
      <c r="C3874" s="30">
        <v>45954</v>
      </c>
      <c r="D3874" s="30">
        <v>45958</v>
      </c>
      <c r="E3874" s="47">
        <v>25.8</v>
      </c>
      <c r="F3874" s="47">
        <f t="shared" si="408"/>
        <v>2270.4</v>
      </c>
      <c r="G3874" s="48">
        <f t="shared" si="409"/>
        <v>2270.4</v>
      </c>
      <c r="H3874" s="21" t="s">
        <v>5468</v>
      </c>
      <c r="I3874" s="21" t="s">
        <v>5501</v>
      </c>
      <c r="J3874" s="21">
        <v>1</v>
      </c>
      <c r="K3874" s="21">
        <v>1</v>
      </c>
      <c r="L3874" s="21">
        <f t="shared" si="410"/>
        <v>0</v>
      </c>
      <c r="M3874" s="21" t="s">
        <v>5592</v>
      </c>
      <c r="N3874" s="30">
        <v>45959</v>
      </c>
      <c r="O3874" s="48">
        <v>4052.75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11"/>
        <v>1</v>
      </c>
      <c r="Z3874" s="21" t="str">
        <f t="shared" si="412"/>
        <v>Wednesday</v>
      </c>
      <c r="AA3874" s="21" t="str">
        <f t="shared" si="413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x14ac:dyDescent="0.25">
      <c r="A3875" s="21">
        <v>3873</v>
      </c>
      <c r="B3875" s="21" t="s">
        <v>5441</v>
      </c>
      <c r="C3875" s="30">
        <v>45954</v>
      </c>
      <c r="D3875" s="30">
        <v>45958</v>
      </c>
      <c r="E3875" s="47">
        <v>22.8</v>
      </c>
      <c r="F3875" s="47">
        <f t="shared" si="408"/>
        <v>2006.4</v>
      </c>
      <c r="G3875" s="48">
        <f t="shared" si="409"/>
        <v>2006.4</v>
      </c>
      <c r="H3875" s="21" t="s">
        <v>5469</v>
      </c>
      <c r="I3875" s="21" t="s">
        <v>5502</v>
      </c>
      <c r="J3875" s="21">
        <v>1</v>
      </c>
      <c r="K3875" s="21">
        <v>1</v>
      </c>
      <c r="L3875" s="21">
        <f t="shared" si="410"/>
        <v>0</v>
      </c>
      <c r="M3875" s="21" t="s">
        <v>5592</v>
      </c>
      <c r="N3875" s="30">
        <v>45959</v>
      </c>
      <c r="O3875" s="48">
        <v>3581.5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11"/>
        <v>1</v>
      </c>
      <c r="Z3875" s="21" t="str">
        <f t="shared" si="412"/>
        <v>Wednesday</v>
      </c>
      <c r="AA3875" s="21" t="str">
        <f t="shared" si="413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x14ac:dyDescent="0.25">
      <c r="A3876" s="21">
        <v>3874</v>
      </c>
      <c r="B3876" s="21" t="s">
        <v>5441</v>
      </c>
      <c r="C3876" s="30">
        <v>45954</v>
      </c>
      <c r="D3876" s="30">
        <v>45958</v>
      </c>
      <c r="E3876" s="47">
        <v>24</v>
      </c>
      <c r="F3876" s="47">
        <f t="shared" si="408"/>
        <v>2112</v>
      </c>
      <c r="G3876" s="48">
        <f t="shared" si="409"/>
        <v>2112</v>
      </c>
      <c r="H3876" s="21" t="s">
        <v>5470</v>
      </c>
      <c r="I3876" s="21" t="s">
        <v>5503</v>
      </c>
      <c r="J3876" s="21">
        <v>1</v>
      </c>
      <c r="K3876" s="21">
        <v>1</v>
      </c>
      <c r="L3876" s="21">
        <f t="shared" si="410"/>
        <v>0</v>
      </c>
      <c r="M3876" s="21" t="s">
        <v>5592</v>
      </c>
      <c r="N3876" s="30">
        <v>45959</v>
      </c>
      <c r="O3876" s="48">
        <v>3770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11"/>
        <v>1</v>
      </c>
      <c r="Z3876" s="21" t="str">
        <f t="shared" si="412"/>
        <v>Wednesday</v>
      </c>
      <c r="AA3876" s="21" t="str">
        <f t="shared" si="413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3875</v>
      </c>
      <c r="B3877" s="21" t="s">
        <v>5441</v>
      </c>
      <c r="C3877" s="30">
        <v>45954</v>
      </c>
      <c r="D3877" s="30">
        <v>45958</v>
      </c>
      <c r="E3877" s="47">
        <v>36</v>
      </c>
      <c r="F3877" s="47">
        <f t="shared" si="408"/>
        <v>3168</v>
      </c>
      <c r="G3877" s="48">
        <f t="shared" si="409"/>
        <v>3168</v>
      </c>
      <c r="H3877" s="21" t="s">
        <v>5471</v>
      </c>
      <c r="I3877" s="21" t="s">
        <v>5504</v>
      </c>
      <c r="J3877" s="21">
        <v>1</v>
      </c>
      <c r="K3877" s="21">
        <v>1</v>
      </c>
      <c r="L3877" s="21">
        <f t="shared" si="410"/>
        <v>0</v>
      </c>
      <c r="M3877" s="21" t="s">
        <v>5592</v>
      </c>
      <c r="N3877" s="30">
        <v>45959</v>
      </c>
      <c r="O3877" s="48">
        <v>5655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11"/>
        <v>1</v>
      </c>
      <c r="Z3877" s="21" t="str">
        <f t="shared" si="412"/>
        <v>Wednesday</v>
      </c>
      <c r="AA3877" s="21" t="str">
        <f t="shared" si="413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x14ac:dyDescent="0.25">
      <c r="A3878" s="21">
        <v>3876</v>
      </c>
      <c r="B3878" s="21" t="s">
        <v>5441</v>
      </c>
      <c r="C3878" s="30">
        <v>45954</v>
      </c>
      <c r="D3878" s="30">
        <v>45958</v>
      </c>
      <c r="E3878" s="47">
        <v>25.8</v>
      </c>
      <c r="F3878" s="47">
        <f t="shared" si="408"/>
        <v>2270.4</v>
      </c>
      <c r="G3878" s="48">
        <f t="shared" si="409"/>
        <v>2270.4</v>
      </c>
      <c r="H3878" s="21" t="s">
        <v>5472</v>
      </c>
      <c r="I3878" s="21" t="s">
        <v>5505</v>
      </c>
      <c r="J3878" s="21">
        <v>1</v>
      </c>
      <c r="K3878" s="21">
        <v>1</v>
      </c>
      <c r="L3878" s="21">
        <f t="shared" si="410"/>
        <v>0</v>
      </c>
      <c r="M3878" s="21" t="s">
        <v>5592</v>
      </c>
      <c r="N3878" s="30">
        <v>45959</v>
      </c>
      <c r="O3878" s="48">
        <v>4052.75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11"/>
        <v>1</v>
      </c>
      <c r="Z3878" s="21" t="str">
        <f t="shared" si="412"/>
        <v>Wednesday</v>
      </c>
      <c r="AA3878" s="21" t="str">
        <f t="shared" si="413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x14ac:dyDescent="0.25">
      <c r="A3879" s="21">
        <v>3877</v>
      </c>
      <c r="B3879" s="21" t="s">
        <v>5441</v>
      </c>
      <c r="C3879" s="30">
        <v>45954</v>
      </c>
      <c r="D3879" s="30">
        <v>45958</v>
      </c>
      <c r="E3879" s="47">
        <v>24</v>
      </c>
      <c r="F3879" s="47">
        <f t="shared" si="408"/>
        <v>2112</v>
      </c>
      <c r="G3879" s="48">
        <f t="shared" si="409"/>
        <v>2112</v>
      </c>
      <c r="H3879" s="21" t="s">
        <v>5473</v>
      </c>
      <c r="I3879" s="21" t="s">
        <v>5506</v>
      </c>
      <c r="J3879" s="21">
        <v>1</v>
      </c>
      <c r="K3879" s="21">
        <v>1</v>
      </c>
      <c r="L3879" s="21">
        <f t="shared" si="410"/>
        <v>0</v>
      </c>
      <c r="M3879" s="21" t="s">
        <v>5592</v>
      </c>
      <c r="N3879" s="30">
        <v>45959</v>
      </c>
      <c r="O3879" s="48">
        <v>3770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11"/>
        <v>1</v>
      </c>
      <c r="Z3879" s="21" t="str">
        <f t="shared" si="412"/>
        <v>Wednesday</v>
      </c>
      <c r="AA3879" s="21" t="str">
        <f t="shared" si="413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x14ac:dyDescent="0.25">
      <c r="A3880" s="21">
        <v>3878</v>
      </c>
      <c r="B3880" s="21" t="s">
        <v>5441</v>
      </c>
      <c r="C3880" s="30">
        <v>45954</v>
      </c>
      <c r="D3880" s="30">
        <v>45958</v>
      </c>
      <c r="E3880" s="47">
        <v>28.2</v>
      </c>
      <c r="F3880" s="47">
        <f t="shared" si="408"/>
        <v>2481.6</v>
      </c>
      <c r="G3880" s="48">
        <f t="shared" si="409"/>
        <v>2481.6</v>
      </c>
      <c r="H3880" s="21" t="s">
        <v>5474</v>
      </c>
      <c r="I3880" s="21" t="s">
        <v>5507</v>
      </c>
      <c r="J3880" s="21">
        <v>1</v>
      </c>
      <c r="K3880" s="21">
        <v>1</v>
      </c>
      <c r="L3880" s="21">
        <f t="shared" si="410"/>
        <v>0</v>
      </c>
      <c r="M3880" s="21" t="s">
        <v>5592</v>
      </c>
      <c r="N3880" s="30">
        <v>45959</v>
      </c>
      <c r="O3880" s="48">
        <v>4429.75</v>
      </c>
      <c r="P3880" s="21" t="s">
        <v>621</v>
      </c>
      <c r="Q3880" s="21">
        <v>58157567263</v>
      </c>
      <c r="R3880" s="21" t="s">
        <v>40</v>
      </c>
      <c r="S3880" s="3">
        <v>-20</v>
      </c>
      <c r="T3880" s="37"/>
      <c r="U3880" s="21" t="s">
        <v>520</v>
      </c>
      <c r="V3880" s="21" t="str">
        <f>VLOOKUP(P3880,'Customer List'!B:C,2,)</f>
        <v>Hyderabad</v>
      </c>
      <c r="W3880" s="38"/>
      <c r="X3880" s="30">
        <v>45960</v>
      </c>
      <c r="Y3880" s="21">
        <f t="shared" si="411"/>
        <v>1</v>
      </c>
      <c r="Z3880" s="21" t="str">
        <f t="shared" si="412"/>
        <v>Wednesday</v>
      </c>
      <c r="AA3880" s="21" t="str">
        <f t="shared" si="413"/>
        <v>Thursday</v>
      </c>
      <c r="AB3880" s="21" t="str">
        <f>VLOOKUP(U3880,'Currency Sheet'!A:C,3,)</f>
        <v>DOLLAR</v>
      </c>
      <c r="AC3880" s="42" t="str">
        <f>VLOOKUP(P3880,'Customer List'!B:D,3,)</f>
        <v>OutStation</v>
      </c>
    </row>
    <row r="3881" spans="1:29" x14ac:dyDescent="0.25">
      <c r="A3881" s="21">
        <v>3879</v>
      </c>
      <c r="B3881" s="21" t="s">
        <v>5442</v>
      </c>
      <c r="C3881" s="30" t="s">
        <v>5442</v>
      </c>
      <c r="D3881" s="30">
        <v>45958</v>
      </c>
      <c r="E3881" s="47">
        <v>0</v>
      </c>
      <c r="F3881" s="47">
        <f t="shared" si="408"/>
        <v>0</v>
      </c>
      <c r="G3881" s="48">
        <f t="shared" si="409"/>
        <v>0</v>
      </c>
      <c r="H3881" s="21" t="s">
        <v>5475</v>
      </c>
      <c r="I3881" s="21"/>
      <c r="J3881" s="21">
        <v>1</v>
      </c>
      <c r="K3881" s="21"/>
      <c r="L3881" s="21">
        <f t="shared" si="410"/>
        <v>1</v>
      </c>
      <c r="M3881" s="21"/>
      <c r="N3881" s="30"/>
      <c r="O3881" s="48"/>
      <c r="P3881" s="21" t="s">
        <v>1145</v>
      </c>
      <c r="Q3881" s="21"/>
      <c r="R3881" s="21"/>
      <c r="S3881" s="3">
        <v>-20</v>
      </c>
      <c r="T3881" s="37" t="s">
        <v>5442</v>
      </c>
      <c r="U3881" s="21" t="s">
        <v>520</v>
      </c>
      <c r="V3881" s="21" t="str">
        <f>VLOOKUP(P3881,'Customer List'!B:C,2,)</f>
        <v>STOCK</v>
      </c>
      <c r="W3881" s="38" t="s">
        <v>1145</v>
      </c>
      <c r="X3881" s="30" t="str">
        <f>IF(OR(R3881 = "PRIYANKA MADAM", R3881 = "DEEPAK", R3881 = "PORTER"),N3881,"")</f>
        <v/>
      </c>
      <c r="Y3881" s="21" t="str">
        <f t="shared" si="411"/>
        <v/>
      </c>
      <c r="Z3881" s="21" t="str">
        <f t="shared" si="412"/>
        <v/>
      </c>
      <c r="AA3881" s="21" t="str">
        <f t="shared" si="413"/>
        <v/>
      </c>
      <c r="AB3881" s="21" t="str">
        <f>VLOOKUP(U3881,'Currency Sheet'!A:C,3,)</f>
        <v>DOLLAR</v>
      </c>
      <c r="AC3881" s="42" t="str">
        <f>VLOOKUP(P3881,'Customer List'!B:D,3,)</f>
        <v>STOCK</v>
      </c>
    </row>
    <row r="3882" spans="1:29" x14ac:dyDescent="0.25">
      <c r="A3882" s="21">
        <v>3880</v>
      </c>
      <c r="B3882" s="21" t="s">
        <v>5561</v>
      </c>
      <c r="C3882" s="30">
        <v>45954</v>
      </c>
      <c r="D3882" s="30">
        <v>45960</v>
      </c>
      <c r="E3882" s="47">
        <v>19.8</v>
      </c>
      <c r="F3882" s="47">
        <f t="shared" si="408"/>
        <v>1742.4</v>
      </c>
      <c r="G3882" s="48">
        <f t="shared" si="409"/>
        <v>1742.4</v>
      </c>
      <c r="H3882" s="21">
        <v>100311</v>
      </c>
      <c r="I3882" s="21" t="s">
        <v>5159</v>
      </c>
      <c r="J3882" s="21">
        <v>1</v>
      </c>
      <c r="K3882" s="21">
        <v>1</v>
      </c>
      <c r="L3882" s="21">
        <f t="shared" si="410"/>
        <v>0</v>
      </c>
      <c r="M3882" s="21" t="s">
        <v>5612</v>
      </c>
      <c r="N3882" s="30">
        <v>45961</v>
      </c>
      <c r="O3882" s="48">
        <v>4859.25</v>
      </c>
      <c r="P3882" s="21" t="s">
        <v>30</v>
      </c>
      <c r="Q3882" s="21" t="s">
        <v>2070</v>
      </c>
      <c r="R3882" s="21" t="s">
        <v>847</v>
      </c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>
        <f>IF(OR(R3882 = "PRIYANKA MADAM", R3882 = "DEEPAK", R3882 = "PORTER"),N3882,"")</f>
        <v>45961</v>
      </c>
      <c r="Y3882" s="21">
        <f t="shared" si="411"/>
        <v>0</v>
      </c>
      <c r="Z3882" s="21" t="str">
        <f t="shared" si="412"/>
        <v>Friday</v>
      </c>
      <c r="AA3882" s="21" t="str">
        <f t="shared" si="413"/>
        <v>Friday</v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3881</v>
      </c>
      <c r="B3883" s="21" t="s">
        <v>5561</v>
      </c>
      <c r="C3883" s="30">
        <v>45954</v>
      </c>
      <c r="D3883" s="30">
        <v>45960</v>
      </c>
      <c r="E3883" s="47">
        <v>59.4</v>
      </c>
      <c r="F3883" s="47">
        <f t="shared" si="408"/>
        <v>5227.2</v>
      </c>
      <c r="G3883" s="48">
        <f t="shared" si="409"/>
        <v>5227.2</v>
      </c>
      <c r="H3883" s="21">
        <v>100406</v>
      </c>
      <c r="I3883" s="21" t="s">
        <v>4757</v>
      </c>
      <c r="J3883" s="21">
        <v>1</v>
      </c>
      <c r="K3883" s="21">
        <v>1</v>
      </c>
      <c r="L3883" s="21">
        <f t="shared" si="410"/>
        <v>0</v>
      </c>
      <c r="M3883" s="21" t="s">
        <v>5616</v>
      </c>
      <c r="N3883" s="30">
        <v>45962</v>
      </c>
      <c r="O3883" s="48">
        <v>11508.75</v>
      </c>
      <c r="P3883" s="21" t="s">
        <v>3593</v>
      </c>
      <c r="Q3883" s="21">
        <v>58157690710</v>
      </c>
      <c r="R3883" s="21" t="s">
        <v>40</v>
      </c>
      <c r="S3883" s="3">
        <v>4</v>
      </c>
      <c r="T3883" s="37"/>
      <c r="U3883" s="21" t="s">
        <v>18</v>
      </c>
      <c r="V3883" s="21" t="str">
        <f>VLOOKUP(P3883,'Customer List'!B:C,2,)</f>
        <v>Kharagpur</v>
      </c>
      <c r="W3883" s="38"/>
      <c r="X3883" s="30">
        <v>45964</v>
      </c>
      <c r="Y3883" s="21">
        <f t="shared" si="411"/>
        <v>2</v>
      </c>
      <c r="Z3883" s="21" t="str">
        <f t="shared" si="412"/>
        <v>Saturday</v>
      </c>
      <c r="AA3883" s="21" t="str">
        <f t="shared" si="413"/>
        <v>Monday</v>
      </c>
      <c r="AB3883" s="21" t="str">
        <f>VLOOKUP(U3883,'Currency Sheet'!A:C,3,)</f>
        <v>DOLLAR</v>
      </c>
      <c r="AC3883" s="42" t="str">
        <f>VLOOKUP(P3883,'Customer List'!B:D,3,)</f>
        <v>OutStation</v>
      </c>
    </row>
    <row r="3884" spans="1:29" x14ac:dyDescent="0.25">
      <c r="A3884" s="21">
        <v>3882</v>
      </c>
      <c r="B3884" s="21" t="s">
        <v>5561</v>
      </c>
      <c r="C3884" s="30">
        <v>45954</v>
      </c>
      <c r="D3884" s="30">
        <v>45960</v>
      </c>
      <c r="E3884" s="47">
        <v>191.8</v>
      </c>
      <c r="F3884" s="47">
        <f t="shared" si="408"/>
        <v>16878.400000000001</v>
      </c>
      <c r="G3884" s="48">
        <f t="shared" si="409"/>
        <v>33756.800000000003</v>
      </c>
      <c r="H3884" s="21">
        <v>100449</v>
      </c>
      <c r="I3884" s="21" t="s">
        <v>4757</v>
      </c>
      <c r="J3884" s="21">
        <v>2</v>
      </c>
      <c r="K3884" s="21">
        <v>2</v>
      </c>
      <c r="L3884" s="21">
        <f t="shared" si="410"/>
        <v>0</v>
      </c>
      <c r="M3884" s="21" t="s">
        <v>5693</v>
      </c>
      <c r="N3884" s="30">
        <v>45961</v>
      </c>
      <c r="O3884" s="48">
        <v>43209.8</v>
      </c>
      <c r="P3884" s="21" t="s">
        <v>16</v>
      </c>
      <c r="Q3884" s="21" t="s">
        <v>5959</v>
      </c>
      <c r="R3884" s="21" t="s">
        <v>637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411"/>
        <v>0</v>
      </c>
      <c r="Z3884" s="21" t="str">
        <f t="shared" si="412"/>
        <v>Friday</v>
      </c>
      <c r="AA3884" s="21" t="str">
        <f t="shared" si="413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x14ac:dyDescent="0.25">
      <c r="A3885" s="21">
        <v>3883</v>
      </c>
      <c r="B3885" s="21" t="s">
        <v>5561</v>
      </c>
      <c r="C3885" s="30">
        <v>45954</v>
      </c>
      <c r="D3885" s="30">
        <v>45960</v>
      </c>
      <c r="E3885" s="47">
        <v>56.4</v>
      </c>
      <c r="F3885" s="47">
        <f t="shared" si="408"/>
        <v>4963.2</v>
      </c>
      <c r="G3885" s="48">
        <f t="shared" si="409"/>
        <v>4963.2</v>
      </c>
      <c r="H3885" s="21">
        <v>100534</v>
      </c>
      <c r="I3885" s="21" t="s">
        <v>4757</v>
      </c>
      <c r="J3885" s="21">
        <v>1</v>
      </c>
      <c r="K3885" s="21">
        <v>1</v>
      </c>
      <c r="L3885" s="21">
        <f t="shared" si="410"/>
        <v>0</v>
      </c>
      <c r="M3885" s="21" t="s">
        <v>5612</v>
      </c>
      <c r="N3885" s="30">
        <v>45961</v>
      </c>
      <c r="O3885" s="48">
        <v>13841.5</v>
      </c>
      <c r="P3885" s="21" t="s">
        <v>30</v>
      </c>
      <c r="Q3885" s="21" t="s">
        <v>2070</v>
      </c>
      <c r="R3885" s="21" t="s">
        <v>847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411"/>
        <v>0</v>
      </c>
      <c r="Z3885" s="21" t="str">
        <f t="shared" si="412"/>
        <v>Friday</v>
      </c>
      <c r="AA3885" s="21" t="str">
        <f t="shared" si="413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3884</v>
      </c>
      <c r="B3886" s="21" t="s">
        <v>5561</v>
      </c>
      <c r="C3886" s="30">
        <v>45954</v>
      </c>
      <c r="D3886" s="30">
        <v>45960</v>
      </c>
      <c r="E3886" s="47">
        <v>191.1</v>
      </c>
      <c r="F3886" s="47">
        <f t="shared" si="408"/>
        <v>16816.8</v>
      </c>
      <c r="G3886" s="48">
        <f t="shared" si="409"/>
        <v>33633.599999999999</v>
      </c>
      <c r="H3886" s="21">
        <v>103059</v>
      </c>
      <c r="I3886" s="21" t="s">
        <v>5163</v>
      </c>
      <c r="J3886" s="21">
        <v>2</v>
      </c>
      <c r="K3886" s="21">
        <v>2</v>
      </c>
      <c r="L3886" s="21">
        <f t="shared" si="410"/>
        <v>0</v>
      </c>
      <c r="M3886" s="21" t="s">
        <v>5693</v>
      </c>
      <c r="N3886" s="30">
        <v>45961</v>
      </c>
      <c r="O3886" s="48">
        <v>43052.1</v>
      </c>
      <c r="P3886" s="21" t="s">
        <v>16</v>
      </c>
      <c r="Q3886" s="21" t="s">
        <v>5959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45961</v>
      </c>
      <c r="Y3886" s="21">
        <f t="shared" si="411"/>
        <v>0</v>
      </c>
      <c r="Z3886" s="21" t="str">
        <f t="shared" si="412"/>
        <v>Friday</v>
      </c>
      <c r="AA3886" s="21" t="str">
        <f t="shared" si="413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3885</v>
      </c>
      <c r="B3887" s="21" t="s">
        <v>5561</v>
      </c>
      <c r="C3887" s="30">
        <v>45954</v>
      </c>
      <c r="D3887" s="30">
        <v>45960</v>
      </c>
      <c r="E3887" s="47">
        <v>188.4</v>
      </c>
      <c r="F3887" s="47">
        <f t="shared" si="408"/>
        <v>16579.2</v>
      </c>
      <c r="G3887" s="48">
        <f t="shared" si="409"/>
        <v>33158.400000000001</v>
      </c>
      <c r="H3887" s="21">
        <v>344814</v>
      </c>
      <c r="I3887" s="21" t="s">
        <v>4767</v>
      </c>
      <c r="J3887" s="21">
        <v>2</v>
      </c>
      <c r="K3887" s="21">
        <v>2</v>
      </c>
      <c r="L3887" s="21">
        <f t="shared" si="410"/>
        <v>0</v>
      </c>
      <c r="M3887" s="21" t="s">
        <v>5687</v>
      </c>
      <c r="N3887" s="30">
        <v>45964</v>
      </c>
      <c r="O3887" s="48">
        <v>82739</v>
      </c>
      <c r="P3887" s="21" t="s">
        <v>625</v>
      </c>
      <c r="Q3887" s="21" t="s">
        <v>2070</v>
      </c>
      <c r="R3887" s="21" t="s">
        <v>637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>IF(OR(R3887 = "PRIYANKA MADAM", R3887 = "DEEPAK", R3887 = "PORTER"),N3887,"")</f>
        <v>45964</v>
      </c>
      <c r="Y3887" s="21">
        <f t="shared" si="411"/>
        <v>0</v>
      </c>
      <c r="Z3887" s="21" t="str">
        <f t="shared" si="412"/>
        <v>Monday</v>
      </c>
      <c r="AA3887" s="21" t="str">
        <f t="shared" si="413"/>
        <v>Monday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3886</v>
      </c>
      <c r="B3888" s="21" t="s">
        <v>5561</v>
      </c>
      <c r="C3888" s="30">
        <v>45954</v>
      </c>
      <c r="D3888" s="30">
        <v>45960</v>
      </c>
      <c r="E3888" s="47">
        <v>54</v>
      </c>
      <c r="F3888" s="47">
        <f t="shared" si="408"/>
        <v>4752</v>
      </c>
      <c r="G3888" s="48">
        <f t="shared" si="409"/>
        <v>4752</v>
      </c>
      <c r="H3888" s="21">
        <v>103319</v>
      </c>
      <c r="I3888" s="21" t="s">
        <v>5531</v>
      </c>
      <c r="J3888" s="21">
        <v>1</v>
      </c>
      <c r="K3888" s="21">
        <v>1</v>
      </c>
      <c r="L3888" s="21">
        <f t="shared" si="410"/>
        <v>0</v>
      </c>
      <c r="M3888" s="21" t="s">
        <v>5604</v>
      </c>
      <c r="N3888" s="30">
        <v>45962</v>
      </c>
      <c r="O3888" s="48">
        <v>8370</v>
      </c>
      <c r="P3888" s="21" t="s">
        <v>39</v>
      </c>
      <c r="Q3888" s="21">
        <v>58157689590</v>
      </c>
      <c r="R3888" s="21" t="s">
        <v>40</v>
      </c>
      <c r="S3888" s="3">
        <v>4</v>
      </c>
      <c r="T3888" s="37"/>
      <c r="U3888" s="21" t="s">
        <v>18</v>
      </c>
      <c r="V3888" s="21" t="str">
        <f>VLOOKUP(P3888,'Customer List'!B:C,2,)</f>
        <v>Pune</v>
      </c>
      <c r="W3888" s="38"/>
      <c r="X3888" s="30">
        <v>45966</v>
      </c>
      <c r="Y3888" s="21">
        <f t="shared" si="411"/>
        <v>4</v>
      </c>
      <c r="Z3888" s="21" t="str">
        <f t="shared" si="412"/>
        <v>Saturday</v>
      </c>
      <c r="AA3888" s="21" t="str">
        <f t="shared" si="413"/>
        <v>Wednesday</v>
      </c>
      <c r="AB3888" s="21" t="str">
        <f>VLOOKUP(U3888,'Currency Sheet'!A:C,3,)</f>
        <v>DOLLAR</v>
      </c>
      <c r="AC3888" s="42" t="str">
        <f>VLOOKUP(P3888,'Customer List'!B:D,3,)</f>
        <v>OutStation</v>
      </c>
    </row>
    <row r="3889" spans="1:29" x14ac:dyDescent="0.25">
      <c r="A3889" s="21">
        <v>3887</v>
      </c>
      <c r="B3889" s="21" t="s">
        <v>5561</v>
      </c>
      <c r="C3889" s="30">
        <v>45954</v>
      </c>
      <c r="D3889" s="30">
        <v>45960</v>
      </c>
      <c r="E3889" s="47">
        <v>175.8</v>
      </c>
      <c r="F3889" s="47">
        <f t="shared" si="408"/>
        <v>15470.400000000001</v>
      </c>
      <c r="G3889" s="48">
        <f t="shared" si="409"/>
        <v>15470.400000000001</v>
      </c>
      <c r="H3889" s="21">
        <v>104506</v>
      </c>
      <c r="I3889" s="21" t="s">
        <v>5165</v>
      </c>
      <c r="J3889" s="21">
        <v>1</v>
      </c>
      <c r="K3889" s="21">
        <v>1</v>
      </c>
      <c r="L3889" s="21">
        <f t="shared" si="410"/>
        <v>0</v>
      </c>
      <c r="M3889" s="21" t="s">
        <v>5693</v>
      </c>
      <c r="N3889" s="30">
        <v>45961</v>
      </c>
      <c r="O3889" s="48">
        <v>23103.05</v>
      </c>
      <c r="P3889" s="21" t="s">
        <v>16</v>
      </c>
      <c r="Q3889" s="21" t="s">
        <v>5959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45961</v>
      </c>
      <c r="Y3889" s="21">
        <f t="shared" si="411"/>
        <v>0</v>
      </c>
      <c r="Z3889" s="21" t="str">
        <f t="shared" si="412"/>
        <v>Friday</v>
      </c>
      <c r="AA3889" s="21" t="str">
        <f t="shared" si="413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3888</v>
      </c>
      <c r="B3890" s="21" t="s">
        <v>5561</v>
      </c>
      <c r="C3890" s="30">
        <v>45954</v>
      </c>
      <c r="D3890" s="30">
        <v>45960</v>
      </c>
      <c r="E3890" s="47">
        <v>193.8</v>
      </c>
      <c r="F3890" s="47">
        <f t="shared" si="408"/>
        <v>17054.400000000001</v>
      </c>
      <c r="G3890" s="48">
        <f t="shared" si="409"/>
        <v>17054.400000000001</v>
      </c>
      <c r="H3890" s="21">
        <v>108748</v>
      </c>
      <c r="I3890" s="21" t="s">
        <v>5532</v>
      </c>
      <c r="J3890" s="21">
        <v>1</v>
      </c>
      <c r="K3890" s="21">
        <v>1</v>
      </c>
      <c r="L3890" s="21">
        <f t="shared" si="410"/>
        <v>0</v>
      </c>
      <c r="M3890" s="21" t="s">
        <v>5693</v>
      </c>
      <c r="N3890" s="30">
        <v>45961</v>
      </c>
      <c r="O3890" s="48">
        <v>25468.55</v>
      </c>
      <c r="P3890" s="21" t="s">
        <v>16</v>
      </c>
      <c r="Q3890" s="21" t="s">
        <v>5959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>IF(OR(R3890 = "PRIYANKA MADAM", R3890 = "DEEPAK", R3890 = "PORTER"),N3890,"")</f>
        <v>45961</v>
      </c>
      <c r="Y3890" s="21">
        <f t="shared" si="411"/>
        <v>0</v>
      </c>
      <c r="Z3890" s="21" t="str">
        <f t="shared" si="412"/>
        <v>Friday</v>
      </c>
      <c r="AA3890" s="21" t="str">
        <f t="shared" si="413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3889</v>
      </c>
      <c r="B3891" s="21" t="s">
        <v>5561</v>
      </c>
      <c r="C3891" s="30">
        <v>45954</v>
      </c>
      <c r="D3891" s="30">
        <v>45960</v>
      </c>
      <c r="E3891" s="47">
        <v>66</v>
      </c>
      <c r="F3891" s="47">
        <f t="shared" si="408"/>
        <v>5808</v>
      </c>
      <c r="G3891" s="48">
        <f t="shared" si="409"/>
        <v>5808</v>
      </c>
      <c r="H3891" s="21">
        <v>119307</v>
      </c>
      <c r="I3891" s="21" t="s">
        <v>5533</v>
      </c>
      <c r="J3891" s="21">
        <v>1</v>
      </c>
      <c r="K3891" s="21">
        <v>1</v>
      </c>
      <c r="L3891" s="21">
        <f t="shared" si="410"/>
        <v>0</v>
      </c>
      <c r="M3891" s="21" t="s">
        <v>5595</v>
      </c>
      <c r="N3891" s="30">
        <v>45962</v>
      </c>
      <c r="O3891" s="48">
        <v>10230</v>
      </c>
      <c r="P3891" s="21" t="s">
        <v>621</v>
      </c>
      <c r="Q3891" s="21">
        <v>58157688982</v>
      </c>
      <c r="R3891" s="21" t="s">
        <v>40</v>
      </c>
      <c r="S3891" s="3">
        <v>4</v>
      </c>
      <c r="T3891" s="37"/>
      <c r="U3891" s="21" t="s">
        <v>18</v>
      </c>
      <c r="V3891" s="21" t="str">
        <f>VLOOKUP(P3891,'Customer List'!B:C,2,)</f>
        <v>Hyderabad</v>
      </c>
      <c r="W3891" s="38"/>
      <c r="X3891" s="30">
        <v>45964</v>
      </c>
      <c r="Y3891" s="21">
        <f t="shared" si="411"/>
        <v>2</v>
      </c>
      <c r="Z3891" s="21" t="str">
        <f t="shared" si="412"/>
        <v>Saturday</v>
      </c>
      <c r="AA3891" s="21" t="str">
        <f t="shared" si="413"/>
        <v>Monday</v>
      </c>
      <c r="AB3891" s="21" t="str">
        <f>VLOOKUP(U3891,'Currency Sheet'!A:C,3,)</f>
        <v>DOLLAR</v>
      </c>
      <c r="AC3891" s="42" t="str">
        <f>VLOOKUP(P3891,'Customer List'!B:D,3,)</f>
        <v>OutStation</v>
      </c>
    </row>
    <row r="3892" spans="1:29" x14ac:dyDescent="0.25">
      <c r="A3892" s="21">
        <v>3890</v>
      </c>
      <c r="B3892" s="21" t="s">
        <v>5561</v>
      </c>
      <c r="C3892" s="30">
        <v>45954</v>
      </c>
      <c r="D3892" s="30">
        <v>45960</v>
      </c>
      <c r="E3892" s="47">
        <v>222</v>
      </c>
      <c r="F3892" s="47">
        <f t="shared" si="408"/>
        <v>19536</v>
      </c>
      <c r="G3892" s="48">
        <f t="shared" si="409"/>
        <v>19536</v>
      </c>
      <c r="H3892" s="21">
        <v>123146</v>
      </c>
      <c r="I3892" s="21" t="s">
        <v>4760</v>
      </c>
      <c r="J3892" s="21">
        <v>1</v>
      </c>
      <c r="K3892" s="21">
        <v>1</v>
      </c>
      <c r="L3892" s="21">
        <f t="shared" si="410"/>
        <v>0</v>
      </c>
      <c r="M3892" s="21" t="s">
        <v>5693</v>
      </c>
      <c r="N3892" s="30">
        <v>45961</v>
      </c>
      <c r="O3892" s="48">
        <v>29174.5</v>
      </c>
      <c r="P3892" s="21" t="s">
        <v>16</v>
      </c>
      <c r="Q3892" s="21" t="s">
        <v>5959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ref="X3892:X3900" si="415">IF(OR(R3892 = "PRIYANKA MADAM", R3892 = "DEEPAK", R3892 = "PORTER"),N3892,"")</f>
        <v>45961</v>
      </c>
      <c r="Y3892" s="21">
        <f t="shared" si="411"/>
        <v>0</v>
      </c>
      <c r="Z3892" s="21" t="str">
        <f t="shared" si="412"/>
        <v>Friday</v>
      </c>
      <c r="AA3892" s="21" t="str">
        <f t="shared" si="413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3891</v>
      </c>
      <c r="B3893" s="21" t="s">
        <v>5561</v>
      </c>
      <c r="C3893" s="30">
        <v>45954</v>
      </c>
      <c r="D3893" s="30">
        <v>45960</v>
      </c>
      <c r="E3893" s="47">
        <v>63</v>
      </c>
      <c r="F3893" s="47">
        <f t="shared" si="408"/>
        <v>5544</v>
      </c>
      <c r="G3893" s="48">
        <f t="shared" si="409"/>
        <v>5544</v>
      </c>
      <c r="H3893" s="21">
        <v>127611</v>
      </c>
      <c r="I3893" s="21" t="s">
        <v>5171</v>
      </c>
      <c r="J3893" s="21">
        <v>1</v>
      </c>
      <c r="K3893" s="21">
        <v>1</v>
      </c>
      <c r="L3893" s="21">
        <f t="shared" si="410"/>
        <v>0</v>
      </c>
      <c r="M3893" s="21" t="s">
        <v>5612</v>
      </c>
      <c r="N3893" s="30">
        <v>45961</v>
      </c>
      <c r="O3893" s="48">
        <v>15461</v>
      </c>
      <c r="P3893" s="21" t="s">
        <v>30</v>
      </c>
      <c r="Q3893" s="21" t="s">
        <v>2070</v>
      </c>
      <c r="R3893" s="21" t="s">
        <v>847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15"/>
        <v>45961</v>
      </c>
      <c r="Y3893" s="21">
        <f t="shared" si="411"/>
        <v>0</v>
      </c>
      <c r="Z3893" s="21" t="str">
        <f t="shared" si="412"/>
        <v>Friday</v>
      </c>
      <c r="AA3893" s="21" t="str">
        <f t="shared" si="413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3892</v>
      </c>
      <c r="B3894" s="21" t="s">
        <v>5561</v>
      </c>
      <c r="C3894" s="30">
        <v>45954</v>
      </c>
      <c r="D3894" s="30">
        <v>45960</v>
      </c>
      <c r="E3894" s="47">
        <v>207.9</v>
      </c>
      <c r="F3894" s="47">
        <f t="shared" si="408"/>
        <v>18295.2</v>
      </c>
      <c r="G3894" s="48">
        <f t="shared" si="409"/>
        <v>36590.400000000001</v>
      </c>
      <c r="H3894" s="21">
        <v>127641</v>
      </c>
      <c r="I3894" s="21" t="s">
        <v>5171</v>
      </c>
      <c r="J3894" s="21">
        <v>2</v>
      </c>
      <c r="K3894" s="21">
        <v>2</v>
      </c>
      <c r="L3894" s="21">
        <f t="shared" si="410"/>
        <v>0</v>
      </c>
      <c r="M3894" s="21" t="s">
        <v>5693</v>
      </c>
      <c r="N3894" s="30">
        <v>45961</v>
      </c>
      <c r="O3894" s="48">
        <v>46836</v>
      </c>
      <c r="P3894" s="21" t="s">
        <v>16</v>
      </c>
      <c r="Q3894" s="21" t="s">
        <v>5959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415"/>
        <v>45961</v>
      </c>
      <c r="Y3894" s="21">
        <f t="shared" si="411"/>
        <v>0</v>
      </c>
      <c r="Z3894" s="21" t="str">
        <f t="shared" si="412"/>
        <v>Friday</v>
      </c>
      <c r="AA3894" s="21" t="str">
        <f t="shared" si="413"/>
        <v>Friday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x14ac:dyDescent="0.25">
      <c r="A3895" s="21">
        <v>3893</v>
      </c>
      <c r="B3895" s="21" t="s">
        <v>5561</v>
      </c>
      <c r="C3895" s="30">
        <v>45954</v>
      </c>
      <c r="D3895" s="30">
        <v>45960</v>
      </c>
      <c r="E3895" s="47">
        <v>312.2</v>
      </c>
      <c r="F3895" s="47">
        <f t="shared" si="408"/>
        <v>27473.599999999999</v>
      </c>
      <c r="G3895" s="48">
        <f t="shared" si="409"/>
        <v>54947.199999999997</v>
      </c>
      <c r="H3895" s="21">
        <v>500346</v>
      </c>
      <c r="I3895" s="21" t="s">
        <v>5078</v>
      </c>
      <c r="J3895" s="21">
        <v>2</v>
      </c>
      <c r="K3895" s="21">
        <v>2</v>
      </c>
      <c r="L3895" s="21">
        <f t="shared" si="410"/>
        <v>0</v>
      </c>
      <c r="M3895" s="21" t="s">
        <v>5682</v>
      </c>
      <c r="N3895" s="30">
        <v>45964</v>
      </c>
      <c r="O3895" s="48">
        <v>0</v>
      </c>
      <c r="P3895" s="21" t="s">
        <v>625</v>
      </c>
      <c r="Q3895" s="21" t="s">
        <v>2070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15"/>
        <v>45964</v>
      </c>
      <c r="Y3895" s="21">
        <f t="shared" si="411"/>
        <v>0</v>
      </c>
      <c r="Z3895" s="21" t="str">
        <f t="shared" si="412"/>
        <v>Monday</v>
      </c>
      <c r="AA3895" s="21" t="str">
        <f t="shared" si="413"/>
        <v>Monday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x14ac:dyDescent="0.25">
      <c r="A3896" s="21">
        <v>3894</v>
      </c>
      <c r="B3896" s="21" t="s">
        <v>5561</v>
      </c>
      <c r="C3896" s="30">
        <v>45954</v>
      </c>
      <c r="D3896" s="30">
        <v>45960</v>
      </c>
      <c r="E3896" s="47">
        <v>126.60000000000001</v>
      </c>
      <c r="F3896" s="47">
        <f t="shared" si="408"/>
        <v>11140.800000000001</v>
      </c>
      <c r="G3896" s="48">
        <f t="shared" si="409"/>
        <v>22281.600000000002</v>
      </c>
      <c r="H3896" s="21">
        <v>152316</v>
      </c>
      <c r="I3896" s="21" t="s">
        <v>5159</v>
      </c>
      <c r="J3896" s="21">
        <v>2</v>
      </c>
      <c r="K3896" s="21">
        <v>2</v>
      </c>
      <c r="L3896" s="21">
        <f t="shared" si="410"/>
        <v>0</v>
      </c>
      <c r="M3896" s="21" t="s">
        <v>5693</v>
      </c>
      <c r="N3896" s="30">
        <v>45961</v>
      </c>
      <c r="O3896" s="48">
        <v>33274.699999999997</v>
      </c>
      <c r="P3896" s="21" t="s">
        <v>16</v>
      </c>
      <c r="Q3896" s="21" t="s">
        <v>5959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15"/>
        <v>45961</v>
      </c>
      <c r="Y3896" s="21">
        <f t="shared" si="411"/>
        <v>0</v>
      </c>
      <c r="Z3896" s="21" t="str">
        <f t="shared" si="412"/>
        <v>Friday</v>
      </c>
      <c r="AA3896" s="21" t="str">
        <f t="shared" si="413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3895</v>
      </c>
      <c r="B3897" s="21" t="s">
        <v>5561</v>
      </c>
      <c r="C3897" s="30">
        <v>45954</v>
      </c>
      <c r="D3897" s="30">
        <v>45960</v>
      </c>
      <c r="E3897" s="47">
        <v>126.60000000000001</v>
      </c>
      <c r="F3897" s="47">
        <f t="shared" si="408"/>
        <v>11140.800000000001</v>
      </c>
      <c r="G3897" s="48">
        <f t="shared" si="409"/>
        <v>11140.800000000001</v>
      </c>
      <c r="H3897" s="21">
        <v>152316</v>
      </c>
      <c r="I3897" s="21" t="s">
        <v>5159</v>
      </c>
      <c r="J3897" s="21">
        <v>1</v>
      </c>
      <c r="K3897" s="21">
        <v>1</v>
      </c>
      <c r="L3897" s="21">
        <f t="shared" si="410"/>
        <v>0</v>
      </c>
      <c r="M3897" s="21" t="s">
        <v>5693</v>
      </c>
      <c r="N3897" s="30">
        <v>45961</v>
      </c>
      <c r="O3897" s="48">
        <v>0</v>
      </c>
      <c r="P3897" s="21" t="s">
        <v>16</v>
      </c>
      <c r="Q3897" s="21" t="s">
        <v>2070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15"/>
        <v>45961</v>
      </c>
      <c r="Y3897" s="21">
        <f t="shared" si="411"/>
        <v>0</v>
      </c>
      <c r="Z3897" s="21" t="str">
        <f t="shared" si="412"/>
        <v>Friday</v>
      </c>
      <c r="AA3897" s="21" t="str">
        <f t="shared" si="413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x14ac:dyDescent="0.25">
      <c r="A3898" s="21">
        <v>3896</v>
      </c>
      <c r="B3898" s="21" t="s">
        <v>5561</v>
      </c>
      <c r="C3898" s="30">
        <v>45954</v>
      </c>
      <c r="D3898" s="30">
        <v>45960</v>
      </c>
      <c r="E3898" s="47">
        <v>189</v>
      </c>
      <c r="F3898" s="47">
        <f t="shared" si="408"/>
        <v>16632</v>
      </c>
      <c r="G3898" s="48">
        <f t="shared" si="409"/>
        <v>16632</v>
      </c>
      <c r="H3898" s="21">
        <v>152423</v>
      </c>
      <c r="I3898" s="21" t="s">
        <v>5166</v>
      </c>
      <c r="J3898" s="21">
        <v>1</v>
      </c>
      <c r="K3898" s="21">
        <v>1</v>
      </c>
      <c r="L3898" s="21">
        <f t="shared" si="410"/>
        <v>0</v>
      </c>
      <c r="M3898" s="21" t="s">
        <v>5693</v>
      </c>
      <c r="N3898" s="30">
        <v>45961</v>
      </c>
      <c r="O3898" s="48">
        <v>21289.5</v>
      </c>
      <c r="P3898" s="21" t="s">
        <v>16</v>
      </c>
      <c r="Q3898" s="21" t="s">
        <v>5959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15"/>
        <v>45961</v>
      </c>
      <c r="Y3898" s="21">
        <f t="shared" si="411"/>
        <v>0</v>
      </c>
      <c r="Z3898" s="21" t="str">
        <f t="shared" si="412"/>
        <v>Friday</v>
      </c>
      <c r="AA3898" s="21" t="str">
        <f t="shared" si="413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3897</v>
      </c>
      <c r="B3899" s="21" t="s">
        <v>5561</v>
      </c>
      <c r="C3899" s="30">
        <v>45954</v>
      </c>
      <c r="D3899" s="30">
        <v>45960</v>
      </c>
      <c r="E3899" s="47">
        <v>236.6</v>
      </c>
      <c r="F3899" s="47">
        <f t="shared" si="408"/>
        <v>20820.8</v>
      </c>
      <c r="G3899" s="48">
        <f t="shared" si="409"/>
        <v>20820.8</v>
      </c>
      <c r="H3899" s="21">
        <v>155545</v>
      </c>
      <c r="I3899" s="21" t="s">
        <v>5175</v>
      </c>
      <c r="J3899" s="21">
        <v>1</v>
      </c>
      <c r="K3899" s="21">
        <v>1</v>
      </c>
      <c r="L3899" s="21">
        <f t="shared" si="410"/>
        <v>0</v>
      </c>
      <c r="M3899" s="21" t="s">
        <v>5693</v>
      </c>
      <c r="N3899" s="30">
        <v>45961</v>
      </c>
      <c r="O3899" s="48">
        <v>26651.3</v>
      </c>
      <c r="P3899" s="21" t="s">
        <v>16</v>
      </c>
      <c r="Q3899" s="21" t="s">
        <v>5959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15"/>
        <v>45961</v>
      </c>
      <c r="Y3899" s="21">
        <f t="shared" si="411"/>
        <v>0</v>
      </c>
      <c r="Z3899" s="21" t="str">
        <f t="shared" si="412"/>
        <v>Friday</v>
      </c>
      <c r="AA3899" s="21" t="str">
        <f t="shared" si="413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3898</v>
      </c>
      <c r="B3900" s="21" t="s">
        <v>5561</v>
      </c>
      <c r="C3900" s="30">
        <v>45954</v>
      </c>
      <c r="D3900" s="30">
        <v>45960</v>
      </c>
      <c r="E3900" s="47">
        <v>30</v>
      </c>
      <c r="F3900" s="47">
        <f t="shared" si="408"/>
        <v>2640</v>
      </c>
      <c r="G3900" s="48">
        <f t="shared" si="409"/>
        <v>2640</v>
      </c>
      <c r="H3900" s="21">
        <v>300406</v>
      </c>
      <c r="I3900" s="21" t="s">
        <v>4767</v>
      </c>
      <c r="J3900" s="21">
        <v>1</v>
      </c>
      <c r="K3900" s="21">
        <v>1</v>
      </c>
      <c r="L3900" s="21">
        <f t="shared" si="410"/>
        <v>0</v>
      </c>
      <c r="M3900" s="21" t="s">
        <v>5564</v>
      </c>
      <c r="N3900" s="30">
        <v>45961</v>
      </c>
      <c r="O3900" s="48">
        <v>0</v>
      </c>
      <c r="P3900" s="21" t="s">
        <v>625</v>
      </c>
      <c r="Q3900" s="21" t="s">
        <v>2070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 t="shared" si="415"/>
        <v>45961</v>
      </c>
      <c r="Y3900" s="21">
        <f t="shared" si="411"/>
        <v>0</v>
      </c>
      <c r="Z3900" s="21" t="str">
        <f t="shared" si="412"/>
        <v>Friday</v>
      </c>
      <c r="AA3900" s="21" t="str">
        <f t="shared" si="413"/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3899</v>
      </c>
      <c r="B3901" s="21" t="s">
        <v>5561</v>
      </c>
      <c r="C3901" s="30">
        <v>45954</v>
      </c>
      <c r="D3901" s="30">
        <v>45960</v>
      </c>
      <c r="E3901" s="47">
        <v>160.80000000000001</v>
      </c>
      <c r="F3901" s="47">
        <f t="shared" si="408"/>
        <v>14150.400000000001</v>
      </c>
      <c r="G3901" s="48">
        <f t="shared" si="409"/>
        <v>28300.800000000003</v>
      </c>
      <c r="H3901" s="21">
        <v>301028</v>
      </c>
      <c r="I3901" s="21" t="s">
        <v>4768</v>
      </c>
      <c r="J3901" s="21">
        <v>2</v>
      </c>
      <c r="K3901" s="21">
        <v>2</v>
      </c>
      <c r="L3901" s="21">
        <f t="shared" si="410"/>
        <v>0</v>
      </c>
      <c r="M3901" s="21" t="s">
        <v>5646</v>
      </c>
      <c r="N3901" s="30">
        <v>45962</v>
      </c>
      <c r="O3901" s="48">
        <v>49848</v>
      </c>
      <c r="P3901" s="21" t="s">
        <v>2201</v>
      </c>
      <c r="Q3901" s="21">
        <v>58157690846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ASSAM</v>
      </c>
      <c r="W3901" s="38"/>
      <c r="X3901" s="30">
        <v>45964</v>
      </c>
      <c r="Y3901" s="21">
        <f t="shared" si="411"/>
        <v>2</v>
      </c>
      <c r="Z3901" s="21" t="str">
        <f t="shared" si="412"/>
        <v>Saturday</v>
      </c>
      <c r="AA3901" s="21" t="str">
        <f t="shared" si="413"/>
        <v>Monday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3900</v>
      </c>
      <c r="B3902" s="21" t="s">
        <v>5561</v>
      </c>
      <c r="C3902" s="30">
        <v>45954</v>
      </c>
      <c r="D3902" s="30">
        <v>45960</v>
      </c>
      <c r="E3902" s="47">
        <v>304.5</v>
      </c>
      <c r="F3902" s="47">
        <f t="shared" si="408"/>
        <v>26796</v>
      </c>
      <c r="G3902" s="48">
        <f t="shared" si="409"/>
        <v>26796</v>
      </c>
      <c r="H3902" s="21">
        <v>301334</v>
      </c>
      <c r="I3902" s="21" t="s">
        <v>5177</v>
      </c>
      <c r="J3902" s="21">
        <v>1</v>
      </c>
      <c r="K3902" s="21">
        <v>1</v>
      </c>
      <c r="L3902" s="21">
        <f t="shared" si="410"/>
        <v>0</v>
      </c>
      <c r="M3902" s="21" t="s">
        <v>5596</v>
      </c>
      <c r="N3902" s="30">
        <v>45962</v>
      </c>
      <c r="O3902" s="48">
        <v>40455</v>
      </c>
      <c r="P3902" s="21" t="s">
        <v>621</v>
      </c>
      <c r="Q3902" s="21">
        <v>58157688982</v>
      </c>
      <c r="R3902" s="21" t="s">
        <v>40</v>
      </c>
      <c r="S3902" s="3">
        <v>4</v>
      </c>
      <c r="T3902" s="37"/>
      <c r="U3902" s="21" t="s">
        <v>18</v>
      </c>
      <c r="V3902" s="21" t="str">
        <f>VLOOKUP(P3902,'Customer List'!B:C,2,)</f>
        <v>Hyderabad</v>
      </c>
      <c r="W3902" s="38"/>
      <c r="X3902" s="30">
        <v>45964</v>
      </c>
      <c r="Y3902" s="21">
        <f t="shared" si="411"/>
        <v>2</v>
      </c>
      <c r="Z3902" s="21" t="str">
        <f t="shared" si="412"/>
        <v>Saturday</v>
      </c>
      <c r="AA3902" s="21" t="str">
        <f t="shared" si="413"/>
        <v>Monday</v>
      </c>
      <c r="AB3902" s="21" t="str">
        <f>VLOOKUP(U3902,'Currency Sheet'!A:C,3,)</f>
        <v>DOLLAR</v>
      </c>
      <c r="AC3902" s="42" t="str">
        <f>VLOOKUP(P3902,'Customer List'!B:D,3,)</f>
        <v>OutStation</v>
      </c>
    </row>
    <row r="3903" spans="1:29" x14ac:dyDescent="0.25">
      <c r="A3903" s="21">
        <v>3901</v>
      </c>
      <c r="B3903" s="21" t="s">
        <v>5561</v>
      </c>
      <c r="C3903" s="30">
        <v>45954</v>
      </c>
      <c r="D3903" s="30">
        <v>45960</v>
      </c>
      <c r="E3903" s="47">
        <v>61.8</v>
      </c>
      <c r="F3903" s="47">
        <f t="shared" si="408"/>
        <v>5438.4</v>
      </c>
      <c r="G3903" s="48">
        <f t="shared" si="409"/>
        <v>5438.4</v>
      </c>
      <c r="H3903" s="21">
        <v>302206</v>
      </c>
      <c r="I3903" s="21" t="s">
        <v>4769</v>
      </c>
      <c r="J3903" s="21">
        <v>1</v>
      </c>
      <c r="K3903" s="21">
        <v>1</v>
      </c>
      <c r="L3903" s="21">
        <f t="shared" si="410"/>
        <v>0</v>
      </c>
      <c r="M3903" s="21" t="s">
        <v>5564</v>
      </c>
      <c r="N3903" s="30">
        <v>45961</v>
      </c>
      <c r="O3903" s="48">
        <v>0</v>
      </c>
      <c r="P3903" s="21" t="s">
        <v>625</v>
      </c>
      <c r="Q3903" s="21" t="s">
        <v>2070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45961</v>
      </c>
      <c r="Y3903" s="21">
        <f t="shared" si="411"/>
        <v>0</v>
      </c>
      <c r="Z3903" s="21" t="str">
        <f t="shared" si="412"/>
        <v>Friday</v>
      </c>
      <c r="AA3903" s="21" t="str">
        <f t="shared" si="413"/>
        <v>Friday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3902</v>
      </c>
      <c r="B3904" s="21" t="s">
        <v>5561</v>
      </c>
      <c r="C3904" s="30">
        <v>45954</v>
      </c>
      <c r="D3904" s="30">
        <v>45960</v>
      </c>
      <c r="E3904" s="47">
        <v>85.8</v>
      </c>
      <c r="F3904" s="47">
        <f t="shared" si="408"/>
        <v>7550.4</v>
      </c>
      <c r="G3904" s="48">
        <f t="shared" si="409"/>
        <v>7550.4</v>
      </c>
      <c r="H3904" s="21">
        <v>302347</v>
      </c>
      <c r="I3904" s="21" t="s">
        <v>5375</v>
      </c>
      <c r="J3904" s="21">
        <v>1</v>
      </c>
      <c r="K3904" s="21">
        <v>1</v>
      </c>
      <c r="L3904" s="21">
        <f t="shared" si="410"/>
        <v>0</v>
      </c>
      <c r="M3904" s="21" t="s">
        <v>5615</v>
      </c>
      <c r="N3904" s="30">
        <v>45962</v>
      </c>
      <c r="O3904" s="48">
        <v>15515.5</v>
      </c>
      <c r="P3904" s="21" t="s">
        <v>194</v>
      </c>
      <c r="Q3904" s="21">
        <v>58157689085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Kanpur</v>
      </c>
      <c r="W3904" s="38"/>
      <c r="X3904" s="30">
        <v>45965</v>
      </c>
      <c r="Y3904" s="21">
        <f t="shared" si="411"/>
        <v>3</v>
      </c>
      <c r="Z3904" s="21" t="str">
        <f t="shared" si="412"/>
        <v>Saturday</v>
      </c>
      <c r="AA3904" s="21" t="str">
        <f t="shared" si="413"/>
        <v>Tuesday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3903</v>
      </c>
      <c r="B3905" s="21" t="s">
        <v>5561</v>
      </c>
      <c r="C3905" s="30">
        <v>45954</v>
      </c>
      <c r="D3905" s="30">
        <v>45960</v>
      </c>
      <c r="E3905" s="47">
        <v>191.1</v>
      </c>
      <c r="F3905" s="47">
        <f t="shared" si="408"/>
        <v>16816.8</v>
      </c>
      <c r="G3905" s="48">
        <f t="shared" si="409"/>
        <v>33633.599999999999</v>
      </c>
      <c r="H3905" s="21">
        <v>506349</v>
      </c>
      <c r="I3905" s="21" t="s">
        <v>4825</v>
      </c>
      <c r="J3905" s="21">
        <v>2</v>
      </c>
      <c r="K3905" s="21">
        <v>2</v>
      </c>
      <c r="L3905" s="21">
        <f t="shared" si="410"/>
        <v>0</v>
      </c>
      <c r="M3905" s="21" t="s">
        <v>5567</v>
      </c>
      <c r="N3905" s="30">
        <v>45961</v>
      </c>
      <c r="O3905" s="48">
        <v>0</v>
      </c>
      <c r="P3905" s="21" t="s">
        <v>625</v>
      </c>
      <c r="Q3905" s="21" t="s">
        <v>2070</v>
      </c>
      <c r="R3905" s="21" t="s">
        <v>637</v>
      </c>
      <c r="S3905" s="3">
        <v>4</v>
      </c>
      <c r="T3905" s="37" t="s">
        <v>5569</v>
      </c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45961</v>
      </c>
      <c r="Y3905" s="21">
        <f t="shared" si="411"/>
        <v>0</v>
      </c>
      <c r="Z3905" s="21" t="str">
        <f t="shared" si="412"/>
        <v>Friday</v>
      </c>
      <c r="AA3905" s="21" t="str">
        <f t="shared" si="413"/>
        <v>Friday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x14ac:dyDescent="0.25">
      <c r="A3906" s="21">
        <v>3904</v>
      </c>
      <c r="B3906" s="21" t="s">
        <v>5561</v>
      </c>
      <c r="C3906" s="30">
        <v>45954</v>
      </c>
      <c r="D3906" s="30">
        <v>45960</v>
      </c>
      <c r="E3906" s="47">
        <v>88.2</v>
      </c>
      <c r="F3906" s="47">
        <f t="shared" si="408"/>
        <v>7761.6</v>
      </c>
      <c r="G3906" s="48">
        <f t="shared" si="409"/>
        <v>7761.6</v>
      </c>
      <c r="H3906" s="21">
        <v>306014</v>
      </c>
      <c r="I3906" s="21" t="s">
        <v>5534</v>
      </c>
      <c r="J3906" s="21">
        <v>1</v>
      </c>
      <c r="K3906" s="21">
        <v>1</v>
      </c>
      <c r="L3906" s="21">
        <f t="shared" si="410"/>
        <v>0</v>
      </c>
      <c r="M3906" s="21" t="s">
        <v>5564</v>
      </c>
      <c r="N3906" s="30">
        <v>45961</v>
      </c>
      <c r="O3906" s="48">
        <v>0</v>
      </c>
      <c r="P3906" s="21" t="s">
        <v>625</v>
      </c>
      <c r="Q3906" s="21" t="s">
        <v>2070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11"/>
        <v>0</v>
      </c>
      <c r="Z3906" s="21" t="str">
        <f t="shared" si="412"/>
        <v>Friday</v>
      </c>
      <c r="AA3906" s="21" t="str">
        <f t="shared" si="413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3905</v>
      </c>
      <c r="B3907" s="21" t="s">
        <v>5561</v>
      </c>
      <c r="C3907" s="30">
        <v>45954</v>
      </c>
      <c r="D3907" s="30">
        <v>45960</v>
      </c>
      <c r="E3907" s="47">
        <v>281.39999999999998</v>
      </c>
      <c r="F3907" s="47">
        <f t="shared" si="408"/>
        <v>24763.199999999997</v>
      </c>
      <c r="G3907" s="48">
        <f t="shared" si="409"/>
        <v>49526.399999999994</v>
      </c>
      <c r="H3907" s="21">
        <v>506538</v>
      </c>
      <c r="I3907" s="21" t="s">
        <v>5079</v>
      </c>
      <c r="J3907" s="21">
        <v>2</v>
      </c>
      <c r="K3907" s="21">
        <v>2</v>
      </c>
      <c r="L3907" s="21">
        <f t="shared" si="410"/>
        <v>0</v>
      </c>
      <c r="M3907" s="21" t="s">
        <v>5682</v>
      </c>
      <c r="N3907" s="30">
        <v>45964</v>
      </c>
      <c r="O3907" s="48">
        <v>0</v>
      </c>
      <c r="P3907" s="21" t="s">
        <v>625</v>
      </c>
      <c r="Q3907" s="21" t="s">
        <v>2070</v>
      </c>
      <c r="R3907" s="21" t="s">
        <v>637</v>
      </c>
      <c r="S3907" s="3">
        <v>4</v>
      </c>
      <c r="T3907" s="37"/>
      <c r="U3907" s="21" t="s">
        <v>18</v>
      </c>
      <c r="V3907" s="21" t="str">
        <f>VLOOKUP(P3907,'Customer List'!B:C,2,)</f>
        <v>Delhi</v>
      </c>
      <c r="W3907" s="38"/>
      <c r="X3907" s="30">
        <f>IF(OR(R3907 = "PRIYANKA MADAM", R3907 = "DEEPAK", R3907 = "PORTER"),N3907,"")</f>
        <v>45964</v>
      </c>
      <c r="Y3907" s="21">
        <f t="shared" si="411"/>
        <v>0</v>
      </c>
      <c r="Z3907" s="21" t="str">
        <f t="shared" si="412"/>
        <v>Monday</v>
      </c>
      <c r="AA3907" s="21" t="str">
        <f t="shared" si="413"/>
        <v>Monday</v>
      </c>
      <c r="AB3907" s="21" t="str">
        <f>VLOOKUP(U3907,'Currency Sheet'!A:C,3,)</f>
        <v>DOLLAR</v>
      </c>
      <c r="AC3907" s="42" t="str">
        <f>VLOOKUP(P3907,'Customer List'!B:D,3,)</f>
        <v>Local</v>
      </c>
    </row>
    <row r="3908" spans="1:29" x14ac:dyDescent="0.25">
      <c r="A3908" s="21">
        <v>3906</v>
      </c>
      <c r="B3908" s="21" t="s">
        <v>5561</v>
      </c>
      <c r="C3908" s="30">
        <v>45954</v>
      </c>
      <c r="D3908" s="30">
        <v>45960</v>
      </c>
      <c r="E3908" s="47">
        <v>175.2</v>
      </c>
      <c r="F3908" s="47">
        <f t="shared" si="408"/>
        <v>15417.599999999999</v>
      </c>
      <c r="G3908" s="48">
        <f t="shared" si="409"/>
        <v>30835.199999999997</v>
      </c>
      <c r="H3908" s="21">
        <v>307618</v>
      </c>
      <c r="I3908" s="21" t="s">
        <v>4776</v>
      </c>
      <c r="J3908" s="21">
        <v>2</v>
      </c>
      <c r="K3908" s="21">
        <v>2</v>
      </c>
      <c r="L3908" s="21">
        <f t="shared" si="410"/>
        <v>0</v>
      </c>
      <c r="M3908" s="21" t="s">
        <v>5654</v>
      </c>
      <c r="N3908" s="30">
        <v>45962</v>
      </c>
      <c r="O3908" s="48">
        <v>63364</v>
      </c>
      <c r="P3908" s="21" t="s">
        <v>37</v>
      </c>
      <c r="Q3908" s="21">
        <v>58157691922</v>
      </c>
      <c r="R3908" s="21" t="s">
        <v>40</v>
      </c>
      <c r="S3908" s="3">
        <v>4</v>
      </c>
      <c r="T3908" s="37"/>
      <c r="U3908" s="21" t="s">
        <v>18</v>
      </c>
      <c r="V3908" s="21" t="str">
        <f>VLOOKUP(P3908,'Customer List'!B:C,2,)</f>
        <v>Banglore</v>
      </c>
      <c r="W3908" s="38"/>
      <c r="X3908" s="30">
        <v>45965</v>
      </c>
      <c r="Y3908" s="21">
        <f t="shared" si="411"/>
        <v>3</v>
      </c>
      <c r="Z3908" s="21" t="str">
        <f t="shared" si="412"/>
        <v>Saturday</v>
      </c>
      <c r="AA3908" s="21" t="str">
        <f t="shared" si="413"/>
        <v>Tuesday</v>
      </c>
      <c r="AB3908" s="21" t="str">
        <f>VLOOKUP(U3908,'Currency Sheet'!A:C,3,)</f>
        <v>DOLLAR</v>
      </c>
      <c r="AC3908" s="42" t="str">
        <f>VLOOKUP(P3908,'Customer List'!B:D,3,)</f>
        <v>OutStation</v>
      </c>
    </row>
    <row r="3909" spans="1:29" x14ac:dyDescent="0.25">
      <c r="A3909" s="21">
        <v>3907</v>
      </c>
      <c r="B3909" s="21" t="s">
        <v>5561</v>
      </c>
      <c r="C3909" s="30">
        <v>45954</v>
      </c>
      <c r="D3909" s="30">
        <v>45960</v>
      </c>
      <c r="E3909" s="47">
        <v>191.1</v>
      </c>
      <c r="F3909" s="47">
        <f t="shared" ref="F3909:F3972" si="416">IF(AB3909="DOLLAR",E3909*88,E3909)</f>
        <v>16816.8</v>
      </c>
      <c r="G3909" s="48">
        <f t="shared" ref="G3909:G3972" si="417">F3909*J3909</f>
        <v>16816.8</v>
      </c>
      <c r="H3909" s="21">
        <v>103246</v>
      </c>
      <c r="I3909" s="21" t="s">
        <v>5530</v>
      </c>
      <c r="J3909" s="21">
        <v>1</v>
      </c>
      <c r="K3909" s="21">
        <v>1</v>
      </c>
      <c r="L3909" s="21">
        <f t="shared" ref="L3909:L3972" si="418">J3909-K3909</f>
        <v>0</v>
      </c>
      <c r="M3909" s="21" t="s">
        <v>5567</v>
      </c>
      <c r="N3909" s="30">
        <v>45961</v>
      </c>
      <c r="O3909" s="48">
        <v>0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45961</v>
      </c>
      <c r="Y3909" s="21">
        <f t="shared" ref="Y3909:Y3972" si="419">IF(X3909="", "", X3909-N3909)</f>
        <v>0</v>
      </c>
      <c r="Z3909" s="21" t="str">
        <f t="shared" ref="Z3909:Z3972" si="420">IF(N3909="", "", TEXT(N3909, "dddd"))</f>
        <v>Friday</v>
      </c>
      <c r="AA3909" s="21" t="str">
        <f t="shared" ref="AA3909:AA3972" si="421">IF(X3909="", "", TEXT(X3909, "dddd"))</f>
        <v>Friday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x14ac:dyDescent="0.25">
      <c r="A3910" s="21">
        <v>3908</v>
      </c>
      <c r="B3910" s="21" t="s">
        <v>5561</v>
      </c>
      <c r="C3910" s="30">
        <v>45954</v>
      </c>
      <c r="D3910" s="30">
        <v>45960</v>
      </c>
      <c r="E3910" s="47">
        <v>298.89999999999998</v>
      </c>
      <c r="F3910" s="47">
        <f t="shared" si="416"/>
        <v>26303.199999999997</v>
      </c>
      <c r="G3910" s="48">
        <f t="shared" si="417"/>
        <v>26303.199999999997</v>
      </c>
      <c r="H3910" s="21">
        <v>304236</v>
      </c>
      <c r="I3910" s="21" t="s">
        <v>5379</v>
      </c>
      <c r="J3910" s="21">
        <v>1</v>
      </c>
      <c r="K3910" s="21">
        <v>1</v>
      </c>
      <c r="L3910" s="21">
        <f t="shared" si="418"/>
        <v>0</v>
      </c>
      <c r="M3910" s="21" t="s">
        <v>5687</v>
      </c>
      <c r="N3910" s="30">
        <v>45964</v>
      </c>
      <c r="O3910" s="48">
        <v>58242.8</v>
      </c>
      <c r="P3910" s="21" t="s">
        <v>625</v>
      </c>
      <c r="Q3910" s="21" t="s">
        <v>2070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45964</v>
      </c>
      <c r="Y3910" s="21">
        <f t="shared" si="419"/>
        <v>0</v>
      </c>
      <c r="Z3910" s="21" t="str">
        <f t="shared" si="420"/>
        <v>Monday</v>
      </c>
      <c r="AA3910" s="21" t="str">
        <f t="shared" si="421"/>
        <v>Monday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3909</v>
      </c>
      <c r="B3911" s="21" t="s">
        <v>5561</v>
      </c>
      <c r="C3911" s="30">
        <v>45954</v>
      </c>
      <c r="D3911" s="30">
        <v>45960</v>
      </c>
      <c r="E3911" s="47">
        <v>222</v>
      </c>
      <c r="F3911" s="47">
        <f t="shared" si="416"/>
        <v>19536</v>
      </c>
      <c r="G3911" s="48">
        <f t="shared" si="417"/>
        <v>19536</v>
      </c>
      <c r="H3911" s="21">
        <v>313226</v>
      </c>
      <c r="I3911" s="21" t="s">
        <v>5535</v>
      </c>
      <c r="J3911" s="21">
        <v>1</v>
      </c>
      <c r="K3911" s="21">
        <v>1</v>
      </c>
      <c r="L3911" s="21">
        <f t="shared" si="418"/>
        <v>0</v>
      </c>
      <c r="M3911" s="21" t="s">
        <v>5646</v>
      </c>
      <c r="N3911" s="30">
        <v>45962</v>
      </c>
      <c r="O3911" s="48">
        <v>34410</v>
      </c>
      <c r="P3911" s="21" t="s">
        <v>2201</v>
      </c>
      <c r="Q3911" s="21">
        <v>58157690846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ASSAM</v>
      </c>
      <c r="W3911" s="38"/>
      <c r="X3911" s="30">
        <v>45964</v>
      </c>
      <c r="Y3911" s="21">
        <f t="shared" si="419"/>
        <v>2</v>
      </c>
      <c r="Z3911" s="21" t="str">
        <f t="shared" si="420"/>
        <v>Saturday</v>
      </c>
      <c r="AA3911" s="21" t="str">
        <f t="shared" si="421"/>
        <v>Monday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3910</v>
      </c>
      <c r="B3912" s="21" t="s">
        <v>5561</v>
      </c>
      <c r="C3912" s="30">
        <v>45954</v>
      </c>
      <c r="D3912" s="30">
        <v>45960</v>
      </c>
      <c r="E3912" s="47">
        <v>33</v>
      </c>
      <c r="F3912" s="47">
        <f t="shared" si="416"/>
        <v>2904</v>
      </c>
      <c r="G3912" s="48">
        <f t="shared" si="417"/>
        <v>2904</v>
      </c>
      <c r="H3912" s="21">
        <v>317306</v>
      </c>
      <c r="I3912" s="21" t="s">
        <v>4767</v>
      </c>
      <c r="J3912" s="21">
        <v>1</v>
      </c>
      <c r="K3912" s="21">
        <v>1</v>
      </c>
      <c r="L3912" s="21">
        <f t="shared" si="418"/>
        <v>0</v>
      </c>
      <c r="M3912" s="21" t="s">
        <v>5615</v>
      </c>
      <c r="N3912" s="30">
        <v>45962</v>
      </c>
      <c r="O3912" s="48">
        <v>5967.5</v>
      </c>
      <c r="P3912" s="21" t="s">
        <v>194</v>
      </c>
      <c r="Q3912" s="21">
        <v>58157689085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Kanpur</v>
      </c>
      <c r="W3912" s="38"/>
      <c r="X3912" s="30">
        <v>45965</v>
      </c>
      <c r="Y3912" s="21">
        <f t="shared" si="419"/>
        <v>3</v>
      </c>
      <c r="Z3912" s="21" t="str">
        <f t="shared" si="420"/>
        <v>Saturday</v>
      </c>
      <c r="AA3912" s="21" t="str">
        <f t="shared" si="421"/>
        <v>Tuesday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3911</v>
      </c>
      <c r="B3913" s="21" t="s">
        <v>5561</v>
      </c>
      <c r="C3913" s="30">
        <v>45954</v>
      </c>
      <c r="D3913" s="30">
        <v>45960</v>
      </c>
      <c r="E3913" s="47">
        <v>39.6</v>
      </c>
      <c r="F3913" s="47">
        <f t="shared" si="416"/>
        <v>3484.8</v>
      </c>
      <c r="G3913" s="48">
        <f t="shared" si="417"/>
        <v>3484.8</v>
      </c>
      <c r="H3913" s="21">
        <v>317410</v>
      </c>
      <c r="I3913" s="21" t="s">
        <v>4778</v>
      </c>
      <c r="J3913" s="21">
        <v>1</v>
      </c>
      <c r="K3913" s="21">
        <v>1</v>
      </c>
      <c r="L3913" s="21">
        <f t="shared" si="418"/>
        <v>0</v>
      </c>
      <c r="M3913" s="21" t="s">
        <v>5564</v>
      </c>
      <c r="N3913" s="30">
        <v>45961</v>
      </c>
      <c r="O3913" s="48">
        <v>0</v>
      </c>
      <c r="P3913" s="21" t="s">
        <v>625</v>
      </c>
      <c r="Q3913" s="21" t="s">
        <v>2070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19"/>
        <v>0</v>
      </c>
      <c r="Z3913" s="21" t="str">
        <f t="shared" si="420"/>
        <v>Friday</v>
      </c>
      <c r="AA3913" s="21" t="str">
        <f t="shared" si="421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3912</v>
      </c>
      <c r="B3914" s="21" t="s">
        <v>5561</v>
      </c>
      <c r="C3914" s="30">
        <v>45954</v>
      </c>
      <c r="D3914" s="30">
        <v>45960</v>
      </c>
      <c r="E3914" s="47">
        <v>296.8</v>
      </c>
      <c r="F3914" s="47">
        <f t="shared" si="416"/>
        <v>26118.400000000001</v>
      </c>
      <c r="G3914" s="48">
        <f t="shared" si="417"/>
        <v>26118.400000000001</v>
      </c>
      <c r="H3914" s="21">
        <v>317438</v>
      </c>
      <c r="I3914" s="21" t="s">
        <v>4778</v>
      </c>
      <c r="J3914" s="21">
        <v>1</v>
      </c>
      <c r="K3914" s="21">
        <v>1</v>
      </c>
      <c r="L3914" s="21">
        <f t="shared" si="418"/>
        <v>0</v>
      </c>
      <c r="M3914" s="21" t="s">
        <v>5599</v>
      </c>
      <c r="N3914" s="30">
        <v>45962</v>
      </c>
      <c r="O3914" s="48">
        <v>39432</v>
      </c>
      <c r="P3914" s="21" t="s">
        <v>288</v>
      </c>
      <c r="Q3914" s="21">
        <v>58157688540</v>
      </c>
      <c r="R3914" s="21" t="s">
        <v>40</v>
      </c>
      <c r="S3914" s="3">
        <v>4</v>
      </c>
      <c r="T3914" s="37"/>
      <c r="U3914" s="21" t="s">
        <v>18</v>
      </c>
      <c r="V3914" s="21" t="str">
        <f>VLOOKUP(P3914,'Customer List'!B:C,2,)</f>
        <v>Banglore</v>
      </c>
      <c r="W3914" s="38"/>
      <c r="X3914" s="30">
        <v>45964</v>
      </c>
      <c r="Y3914" s="21">
        <f t="shared" si="419"/>
        <v>2</v>
      </c>
      <c r="Z3914" s="21" t="str">
        <f t="shared" si="420"/>
        <v>Saturday</v>
      </c>
      <c r="AA3914" s="21" t="str">
        <f t="shared" si="421"/>
        <v>Monday</v>
      </c>
      <c r="AB3914" s="21" t="str">
        <f>VLOOKUP(U3914,'Currency Sheet'!A:C,3,)</f>
        <v>DOLLAR</v>
      </c>
      <c r="AC3914" s="42" t="str">
        <f>VLOOKUP(P3914,'Customer List'!B:D,3,)</f>
        <v>OutStation</v>
      </c>
    </row>
    <row r="3915" spans="1:29" x14ac:dyDescent="0.25">
      <c r="A3915" s="21">
        <v>3913</v>
      </c>
      <c r="B3915" s="21" t="s">
        <v>5561</v>
      </c>
      <c r="C3915" s="30">
        <v>45954</v>
      </c>
      <c r="D3915" s="30">
        <v>45960</v>
      </c>
      <c r="E3915" s="47">
        <v>126.6</v>
      </c>
      <c r="F3915" s="47">
        <f t="shared" si="416"/>
        <v>11140.8</v>
      </c>
      <c r="G3915" s="48">
        <f t="shared" si="417"/>
        <v>11140.8</v>
      </c>
      <c r="H3915" s="21">
        <v>318304</v>
      </c>
      <c r="I3915" s="21" t="s">
        <v>4779</v>
      </c>
      <c r="J3915" s="21">
        <v>1</v>
      </c>
      <c r="K3915" s="21">
        <v>1</v>
      </c>
      <c r="L3915" s="21">
        <f t="shared" si="418"/>
        <v>0</v>
      </c>
      <c r="M3915" s="21" t="s">
        <v>5564</v>
      </c>
      <c r="N3915" s="30">
        <v>45961</v>
      </c>
      <c r="O3915" s="48">
        <v>0</v>
      </c>
      <c r="P3915" s="21" t="s">
        <v>625</v>
      </c>
      <c r="Q3915" s="21" t="s">
        <v>2070</v>
      </c>
      <c r="R3915" s="21" t="s">
        <v>637</v>
      </c>
      <c r="S3915" s="3">
        <v>4</v>
      </c>
      <c r="T3915" s="37"/>
      <c r="U3915" s="21" t="s">
        <v>18</v>
      </c>
      <c r="V3915" s="21" t="str">
        <f>VLOOKUP(P3915,'Customer List'!B:C,2,)</f>
        <v>Delhi</v>
      </c>
      <c r="W3915" s="38"/>
      <c r="X3915" s="30">
        <f>IF(OR(R3915 = "PRIYANKA MADAM", R3915 = "DEEPAK", R3915 = "PORTER"),N3915,"")</f>
        <v>45961</v>
      </c>
      <c r="Y3915" s="21">
        <f t="shared" si="419"/>
        <v>0</v>
      </c>
      <c r="Z3915" s="21" t="str">
        <f t="shared" si="420"/>
        <v>Friday</v>
      </c>
      <c r="AA3915" s="21" t="str">
        <f t="shared" si="421"/>
        <v>Friday</v>
      </c>
      <c r="AB3915" s="21" t="str">
        <f>VLOOKUP(U3915,'Currency Sheet'!A:C,3,)</f>
        <v>DOLLAR</v>
      </c>
      <c r="AC3915" s="42" t="str">
        <f>VLOOKUP(P3915,'Customer List'!B:D,3,)</f>
        <v>Local</v>
      </c>
    </row>
    <row r="3916" spans="1:29" x14ac:dyDescent="0.25">
      <c r="A3916" s="21">
        <v>3914</v>
      </c>
      <c r="B3916" s="21" t="s">
        <v>5561</v>
      </c>
      <c r="C3916" s="30">
        <v>45954</v>
      </c>
      <c r="D3916" s="30">
        <v>45960</v>
      </c>
      <c r="E3916" s="47">
        <v>131.6</v>
      </c>
      <c r="F3916" s="47">
        <f t="shared" si="416"/>
        <v>11580.8</v>
      </c>
      <c r="G3916" s="48">
        <f t="shared" si="417"/>
        <v>11580.8</v>
      </c>
      <c r="H3916" s="21">
        <v>320011</v>
      </c>
      <c r="I3916" s="21" t="s">
        <v>5536</v>
      </c>
      <c r="J3916" s="21">
        <v>1</v>
      </c>
      <c r="K3916" s="21">
        <v>1</v>
      </c>
      <c r="L3916" s="21">
        <f t="shared" si="418"/>
        <v>0</v>
      </c>
      <c r="M3916" s="21" t="s">
        <v>5635</v>
      </c>
      <c r="N3916" s="30">
        <v>45962</v>
      </c>
      <c r="O3916" s="48">
        <v>17484</v>
      </c>
      <c r="P3916" s="21" t="s">
        <v>172</v>
      </c>
      <c r="Q3916" s="21">
        <v>58157690953</v>
      </c>
      <c r="R3916" s="21" t="s">
        <v>40</v>
      </c>
      <c r="S3916" s="3">
        <v>4</v>
      </c>
      <c r="T3916" s="37"/>
      <c r="U3916" s="21" t="s">
        <v>18</v>
      </c>
      <c r="V3916" s="21" t="str">
        <f>VLOOKUP(P3916,'Customer List'!B:C,2,)</f>
        <v>Kolkata</v>
      </c>
      <c r="W3916" s="38"/>
      <c r="X3916" s="30">
        <v>45964</v>
      </c>
      <c r="Y3916" s="21">
        <f t="shared" si="419"/>
        <v>2</v>
      </c>
      <c r="Z3916" s="21" t="str">
        <f t="shared" si="420"/>
        <v>Saturday</v>
      </c>
      <c r="AA3916" s="21" t="str">
        <f t="shared" si="421"/>
        <v>Monday</v>
      </c>
      <c r="AB3916" s="21" t="str">
        <f>VLOOKUP(U3916,'Currency Sheet'!A:C,3,)</f>
        <v>DOLLAR</v>
      </c>
      <c r="AC3916" s="42" t="str">
        <f>VLOOKUP(P3916,'Customer List'!B:D,3,)</f>
        <v>OutStation</v>
      </c>
    </row>
    <row r="3917" spans="1:29" x14ac:dyDescent="0.25">
      <c r="A3917" s="21">
        <v>3915</v>
      </c>
      <c r="B3917" s="21" t="s">
        <v>5561</v>
      </c>
      <c r="C3917" s="30">
        <v>45954</v>
      </c>
      <c r="D3917" s="30">
        <v>45960</v>
      </c>
      <c r="E3917" s="47">
        <v>126.6</v>
      </c>
      <c r="F3917" s="47">
        <f t="shared" si="416"/>
        <v>11140.8</v>
      </c>
      <c r="G3917" s="48">
        <f t="shared" si="417"/>
        <v>11140.8</v>
      </c>
      <c r="H3917" s="21">
        <v>325604</v>
      </c>
      <c r="I3917" s="21" t="s">
        <v>5178</v>
      </c>
      <c r="J3917" s="21">
        <v>1</v>
      </c>
      <c r="K3917" s="21">
        <v>1</v>
      </c>
      <c r="L3917" s="21">
        <f t="shared" si="418"/>
        <v>0</v>
      </c>
      <c r="M3917" s="21" t="s">
        <v>5564</v>
      </c>
      <c r="N3917" s="30">
        <v>45961</v>
      </c>
      <c r="O3917" s="48">
        <v>0</v>
      </c>
      <c r="P3917" s="21" t="s">
        <v>625</v>
      </c>
      <c r="Q3917" s="21" t="s">
        <v>2070</v>
      </c>
      <c r="R3917" s="21" t="s">
        <v>637</v>
      </c>
      <c r="S3917" s="3">
        <v>4</v>
      </c>
      <c r="T3917" s="37"/>
      <c r="U3917" s="21" t="s">
        <v>18</v>
      </c>
      <c r="V3917" s="21" t="str">
        <f>VLOOKUP(P3917,'Customer List'!B:C,2,)</f>
        <v>Delhi</v>
      </c>
      <c r="W3917" s="38"/>
      <c r="X3917" s="30">
        <f>IF(OR(R3917 = "PRIYANKA MADAM", R3917 = "DEEPAK", R3917 = "PORTER"),N3917,"")</f>
        <v>45961</v>
      </c>
      <c r="Y3917" s="21">
        <f t="shared" si="419"/>
        <v>0</v>
      </c>
      <c r="Z3917" s="21" t="str">
        <f t="shared" si="420"/>
        <v>Friday</v>
      </c>
      <c r="AA3917" s="21" t="str">
        <f t="shared" si="421"/>
        <v>Friday</v>
      </c>
      <c r="AB3917" s="21" t="str">
        <f>VLOOKUP(U3917,'Currency Sheet'!A:C,3,)</f>
        <v>DOLLAR</v>
      </c>
      <c r="AC3917" s="42" t="str">
        <f>VLOOKUP(P3917,'Customer List'!B:D,3,)</f>
        <v>Local</v>
      </c>
    </row>
    <row r="3918" spans="1:29" x14ac:dyDescent="0.25">
      <c r="A3918" s="21">
        <v>3916</v>
      </c>
      <c r="B3918" s="21" t="s">
        <v>5561</v>
      </c>
      <c r="C3918" s="30">
        <v>45954</v>
      </c>
      <c r="D3918" s="30">
        <v>45960</v>
      </c>
      <c r="E3918" s="47">
        <v>175.8</v>
      </c>
      <c r="F3918" s="47">
        <f t="shared" si="416"/>
        <v>15470.400000000001</v>
      </c>
      <c r="G3918" s="48">
        <f t="shared" si="417"/>
        <v>15470.400000000001</v>
      </c>
      <c r="H3918" s="21">
        <v>328612</v>
      </c>
      <c r="I3918" s="21" t="s">
        <v>5066</v>
      </c>
      <c r="J3918" s="21">
        <v>1</v>
      </c>
      <c r="K3918" s="21">
        <v>1</v>
      </c>
      <c r="L3918" s="21">
        <f t="shared" si="418"/>
        <v>0</v>
      </c>
      <c r="M3918" s="21" t="s">
        <v>5614</v>
      </c>
      <c r="N3918" s="30">
        <v>45962</v>
      </c>
      <c r="O3918" s="48">
        <v>27249</v>
      </c>
      <c r="P3918" s="21" t="s">
        <v>2511</v>
      </c>
      <c r="Q3918" s="21">
        <v>58157689240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MOHALI (PUNJAB)</v>
      </c>
      <c r="W3918" s="38"/>
      <c r="X3918" s="30">
        <v>45965</v>
      </c>
      <c r="Y3918" s="21">
        <f t="shared" si="419"/>
        <v>3</v>
      </c>
      <c r="Z3918" s="21" t="str">
        <f t="shared" si="420"/>
        <v>Saturday</v>
      </c>
      <c r="AA3918" s="21" t="str">
        <f t="shared" si="421"/>
        <v>Tuesday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x14ac:dyDescent="0.25">
      <c r="A3919" s="21">
        <v>3917</v>
      </c>
      <c r="B3919" s="21" t="s">
        <v>5561</v>
      </c>
      <c r="C3919" s="30">
        <v>45954</v>
      </c>
      <c r="D3919" s="30">
        <v>45960</v>
      </c>
      <c r="E3919" s="47">
        <v>193.8</v>
      </c>
      <c r="F3919" s="47">
        <f t="shared" si="416"/>
        <v>17054.400000000001</v>
      </c>
      <c r="G3919" s="48">
        <f t="shared" si="417"/>
        <v>17054.400000000001</v>
      </c>
      <c r="H3919" s="21">
        <v>333618</v>
      </c>
      <c r="I3919" s="21" t="s">
        <v>5384</v>
      </c>
      <c r="J3919" s="21">
        <v>1</v>
      </c>
      <c r="K3919" s="21">
        <v>1</v>
      </c>
      <c r="L3919" s="21">
        <f t="shared" si="418"/>
        <v>0</v>
      </c>
      <c r="M3919" s="21" t="s">
        <v>5599</v>
      </c>
      <c r="N3919" s="30">
        <v>45962</v>
      </c>
      <c r="O3919" s="48">
        <v>30039</v>
      </c>
      <c r="P3919" s="21" t="s">
        <v>288</v>
      </c>
      <c r="Q3919" s="21">
        <v>58157688540</v>
      </c>
      <c r="R3919" s="21" t="s">
        <v>40</v>
      </c>
      <c r="S3919" s="3">
        <v>4</v>
      </c>
      <c r="T3919" s="37"/>
      <c r="U3919" s="21" t="s">
        <v>18</v>
      </c>
      <c r="V3919" s="21" t="str">
        <f>VLOOKUP(P3919,'Customer List'!B:C,2,)</f>
        <v>Banglore</v>
      </c>
      <c r="W3919" s="38"/>
      <c r="X3919" s="30">
        <v>45964</v>
      </c>
      <c r="Y3919" s="21">
        <f t="shared" si="419"/>
        <v>2</v>
      </c>
      <c r="Z3919" s="21" t="str">
        <f t="shared" si="420"/>
        <v>Saturday</v>
      </c>
      <c r="AA3919" s="21" t="str">
        <f t="shared" si="421"/>
        <v>Monday</v>
      </c>
      <c r="AB3919" s="21" t="str">
        <f>VLOOKUP(U3919,'Currency Sheet'!A:C,3,)</f>
        <v>DOLLAR</v>
      </c>
      <c r="AC3919" s="42" t="str">
        <f>VLOOKUP(P3919,'Customer List'!B:D,3,)</f>
        <v>OutStation</v>
      </c>
    </row>
    <row r="3920" spans="1:29" x14ac:dyDescent="0.25">
      <c r="A3920" s="21">
        <v>3918</v>
      </c>
      <c r="B3920" s="21" t="s">
        <v>5561</v>
      </c>
      <c r="C3920" s="30">
        <v>45954</v>
      </c>
      <c r="D3920" s="30">
        <v>45960</v>
      </c>
      <c r="E3920" s="47">
        <v>169.2</v>
      </c>
      <c r="F3920" s="47">
        <f t="shared" si="416"/>
        <v>14889.599999999999</v>
      </c>
      <c r="G3920" s="48">
        <f t="shared" si="417"/>
        <v>14889.599999999999</v>
      </c>
      <c r="H3920" s="21">
        <v>334608</v>
      </c>
      <c r="I3920" s="21" t="s">
        <v>5537</v>
      </c>
      <c r="J3920" s="21">
        <v>1</v>
      </c>
      <c r="K3920" s="21">
        <v>1</v>
      </c>
      <c r="L3920" s="21">
        <f t="shared" si="418"/>
        <v>0</v>
      </c>
      <c r="M3920" s="21" t="s">
        <v>5564</v>
      </c>
      <c r="N3920" s="30">
        <v>45961</v>
      </c>
      <c r="O3920" s="48">
        <v>0</v>
      </c>
      <c r="P3920" s="21" t="s">
        <v>625</v>
      </c>
      <c r="Q3920" s="21" t="s">
        <v>2070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19"/>
        <v>0</v>
      </c>
      <c r="Z3920" s="21" t="str">
        <f t="shared" si="420"/>
        <v>Friday</v>
      </c>
      <c r="AA3920" s="21" t="str">
        <f t="shared" si="421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3919</v>
      </c>
      <c r="B3921" s="21" t="s">
        <v>5561</v>
      </c>
      <c r="C3921" s="30">
        <v>45954</v>
      </c>
      <c r="D3921" s="30">
        <v>45960</v>
      </c>
      <c r="E3921" s="47">
        <v>296.8</v>
      </c>
      <c r="F3921" s="47">
        <f t="shared" si="416"/>
        <v>26118.400000000001</v>
      </c>
      <c r="G3921" s="48">
        <f t="shared" si="417"/>
        <v>26118.400000000001</v>
      </c>
      <c r="H3921" s="21">
        <v>309820</v>
      </c>
      <c r="I3921" s="21" t="s">
        <v>5064</v>
      </c>
      <c r="J3921" s="21">
        <v>1</v>
      </c>
      <c r="K3921" s="21">
        <v>1</v>
      </c>
      <c r="L3921" s="21">
        <f t="shared" si="418"/>
        <v>0</v>
      </c>
      <c r="M3921" s="21" t="s">
        <v>5682</v>
      </c>
      <c r="N3921" s="30">
        <v>45964</v>
      </c>
      <c r="O3921" s="48">
        <v>0</v>
      </c>
      <c r="P3921" s="21" t="s">
        <v>625</v>
      </c>
      <c r="Q3921" s="21" t="s">
        <v>2070</v>
      </c>
      <c r="R3921" s="21" t="s">
        <v>637</v>
      </c>
      <c r="S3921" s="3">
        <v>4</v>
      </c>
      <c r="T3921" s="37"/>
      <c r="U3921" s="21" t="s">
        <v>18</v>
      </c>
      <c r="V3921" s="21" t="str">
        <f>VLOOKUP(P3921,'Customer List'!B:C,2,)</f>
        <v>Delhi</v>
      </c>
      <c r="W3921" s="38"/>
      <c r="X3921" s="30">
        <f>IF(OR(R3921 = "PRIYANKA MADAM", R3921 = "DEEPAK", R3921 = "PORTER"),N3921,"")</f>
        <v>45964</v>
      </c>
      <c r="Y3921" s="21">
        <f t="shared" si="419"/>
        <v>0</v>
      </c>
      <c r="Z3921" s="21" t="str">
        <f t="shared" si="420"/>
        <v>Monday</v>
      </c>
      <c r="AA3921" s="21" t="str">
        <f t="shared" si="421"/>
        <v>Monday</v>
      </c>
      <c r="AB3921" s="21" t="str">
        <f>VLOOKUP(U3921,'Currency Sheet'!A:C,3,)</f>
        <v>DOLLAR</v>
      </c>
      <c r="AC3921" s="42" t="str">
        <f>VLOOKUP(P3921,'Customer List'!B:D,3,)</f>
        <v>Local</v>
      </c>
    </row>
    <row r="3922" spans="1:29" x14ac:dyDescent="0.25">
      <c r="A3922" s="21">
        <v>3920</v>
      </c>
      <c r="B3922" s="21" t="s">
        <v>5561</v>
      </c>
      <c r="C3922" s="30">
        <v>45954</v>
      </c>
      <c r="D3922" s="30">
        <v>45960</v>
      </c>
      <c r="E3922" s="47">
        <v>222</v>
      </c>
      <c r="F3922" s="47">
        <f t="shared" si="416"/>
        <v>19536</v>
      </c>
      <c r="G3922" s="48">
        <f t="shared" si="417"/>
        <v>19536</v>
      </c>
      <c r="H3922" s="21">
        <v>338816</v>
      </c>
      <c r="I3922" s="21" t="s">
        <v>5400</v>
      </c>
      <c r="J3922" s="21">
        <v>1</v>
      </c>
      <c r="K3922" s="21">
        <v>1</v>
      </c>
      <c r="L3922" s="21">
        <f t="shared" si="418"/>
        <v>0</v>
      </c>
      <c r="M3922" s="21" t="s">
        <v>5600</v>
      </c>
      <c r="N3922" s="30">
        <v>45962</v>
      </c>
      <c r="O3922" s="48">
        <v>40145</v>
      </c>
      <c r="P3922" s="21" t="s">
        <v>288</v>
      </c>
      <c r="Q3922" s="21">
        <v>58157688540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Banglore</v>
      </c>
      <c r="W3922" s="38"/>
      <c r="X3922" s="30">
        <v>45964</v>
      </c>
      <c r="Y3922" s="21">
        <f t="shared" si="419"/>
        <v>2</v>
      </c>
      <c r="Z3922" s="21" t="str">
        <f t="shared" si="420"/>
        <v>Saturday</v>
      </c>
      <c r="AA3922" s="21" t="str">
        <f t="shared" si="421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3921</v>
      </c>
      <c r="B3923" s="21" t="s">
        <v>5561</v>
      </c>
      <c r="C3923" s="30">
        <v>45954</v>
      </c>
      <c r="D3923" s="30">
        <v>45960</v>
      </c>
      <c r="E3923" s="47">
        <v>277.2</v>
      </c>
      <c r="F3923" s="47">
        <f t="shared" si="416"/>
        <v>24393.599999999999</v>
      </c>
      <c r="G3923" s="48">
        <f t="shared" si="417"/>
        <v>24393.599999999999</v>
      </c>
      <c r="H3923" s="21">
        <v>310932</v>
      </c>
      <c r="I3923" s="21" t="s">
        <v>4777</v>
      </c>
      <c r="J3923" s="21">
        <v>1</v>
      </c>
      <c r="K3923" s="21">
        <v>1</v>
      </c>
      <c r="L3923" s="21">
        <f t="shared" si="418"/>
        <v>0</v>
      </c>
      <c r="M3923" s="21" t="s">
        <v>5687</v>
      </c>
      <c r="N3923" s="30">
        <v>45964</v>
      </c>
      <c r="O3923" s="48">
        <v>54014.400000000001</v>
      </c>
      <c r="P3923" s="21" t="s">
        <v>625</v>
      </c>
      <c r="Q3923" s="21" t="s">
        <v>2070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45964</v>
      </c>
      <c r="Y3923" s="21">
        <f t="shared" si="419"/>
        <v>0</v>
      </c>
      <c r="Z3923" s="21" t="str">
        <f t="shared" si="420"/>
        <v>Monday</v>
      </c>
      <c r="AA3923" s="21" t="str">
        <f t="shared" si="421"/>
        <v>Monday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3922</v>
      </c>
      <c r="B3924" s="21" t="s">
        <v>5561</v>
      </c>
      <c r="C3924" s="30">
        <v>45954</v>
      </c>
      <c r="D3924" s="30">
        <v>45960</v>
      </c>
      <c r="E3924" s="47">
        <v>85.8</v>
      </c>
      <c r="F3924" s="47">
        <f t="shared" si="416"/>
        <v>7550.4</v>
      </c>
      <c r="G3924" s="48">
        <f t="shared" si="417"/>
        <v>7550.4</v>
      </c>
      <c r="H3924" s="21">
        <v>344815</v>
      </c>
      <c r="I3924" s="21" t="s">
        <v>4767</v>
      </c>
      <c r="J3924" s="21">
        <v>1</v>
      </c>
      <c r="K3924" s="21">
        <v>1</v>
      </c>
      <c r="L3924" s="21">
        <f t="shared" si="418"/>
        <v>0</v>
      </c>
      <c r="M3924" s="21" t="s">
        <v>5615</v>
      </c>
      <c r="N3924" s="30">
        <v>45962</v>
      </c>
      <c r="O3924" s="48">
        <v>15515.5</v>
      </c>
      <c r="P3924" s="21" t="s">
        <v>194</v>
      </c>
      <c r="Q3924" s="21">
        <v>58157689085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Kanpur</v>
      </c>
      <c r="W3924" s="38"/>
      <c r="X3924" s="30">
        <v>45965</v>
      </c>
      <c r="Y3924" s="21">
        <f t="shared" si="419"/>
        <v>3</v>
      </c>
      <c r="Z3924" s="21" t="str">
        <f t="shared" si="420"/>
        <v>Saturday</v>
      </c>
      <c r="AA3924" s="21" t="str">
        <f t="shared" si="421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3923</v>
      </c>
      <c r="B3925" s="21" t="s">
        <v>5561</v>
      </c>
      <c r="C3925" s="30">
        <v>45954</v>
      </c>
      <c r="D3925" s="30">
        <v>45960</v>
      </c>
      <c r="E3925" s="47">
        <v>281.39999999999998</v>
      </c>
      <c r="F3925" s="47">
        <f t="shared" si="416"/>
        <v>24763.199999999997</v>
      </c>
      <c r="G3925" s="48">
        <f t="shared" si="417"/>
        <v>24763.199999999997</v>
      </c>
      <c r="H3925" s="21">
        <v>337226</v>
      </c>
      <c r="I3925" s="21" t="s">
        <v>5389</v>
      </c>
      <c r="J3925" s="21">
        <v>1</v>
      </c>
      <c r="K3925" s="21">
        <v>1</v>
      </c>
      <c r="L3925" s="21">
        <f t="shared" si="418"/>
        <v>0</v>
      </c>
      <c r="M3925" s="21" t="s">
        <v>5682</v>
      </c>
      <c r="N3925" s="30">
        <v>45964</v>
      </c>
      <c r="O3925" s="48">
        <v>0</v>
      </c>
      <c r="P3925" s="21" t="s">
        <v>625</v>
      </c>
      <c r="Q3925" s="21" t="s">
        <v>2070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45964</v>
      </c>
      <c r="Y3925" s="21">
        <f t="shared" si="419"/>
        <v>0</v>
      </c>
      <c r="Z3925" s="21" t="str">
        <f t="shared" si="420"/>
        <v>Monday</v>
      </c>
      <c r="AA3925" s="21" t="str">
        <f t="shared" si="421"/>
        <v>Monday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3924</v>
      </c>
      <c r="B3926" s="21" t="s">
        <v>5561</v>
      </c>
      <c r="C3926" s="30">
        <v>45954</v>
      </c>
      <c r="D3926" s="30">
        <v>45960</v>
      </c>
      <c r="E3926" s="47">
        <v>296.8</v>
      </c>
      <c r="F3926" s="47">
        <f t="shared" si="416"/>
        <v>26118.400000000001</v>
      </c>
      <c r="G3926" s="48">
        <f t="shared" si="417"/>
        <v>26118.400000000001</v>
      </c>
      <c r="H3926" s="21">
        <v>348920</v>
      </c>
      <c r="I3926" s="21" t="s">
        <v>5538</v>
      </c>
      <c r="J3926" s="21">
        <v>1</v>
      </c>
      <c r="K3926" s="21">
        <v>1</v>
      </c>
      <c r="L3926" s="21">
        <f t="shared" si="418"/>
        <v>0</v>
      </c>
      <c r="M3926" s="21" t="s">
        <v>5682</v>
      </c>
      <c r="N3926" s="30">
        <v>45964</v>
      </c>
      <c r="O3926" s="48">
        <v>0</v>
      </c>
      <c r="P3926" s="21" t="s">
        <v>625</v>
      </c>
      <c r="Q3926" s="21" t="s">
        <v>2070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19"/>
        <v>0</v>
      </c>
      <c r="Z3926" s="21" t="str">
        <f t="shared" si="420"/>
        <v>Monday</v>
      </c>
      <c r="AA3926" s="21" t="str">
        <f t="shared" si="421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3925</v>
      </c>
      <c r="B3927" s="21" t="s">
        <v>5561</v>
      </c>
      <c r="C3927" s="30">
        <v>45954</v>
      </c>
      <c r="D3927" s="30">
        <v>45960</v>
      </c>
      <c r="E3927" s="47">
        <v>304.5</v>
      </c>
      <c r="F3927" s="47">
        <f t="shared" si="416"/>
        <v>26796</v>
      </c>
      <c r="G3927" s="48">
        <f t="shared" si="417"/>
        <v>26796</v>
      </c>
      <c r="H3927" s="21">
        <v>350120</v>
      </c>
      <c r="I3927" s="21" t="s">
        <v>5540</v>
      </c>
      <c r="J3927" s="21">
        <v>1</v>
      </c>
      <c r="K3927" s="21">
        <v>1</v>
      </c>
      <c r="L3927" s="21">
        <f t="shared" si="418"/>
        <v>0</v>
      </c>
      <c r="M3927" s="21" t="s">
        <v>5564</v>
      </c>
      <c r="N3927" s="30">
        <v>45961</v>
      </c>
      <c r="O3927" s="48">
        <v>0</v>
      </c>
      <c r="P3927" s="21" t="s">
        <v>625</v>
      </c>
      <c r="Q3927" s="21" t="s">
        <v>2070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45961</v>
      </c>
      <c r="Y3927" s="21">
        <f t="shared" si="419"/>
        <v>0</v>
      </c>
      <c r="Z3927" s="21" t="str">
        <f t="shared" si="420"/>
        <v>Friday</v>
      </c>
      <c r="AA3927" s="21" t="str">
        <f t="shared" si="421"/>
        <v>Friday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3926</v>
      </c>
      <c r="B3928" s="21" t="s">
        <v>5561</v>
      </c>
      <c r="C3928" s="30">
        <v>45954</v>
      </c>
      <c r="D3928" s="30">
        <v>45960</v>
      </c>
      <c r="E3928" s="47">
        <v>188.4</v>
      </c>
      <c r="F3928" s="47">
        <f t="shared" si="416"/>
        <v>16579.2</v>
      </c>
      <c r="G3928" s="48">
        <f t="shared" si="417"/>
        <v>33158.400000000001</v>
      </c>
      <c r="H3928" s="21">
        <v>351316</v>
      </c>
      <c r="I3928" s="21" t="s">
        <v>4790</v>
      </c>
      <c r="J3928" s="21">
        <v>2</v>
      </c>
      <c r="K3928" s="21">
        <v>2</v>
      </c>
      <c r="L3928" s="21">
        <f t="shared" si="418"/>
        <v>0</v>
      </c>
      <c r="M3928" s="21" t="s">
        <v>5646</v>
      </c>
      <c r="N3928" s="30">
        <v>45962</v>
      </c>
      <c r="O3928" s="48">
        <v>58404</v>
      </c>
      <c r="P3928" s="21" t="s">
        <v>2201</v>
      </c>
      <c r="Q3928" s="21">
        <v>58157690846</v>
      </c>
      <c r="R3928" s="21" t="s">
        <v>40</v>
      </c>
      <c r="S3928" s="3">
        <v>4</v>
      </c>
      <c r="T3928" s="37"/>
      <c r="U3928" s="21" t="s">
        <v>18</v>
      </c>
      <c r="V3928" s="21" t="str">
        <f>VLOOKUP(P3928,'Customer List'!B:C,2,)</f>
        <v>ASSAM</v>
      </c>
      <c r="W3928" s="38"/>
      <c r="X3928" s="30">
        <v>45964</v>
      </c>
      <c r="Y3928" s="21">
        <f t="shared" si="419"/>
        <v>2</v>
      </c>
      <c r="Z3928" s="21" t="str">
        <f t="shared" si="420"/>
        <v>Saturday</v>
      </c>
      <c r="AA3928" s="21" t="str">
        <f t="shared" si="421"/>
        <v>Monday</v>
      </c>
      <c r="AB3928" s="21" t="str">
        <f>VLOOKUP(U3928,'Currency Sheet'!A:C,3,)</f>
        <v>DOLLAR</v>
      </c>
      <c r="AC3928" s="42" t="str">
        <f>VLOOKUP(P3928,'Customer List'!B:D,3,)</f>
        <v>OutStation</v>
      </c>
    </row>
    <row r="3929" spans="1:29" x14ac:dyDescent="0.25">
      <c r="A3929" s="21">
        <v>3927</v>
      </c>
      <c r="B3929" s="21" t="s">
        <v>5561</v>
      </c>
      <c r="C3929" s="30">
        <v>45954</v>
      </c>
      <c r="D3929" s="30">
        <v>45960</v>
      </c>
      <c r="E3929" s="47">
        <v>243</v>
      </c>
      <c r="F3929" s="47">
        <f t="shared" si="416"/>
        <v>21384</v>
      </c>
      <c r="G3929" s="48">
        <f t="shared" si="417"/>
        <v>21384</v>
      </c>
      <c r="H3929" s="21">
        <v>351348</v>
      </c>
      <c r="I3929" s="21" t="s">
        <v>4790</v>
      </c>
      <c r="J3929" s="21">
        <v>1</v>
      </c>
      <c r="K3929" s="21">
        <v>1</v>
      </c>
      <c r="L3929" s="21">
        <f t="shared" si="418"/>
        <v>0</v>
      </c>
      <c r="M3929" s="21" t="s">
        <v>5646</v>
      </c>
      <c r="N3929" s="30">
        <v>45962</v>
      </c>
      <c r="O3929" s="48">
        <v>37665</v>
      </c>
      <c r="P3929" s="21" t="s">
        <v>2201</v>
      </c>
      <c r="Q3929" s="21">
        <v>58157690846</v>
      </c>
      <c r="R3929" s="21" t="s">
        <v>40</v>
      </c>
      <c r="S3929" s="3">
        <v>4</v>
      </c>
      <c r="T3929" s="37"/>
      <c r="U3929" s="21" t="s">
        <v>18</v>
      </c>
      <c r="V3929" s="21" t="str">
        <f>VLOOKUP(P3929,'Customer List'!B:C,2,)</f>
        <v>ASSAM</v>
      </c>
      <c r="W3929" s="38"/>
      <c r="X3929" s="30">
        <v>45964</v>
      </c>
      <c r="Y3929" s="21">
        <f t="shared" si="419"/>
        <v>2</v>
      </c>
      <c r="Z3929" s="21" t="str">
        <f t="shared" si="420"/>
        <v>Saturday</v>
      </c>
      <c r="AA3929" s="21" t="str">
        <f t="shared" si="421"/>
        <v>Monday</v>
      </c>
      <c r="AB3929" s="21" t="str">
        <f>VLOOKUP(U3929,'Currency Sheet'!A:C,3,)</f>
        <v>DOLLAR</v>
      </c>
      <c r="AC3929" s="42" t="str">
        <f>VLOOKUP(P3929,'Customer List'!B:D,3,)</f>
        <v>OutStation</v>
      </c>
    </row>
    <row r="3930" spans="1:29" x14ac:dyDescent="0.25">
      <c r="A3930" s="21">
        <v>3928</v>
      </c>
      <c r="B3930" s="21" t="s">
        <v>5561</v>
      </c>
      <c r="C3930" s="30">
        <v>45954</v>
      </c>
      <c r="D3930" s="30">
        <v>45960</v>
      </c>
      <c r="E3930" s="47">
        <v>195</v>
      </c>
      <c r="F3930" s="47">
        <f t="shared" si="416"/>
        <v>17160</v>
      </c>
      <c r="G3930" s="48">
        <f t="shared" si="417"/>
        <v>17160</v>
      </c>
      <c r="H3930" s="21">
        <v>353280</v>
      </c>
      <c r="I3930" s="21" t="s">
        <v>5073</v>
      </c>
      <c r="J3930" s="21">
        <v>1</v>
      </c>
      <c r="K3930" s="21">
        <v>1</v>
      </c>
      <c r="L3930" s="21">
        <f t="shared" si="418"/>
        <v>0</v>
      </c>
      <c r="M3930" s="21" t="s">
        <v>5565</v>
      </c>
      <c r="N3930" s="30">
        <v>45961</v>
      </c>
      <c r="O3930" s="48">
        <v>0</v>
      </c>
      <c r="P3930" s="21" t="s">
        <v>625</v>
      </c>
      <c r="Q3930" s="21" t="s">
        <v>2070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45961</v>
      </c>
      <c r="Y3930" s="21">
        <f t="shared" si="419"/>
        <v>0</v>
      </c>
      <c r="Z3930" s="21" t="str">
        <f t="shared" si="420"/>
        <v>Friday</v>
      </c>
      <c r="AA3930" s="21" t="str">
        <f t="shared" si="421"/>
        <v>Friday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x14ac:dyDescent="0.25">
      <c r="A3931" s="21">
        <v>3929</v>
      </c>
      <c r="B3931" s="21" t="s">
        <v>5561</v>
      </c>
      <c r="C3931" s="30">
        <v>45954</v>
      </c>
      <c r="D3931" s="30">
        <v>45960</v>
      </c>
      <c r="E3931" s="47">
        <v>175.8</v>
      </c>
      <c r="F3931" s="47">
        <f t="shared" si="416"/>
        <v>15470.400000000001</v>
      </c>
      <c r="G3931" s="48">
        <f t="shared" si="417"/>
        <v>15470.400000000001</v>
      </c>
      <c r="H3931" s="21">
        <v>354312</v>
      </c>
      <c r="I3931" s="21" t="s">
        <v>5541</v>
      </c>
      <c r="J3931" s="21">
        <v>1</v>
      </c>
      <c r="K3931" s="21">
        <v>1</v>
      </c>
      <c r="L3931" s="21">
        <f t="shared" si="418"/>
        <v>0</v>
      </c>
      <c r="M3931" s="21" t="s">
        <v>5614</v>
      </c>
      <c r="N3931" s="30">
        <v>45962</v>
      </c>
      <c r="O3931" s="48">
        <v>27249</v>
      </c>
      <c r="P3931" s="21" t="s">
        <v>2511</v>
      </c>
      <c r="Q3931" s="21">
        <v>58157689240</v>
      </c>
      <c r="R3931" s="21" t="s">
        <v>40</v>
      </c>
      <c r="S3931" s="3">
        <v>4</v>
      </c>
      <c r="T3931" s="37"/>
      <c r="U3931" s="21" t="s">
        <v>18</v>
      </c>
      <c r="V3931" s="21" t="str">
        <f>VLOOKUP(P3931,'Customer List'!B:C,2,)</f>
        <v>MOHALI (PUNJAB)</v>
      </c>
      <c r="W3931" s="38"/>
      <c r="X3931" s="30">
        <v>45965</v>
      </c>
      <c r="Y3931" s="21">
        <f t="shared" si="419"/>
        <v>3</v>
      </c>
      <c r="Z3931" s="21" t="str">
        <f t="shared" si="420"/>
        <v>Saturday</v>
      </c>
      <c r="AA3931" s="21" t="str">
        <f t="shared" si="421"/>
        <v>Tuesday</v>
      </c>
      <c r="AB3931" s="21" t="str">
        <f>VLOOKUP(U3931,'Currency Sheet'!A:C,3,)</f>
        <v>DOLLAR</v>
      </c>
      <c r="AC3931" s="42" t="str">
        <f>VLOOKUP(P3931,'Customer List'!B:D,3,)</f>
        <v>OutStation</v>
      </c>
    </row>
    <row r="3932" spans="1:29" x14ac:dyDescent="0.25">
      <c r="A3932" s="21">
        <v>3930</v>
      </c>
      <c r="B3932" s="21" t="s">
        <v>5561</v>
      </c>
      <c r="C3932" s="30">
        <v>45954</v>
      </c>
      <c r="D3932" s="30">
        <v>45960</v>
      </c>
      <c r="E3932" s="47">
        <v>195.6</v>
      </c>
      <c r="F3932" s="47">
        <f t="shared" si="416"/>
        <v>17212.8</v>
      </c>
      <c r="G3932" s="48">
        <f t="shared" si="417"/>
        <v>17212.8</v>
      </c>
      <c r="H3932" s="21">
        <v>360706</v>
      </c>
      <c r="I3932" s="21" t="s">
        <v>5179</v>
      </c>
      <c r="J3932" s="21">
        <v>1</v>
      </c>
      <c r="K3932" s="21">
        <v>1</v>
      </c>
      <c r="L3932" s="21">
        <f t="shared" si="418"/>
        <v>0</v>
      </c>
      <c r="M3932" s="21" t="s">
        <v>5564</v>
      </c>
      <c r="N3932" s="30">
        <v>45961</v>
      </c>
      <c r="O3932" s="48">
        <v>0</v>
      </c>
      <c r="P3932" s="21" t="s">
        <v>625</v>
      </c>
      <c r="Q3932" s="21" t="s">
        <v>2070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45961</v>
      </c>
      <c r="Y3932" s="21">
        <f t="shared" si="419"/>
        <v>0</v>
      </c>
      <c r="Z3932" s="21" t="str">
        <f t="shared" si="420"/>
        <v>Friday</v>
      </c>
      <c r="AA3932" s="21" t="str">
        <f t="shared" si="421"/>
        <v>Friday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3931</v>
      </c>
      <c r="B3933" s="21" t="s">
        <v>5561</v>
      </c>
      <c r="C3933" s="30">
        <v>45954</v>
      </c>
      <c r="D3933" s="30">
        <v>45960</v>
      </c>
      <c r="E3933" s="47">
        <v>129.6</v>
      </c>
      <c r="F3933" s="47">
        <f t="shared" si="416"/>
        <v>11404.8</v>
      </c>
      <c r="G3933" s="48">
        <f t="shared" si="417"/>
        <v>11404.8</v>
      </c>
      <c r="H3933" s="21">
        <v>350004</v>
      </c>
      <c r="I3933" s="21" t="s">
        <v>5539</v>
      </c>
      <c r="J3933" s="21">
        <v>1</v>
      </c>
      <c r="K3933" s="21">
        <v>1</v>
      </c>
      <c r="L3933" s="21">
        <f t="shared" si="418"/>
        <v>0</v>
      </c>
      <c r="M3933" s="21" t="s">
        <v>5687</v>
      </c>
      <c r="N3933" s="30">
        <v>45964</v>
      </c>
      <c r="O3933" s="48">
        <v>28458</v>
      </c>
      <c r="P3933" s="21" t="s">
        <v>625</v>
      </c>
      <c r="Q3933" s="21" t="s">
        <v>2070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19"/>
        <v>0</v>
      </c>
      <c r="Z3933" s="21" t="str">
        <f t="shared" si="420"/>
        <v>Monday</v>
      </c>
      <c r="AA3933" s="21" t="str">
        <f t="shared" si="421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3932</v>
      </c>
      <c r="B3934" s="21" t="s">
        <v>5561</v>
      </c>
      <c r="C3934" s="30">
        <v>45954</v>
      </c>
      <c r="D3934" s="30">
        <v>45960</v>
      </c>
      <c r="E3934" s="47">
        <v>276.5</v>
      </c>
      <c r="F3934" s="47">
        <f t="shared" si="416"/>
        <v>24332</v>
      </c>
      <c r="G3934" s="48">
        <f t="shared" si="417"/>
        <v>24332</v>
      </c>
      <c r="H3934" s="21">
        <v>364808</v>
      </c>
      <c r="I3934" s="21" t="s">
        <v>5071</v>
      </c>
      <c r="J3934" s="21">
        <v>1</v>
      </c>
      <c r="K3934" s="21">
        <v>1</v>
      </c>
      <c r="L3934" s="21">
        <f t="shared" si="418"/>
        <v>0</v>
      </c>
      <c r="M3934" s="21" t="s">
        <v>5687</v>
      </c>
      <c r="N3934" s="30">
        <v>45964</v>
      </c>
      <c r="O3934" s="48">
        <v>53878</v>
      </c>
      <c r="P3934" s="21" t="s">
        <v>625</v>
      </c>
      <c r="Q3934" s="21" t="s">
        <v>2070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45964</v>
      </c>
      <c r="Y3934" s="21">
        <f t="shared" si="419"/>
        <v>0</v>
      </c>
      <c r="Z3934" s="21" t="str">
        <f t="shared" si="420"/>
        <v>Monday</v>
      </c>
      <c r="AA3934" s="21" t="str">
        <f t="shared" si="421"/>
        <v>Monday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x14ac:dyDescent="0.25">
      <c r="A3935" s="21">
        <v>3933</v>
      </c>
      <c r="B3935" s="21" t="s">
        <v>5561</v>
      </c>
      <c r="C3935" s="30">
        <v>45954</v>
      </c>
      <c r="D3935" s="30">
        <v>45960</v>
      </c>
      <c r="E3935" s="47">
        <v>300.3</v>
      </c>
      <c r="F3935" s="47">
        <f t="shared" si="416"/>
        <v>26426.400000000001</v>
      </c>
      <c r="G3935" s="48">
        <f t="shared" si="417"/>
        <v>26426.400000000001</v>
      </c>
      <c r="H3935" s="21">
        <v>367140</v>
      </c>
      <c r="I3935" s="21" t="s">
        <v>5178</v>
      </c>
      <c r="J3935" s="21">
        <v>1</v>
      </c>
      <c r="K3935" s="21">
        <v>1</v>
      </c>
      <c r="L3935" s="21">
        <f t="shared" si="418"/>
        <v>0</v>
      </c>
      <c r="M3935" s="21" t="s">
        <v>5682</v>
      </c>
      <c r="N3935" s="30">
        <v>45964</v>
      </c>
      <c r="O3935" s="48">
        <v>0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45964</v>
      </c>
      <c r="Y3935" s="21">
        <f t="shared" si="419"/>
        <v>0</v>
      </c>
      <c r="Z3935" s="21" t="str">
        <f t="shared" si="420"/>
        <v>Monday</v>
      </c>
      <c r="AA3935" s="21" t="str">
        <f t="shared" si="421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3934</v>
      </c>
      <c r="B3936" s="21" t="s">
        <v>5561</v>
      </c>
      <c r="C3936" s="30">
        <v>45954</v>
      </c>
      <c r="D3936" s="30">
        <v>45960</v>
      </c>
      <c r="E3936" s="47">
        <v>235.8</v>
      </c>
      <c r="F3936" s="47">
        <f t="shared" si="416"/>
        <v>20750.400000000001</v>
      </c>
      <c r="G3936" s="48">
        <f t="shared" si="417"/>
        <v>20750.400000000001</v>
      </c>
      <c r="H3936" s="21">
        <v>369308</v>
      </c>
      <c r="I3936" s="21" t="s">
        <v>5075</v>
      </c>
      <c r="J3936" s="21">
        <v>1</v>
      </c>
      <c r="K3936" s="21">
        <v>1</v>
      </c>
      <c r="L3936" s="21">
        <f t="shared" si="418"/>
        <v>0</v>
      </c>
      <c r="M3936" s="21" t="s">
        <v>5687</v>
      </c>
      <c r="N3936" s="30">
        <v>45964</v>
      </c>
      <c r="O3936" s="48">
        <v>51777.75</v>
      </c>
      <c r="P3936" s="21" t="s">
        <v>625</v>
      </c>
      <c r="Q3936" s="21" t="s">
        <v>2070</v>
      </c>
      <c r="R3936" s="21" t="s">
        <v>637</v>
      </c>
      <c r="S3936" s="3">
        <v>4</v>
      </c>
      <c r="T3936" s="37"/>
      <c r="U3936" s="21" t="s">
        <v>18</v>
      </c>
      <c r="V3936" s="21" t="str">
        <f>VLOOKUP(P3936,'Customer List'!B:C,2,)</f>
        <v>Delhi</v>
      </c>
      <c r="W3936" s="38"/>
      <c r="X3936" s="30">
        <f>IF(OR(R3936 = "PRIYANKA MADAM", R3936 = "DEEPAK", R3936 = "PORTER"),N3936,"")</f>
        <v>45964</v>
      </c>
      <c r="Y3936" s="21">
        <f t="shared" si="419"/>
        <v>0</v>
      </c>
      <c r="Z3936" s="21" t="str">
        <f t="shared" si="420"/>
        <v>Monday</v>
      </c>
      <c r="AA3936" s="21" t="str">
        <f t="shared" si="421"/>
        <v>Monday</v>
      </c>
      <c r="AB3936" s="21" t="str">
        <f>VLOOKUP(U3936,'Currency Sheet'!A:C,3,)</f>
        <v>DOLLAR</v>
      </c>
      <c r="AC3936" s="42" t="str">
        <f>VLOOKUP(P3936,'Customer List'!B:D,3,)</f>
        <v>Local</v>
      </c>
    </row>
    <row r="3937" spans="1:29" x14ac:dyDescent="0.25">
      <c r="A3937" s="21">
        <v>3935</v>
      </c>
      <c r="B3937" s="21" t="s">
        <v>5561</v>
      </c>
      <c r="C3937" s="30">
        <v>45954</v>
      </c>
      <c r="D3937" s="30">
        <v>45960</v>
      </c>
      <c r="E3937" s="47">
        <v>222</v>
      </c>
      <c r="F3937" s="47">
        <f t="shared" si="416"/>
        <v>19536</v>
      </c>
      <c r="G3937" s="48">
        <f t="shared" si="417"/>
        <v>19536</v>
      </c>
      <c r="H3937" s="21">
        <v>372214</v>
      </c>
      <c r="I3937" s="21" t="s">
        <v>5077</v>
      </c>
      <c r="J3937" s="21">
        <v>1</v>
      </c>
      <c r="K3937" s="21">
        <v>1</v>
      </c>
      <c r="L3937" s="21">
        <f t="shared" si="418"/>
        <v>0</v>
      </c>
      <c r="M3937" s="21" t="s">
        <v>5599</v>
      </c>
      <c r="N3937" s="30">
        <v>45962</v>
      </c>
      <c r="O3937" s="48">
        <v>34410</v>
      </c>
      <c r="P3937" s="21" t="s">
        <v>288</v>
      </c>
      <c r="Q3937" s="21">
        <v>58157688540</v>
      </c>
      <c r="R3937" s="21" t="s">
        <v>40</v>
      </c>
      <c r="S3937" s="3">
        <v>4</v>
      </c>
      <c r="T3937" s="37"/>
      <c r="U3937" s="21" t="s">
        <v>18</v>
      </c>
      <c r="V3937" s="21" t="str">
        <f>VLOOKUP(P3937,'Customer List'!B:C,2,)</f>
        <v>Banglore</v>
      </c>
      <c r="W3937" s="38"/>
      <c r="X3937" s="30">
        <v>45964</v>
      </c>
      <c r="Y3937" s="21">
        <f t="shared" si="419"/>
        <v>2</v>
      </c>
      <c r="Z3937" s="21" t="str">
        <f t="shared" si="420"/>
        <v>Saturday</v>
      </c>
      <c r="AA3937" s="21" t="str">
        <f t="shared" si="421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3936</v>
      </c>
      <c r="B3938" s="21" t="s">
        <v>5561</v>
      </c>
      <c r="C3938" s="30">
        <v>45954</v>
      </c>
      <c r="D3938" s="30">
        <v>45960</v>
      </c>
      <c r="E3938" s="47">
        <v>300.3</v>
      </c>
      <c r="F3938" s="47">
        <f t="shared" si="416"/>
        <v>26426.400000000001</v>
      </c>
      <c r="G3938" s="48">
        <f t="shared" si="417"/>
        <v>26426.400000000001</v>
      </c>
      <c r="H3938" s="21">
        <v>369606</v>
      </c>
      <c r="I3938" s="21" t="s">
        <v>5076</v>
      </c>
      <c r="J3938" s="21">
        <v>1</v>
      </c>
      <c r="K3938" s="21">
        <v>1</v>
      </c>
      <c r="L3938" s="21">
        <f t="shared" si="418"/>
        <v>0</v>
      </c>
      <c r="M3938" s="21" t="s">
        <v>5687</v>
      </c>
      <c r="N3938" s="30">
        <v>45964</v>
      </c>
      <c r="O3938" s="48">
        <v>58515.6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19"/>
        <v>0</v>
      </c>
      <c r="Z3938" s="21" t="str">
        <f t="shared" si="420"/>
        <v>Monday</v>
      </c>
      <c r="AA3938" s="21" t="str">
        <f t="shared" si="421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3937</v>
      </c>
      <c r="B3939" s="21" t="s">
        <v>5561</v>
      </c>
      <c r="C3939" s="30">
        <v>45954</v>
      </c>
      <c r="D3939" s="30">
        <v>45960</v>
      </c>
      <c r="E3939" s="47">
        <v>252</v>
      </c>
      <c r="F3939" s="47">
        <f t="shared" si="416"/>
        <v>22176</v>
      </c>
      <c r="G3939" s="48">
        <f t="shared" si="417"/>
        <v>22176</v>
      </c>
      <c r="H3939" s="21">
        <v>372704</v>
      </c>
      <c r="I3939" s="21" t="s">
        <v>5542</v>
      </c>
      <c r="J3939" s="21">
        <v>1</v>
      </c>
      <c r="K3939" s="21">
        <v>1</v>
      </c>
      <c r="L3939" s="21">
        <f t="shared" si="418"/>
        <v>0</v>
      </c>
      <c r="M3939" s="21" t="s">
        <v>5687</v>
      </c>
      <c r="N3939" s="30">
        <v>45964</v>
      </c>
      <c r="O3939" s="48">
        <v>55335</v>
      </c>
      <c r="P3939" s="21" t="s">
        <v>625</v>
      </c>
      <c r="Q3939" s="21" t="s">
        <v>2070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45964</v>
      </c>
      <c r="Y3939" s="21">
        <f t="shared" si="419"/>
        <v>0</v>
      </c>
      <c r="Z3939" s="21" t="str">
        <f t="shared" si="420"/>
        <v>Monday</v>
      </c>
      <c r="AA3939" s="21" t="str">
        <f t="shared" si="421"/>
        <v>Monday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3938</v>
      </c>
      <c r="B3940" s="21" t="s">
        <v>5561</v>
      </c>
      <c r="C3940" s="30">
        <v>45954</v>
      </c>
      <c r="D3940" s="30">
        <v>45960</v>
      </c>
      <c r="E3940" s="47">
        <v>239.4</v>
      </c>
      <c r="F3940" s="47">
        <f t="shared" si="416"/>
        <v>21067.200000000001</v>
      </c>
      <c r="G3940" s="48">
        <f t="shared" si="417"/>
        <v>21067.200000000001</v>
      </c>
      <c r="H3940" s="21">
        <v>381506</v>
      </c>
      <c r="I3940" s="21" t="s">
        <v>5543</v>
      </c>
      <c r="J3940" s="21">
        <v>1</v>
      </c>
      <c r="K3940" s="21">
        <v>1</v>
      </c>
      <c r="L3940" s="21">
        <f t="shared" si="418"/>
        <v>0</v>
      </c>
      <c r="M3940" s="21" t="s">
        <v>5693</v>
      </c>
      <c r="N3940" s="30">
        <v>45961</v>
      </c>
      <c r="O3940" s="48">
        <v>31461.15</v>
      </c>
      <c r="P3940" s="21" t="s">
        <v>16</v>
      </c>
      <c r="Q3940" s="21" t="s">
        <v>2070</v>
      </c>
      <c r="R3940" s="21" t="s">
        <v>637</v>
      </c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>
        <f>IF(OR(R3940 = "PRIYANKA MADAM", R3940 = "DEEPAK", R3940 = "PORTER"),N3940,"")</f>
        <v>45961</v>
      </c>
      <c r="Y3940" s="21">
        <f t="shared" si="419"/>
        <v>0</v>
      </c>
      <c r="Z3940" s="21" t="str">
        <f t="shared" si="420"/>
        <v>Friday</v>
      </c>
      <c r="AA3940" s="21" t="str">
        <f t="shared" si="421"/>
        <v>Friday</v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3939</v>
      </c>
      <c r="B3941" s="21" t="s">
        <v>5561</v>
      </c>
      <c r="C3941" s="30">
        <v>45954</v>
      </c>
      <c r="D3941" s="30">
        <v>45960</v>
      </c>
      <c r="E3941" s="47">
        <v>171.5</v>
      </c>
      <c r="F3941" s="47">
        <f t="shared" si="416"/>
        <v>15092</v>
      </c>
      <c r="G3941" s="48">
        <f t="shared" si="417"/>
        <v>15092</v>
      </c>
      <c r="H3941" s="21">
        <v>399218</v>
      </c>
      <c r="I3941" s="21" t="s">
        <v>5178</v>
      </c>
      <c r="J3941" s="21">
        <v>1</v>
      </c>
      <c r="K3941" s="21">
        <v>1</v>
      </c>
      <c r="L3941" s="21">
        <f t="shared" si="418"/>
        <v>0</v>
      </c>
      <c r="M3941" s="21" t="s">
        <v>5651</v>
      </c>
      <c r="N3941" s="30">
        <v>45962</v>
      </c>
      <c r="O3941" s="48">
        <v>26582.5</v>
      </c>
      <c r="P3941" s="21" t="s">
        <v>4978</v>
      </c>
      <c r="Q3941" s="21">
        <v>58157689461</v>
      </c>
      <c r="R3941" s="21" t="s">
        <v>40</v>
      </c>
      <c r="S3941" s="3">
        <v>4</v>
      </c>
      <c r="T3941" s="37"/>
      <c r="U3941" s="21" t="s">
        <v>18</v>
      </c>
      <c r="V3941" s="21" t="str">
        <f>VLOOKUP(P3941,'Customer List'!B:C,2,)</f>
        <v>VADODARA</v>
      </c>
      <c r="W3941" s="38"/>
      <c r="X3941" s="30">
        <v>45965</v>
      </c>
      <c r="Y3941" s="21">
        <f t="shared" si="419"/>
        <v>3</v>
      </c>
      <c r="Z3941" s="21" t="str">
        <f t="shared" si="420"/>
        <v>Saturday</v>
      </c>
      <c r="AA3941" s="21" t="str">
        <f t="shared" si="421"/>
        <v>Tuesday</v>
      </c>
      <c r="AB3941" s="21" t="str">
        <f>VLOOKUP(U3941,'Currency Sheet'!A:C,3,)</f>
        <v>DOLLAR</v>
      </c>
      <c r="AC3941" s="42" t="str">
        <f>VLOOKUP(P3941,'Customer List'!B:D,3,)</f>
        <v>OutStation</v>
      </c>
    </row>
    <row r="3942" spans="1:29" x14ac:dyDescent="0.25">
      <c r="A3942" s="21">
        <v>3940</v>
      </c>
      <c r="B3942" s="21" t="s">
        <v>5561</v>
      </c>
      <c r="C3942" s="30">
        <v>45954</v>
      </c>
      <c r="D3942" s="30">
        <v>45960</v>
      </c>
      <c r="E3942" s="47">
        <v>56.4</v>
      </c>
      <c r="F3942" s="47">
        <f t="shared" si="416"/>
        <v>4963.2</v>
      </c>
      <c r="G3942" s="48">
        <f t="shared" si="417"/>
        <v>4963.2</v>
      </c>
      <c r="H3942" s="21">
        <v>377612</v>
      </c>
      <c r="I3942" s="21" t="s">
        <v>4771</v>
      </c>
      <c r="J3942" s="21">
        <v>1</v>
      </c>
      <c r="K3942" s="21">
        <v>1</v>
      </c>
      <c r="L3942" s="21">
        <f t="shared" si="418"/>
        <v>0</v>
      </c>
      <c r="M3942" s="21" t="s">
        <v>5687</v>
      </c>
      <c r="N3942" s="30">
        <v>45964</v>
      </c>
      <c r="O3942" s="48">
        <v>12384.5</v>
      </c>
      <c r="P3942" s="21" t="s">
        <v>625</v>
      </c>
      <c r="Q3942" s="21" t="s">
        <v>2070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>IF(OR(R3942 = "PRIYANKA MADAM", R3942 = "DEEPAK", R3942 = "PORTER"),N3942,"")</f>
        <v>45964</v>
      </c>
      <c r="Y3942" s="21">
        <f t="shared" si="419"/>
        <v>0</v>
      </c>
      <c r="Z3942" s="21" t="str">
        <f t="shared" si="420"/>
        <v>Monday</v>
      </c>
      <c r="AA3942" s="21" t="str">
        <f t="shared" si="421"/>
        <v>Monday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3941</v>
      </c>
      <c r="B3943" s="21" t="s">
        <v>5561</v>
      </c>
      <c r="C3943" s="30">
        <v>45954</v>
      </c>
      <c r="D3943" s="30">
        <v>45960</v>
      </c>
      <c r="E3943" s="47">
        <v>53.4</v>
      </c>
      <c r="F3943" s="47">
        <f t="shared" si="416"/>
        <v>4699.2</v>
      </c>
      <c r="G3943" s="48">
        <f t="shared" si="417"/>
        <v>4699.2</v>
      </c>
      <c r="H3943" s="21">
        <v>423101</v>
      </c>
      <c r="I3943" s="21" t="s">
        <v>1265</v>
      </c>
      <c r="J3943" s="21">
        <v>1</v>
      </c>
      <c r="K3943" s="21">
        <v>1</v>
      </c>
      <c r="L3943" s="21">
        <f t="shared" si="418"/>
        <v>0</v>
      </c>
      <c r="M3943" s="21" t="s">
        <v>5604</v>
      </c>
      <c r="N3943" s="30">
        <v>45962</v>
      </c>
      <c r="O3943" s="48">
        <v>8277</v>
      </c>
      <c r="P3943" s="21" t="s">
        <v>39</v>
      </c>
      <c r="Q3943" s="21">
        <v>58157689590</v>
      </c>
      <c r="R3943" s="21" t="s">
        <v>40</v>
      </c>
      <c r="S3943" s="3">
        <v>-20</v>
      </c>
      <c r="T3943" s="37"/>
      <c r="U3943" s="21" t="s">
        <v>18</v>
      </c>
      <c r="V3943" s="21" t="str">
        <f>VLOOKUP(P3943,'Customer List'!B:C,2,)</f>
        <v>Pune</v>
      </c>
      <c r="W3943" s="38"/>
      <c r="X3943" s="30">
        <v>45966</v>
      </c>
      <c r="Y3943" s="21">
        <f t="shared" si="419"/>
        <v>4</v>
      </c>
      <c r="Z3943" s="21" t="str">
        <f t="shared" si="420"/>
        <v>Saturday</v>
      </c>
      <c r="AA3943" s="21" t="str">
        <f t="shared" si="421"/>
        <v>Wednesday</v>
      </c>
      <c r="AB3943" s="21" t="str">
        <f>VLOOKUP(U3943,'Currency Sheet'!A:C,3,)</f>
        <v>DOLLAR</v>
      </c>
      <c r="AC3943" s="42" t="str">
        <f>VLOOKUP(P3943,'Customer List'!B:D,3,)</f>
        <v>OutStation</v>
      </c>
    </row>
    <row r="3944" spans="1:29" x14ac:dyDescent="0.25">
      <c r="A3944" s="21">
        <v>3942</v>
      </c>
      <c r="B3944" s="21" t="s">
        <v>5561</v>
      </c>
      <c r="C3944" s="30">
        <v>45954</v>
      </c>
      <c r="D3944" s="30">
        <v>45960</v>
      </c>
      <c r="E3944" s="47">
        <v>49.8</v>
      </c>
      <c r="F3944" s="47">
        <f t="shared" si="416"/>
        <v>4382.3999999999996</v>
      </c>
      <c r="G3944" s="48">
        <f t="shared" si="417"/>
        <v>17529.599999999999</v>
      </c>
      <c r="H3944" s="21">
        <v>423113</v>
      </c>
      <c r="I3944" s="21" t="s">
        <v>1504</v>
      </c>
      <c r="J3944" s="21">
        <v>4</v>
      </c>
      <c r="K3944" s="21">
        <v>4</v>
      </c>
      <c r="L3944" s="21">
        <f t="shared" si="418"/>
        <v>0</v>
      </c>
      <c r="M3944" s="21" t="s">
        <v>5646</v>
      </c>
      <c r="N3944" s="30">
        <v>45962</v>
      </c>
      <c r="O3944" s="48">
        <v>30876</v>
      </c>
      <c r="P3944" s="21" t="s">
        <v>2201</v>
      </c>
      <c r="Q3944" s="21">
        <v>58157690846</v>
      </c>
      <c r="R3944" s="21" t="s">
        <v>40</v>
      </c>
      <c r="S3944" s="3">
        <v>-20</v>
      </c>
      <c r="T3944" s="37"/>
      <c r="U3944" s="21" t="s">
        <v>18</v>
      </c>
      <c r="V3944" s="21" t="str">
        <f>VLOOKUP(P3944,'Customer List'!B:C,2,)</f>
        <v>ASSAM</v>
      </c>
      <c r="W3944" s="38"/>
      <c r="X3944" s="30">
        <v>45964</v>
      </c>
      <c r="Y3944" s="21">
        <f t="shared" si="419"/>
        <v>2</v>
      </c>
      <c r="Z3944" s="21" t="str">
        <f t="shared" si="420"/>
        <v>Saturday</v>
      </c>
      <c r="AA3944" s="21" t="str">
        <f t="shared" si="421"/>
        <v>Monday</v>
      </c>
      <c r="AB3944" s="21" t="str">
        <f>VLOOKUP(U3944,'Currency Sheet'!A:C,3,)</f>
        <v>DOLLAR</v>
      </c>
      <c r="AC3944" s="42" t="str">
        <f>VLOOKUP(P3944,'Customer List'!B:D,3,)</f>
        <v>OutStation</v>
      </c>
    </row>
    <row r="3945" spans="1:29" x14ac:dyDescent="0.25">
      <c r="A3945" s="21">
        <v>3943</v>
      </c>
      <c r="B3945" s="21" t="s">
        <v>5561</v>
      </c>
      <c r="C3945" s="30">
        <v>45954</v>
      </c>
      <c r="D3945" s="30">
        <v>45960</v>
      </c>
      <c r="E3945" s="47">
        <v>159</v>
      </c>
      <c r="F3945" s="47">
        <f t="shared" si="416"/>
        <v>13992</v>
      </c>
      <c r="G3945" s="48">
        <f t="shared" si="417"/>
        <v>13992</v>
      </c>
      <c r="H3945" s="21">
        <v>430901</v>
      </c>
      <c r="I3945" s="21" t="s">
        <v>5544</v>
      </c>
      <c r="J3945" s="21">
        <v>1</v>
      </c>
      <c r="K3945" s="21">
        <v>1</v>
      </c>
      <c r="L3945" s="21">
        <f t="shared" si="418"/>
        <v>0</v>
      </c>
      <c r="M3945" s="21" t="s">
        <v>5693</v>
      </c>
      <c r="N3945" s="30">
        <v>45961</v>
      </c>
      <c r="O3945" s="48">
        <v>20895.25</v>
      </c>
      <c r="P3945" s="21" t="s">
        <v>16</v>
      </c>
      <c r="Q3945" s="21" t="s">
        <v>5959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ref="X3945:X3959" si="422">IF(OR(R3945 = "PRIYANKA MADAM", R3945 = "DEEPAK", R3945 = "PORTER"),N3945,"")</f>
        <v>45961</v>
      </c>
      <c r="Y3945" s="21">
        <f t="shared" si="419"/>
        <v>0</v>
      </c>
      <c r="Z3945" s="21" t="str">
        <f t="shared" si="420"/>
        <v>Friday</v>
      </c>
      <c r="AA3945" s="21" t="str">
        <f t="shared" si="421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3944</v>
      </c>
      <c r="B3946" s="21" t="s">
        <v>5561</v>
      </c>
      <c r="C3946" s="30">
        <v>45954</v>
      </c>
      <c r="D3946" s="30">
        <v>45960</v>
      </c>
      <c r="E3946" s="47">
        <v>159</v>
      </c>
      <c r="F3946" s="47">
        <f t="shared" si="416"/>
        <v>13992</v>
      </c>
      <c r="G3946" s="48">
        <f t="shared" si="417"/>
        <v>13992</v>
      </c>
      <c r="H3946" s="21">
        <v>431301</v>
      </c>
      <c r="I3946" s="21" t="s">
        <v>5545</v>
      </c>
      <c r="J3946" s="21">
        <v>1</v>
      </c>
      <c r="K3946" s="21">
        <v>1</v>
      </c>
      <c r="L3946" s="21">
        <f t="shared" si="418"/>
        <v>0</v>
      </c>
      <c r="M3946" s="21" t="s">
        <v>5693</v>
      </c>
      <c r="N3946" s="30">
        <v>45961</v>
      </c>
      <c r="O3946" s="48">
        <v>20895.25</v>
      </c>
      <c r="P3946" s="21" t="s">
        <v>16</v>
      </c>
      <c r="Q3946" s="21" t="s">
        <v>5959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22"/>
        <v>45961</v>
      </c>
      <c r="Y3946" s="21">
        <f t="shared" si="419"/>
        <v>0</v>
      </c>
      <c r="Z3946" s="21" t="str">
        <f t="shared" si="420"/>
        <v>Friday</v>
      </c>
      <c r="AA3946" s="21" t="str">
        <f t="shared" si="421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3945</v>
      </c>
      <c r="B3947" s="21" t="s">
        <v>5561</v>
      </c>
      <c r="C3947" s="30">
        <v>45954</v>
      </c>
      <c r="D3947" s="30">
        <v>45960</v>
      </c>
      <c r="E3947" s="47">
        <v>159</v>
      </c>
      <c r="F3947" s="47">
        <f t="shared" si="416"/>
        <v>13992</v>
      </c>
      <c r="G3947" s="48">
        <f t="shared" si="417"/>
        <v>13992</v>
      </c>
      <c r="H3947" s="21">
        <v>431601</v>
      </c>
      <c r="I3947" s="21" t="s">
        <v>5546</v>
      </c>
      <c r="J3947" s="21">
        <v>1</v>
      </c>
      <c r="K3947" s="21">
        <v>1</v>
      </c>
      <c r="L3947" s="21">
        <f t="shared" si="418"/>
        <v>0</v>
      </c>
      <c r="M3947" s="21" t="s">
        <v>5693</v>
      </c>
      <c r="N3947" s="30">
        <v>45961</v>
      </c>
      <c r="O3947" s="48">
        <v>20895.25</v>
      </c>
      <c r="P3947" s="21" t="s">
        <v>16</v>
      </c>
      <c r="Q3947" s="21" t="s">
        <v>5959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22"/>
        <v>45961</v>
      </c>
      <c r="Y3947" s="21">
        <f t="shared" si="419"/>
        <v>0</v>
      </c>
      <c r="Z3947" s="21" t="str">
        <f t="shared" si="420"/>
        <v>Friday</v>
      </c>
      <c r="AA3947" s="21" t="str">
        <f t="shared" si="421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3946</v>
      </c>
      <c r="B3948" s="21" t="s">
        <v>5561</v>
      </c>
      <c r="C3948" s="30">
        <v>45954</v>
      </c>
      <c r="D3948" s="30">
        <v>45960</v>
      </c>
      <c r="E3948" s="47">
        <v>159</v>
      </c>
      <c r="F3948" s="47">
        <f t="shared" si="416"/>
        <v>13992</v>
      </c>
      <c r="G3948" s="48">
        <f t="shared" si="417"/>
        <v>13992</v>
      </c>
      <c r="H3948" s="21">
        <v>432501</v>
      </c>
      <c r="I3948" s="21" t="s">
        <v>5547</v>
      </c>
      <c r="J3948" s="21">
        <v>1</v>
      </c>
      <c r="K3948" s="21">
        <v>1</v>
      </c>
      <c r="L3948" s="21">
        <f t="shared" si="418"/>
        <v>0</v>
      </c>
      <c r="M3948" s="21" t="s">
        <v>5693</v>
      </c>
      <c r="N3948" s="30">
        <v>45961</v>
      </c>
      <c r="O3948" s="48">
        <v>20895</v>
      </c>
      <c r="P3948" s="21" t="s">
        <v>16</v>
      </c>
      <c r="Q3948" s="21" t="s">
        <v>5959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22"/>
        <v>45961</v>
      </c>
      <c r="Y3948" s="21">
        <f t="shared" si="419"/>
        <v>0</v>
      </c>
      <c r="Z3948" s="21" t="str">
        <f t="shared" si="420"/>
        <v>Friday</v>
      </c>
      <c r="AA3948" s="21" t="str">
        <f t="shared" si="421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3947</v>
      </c>
      <c r="B3949" s="21" t="s">
        <v>5561</v>
      </c>
      <c r="C3949" s="30">
        <v>45954</v>
      </c>
      <c r="D3949" s="30">
        <v>45960</v>
      </c>
      <c r="E3949" s="47">
        <v>197.4</v>
      </c>
      <c r="F3949" s="47">
        <f t="shared" si="416"/>
        <v>17371.2</v>
      </c>
      <c r="G3949" s="48">
        <f t="shared" si="417"/>
        <v>17371.2</v>
      </c>
      <c r="H3949" s="21">
        <v>432601</v>
      </c>
      <c r="I3949" s="21" t="s">
        <v>5548</v>
      </c>
      <c r="J3949" s="21">
        <v>1</v>
      </c>
      <c r="K3949" s="21">
        <v>1</v>
      </c>
      <c r="L3949" s="21">
        <f t="shared" si="418"/>
        <v>0</v>
      </c>
      <c r="M3949" s="21" t="s">
        <v>5693</v>
      </c>
      <c r="N3949" s="30">
        <v>45961</v>
      </c>
      <c r="O3949" s="48">
        <v>25941.65</v>
      </c>
      <c r="P3949" s="21" t="s">
        <v>16</v>
      </c>
      <c r="Q3949" s="21" t="s">
        <v>5959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22"/>
        <v>45961</v>
      </c>
      <c r="Y3949" s="21">
        <f t="shared" si="419"/>
        <v>0</v>
      </c>
      <c r="Z3949" s="21" t="str">
        <f t="shared" si="420"/>
        <v>Friday</v>
      </c>
      <c r="AA3949" s="21" t="str">
        <f t="shared" si="421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3948</v>
      </c>
      <c r="B3950" s="21" t="s">
        <v>5561</v>
      </c>
      <c r="C3950" s="30">
        <v>45954</v>
      </c>
      <c r="D3950" s="30">
        <v>45960</v>
      </c>
      <c r="E3950" s="47">
        <v>32.4</v>
      </c>
      <c r="F3950" s="47">
        <f t="shared" si="416"/>
        <v>2851.2</v>
      </c>
      <c r="G3950" s="48">
        <f t="shared" si="417"/>
        <v>2851.2</v>
      </c>
      <c r="H3950" s="21">
        <v>420701</v>
      </c>
      <c r="I3950" s="21" t="s">
        <v>5197</v>
      </c>
      <c r="J3950" s="21">
        <v>1</v>
      </c>
      <c r="K3950" s="21">
        <v>1</v>
      </c>
      <c r="L3950" s="21">
        <f t="shared" si="418"/>
        <v>0</v>
      </c>
      <c r="M3950" s="21" t="s">
        <v>5567</v>
      </c>
      <c r="N3950" s="30">
        <v>45961</v>
      </c>
      <c r="O3950" s="48">
        <v>0</v>
      </c>
      <c r="P3950" s="21" t="s">
        <v>625</v>
      </c>
      <c r="Q3950" s="21" t="s">
        <v>2070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22"/>
        <v>45961</v>
      </c>
      <c r="Y3950" s="21">
        <f t="shared" si="419"/>
        <v>0</v>
      </c>
      <c r="Z3950" s="21" t="str">
        <f t="shared" si="420"/>
        <v>Friday</v>
      </c>
      <c r="AA3950" s="21" t="str">
        <f t="shared" si="421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3949</v>
      </c>
      <c r="B3951" s="21" t="s">
        <v>5561</v>
      </c>
      <c r="C3951" s="30">
        <v>45954</v>
      </c>
      <c r="D3951" s="30">
        <v>45960</v>
      </c>
      <c r="E3951" s="47">
        <v>273</v>
      </c>
      <c r="F3951" s="47">
        <f t="shared" si="416"/>
        <v>24024</v>
      </c>
      <c r="G3951" s="48">
        <f t="shared" si="417"/>
        <v>24024</v>
      </c>
      <c r="H3951" s="21">
        <v>501434</v>
      </c>
      <c r="I3951" s="21" t="s">
        <v>5549</v>
      </c>
      <c r="J3951" s="21">
        <v>1</v>
      </c>
      <c r="K3951" s="21">
        <v>1</v>
      </c>
      <c r="L3951" s="21">
        <f t="shared" si="418"/>
        <v>0</v>
      </c>
      <c r="M3951" s="21" t="s">
        <v>5682</v>
      </c>
      <c r="N3951" s="30">
        <v>45964</v>
      </c>
      <c r="O3951" s="48">
        <v>0</v>
      </c>
      <c r="P3951" s="21" t="s">
        <v>625</v>
      </c>
      <c r="Q3951" s="21" t="s">
        <v>2070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22"/>
        <v>45964</v>
      </c>
      <c r="Y3951" s="21">
        <f t="shared" si="419"/>
        <v>0</v>
      </c>
      <c r="Z3951" s="21" t="str">
        <f t="shared" si="420"/>
        <v>Monday</v>
      </c>
      <c r="AA3951" s="21" t="str">
        <f t="shared" si="421"/>
        <v>Monday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3950</v>
      </c>
      <c r="B3952" s="21" t="s">
        <v>5561</v>
      </c>
      <c r="C3952" s="30">
        <v>45954</v>
      </c>
      <c r="D3952" s="30">
        <v>45960</v>
      </c>
      <c r="E3952" s="47">
        <v>241.2</v>
      </c>
      <c r="F3952" s="47">
        <f t="shared" si="416"/>
        <v>21225.599999999999</v>
      </c>
      <c r="G3952" s="48">
        <f t="shared" si="417"/>
        <v>21225.599999999999</v>
      </c>
      <c r="H3952" s="21">
        <v>510006</v>
      </c>
      <c r="I3952" s="21" t="s">
        <v>5552</v>
      </c>
      <c r="J3952" s="21">
        <v>1</v>
      </c>
      <c r="K3952" s="21">
        <v>1</v>
      </c>
      <c r="L3952" s="21">
        <f t="shared" si="418"/>
        <v>0</v>
      </c>
      <c r="M3952" s="21" t="s">
        <v>5567</v>
      </c>
      <c r="N3952" s="30">
        <v>45961</v>
      </c>
      <c r="O3952" s="48">
        <v>0</v>
      </c>
      <c r="P3952" s="21" t="s">
        <v>625</v>
      </c>
      <c r="Q3952" s="21" t="s">
        <v>2070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22"/>
        <v>45961</v>
      </c>
      <c r="Y3952" s="21">
        <f t="shared" si="419"/>
        <v>0</v>
      </c>
      <c r="Z3952" s="21" t="str">
        <f t="shared" si="420"/>
        <v>Friday</v>
      </c>
      <c r="AA3952" s="21" t="str">
        <f t="shared" si="421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3951</v>
      </c>
      <c r="B3953" s="21" t="s">
        <v>5561</v>
      </c>
      <c r="C3953" s="30">
        <v>45954</v>
      </c>
      <c r="D3953" s="30">
        <v>45960</v>
      </c>
      <c r="E3953" s="47">
        <v>172.8</v>
      </c>
      <c r="F3953" s="47">
        <f t="shared" si="416"/>
        <v>15206.400000000001</v>
      </c>
      <c r="G3953" s="48">
        <f t="shared" si="417"/>
        <v>15206.400000000001</v>
      </c>
      <c r="H3953" s="21">
        <v>138406</v>
      </c>
      <c r="I3953" s="21" t="s">
        <v>5370</v>
      </c>
      <c r="J3953" s="21">
        <v>1</v>
      </c>
      <c r="K3953" s="21">
        <v>1</v>
      </c>
      <c r="L3953" s="21">
        <f t="shared" si="418"/>
        <v>0</v>
      </c>
      <c r="M3953" s="21" t="s">
        <v>5566</v>
      </c>
      <c r="N3953" s="30">
        <v>45961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22"/>
        <v>45961</v>
      </c>
      <c r="Y3953" s="21">
        <f t="shared" si="419"/>
        <v>0</v>
      </c>
      <c r="Z3953" s="21" t="str">
        <f t="shared" si="420"/>
        <v>Friday</v>
      </c>
      <c r="AA3953" s="21" t="str">
        <f t="shared" si="421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x14ac:dyDescent="0.25">
      <c r="A3954" s="21">
        <v>3952</v>
      </c>
      <c r="B3954" s="21" t="s">
        <v>5561</v>
      </c>
      <c r="C3954" s="30">
        <v>45954</v>
      </c>
      <c r="D3954" s="30">
        <v>45960</v>
      </c>
      <c r="E3954" s="47">
        <v>277.2</v>
      </c>
      <c r="F3954" s="47">
        <f t="shared" si="416"/>
        <v>24393.599999999999</v>
      </c>
      <c r="G3954" s="48">
        <f t="shared" si="417"/>
        <v>24393.599999999999</v>
      </c>
      <c r="H3954" s="21">
        <v>306022</v>
      </c>
      <c r="I3954" s="21" t="s">
        <v>5534</v>
      </c>
      <c r="J3954" s="21">
        <v>1</v>
      </c>
      <c r="K3954" s="21">
        <v>1</v>
      </c>
      <c r="L3954" s="21">
        <f t="shared" si="418"/>
        <v>0</v>
      </c>
      <c r="M3954" s="21" t="s">
        <v>5566</v>
      </c>
      <c r="N3954" s="30">
        <v>45961</v>
      </c>
      <c r="O3954" s="48">
        <v>0</v>
      </c>
      <c r="P3954" s="21" t="s">
        <v>625</v>
      </c>
      <c r="Q3954" s="21" t="s">
        <v>2070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22"/>
        <v>45961</v>
      </c>
      <c r="Y3954" s="21">
        <f t="shared" si="419"/>
        <v>0</v>
      </c>
      <c r="Z3954" s="21" t="str">
        <f t="shared" si="420"/>
        <v>Friday</v>
      </c>
      <c r="AA3954" s="21" t="str">
        <f t="shared" si="421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x14ac:dyDescent="0.25">
      <c r="A3955" s="21">
        <v>3953</v>
      </c>
      <c r="B3955" s="21" t="s">
        <v>5561</v>
      </c>
      <c r="C3955" s="30">
        <v>45954</v>
      </c>
      <c r="D3955" s="30">
        <v>45960</v>
      </c>
      <c r="E3955" s="47">
        <v>229.2</v>
      </c>
      <c r="F3955" s="47">
        <f t="shared" si="416"/>
        <v>20169.599999999999</v>
      </c>
      <c r="G3955" s="48">
        <f t="shared" si="417"/>
        <v>20169.599999999999</v>
      </c>
      <c r="H3955" s="21">
        <v>506948</v>
      </c>
      <c r="I3955" s="21" t="s">
        <v>5550</v>
      </c>
      <c r="J3955" s="21">
        <v>1</v>
      </c>
      <c r="K3955" s="21">
        <v>1</v>
      </c>
      <c r="L3955" s="21">
        <f t="shared" si="418"/>
        <v>0</v>
      </c>
      <c r="M3955" s="21" t="s">
        <v>5693</v>
      </c>
      <c r="N3955" s="30">
        <v>45961</v>
      </c>
      <c r="O3955" s="48">
        <v>30120.7</v>
      </c>
      <c r="P3955" s="21" t="s">
        <v>16</v>
      </c>
      <c r="Q3955" s="21" t="s">
        <v>5959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22"/>
        <v>45961</v>
      </c>
      <c r="Y3955" s="21">
        <f t="shared" si="419"/>
        <v>0</v>
      </c>
      <c r="Z3955" s="21" t="str">
        <f t="shared" si="420"/>
        <v>Friday</v>
      </c>
      <c r="AA3955" s="21" t="str">
        <f t="shared" si="421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x14ac:dyDescent="0.25">
      <c r="A3956" s="21">
        <v>3954</v>
      </c>
      <c r="B3956" s="21" t="s">
        <v>5561</v>
      </c>
      <c r="C3956" s="30">
        <v>45954</v>
      </c>
      <c r="D3956" s="30">
        <v>45960</v>
      </c>
      <c r="E3956" s="47">
        <v>193.8</v>
      </c>
      <c r="F3956" s="47">
        <f t="shared" si="416"/>
        <v>17054.400000000001</v>
      </c>
      <c r="G3956" s="48">
        <f t="shared" si="417"/>
        <v>17054.400000000001</v>
      </c>
      <c r="H3956" s="21">
        <v>507612</v>
      </c>
      <c r="I3956" s="21" t="s">
        <v>5551</v>
      </c>
      <c r="J3956" s="21">
        <v>1</v>
      </c>
      <c r="K3956" s="21">
        <v>1</v>
      </c>
      <c r="L3956" s="21">
        <f t="shared" si="418"/>
        <v>0</v>
      </c>
      <c r="M3956" s="21" t="s">
        <v>5564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/>
      <c r="U3956" s="21" t="s">
        <v>18</v>
      </c>
      <c r="V3956" s="21" t="str">
        <f>VLOOKUP(P3956,'Customer List'!B:C,2,)</f>
        <v>Delhi</v>
      </c>
      <c r="W3956" s="38"/>
      <c r="X3956" s="30">
        <f t="shared" si="422"/>
        <v>45961</v>
      </c>
      <c r="Y3956" s="21">
        <f t="shared" si="419"/>
        <v>0</v>
      </c>
      <c r="Z3956" s="21" t="str">
        <f t="shared" si="420"/>
        <v>Friday</v>
      </c>
      <c r="AA3956" s="21" t="str">
        <f t="shared" si="421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x14ac:dyDescent="0.25">
      <c r="A3957" s="21">
        <v>3955</v>
      </c>
      <c r="B3957" s="21" t="s">
        <v>5561</v>
      </c>
      <c r="C3957" s="30">
        <v>45954</v>
      </c>
      <c r="D3957" s="30">
        <v>45960</v>
      </c>
      <c r="E3957" s="47">
        <v>289.10000000000002</v>
      </c>
      <c r="F3957" s="47">
        <f t="shared" si="416"/>
        <v>25440.800000000003</v>
      </c>
      <c r="G3957" s="48">
        <f t="shared" si="417"/>
        <v>50881.600000000006</v>
      </c>
      <c r="H3957" s="21">
        <v>501422</v>
      </c>
      <c r="I3957" s="21" t="s">
        <v>5549</v>
      </c>
      <c r="J3957" s="21">
        <v>2</v>
      </c>
      <c r="K3957" s="21">
        <v>2</v>
      </c>
      <c r="L3957" s="21">
        <f t="shared" si="418"/>
        <v>0</v>
      </c>
      <c r="M3957" s="21" t="s">
        <v>5566</v>
      </c>
      <c r="N3957" s="30">
        <v>45961</v>
      </c>
      <c r="O3957" s="48">
        <v>0</v>
      </c>
      <c r="P3957" s="21" t="s">
        <v>625</v>
      </c>
      <c r="Q3957" s="21" t="s">
        <v>2070</v>
      </c>
      <c r="R3957" s="21" t="s">
        <v>637</v>
      </c>
      <c r="S3957" s="3">
        <v>4</v>
      </c>
      <c r="T3957" s="37" t="s">
        <v>5568</v>
      </c>
      <c r="U3957" s="21" t="s">
        <v>18</v>
      </c>
      <c r="V3957" s="21" t="str">
        <f>VLOOKUP(P3957,'Customer List'!B:C,2,)</f>
        <v>Delhi</v>
      </c>
      <c r="W3957" s="38"/>
      <c r="X3957" s="30">
        <f t="shared" si="422"/>
        <v>45961</v>
      </c>
      <c r="Y3957" s="21">
        <f t="shared" si="419"/>
        <v>0</v>
      </c>
      <c r="Z3957" s="21" t="str">
        <f t="shared" si="420"/>
        <v>Friday</v>
      </c>
      <c r="AA3957" s="21" t="str">
        <f t="shared" si="421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3956</v>
      </c>
      <c r="B3958" s="21" t="s">
        <v>5561</v>
      </c>
      <c r="C3958" s="30">
        <v>45954</v>
      </c>
      <c r="D3958" s="30">
        <v>45960</v>
      </c>
      <c r="E3958" s="47">
        <v>312.2</v>
      </c>
      <c r="F3958" s="47">
        <f t="shared" si="416"/>
        <v>27473.599999999999</v>
      </c>
      <c r="G3958" s="48">
        <f t="shared" si="417"/>
        <v>54947.199999999997</v>
      </c>
      <c r="H3958" s="21">
        <v>512338</v>
      </c>
      <c r="I3958" s="21" t="s">
        <v>5553</v>
      </c>
      <c r="J3958" s="21">
        <v>2</v>
      </c>
      <c r="K3958" s="21">
        <v>2</v>
      </c>
      <c r="L3958" s="21">
        <f t="shared" si="418"/>
        <v>0</v>
      </c>
      <c r="M3958" s="21" t="s">
        <v>5566</v>
      </c>
      <c r="N3958" s="30">
        <v>45961</v>
      </c>
      <c r="O3958" s="48">
        <v>0</v>
      </c>
      <c r="P3958" s="21" t="s">
        <v>625</v>
      </c>
      <c r="Q3958" s="21" t="s">
        <v>2070</v>
      </c>
      <c r="R3958" s="21" t="s">
        <v>637</v>
      </c>
      <c r="S3958" s="3">
        <v>4</v>
      </c>
      <c r="T3958" s="37" t="s">
        <v>5568</v>
      </c>
      <c r="U3958" s="21" t="s">
        <v>18</v>
      </c>
      <c r="V3958" s="21" t="str">
        <f>VLOOKUP(P3958,'Customer List'!B:C,2,)</f>
        <v>Delhi</v>
      </c>
      <c r="W3958" s="38"/>
      <c r="X3958" s="30">
        <f t="shared" si="422"/>
        <v>45961</v>
      </c>
      <c r="Y3958" s="21">
        <f t="shared" si="419"/>
        <v>0</v>
      </c>
      <c r="Z3958" s="21" t="str">
        <f t="shared" si="420"/>
        <v>Friday</v>
      </c>
      <c r="AA3958" s="21" t="str">
        <f t="shared" si="421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x14ac:dyDescent="0.25">
      <c r="A3959" s="21">
        <v>3957</v>
      </c>
      <c r="B3959" s="21" t="s">
        <v>5561</v>
      </c>
      <c r="C3959" s="30">
        <v>45954</v>
      </c>
      <c r="D3959" s="30">
        <v>45960</v>
      </c>
      <c r="E3959" s="47">
        <v>207.9</v>
      </c>
      <c r="F3959" s="47">
        <f t="shared" si="416"/>
        <v>18295.2</v>
      </c>
      <c r="G3959" s="48">
        <f t="shared" si="417"/>
        <v>18295.2</v>
      </c>
      <c r="H3959" s="21">
        <v>644820</v>
      </c>
      <c r="I3959" s="21" t="s">
        <v>5554</v>
      </c>
      <c r="J3959" s="21">
        <v>1</v>
      </c>
      <c r="K3959" s="21">
        <v>1</v>
      </c>
      <c r="L3959" s="21">
        <f t="shared" si="418"/>
        <v>0</v>
      </c>
      <c r="M3959" s="21" t="s">
        <v>5564</v>
      </c>
      <c r="N3959" s="30">
        <v>45961</v>
      </c>
      <c r="O3959" s="48">
        <v>0</v>
      </c>
      <c r="P3959" s="21" t="s">
        <v>625</v>
      </c>
      <c r="Q3959" s="21" t="s">
        <v>2070</v>
      </c>
      <c r="R3959" s="21" t="s">
        <v>637</v>
      </c>
      <c r="S3959" s="3">
        <v>4</v>
      </c>
      <c r="T3959" s="37"/>
      <c r="U3959" s="21" t="s">
        <v>18</v>
      </c>
      <c r="V3959" s="21" t="str">
        <f>VLOOKUP(P3959,'Customer List'!B:C,2,)</f>
        <v>Delhi</v>
      </c>
      <c r="W3959" s="38"/>
      <c r="X3959" s="30">
        <f t="shared" si="422"/>
        <v>45961</v>
      </c>
      <c r="Y3959" s="21">
        <f t="shared" si="419"/>
        <v>0</v>
      </c>
      <c r="Z3959" s="21" t="str">
        <f t="shared" si="420"/>
        <v>Friday</v>
      </c>
      <c r="AA3959" s="21" t="str">
        <f t="shared" si="421"/>
        <v>Friday</v>
      </c>
      <c r="AB3959" s="21" t="str">
        <f>VLOOKUP(U3959,'Currency Sheet'!A:C,3,)</f>
        <v>DOLLAR</v>
      </c>
      <c r="AC3959" s="42" t="str">
        <f>VLOOKUP(P3959,'Customer List'!B:D,3,)</f>
        <v>Local</v>
      </c>
    </row>
    <row r="3960" spans="1:29" x14ac:dyDescent="0.25">
      <c r="A3960" s="21">
        <v>3958</v>
      </c>
      <c r="B3960" s="21" t="s">
        <v>5561</v>
      </c>
      <c r="C3960" s="30">
        <v>45954</v>
      </c>
      <c r="D3960" s="30">
        <v>45960</v>
      </c>
      <c r="E3960" s="47">
        <v>91.8</v>
      </c>
      <c r="F3960" s="47">
        <f t="shared" si="416"/>
        <v>8078.4</v>
      </c>
      <c r="G3960" s="48">
        <f t="shared" si="417"/>
        <v>8078.4</v>
      </c>
      <c r="H3960" s="21">
        <v>653003</v>
      </c>
      <c r="I3960" s="21" t="s">
        <v>5555</v>
      </c>
      <c r="J3960" s="21">
        <v>1</v>
      </c>
      <c r="K3960" s="21">
        <v>1</v>
      </c>
      <c r="L3960" s="21">
        <f t="shared" si="418"/>
        <v>0</v>
      </c>
      <c r="M3960" s="21" t="s">
        <v>5594</v>
      </c>
      <c r="N3960" s="30">
        <v>45962</v>
      </c>
      <c r="O3960" s="48">
        <v>14229</v>
      </c>
      <c r="P3960" s="21" t="s">
        <v>621</v>
      </c>
      <c r="Q3960" s="21">
        <v>58157688982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Hyderabad</v>
      </c>
      <c r="W3960" s="38"/>
      <c r="X3960" s="30">
        <v>45964</v>
      </c>
      <c r="Y3960" s="21">
        <f t="shared" si="419"/>
        <v>2</v>
      </c>
      <c r="Z3960" s="21" t="str">
        <f t="shared" si="420"/>
        <v>Saturday</v>
      </c>
      <c r="AA3960" s="21" t="str">
        <f t="shared" si="421"/>
        <v>Monday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x14ac:dyDescent="0.25">
      <c r="A3961" s="21">
        <v>3959</v>
      </c>
      <c r="B3961" s="21" t="s">
        <v>5561</v>
      </c>
      <c r="C3961" s="30">
        <v>45954</v>
      </c>
      <c r="D3961" s="30">
        <v>45960</v>
      </c>
      <c r="E3961" s="47">
        <v>127.4</v>
      </c>
      <c r="F3961" s="47">
        <f t="shared" si="416"/>
        <v>11211.2</v>
      </c>
      <c r="G3961" s="48">
        <f t="shared" si="417"/>
        <v>11211.2</v>
      </c>
      <c r="H3961" s="21">
        <v>662409</v>
      </c>
      <c r="I3961" s="21" t="s">
        <v>5556</v>
      </c>
      <c r="J3961" s="21">
        <v>1</v>
      </c>
      <c r="K3961" s="21">
        <v>1</v>
      </c>
      <c r="L3961" s="21">
        <f t="shared" si="418"/>
        <v>0</v>
      </c>
      <c r="M3961" s="21" t="s">
        <v>5594</v>
      </c>
      <c r="N3961" s="30">
        <v>45962</v>
      </c>
      <c r="O3961" s="48">
        <v>16926</v>
      </c>
      <c r="P3961" s="21" t="s">
        <v>621</v>
      </c>
      <c r="Q3961" s="21">
        <v>58157688982</v>
      </c>
      <c r="R3961" s="21" t="s">
        <v>40</v>
      </c>
      <c r="S3961" s="3">
        <v>4</v>
      </c>
      <c r="T3961" s="37"/>
      <c r="U3961" s="21" t="s">
        <v>18</v>
      </c>
      <c r="V3961" s="21" t="str">
        <f>VLOOKUP(P3961,'Customer List'!B:C,2,)</f>
        <v>Hyderabad</v>
      </c>
      <c r="W3961" s="38"/>
      <c r="X3961" s="30">
        <v>45964</v>
      </c>
      <c r="Y3961" s="21">
        <f t="shared" si="419"/>
        <v>2</v>
      </c>
      <c r="Z3961" s="21" t="str">
        <f t="shared" si="420"/>
        <v>Saturday</v>
      </c>
      <c r="AA3961" s="21" t="str">
        <f t="shared" si="421"/>
        <v>Monday</v>
      </c>
      <c r="AB3961" s="21" t="str">
        <f>VLOOKUP(U3961,'Currency Sheet'!A:C,3,)</f>
        <v>DOLLAR</v>
      </c>
      <c r="AC3961" s="42" t="str">
        <f>VLOOKUP(P3961,'Customer List'!B:D,3,)</f>
        <v>OutStation</v>
      </c>
    </row>
    <row r="3962" spans="1:29" x14ac:dyDescent="0.25">
      <c r="A3962" s="21">
        <v>3960</v>
      </c>
      <c r="B3962" s="21" t="s">
        <v>5561</v>
      </c>
      <c r="C3962" s="30">
        <v>45954</v>
      </c>
      <c r="D3962" s="30">
        <v>45960</v>
      </c>
      <c r="E3962" s="47">
        <v>1056.5999999999999</v>
      </c>
      <c r="F3962" s="47">
        <f t="shared" si="416"/>
        <v>92980.799999999988</v>
      </c>
      <c r="G3962" s="48">
        <f t="shared" si="417"/>
        <v>92980.799999999988</v>
      </c>
      <c r="H3962" s="21">
        <v>740930</v>
      </c>
      <c r="I3962" s="21" t="s">
        <v>5557</v>
      </c>
      <c r="J3962" s="21">
        <v>1</v>
      </c>
      <c r="K3962" s="21">
        <v>1</v>
      </c>
      <c r="L3962" s="21">
        <f t="shared" si="418"/>
        <v>0</v>
      </c>
      <c r="M3962" s="21" t="s">
        <v>5604</v>
      </c>
      <c r="N3962" s="30">
        <v>45962</v>
      </c>
      <c r="O3962" s="48">
        <v>163773</v>
      </c>
      <c r="P3962" s="21" t="s">
        <v>39</v>
      </c>
      <c r="Q3962" s="21">
        <v>58157689590</v>
      </c>
      <c r="R3962" s="21" t="s">
        <v>40</v>
      </c>
      <c r="S3962" s="3">
        <v>4</v>
      </c>
      <c r="T3962" s="37"/>
      <c r="U3962" s="21" t="s">
        <v>18</v>
      </c>
      <c r="V3962" s="21" t="str">
        <f>VLOOKUP(P3962,'Customer List'!B:C,2,)</f>
        <v>Pune</v>
      </c>
      <c r="W3962" s="38"/>
      <c r="X3962" s="30">
        <v>45966</v>
      </c>
      <c r="Y3962" s="21">
        <f t="shared" si="419"/>
        <v>4</v>
      </c>
      <c r="Z3962" s="21" t="str">
        <f t="shared" si="420"/>
        <v>Saturday</v>
      </c>
      <c r="AA3962" s="21" t="str">
        <f t="shared" si="421"/>
        <v>Wednesday</v>
      </c>
      <c r="AB3962" s="21" t="str">
        <f>VLOOKUP(U3962,'Currency Sheet'!A:C,3,)</f>
        <v>DOLLAR</v>
      </c>
      <c r="AC3962" s="42" t="str">
        <f>VLOOKUP(P3962,'Customer List'!B:D,3,)</f>
        <v>OutStation</v>
      </c>
    </row>
    <row r="3963" spans="1:29" x14ac:dyDescent="0.25">
      <c r="A3963" s="21">
        <v>3961</v>
      </c>
      <c r="B3963" s="21" t="s">
        <v>5561</v>
      </c>
      <c r="C3963" s="30">
        <v>45954</v>
      </c>
      <c r="D3963" s="30">
        <v>45960</v>
      </c>
      <c r="E3963" s="47">
        <v>1056.5999999999999</v>
      </c>
      <c r="F3963" s="47">
        <f t="shared" si="416"/>
        <v>92980.799999999988</v>
      </c>
      <c r="G3963" s="48">
        <f t="shared" si="417"/>
        <v>92980.799999999988</v>
      </c>
      <c r="H3963" s="21">
        <v>741282</v>
      </c>
      <c r="I3963" s="21" t="s">
        <v>5558</v>
      </c>
      <c r="J3963" s="21">
        <v>1</v>
      </c>
      <c r="K3963" s="21">
        <v>1</v>
      </c>
      <c r="L3963" s="21">
        <f t="shared" si="418"/>
        <v>0</v>
      </c>
      <c r="M3963" s="21" t="s">
        <v>5593</v>
      </c>
      <c r="N3963" s="30">
        <v>45962</v>
      </c>
      <c r="O3963" s="48">
        <v>163773</v>
      </c>
      <c r="P3963" s="21" t="s">
        <v>621</v>
      </c>
      <c r="Q3963" s="21">
        <v>58157688982</v>
      </c>
      <c r="R3963" s="21" t="s">
        <v>40</v>
      </c>
      <c r="S3963" s="3">
        <v>4</v>
      </c>
      <c r="T3963" s="37"/>
      <c r="U3963" s="21" t="s">
        <v>18</v>
      </c>
      <c r="V3963" s="21" t="str">
        <f>VLOOKUP(P3963,'Customer List'!B:C,2,)</f>
        <v>Hyderabad</v>
      </c>
      <c r="W3963" s="38"/>
      <c r="X3963" s="30">
        <v>45964</v>
      </c>
      <c r="Y3963" s="21">
        <f t="shared" si="419"/>
        <v>2</v>
      </c>
      <c r="Z3963" s="21" t="str">
        <f t="shared" si="420"/>
        <v>Saturday</v>
      </c>
      <c r="AA3963" s="21" t="str">
        <f t="shared" si="421"/>
        <v>Monday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3962</v>
      </c>
      <c r="B3964" s="21" t="s">
        <v>5561</v>
      </c>
      <c r="C3964" s="30">
        <v>45954</v>
      </c>
      <c r="D3964" s="30">
        <v>45960</v>
      </c>
      <c r="E3964" s="47">
        <v>193.8</v>
      </c>
      <c r="F3964" s="47">
        <f t="shared" si="416"/>
        <v>17054.400000000001</v>
      </c>
      <c r="G3964" s="48">
        <f t="shared" si="417"/>
        <v>17054.400000000001</v>
      </c>
      <c r="H3964" s="21">
        <v>801807</v>
      </c>
      <c r="I3964" s="21" t="s">
        <v>5559</v>
      </c>
      <c r="J3964" s="21">
        <v>1</v>
      </c>
      <c r="K3964" s="21">
        <v>1</v>
      </c>
      <c r="L3964" s="21">
        <f t="shared" si="418"/>
        <v>0</v>
      </c>
      <c r="M3964" s="21" t="s">
        <v>5631</v>
      </c>
      <c r="N3964" s="30">
        <v>45961</v>
      </c>
      <c r="O3964" s="48">
        <v>31654</v>
      </c>
      <c r="P3964" s="21" t="s">
        <v>213</v>
      </c>
      <c r="Q3964" s="21" t="s">
        <v>1127</v>
      </c>
      <c r="R3964" s="21" t="s">
        <v>1127</v>
      </c>
      <c r="S3964" s="3">
        <v>4</v>
      </c>
      <c r="T3964" s="37"/>
      <c r="U3964" s="21" t="s">
        <v>18</v>
      </c>
      <c r="V3964" s="21" t="str">
        <f>VLOOKUP(P3964,'Customer List'!B:C,2,)</f>
        <v>Delhi</v>
      </c>
      <c r="W3964" s="38"/>
      <c r="X3964" s="30">
        <f>IF(OR(R3964 = "PRIYANKA MADAM", R3964 = "DEEPAK", R3964 = "PORTER"),N3964,"")</f>
        <v>45961</v>
      </c>
      <c r="Y3964" s="21">
        <f t="shared" si="419"/>
        <v>0</v>
      </c>
      <c r="Z3964" s="21" t="str">
        <f t="shared" si="420"/>
        <v>Friday</v>
      </c>
      <c r="AA3964" s="21" t="str">
        <f t="shared" si="421"/>
        <v>Friday</v>
      </c>
      <c r="AB3964" s="21" t="str">
        <f>VLOOKUP(U3964,'Currency Sheet'!A:C,3,)</f>
        <v>DOLLAR</v>
      </c>
      <c r="AC3964" s="42" t="str">
        <f>VLOOKUP(P3964,'Customer List'!B:D,3,)</f>
        <v>Local</v>
      </c>
    </row>
    <row r="3965" spans="1:29" x14ac:dyDescent="0.25">
      <c r="A3965" s="21">
        <v>3963</v>
      </c>
      <c r="B3965" s="21" t="s">
        <v>5561</v>
      </c>
      <c r="C3965" s="30">
        <v>45954</v>
      </c>
      <c r="D3965" s="30">
        <v>45960</v>
      </c>
      <c r="E3965" s="47">
        <v>77.400000000000006</v>
      </c>
      <c r="F3965" s="47">
        <f t="shared" si="416"/>
        <v>6811.2000000000007</v>
      </c>
      <c r="G3965" s="48">
        <f t="shared" si="417"/>
        <v>13622.400000000001</v>
      </c>
      <c r="H3965" s="21">
        <v>825702</v>
      </c>
      <c r="I3965" s="21" t="s">
        <v>5560</v>
      </c>
      <c r="J3965" s="21">
        <v>2</v>
      </c>
      <c r="K3965" s="21">
        <v>2</v>
      </c>
      <c r="L3965" s="21">
        <f t="shared" si="418"/>
        <v>0</v>
      </c>
      <c r="M3965" s="21" t="s">
        <v>5667</v>
      </c>
      <c r="N3965" s="30">
        <v>45962</v>
      </c>
      <c r="O3965" s="48">
        <v>29192.7</v>
      </c>
      <c r="P3965" s="21" t="s">
        <v>1135</v>
      </c>
      <c r="Q3965" s="21">
        <v>58157688713</v>
      </c>
      <c r="R3965" s="21" t="s">
        <v>40</v>
      </c>
      <c r="S3965" s="3">
        <v>4</v>
      </c>
      <c r="T3965" s="37"/>
      <c r="U3965" s="21" t="s">
        <v>18</v>
      </c>
      <c r="V3965" s="21" t="str">
        <f>VLOOKUP(P3965,'Customer List'!B:C,2,)</f>
        <v>Banglore</v>
      </c>
      <c r="W3965" s="38"/>
      <c r="X3965" s="30">
        <v>45964</v>
      </c>
      <c r="Y3965" s="21">
        <f t="shared" si="419"/>
        <v>2</v>
      </c>
      <c r="Z3965" s="21" t="str">
        <f t="shared" si="420"/>
        <v>Saturday</v>
      </c>
      <c r="AA3965" s="21" t="str">
        <f t="shared" si="421"/>
        <v>Monday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3964</v>
      </c>
      <c r="B3966" s="21" t="s">
        <v>5524</v>
      </c>
      <c r="C3966" s="30">
        <v>45954</v>
      </c>
      <c r="D3966" s="30">
        <v>45960</v>
      </c>
      <c r="E3966" s="47">
        <v>62367</v>
      </c>
      <c r="F3966" s="47">
        <f t="shared" si="416"/>
        <v>62367</v>
      </c>
      <c r="G3966" s="48">
        <f t="shared" si="417"/>
        <v>62367</v>
      </c>
      <c r="H3966" s="21" t="s">
        <v>5525</v>
      </c>
      <c r="I3966" s="21"/>
      <c r="J3966" s="21">
        <v>1</v>
      </c>
      <c r="K3966" s="21">
        <v>1</v>
      </c>
      <c r="L3966" s="21">
        <f t="shared" si="418"/>
        <v>0</v>
      </c>
      <c r="M3966" s="21" t="s">
        <v>5564</v>
      </c>
      <c r="N3966" s="30">
        <v>45961</v>
      </c>
      <c r="O3966" s="48">
        <v>0</v>
      </c>
      <c r="P3966" s="21" t="s">
        <v>1011</v>
      </c>
      <c r="Q3966" s="21" t="s">
        <v>2070</v>
      </c>
      <c r="R3966" s="21" t="s">
        <v>637</v>
      </c>
      <c r="S3966" s="3">
        <v>-20</v>
      </c>
      <c r="T3966" s="37"/>
      <c r="U3966" s="21" t="s">
        <v>256</v>
      </c>
      <c r="V3966" s="21" t="str">
        <f>VLOOKUP(P3966,'Customer List'!B:C,2,)</f>
        <v>Delhi</v>
      </c>
      <c r="W3966" s="38"/>
      <c r="X3966" s="30">
        <f>IF(OR(R3966 = "PRIYANKA MADAM", R3966 = "DEEPAK", R3966 = "PORTER"),N3966,"")</f>
        <v>45961</v>
      </c>
      <c r="Y3966" s="21">
        <f t="shared" si="419"/>
        <v>0</v>
      </c>
      <c r="Z3966" s="21" t="str">
        <f t="shared" si="420"/>
        <v>Friday</v>
      </c>
      <c r="AA3966" s="21" t="str">
        <f t="shared" si="421"/>
        <v>Friday</v>
      </c>
      <c r="AB3966" s="21" t="str">
        <f>VLOOKUP(U3966,'Currency Sheet'!A:C,3,)</f>
        <v>INR</v>
      </c>
      <c r="AC3966" s="42" t="str">
        <f>VLOOKUP(P3966,'Customer List'!B:D,3,)</f>
        <v>Local</v>
      </c>
    </row>
    <row r="3967" spans="1:29" x14ac:dyDescent="0.25">
      <c r="A3967" s="21">
        <v>3965</v>
      </c>
      <c r="B3967" s="21" t="s">
        <v>5526</v>
      </c>
      <c r="C3967" s="30">
        <v>45946</v>
      </c>
      <c r="D3967" s="30">
        <v>45960</v>
      </c>
      <c r="E3967" s="47">
        <v>2016.57</v>
      </c>
      <c r="F3967" s="47">
        <f t="shared" si="416"/>
        <v>2016.57</v>
      </c>
      <c r="G3967" s="48">
        <f t="shared" si="417"/>
        <v>4033.14</v>
      </c>
      <c r="H3967" s="21">
        <v>100543</v>
      </c>
      <c r="I3967" s="21"/>
      <c r="J3967" s="21">
        <v>2</v>
      </c>
      <c r="K3967" s="21">
        <v>2</v>
      </c>
      <c r="L3967" s="21">
        <f t="shared" si="418"/>
        <v>0</v>
      </c>
      <c r="M3967" s="21" t="s">
        <v>5681</v>
      </c>
      <c r="N3967" s="30">
        <v>45964</v>
      </c>
      <c r="O3967" s="48">
        <v>0</v>
      </c>
      <c r="P3967" s="21" t="s">
        <v>1144</v>
      </c>
      <c r="Q3967" s="21" t="s">
        <v>2070</v>
      </c>
      <c r="R3967" s="21" t="s">
        <v>637</v>
      </c>
      <c r="S3967" s="3">
        <v>4</v>
      </c>
      <c r="T3967" s="37"/>
      <c r="U3967" s="21" t="s">
        <v>5298</v>
      </c>
      <c r="V3967" s="21" t="str">
        <f>VLOOKUP(P3967,'Customer List'!B:C,2,)</f>
        <v>DELHI</v>
      </c>
      <c r="W3967" s="38"/>
      <c r="X3967" s="30">
        <f>IF(OR(R3967 = "PRIYANKA MADAM", R3967 = "DEEPAK", R3967 = "PORTER"),N3967,"")</f>
        <v>45964</v>
      </c>
      <c r="Y3967" s="21">
        <f t="shared" si="419"/>
        <v>0</v>
      </c>
      <c r="Z3967" s="21" t="str">
        <f t="shared" si="420"/>
        <v>Monday</v>
      </c>
      <c r="AA3967" s="21" t="str">
        <f t="shared" si="421"/>
        <v>Monday</v>
      </c>
      <c r="AB3967" s="21" t="str">
        <f>VLOOKUP(U3967,'Currency Sheet'!A:C,3,)</f>
        <v>INR</v>
      </c>
      <c r="AC3967" s="42" t="str">
        <f>VLOOKUP(P3967,'Customer List'!B:D,3,)</f>
        <v>Local</v>
      </c>
    </row>
    <row r="3968" spans="1:29" x14ac:dyDescent="0.25">
      <c r="A3968" s="21">
        <v>3966</v>
      </c>
      <c r="B3968" s="21" t="s">
        <v>5526</v>
      </c>
      <c r="C3968" s="30">
        <v>45946</v>
      </c>
      <c r="D3968" s="30">
        <v>45960</v>
      </c>
      <c r="E3968" s="47">
        <v>6840</v>
      </c>
      <c r="F3968" s="47">
        <f t="shared" si="416"/>
        <v>6840</v>
      </c>
      <c r="G3968" s="48">
        <f t="shared" si="417"/>
        <v>6840</v>
      </c>
      <c r="H3968" s="21" t="s">
        <v>5527</v>
      </c>
      <c r="I3968" s="21"/>
      <c r="J3968" s="21">
        <v>1</v>
      </c>
      <c r="K3968" s="21"/>
      <c r="L3968" s="21">
        <f t="shared" si="418"/>
        <v>1</v>
      </c>
      <c r="M3968" s="21"/>
      <c r="N3968" s="30"/>
      <c r="O3968" s="48"/>
      <c r="P3968" s="21" t="s">
        <v>1145</v>
      </c>
      <c r="Q3968" s="21"/>
      <c r="R3968" s="21"/>
      <c r="S3968" s="3" t="s">
        <v>299</v>
      </c>
      <c r="T3968" s="37"/>
      <c r="U3968" s="21" t="s">
        <v>5298</v>
      </c>
      <c r="V3968" s="21" t="str">
        <f>VLOOKUP(P3968,'Customer List'!B:C,2,)</f>
        <v>STOCK</v>
      </c>
      <c r="W3968" s="38" t="s">
        <v>1145</v>
      </c>
      <c r="X3968" s="30" t="str">
        <f>IF(OR(R3968 = "PRIYANKA MADAM", R3968 = "DEEPAK", R3968 = "PORTER"),N3968,"")</f>
        <v/>
      </c>
      <c r="Y3968" s="21" t="str">
        <f t="shared" si="419"/>
        <v/>
      </c>
      <c r="Z3968" s="21" t="str">
        <f t="shared" si="420"/>
        <v/>
      </c>
      <c r="AA3968" s="21" t="str">
        <f t="shared" si="421"/>
        <v/>
      </c>
      <c r="AB3968" s="21" t="str">
        <f>VLOOKUP(U3968,'Currency Sheet'!A:C,3,)</f>
        <v>INR</v>
      </c>
      <c r="AC3968" s="42" t="str">
        <f>VLOOKUP(P3968,'Customer List'!B:D,3,)</f>
        <v>STOCK</v>
      </c>
    </row>
    <row r="3969" spans="1:29" x14ac:dyDescent="0.25">
      <c r="A3969" s="21">
        <v>3967</v>
      </c>
      <c r="B3969" s="21" t="s">
        <v>5528</v>
      </c>
      <c r="C3969" s="30">
        <v>45948</v>
      </c>
      <c r="D3969" s="30">
        <v>45960</v>
      </c>
      <c r="E3969" s="47">
        <f>28830/4</f>
        <v>7207.5</v>
      </c>
      <c r="F3969" s="47">
        <f t="shared" si="416"/>
        <v>7207.5</v>
      </c>
      <c r="G3969" s="48">
        <f t="shared" si="417"/>
        <v>28830</v>
      </c>
      <c r="H3969" s="21">
        <v>191418</v>
      </c>
      <c r="I3969" s="21"/>
      <c r="J3969" s="21">
        <v>4</v>
      </c>
      <c r="K3969" s="21">
        <v>4</v>
      </c>
      <c r="L3969" s="21">
        <f t="shared" si="418"/>
        <v>0</v>
      </c>
      <c r="M3969" s="21" t="s">
        <v>5657</v>
      </c>
      <c r="N3969" s="30">
        <v>45962</v>
      </c>
      <c r="O3969" s="48">
        <v>32672</v>
      </c>
      <c r="P3969" s="21" t="s">
        <v>2045</v>
      </c>
      <c r="Q3969" s="21">
        <v>58157689354</v>
      </c>
      <c r="R3969" s="21" t="s">
        <v>40</v>
      </c>
      <c r="S3969" s="3" t="s">
        <v>299</v>
      </c>
      <c r="T3969" s="37"/>
      <c r="U3969" s="21" t="s">
        <v>5298</v>
      </c>
      <c r="V3969" s="21" t="str">
        <f>VLOOKUP(P3969,'Customer List'!B:C,2,)</f>
        <v>Hyderabad</v>
      </c>
      <c r="W3969" s="38"/>
      <c r="X3969" s="30">
        <v>45964</v>
      </c>
      <c r="Y3969" s="21">
        <f t="shared" si="419"/>
        <v>2</v>
      </c>
      <c r="Z3969" s="21" t="str">
        <f t="shared" si="420"/>
        <v>Saturday</v>
      </c>
      <c r="AA3969" s="21" t="str">
        <f t="shared" si="421"/>
        <v>Monday</v>
      </c>
      <c r="AB3969" s="21" t="str">
        <f>VLOOKUP(U3969,'Currency Sheet'!A:C,3,)</f>
        <v>INR</v>
      </c>
      <c r="AC3969" s="42" t="str">
        <f>VLOOKUP(P3969,'Customer List'!B:D,3,)</f>
        <v>OutStation</v>
      </c>
    </row>
    <row r="3970" spans="1:29" x14ac:dyDescent="0.25">
      <c r="A3970" s="21">
        <v>3968</v>
      </c>
      <c r="B3970" s="21">
        <v>45211</v>
      </c>
      <c r="C3970" s="30">
        <v>45958</v>
      </c>
      <c r="D3970" s="30">
        <v>45961</v>
      </c>
      <c r="E3970" s="47">
        <v>255.5</v>
      </c>
      <c r="F3970" s="47">
        <f t="shared" si="416"/>
        <v>22484</v>
      </c>
      <c r="G3970" s="48">
        <f t="shared" si="417"/>
        <v>67452</v>
      </c>
      <c r="H3970" s="21" t="s">
        <v>5562</v>
      </c>
      <c r="I3970" s="21"/>
      <c r="J3970" s="21">
        <v>3</v>
      </c>
      <c r="K3970" s="21">
        <v>3</v>
      </c>
      <c r="L3970" s="21">
        <f t="shared" si="418"/>
        <v>0</v>
      </c>
      <c r="M3970" s="21" t="s">
        <v>5659</v>
      </c>
      <c r="N3970" s="30">
        <v>45962</v>
      </c>
      <c r="O3970" s="48">
        <v>99450</v>
      </c>
      <c r="P3970" s="21" t="s">
        <v>5660</v>
      </c>
      <c r="Q3970" s="21">
        <v>58157690651</v>
      </c>
      <c r="R3970" s="21" t="s">
        <v>40</v>
      </c>
      <c r="S3970" s="3">
        <v>-20</v>
      </c>
      <c r="T3970" s="37"/>
      <c r="U3970" s="21" t="s">
        <v>3344</v>
      </c>
      <c r="V3970" s="21" t="str">
        <f>VLOOKUP(P3970,'Customer List'!B:C,2,)</f>
        <v>Vishakhapatnam</v>
      </c>
      <c r="W3970" s="38"/>
      <c r="X3970" s="30">
        <v>45966</v>
      </c>
      <c r="Y3970" s="21">
        <f t="shared" si="419"/>
        <v>4</v>
      </c>
      <c r="Z3970" s="21" t="str">
        <f t="shared" si="420"/>
        <v>Saturday</v>
      </c>
      <c r="AA3970" s="21" t="str">
        <f t="shared" si="421"/>
        <v>Wednesday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3969</v>
      </c>
      <c r="B3971" s="21">
        <v>181248</v>
      </c>
      <c r="C3971" s="30">
        <v>45961</v>
      </c>
      <c r="D3971" s="30">
        <v>45964</v>
      </c>
      <c r="E3971" s="47">
        <v>83.3</v>
      </c>
      <c r="F3971" s="47">
        <f t="shared" si="416"/>
        <v>7330.4</v>
      </c>
      <c r="G3971" s="48">
        <f t="shared" si="417"/>
        <v>7330.4</v>
      </c>
      <c r="H3971" s="21" t="s">
        <v>2067</v>
      </c>
      <c r="I3971" s="21"/>
      <c r="J3971" s="21">
        <v>1</v>
      </c>
      <c r="K3971" s="21">
        <v>1</v>
      </c>
      <c r="L3971" s="21">
        <f t="shared" si="418"/>
        <v>0</v>
      </c>
      <c r="M3971" s="21" t="s">
        <v>5632</v>
      </c>
      <c r="N3971" s="30">
        <v>45964</v>
      </c>
      <c r="O3971" s="48">
        <v>13648.2</v>
      </c>
      <c r="P3971" s="21" t="s">
        <v>5570</v>
      </c>
      <c r="Q3971" s="54">
        <v>58157750744</v>
      </c>
      <c r="R3971" s="21" t="s">
        <v>40</v>
      </c>
      <c r="S3971" s="3">
        <v>4</v>
      </c>
      <c r="T3971" s="37"/>
      <c r="U3971" s="21" t="s">
        <v>5214</v>
      </c>
      <c r="V3971" s="21" t="str">
        <f>VLOOKUP(P3971,'Customer List'!B:C,2,)</f>
        <v>Kerala</v>
      </c>
      <c r="W3971" s="38"/>
      <c r="X3971" s="30">
        <v>45966</v>
      </c>
      <c r="Y3971" s="21">
        <f t="shared" si="419"/>
        <v>2</v>
      </c>
      <c r="Z3971" s="21" t="str">
        <f t="shared" si="420"/>
        <v>Monday</v>
      </c>
      <c r="AA3971" s="21" t="str">
        <f t="shared" si="421"/>
        <v>Wednesday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3970</v>
      </c>
      <c r="B3972" s="21">
        <v>181248</v>
      </c>
      <c r="C3972" s="30">
        <v>45961</v>
      </c>
      <c r="D3972" s="30">
        <v>45964</v>
      </c>
      <c r="E3972" s="47">
        <v>413.5</v>
      </c>
      <c r="F3972" s="47">
        <f t="shared" si="416"/>
        <v>36388</v>
      </c>
      <c r="G3972" s="48">
        <f t="shared" si="417"/>
        <v>36388</v>
      </c>
      <c r="H3972" s="21" t="s">
        <v>2067</v>
      </c>
      <c r="I3972" s="21"/>
      <c r="J3972" s="21">
        <v>1</v>
      </c>
      <c r="K3972" s="21">
        <v>1</v>
      </c>
      <c r="L3972" s="21">
        <f t="shared" si="418"/>
        <v>0</v>
      </c>
      <c r="M3972" s="21" t="s">
        <v>5632</v>
      </c>
      <c r="N3972" s="30">
        <v>45964</v>
      </c>
      <c r="O3972" s="48">
        <v>52677.75</v>
      </c>
      <c r="P3972" s="21" t="s">
        <v>5570</v>
      </c>
      <c r="Q3972" s="54">
        <v>58157750744</v>
      </c>
      <c r="R3972" s="21" t="s">
        <v>40</v>
      </c>
      <c r="S3972" s="3">
        <v>4</v>
      </c>
      <c r="T3972" s="37"/>
      <c r="U3972" s="21" t="s">
        <v>5214</v>
      </c>
      <c r="V3972" s="21" t="str">
        <f>VLOOKUP(P3972,'Customer List'!B:C,2,)</f>
        <v>Kerala</v>
      </c>
      <c r="W3972" s="38"/>
      <c r="X3972" s="30">
        <v>45966</v>
      </c>
      <c r="Y3972" s="21">
        <f t="shared" si="419"/>
        <v>2</v>
      </c>
      <c r="Z3972" s="21" t="str">
        <f t="shared" si="420"/>
        <v>Monday</v>
      </c>
      <c r="AA3972" s="21" t="str">
        <f t="shared" si="421"/>
        <v>Wednesday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3971</v>
      </c>
      <c r="B3973" s="21">
        <v>21614</v>
      </c>
      <c r="C3973" s="30">
        <v>45964</v>
      </c>
      <c r="D3973" s="30">
        <v>45967</v>
      </c>
      <c r="E3973" s="47">
        <v>870.98</v>
      </c>
      <c r="F3973" s="47">
        <f t="shared" ref="F3973:F4036" si="423">IF(AB3973="DOLLAR",E3973*88,E3973)</f>
        <v>76646.240000000005</v>
      </c>
      <c r="G3973" s="48">
        <f t="shared" ref="G3973:G4036" si="424">F3973*J3973</f>
        <v>76646.240000000005</v>
      </c>
      <c r="H3973" s="21" t="s">
        <v>3450</v>
      </c>
      <c r="I3973" s="21"/>
      <c r="J3973" s="21">
        <v>1</v>
      </c>
      <c r="K3973" s="21">
        <v>1</v>
      </c>
      <c r="L3973" s="21">
        <f t="shared" ref="L3973:L4036" si="425">J3973-K3973</f>
        <v>0</v>
      </c>
      <c r="M3973" s="21" t="s">
        <v>5787</v>
      </c>
      <c r="N3973" s="30">
        <v>45972</v>
      </c>
      <c r="O3973" s="48">
        <v>107835.52</v>
      </c>
      <c r="P3973" s="21" t="s">
        <v>3464</v>
      </c>
      <c r="Q3973" s="54">
        <v>58158040636</v>
      </c>
      <c r="R3973" s="21" t="s">
        <v>40</v>
      </c>
      <c r="S3973" s="3">
        <v>4</v>
      </c>
      <c r="T3973" s="37"/>
      <c r="U3973" s="21" t="s">
        <v>611</v>
      </c>
      <c r="V3973" s="21" t="str">
        <f>VLOOKUP(P3973,'Customer List'!B:C,2,)</f>
        <v>PUNE</v>
      </c>
      <c r="W3973" s="38"/>
      <c r="X3973" s="30">
        <v>45973</v>
      </c>
      <c r="Y3973" s="21">
        <f t="shared" ref="Y3973:Y4036" si="426">IF(X3973="", "", X3973-N3973)</f>
        <v>1</v>
      </c>
      <c r="Z3973" s="21" t="str">
        <f t="shared" ref="Z3973:Z4036" si="427">IF(N3973="", "", TEXT(N3973, "dddd"))</f>
        <v>Tuesday</v>
      </c>
      <c r="AA3973" s="21" t="str">
        <f t="shared" ref="AA3973:AA4036" si="428">IF(X3973="", "", TEXT(X3973, "dddd"))</f>
        <v>Wednesday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3972</v>
      </c>
      <c r="B3974" s="21" t="s">
        <v>5709</v>
      </c>
      <c r="C3974" s="30">
        <v>45964</v>
      </c>
      <c r="D3974" s="30">
        <v>45968</v>
      </c>
      <c r="E3974" s="47">
        <v>250.4</v>
      </c>
      <c r="F3974" s="47">
        <f t="shared" si="423"/>
        <v>22035.200000000001</v>
      </c>
      <c r="G3974" s="48">
        <f t="shared" si="424"/>
        <v>22035.200000000001</v>
      </c>
      <c r="H3974" s="21">
        <v>92117</v>
      </c>
      <c r="I3974" s="21"/>
      <c r="J3974" s="21">
        <v>1</v>
      </c>
      <c r="K3974" s="21">
        <v>1</v>
      </c>
      <c r="L3974" s="21">
        <f t="shared" si="425"/>
        <v>0</v>
      </c>
      <c r="M3974" s="21" t="s">
        <v>5877</v>
      </c>
      <c r="N3974" s="30">
        <v>45969</v>
      </c>
      <c r="O3974" s="48">
        <v>38812</v>
      </c>
      <c r="P3974" s="21" t="s">
        <v>4430</v>
      </c>
      <c r="Q3974" s="54">
        <v>58157938252</v>
      </c>
      <c r="R3974" s="21" t="s">
        <v>40</v>
      </c>
      <c r="S3974" s="3">
        <v>-20</v>
      </c>
      <c r="T3974" s="37"/>
      <c r="U3974" s="21" t="s">
        <v>5710</v>
      </c>
      <c r="V3974" s="21" t="str">
        <f>VLOOKUP(P3974,'Customer List'!B:C,2,)</f>
        <v>BANGLORE</v>
      </c>
      <c r="W3974" s="38"/>
      <c r="X3974" s="30">
        <v>45971</v>
      </c>
      <c r="Y3974" s="21">
        <f t="shared" si="426"/>
        <v>2</v>
      </c>
      <c r="Z3974" s="21" t="str">
        <f t="shared" si="427"/>
        <v>Saturday</v>
      </c>
      <c r="AA3974" s="21" t="str">
        <f t="shared" si="428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3973</v>
      </c>
      <c r="B3975" s="21" t="s">
        <v>5752</v>
      </c>
      <c r="C3975" s="30">
        <v>45961</v>
      </c>
      <c r="D3975" s="30">
        <v>45969</v>
      </c>
      <c r="E3975" s="47">
        <v>191.57</v>
      </c>
      <c r="F3975" s="47">
        <f t="shared" si="423"/>
        <v>16858.16</v>
      </c>
      <c r="G3975" s="48">
        <f t="shared" si="424"/>
        <v>16858.16</v>
      </c>
      <c r="H3975" s="21" t="s">
        <v>5719</v>
      </c>
      <c r="I3975" s="21" t="s">
        <v>5739</v>
      </c>
      <c r="J3975" s="21">
        <v>1</v>
      </c>
      <c r="K3975" s="21">
        <v>1</v>
      </c>
      <c r="L3975" s="21">
        <f t="shared" si="425"/>
        <v>0</v>
      </c>
      <c r="M3975" s="21" t="s">
        <v>5882</v>
      </c>
      <c r="N3975" s="30">
        <v>45969</v>
      </c>
      <c r="O3975" s="48">
        <v>22098.85</v>
      </c>
      <c r="P3975" s="21" t="s">
        <v>2511</v>
      </c>
      <c r="Q3975" s="54">
        <v>58157937961</v>
      </c>
      <c r="R3975" s="21" t="s">
        <v>40</v>
      </c>
      <c r="S3975" s="3">
        <v>-20</v>
      </c>
      <c r="T3975" s="37"/>
      <c r="U3975" s="21" t="s">
        <v>3578</v>
      </c>
      <c r="V3975" s="21" t="str">
        <f>VLOOKUP(P3975,'Customer List'!B:C,2,)</f>
        <v>MOHALI (PUNJAB)</v>
      </c>
      <c r="W3975" s="38" t="s">
        <v>5701</v>
      </c>
      <c r="X3975" s="30">
        <v>45972</v>
      </c>
      <c r="Y3975" s="21">
        <f t="shared" si="426"/>
        <v>3</v>
      </c>
      <c r="Z3975" s="21" t="str">
        <f t="shared" si="427"/>
        <v>Saturday</v>
      </c>
      <c r="AA3975" s="21" t="str">
        <f t="shared" si="428"/>
        <v>Tuesday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3974</v>
      </c>
      <c r="B3976" s="21" t="s">
        <v>5752</v>
      </c>
      <c r="C3976" s="30">
        <v>45961</v>
      </c>
      <c r="D3976" s="30">
        <v>45969</v>
      </c>
      <c r="E3976" s="47">
        <v>105.46</v>
      </c>
      <c r="F3976" s="47">
        <f t="shared" si="423"/>
        <v>9280.48</v>
      </c>
      <c r="G3976" s="48">
        <f t="shared" si="424"/>
        <v>9280.48</v>
      </c>
      <c r="H3976" s="21" t="s">
        <v>5720</v>
      </c>
      <c r="I3976" s="21" t="s">
        <v>5740</v>
      </c>
      <c r="J3976" s="21">
        <v>1</v>
      </c>
      <c r="K3976" s="21">
        <v>1</v>
      </c>
      <c r="L3976" s="21">
        <f t="shared" si="425"/>
        <v>0</v>
      </c>
      <c r="M3976" s="21" t="s">
        <v>5882</v>
      </c>
      <c r="N3976" s="30">
        <v>45969</v>
      </c>
      <c r="O3976" s="48">
        <v>12164.99</v>
      </c>
      <c r="P3976" s="21" t="s">
        <v>2511</v>
      </c>
      <c r="Q3976" s="54">
        <v>58157937961</v>
      </c>
      <c r="R3976" s="21" t="s">
        <v>40</v>
      </c>
      <c r="S3976" s="3">
        <v>-20</v>
      </c>
      <c r="T3976" s="37"/>
      <c r="U3976" s="21" t="s">
        <v>3578</v>
      </c>
      <c r="V3976" s="21" t="str">
        <f>VLOOKUP(P3976,'Customer List'!B:C,2,)</f>
        <v>MOHALI (PUNJAB)</v>
      </c>
      <c r="W3976" s="38" t="s">
        <v>5701</v>
      </c>
      <c r="X3976" s="30">
        <v>45972</v>
      </c>
      <c r="Y3976" s="21">
        <f t="shared" si="426"/>
        <v>3</v>
      </c>
      <c r="Z3976" s="21" t="str">
        <f t="shared" si="427"/>
        <v>Saturday</v>
      </c>
      <c r="AA3976" s="21" t="str">
        <f t="shared" si="428"/>
        <v>Tuesday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3975</v>
      </c>
      <c r="B3977" s="21" t="s">
        <v>5752</v>
      </c>
      <c r="C3977" s="30">
        <v>45961</v>
      </c>
      <c r="D3977" s="30">
        <v>45969</v>
      </c>
      <c r="E3977" s="47">
        <v>105.46</v>
      </c>
      <c r="F3977" s="47">
        <f t="shared" si="423"/>
        <v>9280.48</v>
      </c>
      <c r="G3977" s="48">
        <f t="shared" si="424"/>
        <v>9280.48</v>
      </c>
      <c r="H3977" s="21" t="s">
        <v>5721</v>
      </c>
      <c r="I3977" s="21" t="s">
        <v>5741</v>
      </c>
      <c r="J3977" s="21">
        <v>1</v>
      </c>
      <c r="K3977" s="21">
        <v>1</v>
      </c>
      <c r="L3977" s="21">
        <f t="shared" si="425"/>
        <v>0</v>
      </c>
      <c r="M3977" s="21" t="s">
        <v>5882</v>
      </c>
      <c r="N3977" s="30">
        <v>45969</v>
      </c>
      <c r="O3977" s="48">
        <v>12164.99</v>
      </c>
      <c r="P3977" s="21" t="s">
        <v>2511</v>
      </c>
      <c r="Q3977" s="54">
        <v>58157937961</v>
      </c>
      <c r="R3977" s="21" t="s">
        <v>40</v>
      </c>
      <c r="S3977" s="3">
        <v>-20</v>
      </c>
      <c r="T3977" s="37"/>
      <c r="U3977" s="21" t="s">
        <v>3578</v>
      </c>
      <c r="V3977" s="21" t="str">
        <f>VLOOKUP(P3977,'Customer List'!B:C,2,)</f>
        <v>MOHALI (PUNJAB)</v>
      </c>
      <c r="W3977" s="38" t="s">
        <v>5701</v>
      </c>
      <c r="X3977" s="30">
        <v>45972</v>
      </c>
      <c r="Y3977" s="21">
        <f t="shared" si="426"/>
        <v>3</v>
      </c>
      <c r="Z3977" s="21" t="str">
        <f t="shared" si="427"/>
        <v>Saturday</v>
      </c>
      <c r="AA3977" s="21" t="str">
        <f t="shared" si="428"/>
        <v>Tuesday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3976</v>
      </c>
      <c r="B3978" s="21" t="s">
        <v>5752</v>
      </c>
      <c r="C3978" s="30">
        <v>45961</v>
      </c>
      <c r="D3978" s="30">
        <v>45969</v>
      </c>
      <c r="E3978" s="47">
        <v>405</v>
      </c>
      <c r="F3978" s="47">
        <f t="shared" si="423"/>
        <v>35640</v>
      </c>
      <c r="G3978" s="48">
        <f t="shared" si="424"/>
        <v>35640</v>
      </c>
      <c r="H3978" s="21" t="s">
        <v>5722</v>
      </c>
      <c r="I3978" s="21" t="s">
        <v>5742</v>
      </c>
      <c r="J3978" s="21">
        <v>1</v>
      </c>
      <c r="K3978" s="21">
        <v>1</v>
      </c>
      <c r="L3978" s="21">
        <f t="shared" si="425"/>
        <v>0</v>
      </c>
      <c r="M3978" s="21" t="s">
        <v>5884</v>
      </c>
      <c r="N3978" s="30">
        <v>45969</v>
      </c>
      <c r="O3978" s="48">
        <v>52110</v>
      </c>
      <c r="P3978" s="21" t="s">
        <v>2045</v>
      </c>
      <c r="Q3978" s="54">
        <v>58157937600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26"/>
        <v>2</v>
      </c>
      <c r="Z3978" s="21" t="str">
        <f t="shared" si="427"/>
        <v>Saturday</v>
      </c>
      <c r="AA3978" s="21" t="str">
        <f t="shared" si="428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3977</v>
      </c>
      <c r="B3979" s="21" t="s">
        <v>5752</v>
      </c>
      <c r="C3979" s="30">
        <v>45961</v>
      </c>
      <c r="D3979" s="30">
        <v>45969</v>
      </c>
      <c r="E3979" s="47">
        <v>405</v>
      </c>
      <c r="F3979" s="47">
        <f t="shared" si="423"/>
        <v>35640</v>
      </c>
      <c r="G3979" s="48">
        <f t="shared" si="424"/>
        <v>35640</v>
      </c>
      <c r="H3979" s="21" t="s">
        <v>5723</v>
      </c>
      <c r="I3979" s="21" t="s">
        <v>5742</v>
      </c>
      <c r="J3979" s="21">
        <v>1</v>
      </c>
      <c r="K3979" s="21">
        <v>1</v>
      </c>
      <c r="L3979" s="21">
        <f t="shared" si="425"/>
        <v>0</v>
      </c>
      <c r="M3979" s="21" t="s">
        <v>5884</v>
      </c>
      <c r="N3979" s="30">
        <v>45969</v>
      </c>
      <c r="O3979" s="48">
        <v>52110</v>
      </c>
      <c r="P3979" s="21" t="s">
        <v>2045</v>
      </c>
      <c r="Q3979" s="54">
        <v>58157937600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26"/>
        <v>2</v>
      </c>
      <c r="Z3979" s="21" t="str">
        <f t="shared" si="427"/>
        <v>Saturday</v>
      </c>
      <c r="AA3979" s="21" t="str">
        <f t="shared" si="428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3978</v>
      </c>
      <c r="B3980" s="21" t="s">
        <v>5752</v>
      </c>
      <c r="C3980" s="30">
        <v>45961</v>
      </c>
      <c r="D3980" s="30">
        <v>45969</v>
      </c>
      <c r="E3980" s="47">
        <v>405</v>
      </c>
      <c r="F3980" s="47">
        <f t="shared" si="423"/>
        <v>35640</v>
      </c>
      <c r="G3980" s="48">
        <f t="shared" si="424"/>
        <v>35640</v>
      </c>
      <c r="H3980" s="21" t="s">
        <v>5724</v>
      </c>
      <c r="I3980" s="21" t="s">
        <v>5742</v>
      </c>
      <c r="J3980" s="21">
        <v>1</v>
      </c>
      <c r="K3980" s="21">
        <v>1</v>
      </c>
      <c r="L3980" s="21">
        <f t="shared" si="425"/>
        <v>0</v>
      </c>
      <c r="M3980" s="21" t="s">
        <v>5884</v>
      </c>
      <c r="N3980" s="30">
        <v>45969</v>
      </c>
      <c r="O3980" s="48">
        <v>52110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26"/>
        <v>2</v>
      </c>
      <c r="Z3980" s="21" t="str">
        <f t="shared" si="427"/>
        <v>Saturday</v>
      </c>
      <c r="AA3980" s="21" t="str">
        <f t="shared" si="428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3979</v>
      </c>
      <c r="B3981" s="21" t="s">
        <v>5752</v>
      </c>
      <c r="C3981" s="30">
        <v>45961</v>
      </c>
      <c r="D3981" s="30">
        <v>45969</v>
      </c>
      <c r="E3981" s="47">
        <v>405</v>
      </c>
      <c r="F3981" s="47">
        <f t="shared" si="423"/>
        <v>35640</v>
      </c>
      <c r="G3981" s="48">
        <f t="shared" si="424"/>
        <v>35640</v>
      </c>
      <c r="H3981" s="21" t="s">
        <v>5725</v>
      </c>
      <c r="I3981" s="21" t="s">
        <v>5742</v>
      </c>
      <c r="J3981" s="21">
        <v>1</v>
      </c>
      <c r="K3981" s="21">
        <v>1</v>
      </c>
      <c r="L3981" s="21">
        <f t="shared" si="425"/>
        <v>0</v>
      </c>
      <c r="M3981" s="21" t="s">
        <v>5884</v>
      </c>
      <c r="N3981" s="30">
        <v>45969</v>
      </c>
      <c r="O3981" s="48">
        <v>52110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26"/>
        <v>2</v>
      </c>
      <c r="Z3981" s="21" t="str">
        <f t="shared" si="427"/>
        <v>Saturday</v>
      </c>
      <c r="AA3981" s="21" t="str">
        <f t="shared" si="428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3980</v>
      </c>
      <c r="B3982" s="21" t="s">
        <v>5752</v>
      </c>
      <c r="C3982" s="30">
        <v>45961</v>
      </c>
      <c r="D3982" s="30">
        <v>45969</v>
      </c>
      <c r="E3982" s="47">
        <v>280</v>
      </c>
      <c r="F3982" s="47">
        <f t="shared" si="423"/>
        <v>24640</v>
      </c>
      <c r="G3982" s="48">
        <f t="shared" si="424"/>
        <v>24640</v>
      </c>
      <c r="H3982" s="21" t="s">
        <v>5726</v>
      </c>
      <c r="I3982" s="21" t="s">
        <v>5743</v>
      </c>
      <c r="J3982" s="21">
        <v>1</v>
      </c>
      <c r="K3982" s="21">
        <v>1</v>
      </c>
      <c r="L3982" s="21">
        <f t="shared" si="425"/>
        <v>0</v>
      </c>
      <c r="M3982" s="21" t="s">
        <v>5884</v>
      </c>
      <c r="N3982" s="30">
        <v>45969</v>
      </c>
      <c r="O3982" s="48">
        <v>36000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26"/>
        <v>2</v>
      </c>
      <c r="Z3982" s="21" t="str">
        <f t="shared" si="427"/>
        <v>Saturday</v>
      </c>
      <c r="AA3982" s="21" t="str">
        <f t="shared" si="428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3981</v>
      </c>
      <c r="B3983" s="21" t="s">
        <v>5752</v>
      </c>
      <c r="C3983" s="30">
        <v>45961</v>
      </c>
      <c r="D3983" s="30">
        <v>45969</v>
      </c>
      <c r="E3983" s="47">
        <v>280</v>
      </c>
      <c r="F3983" s="47">
        <f t="shared" si="423"/>
        <v>24640</v>
      </c>
      <c r="G3983" s="48">
        <f t="shared" si="424"/>
        <v>24640</v>
      </c>
      <c r="H3983" s="21" t="s">
        <v>5727</v>
      </c>
      <c r="I3983" s="21" t="s">
        <v>5744</v>
      </c>
      <c r="J3983" s="21">
        <v>1</v>
      </c>
      <c r="K3983" s="21">
        <v>1</v>
      </c>
      <c r="L3983" s="21">
        <f t="shared" si="425"/>
        <v>0</v>
      </c>
      <c r="M3983" s="21" t="s">
        <v>5884</v>
      </c>
      <c r="N3983" s="30">
        <v>45969</v>
      </c>
      <c r="O3983" s="48">
        <v>36000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26"/>
        <v>2</v>
      </c>
      <c r="Z3983" s="21" t="str">
        <f t="shared" si="427"/>
        <v>Saturday</v>
      </c>
      <c r="AA3983" s="21" t="str">
        <f t="shared" si="428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3982</v>
      </c>
      <c r="B3984" s="21" t="s">
        <v>5752</v>
      </c>
      <c r="C3984" s="30">
        <v>45961</v>
      </c>
      <c r="D3984" s="30">
        <v>45969</v>
      </c>
      <c r="E3984" s="47">
        <v>405</v>
      </c>
      <c r="F3984" s="47">
        <f t="shared" si="423"/>
        <v>35640</v>
      </c>
      <c r="G3984" s="48">
        <f t="shared" si="424"/>
        <v>35640</v>
      </c>
      <c r="H3984" s="21" t="s">
        <v>5728</v>
      </c>
      <c r="I3984" s="21" t="s">
        <v>5745</v>
      </c>
      <c r="J3984" s="21">
        <v>1</v>
      </c>
      <c r="K3984" s="21">
        <v>1</v>
      </c>
      <c r="L3984" s="21">
        <f t="shared" si="425"/>
        <v>0</v>
      </c>
      <c r="M3984" s="21" t="s">
        <v>5884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26"/>
        <v>2</v>
      </c>
      <c r="Z3984" s="21" t="str">
        <f t="shared" si="427"/>
        <v>Saturday</v>
      </c>
      <c r="AA3984" s="21" t="str">
        <f t="shared" si="428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3983</v>
      </c>
      <c r="B3985" s="21" t="s">
        <v>5752</v>
      </c>
      <c r="C3985" s="30">
        <v>45961</v>
      </c>
      <c r="D3985" s="30">
        <v>45969</v>
      </c>
      <c r="E3985" s="47">
        <v>405</v>
      </c>
      <c r="F3985" s="47">
        <f t="shared" si="423"/>
        <v>35640</v>
      </c>
      <c r="G3985" s="48">
        <f t="shared" si="424"/>
        <v>35640</v>
      </c>
      <c r="H3985" s="21" t="s">
        <v>5729</v>
      </c>
      <c r="I3985" s="21" t="s">
        <v>5746</v>
      </c>
      <c r="J3985" s="21">
        <v>1</v>
      </c>
      <c r="K3985" s="21">
        <v>1</v>
      </c>
      <c r="L3985" s="21">
        <f t="shared" si="425"/>
        <v>0</v>
      </c>
      <c r="M3985" s="21" t="s">
        <v>5884</v>
      </c>
      <c r="N3985" s="30">
        <v>45969</v>
      </c>
      <c r="O3985" s="48">
        <v>52110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26"/>
        <v>2</v>
      </c>
      <c r="Z3985" s="21" t="str">
        <f t="shared" si="427"/>
        <v>Saturday</v>
      </c>
      <c r="AA3985" s="21" t="str">
        <f t="shared" si="428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3984</v>
      </c>
      <c r="B3986" s="21" t="s">
        <v>5752</v>
      </c>
      <c r="C3986" s="30">
        <v>45961</v>
      </c>
      <c r="D3986" s="30">
        <v>45969</v>
      </c>
      <c r="E3986" s="47">
        <v>405</v>
      </c>
      <c r="F3986" s="47">
        <f t="shared" si="423"/>
        <v>35640</v>
      </c>
      <c r="G3986" s="48">
        <f t="shared" si="424"/>
        <v>35640</v>
      </c>
      <c r="H3986" s="21" t="s">
        <v>5730</v>
      </c>
      <c r="I3986" s="21" t="s">
        <v>5746</v>
      </c>
      <c r="J3986" s="21">
        <v>1</v>
      </c>
      <c r="K3986" s="21">
        <v>1</v>
      </c>
      <c r="L3986" s="21">
        <f t="shared" si="425"/>
        <v>0</v>
      </c>
      <c r="M3986" s="21" t="s">
        <v>5884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26"/>
        <v>2</v>
      </c>
      <c r="Z3986" s="21" t="str">
        <f t="shared" si="427"/>
        <v>Saturday</v>
      </c>
      <c r="AA3986" s="21" t="str">
        <f t="shared" si="428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3985</v>
      </c>
      <c r="B3987" s="21" t="s">
        <v>5752</v>
      </c>
      <c r="C3987" s="30">
        <v>45961</v>
      </c>
      <c r="D3987" s="30">
        <v>45969</v>
      </c>
      <c r="E3987" s="47">
        <v>405</v>
      </c>
      <c r="F3987" s="47">
        <f t="shared" si="423"/>
        <v>35640</v>
      </c>
      <c r="G3987" s="48">
        <f t="shared" si="424"/>
        <v>35640</v>
      </c>
      <c r="H3987" s="21" t="s">
        <v>5731</v>
      </c>
      <c r="I3987" s="21" t="s">
        <v>5746</v>
      </c>
      <c r="J3987" s="21">
        <v>1</v>
      </c>
      <c r="K3987" s="21">
        <v>1</v>
      </c>
      <c r="L3987" s="21">
        <f t="shared" si="425"/>
        <v>0</v>
      </c>
      <c r="M3987" s="21" t="s">
        <v>5884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26"/>
        <v>2</v>
      </c>
      <c r="Z3987" s="21" t="str">
        <f t="shared" si="427"/>
        <v>Saturday</v>
      </c>
      <c r="AA3987" s="21" t="str">
        <f t="shared" si="428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3986</v>
      </c>
      <c r="B3988" s="21" t="s">
        <v>5752</v>
      </c>
      <c r="C3988" s="30">
        <v>45961</v>
      </c>
      <c r="D3988" s="30">
        <v>45969</v>
      </c>
      <c r="E3988" s="47">
        <v>405</v>
      </c>
      <c r="F3988" s="47">
        <f t="shared" si="423"/>
        <v>35640</v>
      </c>
      <c r="G3988" s="48">
        <f t="shared" si="424"/>
        <v>35640</v>
      </c>
      <c r="H3988" s="21" t="s">
        <v>5732</v>
      </c>
      <c r="I3988" s="21" t="s">
        <v>5747</v>
      </c>
      <c r="J3988" s="21">
        <v>1</v>
      </c>
      <c r="K3988" s="21">
        <v>1</v>
      </c>
      <c r="L3988" s="21">
        <f t="shared" si="425"/>
        <v>0</v>
      </c>
      <c r="M3988" s="21" t="s">
        <v>5884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26"/>
        <v>2</v>
      </c>
      <c r="Z3988" s="21" t="str">
        <f t="shared" si="427"/>
        <v>Saturday</v>
      </c>
      <c r="AA3988" s="21" t="str">
        <f t="shared" si="428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3987</v>
      </c>
      <c r="B3989" s="21" t="s">
        <v>5752</v>
      </c>
      <c r="C3989" s="30">
        <v>45961</v>
      </c>
      <c r="D3989" s="30">
        <v>45969</v>
      </c>
      <c r="E3989" s="47">
        <v>405</v>
      </c>
      <c r="F3989" s="47">
        <f t="shared" si="423"/>
        <v>35640</v>
      </c>
      <c r="G3989" s="48">
        <f t="shared" si="424"/>
        <v>35640</v>
      </c>
      <c r="H3989" s="21" t="s">
        <v>5733</v>
      </c>
      <c r="I3989" s="21" t="s">
        <v>5748</v>
      </c>
      <c r="J3989" s="21">
        <v>1</v>
      </c>
      <c r="K3989" s="21">
        <v>1</v>
      </c>
      <c r="L3989" s="21">
        <f t="shared" si="425"/>
        <v>0</v>
      </c>
      <c r="M3989" s="21" t="s">
        <v>5884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26"/>
        <v>2</v>
      </c>
      <c r="Z3989" s="21" t="str">
        <f t="shared" si="427"/>
        <v>Saturday</v>
      </c>
      <c r="AA3989" s="21" t="str">
        <f t="shared" si="428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x14ac:dyDescent="0.25">
      <c r="A3990" s="21">
        <v>3988</v>
      </c>
      <c r="B3990" s="21" t="s">
        <v>5752</v>
      </c>
      <c r="C3990" s="30">
        <v>45961</v>
      </c>
      <c r="D3990" s="30">
        <v>45969</v>
      </c>
      <c r="E3990" s="47">
        <v>405</v>
      </c>
      <c r="F3990" s="47">
        <f t="shared" si="423"/>
        <v>35640</v>
      </c>
      <c r="G3990" s="48">
        <f t="shared" si="424"/>
        <v>35640</v>
      </c>
      <c r="H3990" s="21" t="s">
        <v>5734</v>
      </c>
      <c r="I3990" s="21" t="s">
        <v>5748</v>
      </c>
      <c r="J3990" s="21">
        <v>1</v>
      </c>
      <c r="K3990" s="21">
        <v>1</v>
      </c>
      <c r="L3990" s="21">
        <f t="shared" si="425"/>
        <v>0</v>
      </c>
      <c r="M3990" s="21" t="s">
        <v>5884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26"/>
        <v>2</v>
      </c>
      <c r="Z3990" s="21" t="str">
        <f t="shared" si="427"/>
        <v>Saturday</v>
      </c>
      <c r="AA3990" s="21" t="str">
        <f t="shared" si="428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x14ac:dyDescent="0.25">
      <c r="A3991" s="21">
        <v>3989</v>
      </c>
      <c r="B3991" s="21" t="s">
        <v>5752</v>
      </c>
      <c r="C3991" s="30">
        <v>45961</v>
      </c>
      <c r="D3991" s="30">
        <v>45969</v>
      </c>
      <c r="E3991" s="47">
        <v>405</v>
      </c>
      <c r="F3991" s="47">
        <f t="shared" si="423"/>
        <v>35640</v>
      </c>
      <c r="G3991" s="48">
        <f t="shared" si="424"/>
        <v>35640</v>
      </c>
      <c r="H3991" s="21" t="s">
        <v>5735</v>
      </c>
      <c r="I3991" s="21" t="s">
        <v>5747</v>
      </c>
      <c r="J3991" s="21">
        <v>1</v>
      </c>
      <c r="K3991" s="21">
        <v>1</v>
      </c>
      <c r="L3991" s="21">
        <f t="shared" si="425"/>
        <v>0</v>
      </c>
      <c r="M3991" s="21" t="s">
        <v>5884</v>
      </c>
      <c r="N3991" s="30">
        <v>45969</v>
      </c>
      <c r="O3991" s="48">
        <v>52110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26"/>
        <v>2</v>
      </c>
      <c r="Z3991" s="21" t="str">
        <f t="shared" si="427"/>
        <v>Saturday</v>
      </c>
      <c r="AA3991" s="21" t="str">
        <f t="shared" si="428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x14ac:dyDescent="0.25">
      <c r="A3992" s="21">
        <v>3990</v>
      </c>
      <c r="B3992" s="21" t="s">
        <v>5752</v>
      </c>
      <c r="C3992" s="30">
        <v>45961</v>
      </c>
      <c r="D3992" s="30">
        <v>45969</v>
      </c>
      <c r="E3992" s="47">
        <v>280.16000000000003</v>
      </c>
      <c r="F3992" s="47">
        <f t="shared" si="423"/>
        <v>24654.080000000002</v>
      </c>
      <c r="G3992" s="48">
        <f t="shared" si="424"/>
        <v>24654.080000000002</v>
      </c>
      <c r="H3992" s="21" t="s">
        <v>5736</v>
      </c>
      <c r="I3992" s="21" t="s">
        <v>5749</v>
      </c>
      <c r="J3992" s="21">
        <v>1</v>
      </c>
      <c r="K3992" s="21">
        <v>1</v>
      </c>
      <c r="L3992" s="21">
        <f t="shared" si="425"/>
        <v>0</v>
      </c>
      <c r="M3992" s="21" t="s">
        <v>5884</v>
      </c>
      <c r="N3992" s="30">
        <v>45969</v>
      </c>
      <c r="O3992" s="48">
        <v>36000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26"/>
        <v>2</v>
      </c>
      <c r="Z3992" s="21" t="str">
        <f t="shared" si="427"/>
        <v>Saturday</v>
      </c>
      <c r="AA3992" s="21" t="str">
        <f t="shared" si="428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x14ac:dyDescent="0.25">
      <c r="A3993" s="21">
        <v>3991</v>
      </c>
      <c r="B3993" s="21" t="s">
        <v>5752</v>
      </c>
      <c r="C3993" s="30">
        <v>45961</v>
      </c>
      <c r="D3993" s="30">
        <v>45969</v>
      </c>
      <c r="E3993" s="47">
        <v>280.16000000000003</v>
      </c>
      <c r="F3993" s="47">
        <f t="shared" si="423"/>
        <v>24654.080000000002</v>
      </c>
      <c r="G3993" s="48">
        <f t="shared" si="424"/>
        <v>24654.080000000002</v>
      </c>
      <c r="H3993" s="21" t="s">
        <v>5737</v>
      </c>
      <c r="I3993" s="21" t="s">
        <v>5750</v>
      </c>
      <c r="J3993" s="21">
        <v>1</v>
      </c>
      <c r="K3993" s="21">
        <v>1</v>
      </c>
      <c r="L3993" s="21">
        <f t="shared" si="425"/>
        <v>0</v>
      </c>
      <c r="M3993" s="21" t="s">
        <v>5884</v>
      </c>
      <c r="N3993" s="30">
        <v>45969</v>
      </c>
      <c r="O3993" s="48">
        <v>36000</v>
      </c>
      <c r="P3993" s="21" t="s">
        <v>2045</v>
      </c>
      <c r="Q3993" s="54">
        <v>58157937600</v>
      </c>
      <c r="R3993" s="21" t="s">
        <v>40</v>
      </c>
      <c r="S3993" s="3">
        <v>-20</v>
      </c>
      <c r="T3993" s="37"/>
      <c r="U3993" s="21" t="s">
        <v>3578</v>
      </c>
      <c r="V3993" s="21" t="str">
        <f>VLOOKUP(P3993,'Customer List'!B:C,2,)</f>
        <v>Hyderabad</v>
      </c>
      <c r="W3993" s="38"/>
      <c r="X3993" s="30">
        <v>45971</v>
      </c>
      <c r="Y3993" s="21">
        <f t="shared" si="426"/>
        <v>2</v>
      </c>
      <c r="Z3993" s="21" t="str">
        <f t="shared" si="427"/>
        <v>Saturday</v>
      </c>
      <c r="AA3993" s="21" t="str">
        <f t="shared" si="428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x14ac:dyDescent="0.25">
      <c r="A3994" s="21">
        <v>3992</v>
      </c>
      <c r="B3994" s="21" t="s">
        <v>5752</v>
      </c>
      <c r="C3994" s="30">
        <v>45961</v>
      </c>
      <c r="D3994" s="30">
        <v>45969</v>
      </c>
      <c r="E3994" s="47">
        <v>193</v>
      </c>
      <c r="F3994" s="47">
        <f t="shared" si="423"/>
        <v>16984</v>
      </c>
      <c r="G3994" s="48">
        <f t="shared" si="424"/>
        <v>16984</v>
      </c>
      <c r="H3994" s="21" t="s">
        <v>5738</v>
      </c>
      <c r="I3994" s="21" t="s">
        <v>5751</v>
      </c>
      <c r="J3994" s="21">
        <v>1</v>
      </c>
      <c r="K3994" s="21">
        <v>1</v>
      </c>
      <c r="L3994" s="21">
        <f t="shared" si="425"/>
        <v>0</v>
      </c>
      <c r="M3994" s="21" t="s">
        <v>5985</v>
      </c>
      <c r="N3994" s="30">
        <v>45976</v>
      </c>
      <c r="O3994" s="48">
        <v>37125</v>
      </c>
      <c r="P3994" s="21" t="s">
        <v>194</v>
      </c>
      <c r="Q3994" s="54">
        <v>58158193656</v>
      </c>
      <c r="R3994" s="21" t="s">
        <v>5912</v>
      </c>
      <c r="S3994" s="3">
        <v>-80</v>
      </c>
      <c r="T3994" s="37"/>
      <c r="U3994" s="21" t="s">
        <v>3578</v>
      </c>
      <c r="V3994" s="21" t="str">
        <f>VLOOKUP(P3994,'Customer List'!B:C,2,)</f>
        <v>Kanpur</v>
      </c>
      <c r="W3994" s="38"/>
      <c r="X3994" s="30">
        <v>45978</v>
      </c>
      <c r="Y3994" s="21">
        <f t="shared" si="426"/>
        <v>2</v>
      </c>
      <c r="Z3994" s="21" t="str">
        <f t="shared" si="427"/>
        <v>Saturday</v>
      </c>
      <c r="AA3994" s="21" t="str">
        <f t="shared" si="428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x14ac:dyDescent="0.25">
      <c r="A3995" s="21">
        <v>3993</v>
      </c>
      <c r="B3995" s="21">
        <v>196035</v>
      </c>
      <c r="C3995" s="30">
        <v>45966</v>
      </c>
      <c r="D3995" s="30">
        <v>45969</v>
      </c>
      <c r="E3995" s="47">
        <v>204</v>
      </c>
      <c r="F3995" s="47">
        <f t="shared" si="423"/>
        <v>17952</v>
      </c>
      <c r="G3995" s="48">
        <f t="shared" si="424"/>
        <v>35904</v>
      </c>
      <c r="H3995" s="21" t="s">
        <v>2370</v>
      </c>
      <c r="I3995" s="21"/>
      <c r="J3995" s="21">
        <v>2</v>
      </c>
      <c r="K3995" s="21">
        <v>2</v>
      </c>
      <c r="L3995" s="21">
        <f t="shared" si="425"/>
        <v>0</v>
      </c>
      <c r="M3995" s="21" t="s">
        <v>5883</v>
      </c>
      <c r="N3995" s="30">
        <v>45969</v>
      </c>
      <c r="O3995" s="48">
        <v>63364</v>
      </c>
      <c r="P3995" s="21" t="s">
        <v>2390</v>
      </c>
      <c r="Q3995" s="54">
        <v>58157938403</v>
      </c>
      <c r="R3995" s="21" t="s">
        <v>40</v>
      </c>
      <c r="S3995" s="3">
        <v>4</v>
      </c>
      <c r="T3995" s="37"/>
      <c r="U3995" s="21" t="s">
        <v>2371</v>
      </c>
      <c r="V3995" s="21" t="str">
        <f>VLOOKUP(P3995,'Customer List'!B:C,2,)</f>
        <v>pune</v>
      </c>
      <c r="W3995" s="38" t="s">
        <v>605</v>
      </c>
      <c r="X3995" s="30">
        <v>45971</v>
      </c>
      <c r="Y3995" s="21">
        <f t="shared" si="426"/>
        <v>2</v>
      </c>
      <c r="Z3995" s="21" t="str">
        <f t="shared" si="427"/>
        <v>Saturday</v>
      </c>
      <c r="AA3995" s="21" t="str">
        <f t="shared" si="428"/>
        <v>Monday</v>
      </c>
      <c r="AB3995" s="21" t="str">
        <f>VLOOKUP(U3995,'Currency Sheet'!A:C,3,)</f>
        <v>DOLLAR</v>
      </c>
      <c r="AC3995" s="42" t="str">
        <f>VLOOKUP(P3995,'Customer List'!B:D,3,)</f>
        <v>OutStation</v>
      </c>
    </row>
    <row r="3996" spans="1:29" x14ac:dyDescent="0.25">
      <c r="A3996" s="21">
        <v>3994</v>
      </c>
      <c r="B3996" s="21" t="s">
        <v>5753</v>
      </c>
      <c r="C3996" s="30">
        <v>45968</v>
      </c>
      <c r="D3996" s="30">
        <v>45971</v>
      </c>
      <c r="E3996" s="47">
        <v>62.55</v>
      </c>
      <c r="F3996" s="47">
        <f t="shared" si="423"/>
        <v>5504.4</v>
      </c>
      <c r="G3996" s="48">
        <f t="shared" si="424"/>
        <v>5504.4</v>
      </c>
      <c r="H3996" s="21" t="s">
        <v>5754</v>
      </c>
      <c r="I3996" s="21"/>
      <c r="J3996" s="21">
        <v>1</v>
      </c>
      <c r="K3996" s="21">
        <v>1</v>
      </c>
      <c r="L3996" s="21">
        <f t="shared" si="425"/>
        <v>0</v>
      </c>
      <c r="M3996" s="21" t="s">
        <v>5783</v>
      </c>
      <c r="N3996" s="30">
        <v>45972</v>
      </c>
      <c r="O3996" s="48">
        <v>10682.15</v>
      </c>
      <c r="P3996" s="21" t="s">
        <v>4968</v>
      </c>
      <c r="Q3996" s="54" t="s">
        <v>2070</v>
      </c>
      <c r="R3996" s="21" t="s">
        <v>637</v>
      </c>
      <c r="S3996" s="3">
        <v>-20</v>
      </c>
      <c r="T3996" s="37"/>
      <c r="U3996" s="21" t="s">
        <v>5025</v>
      </c>
      <c r="V3996" s="21" t="str">
        <f>VLOOKUP(P3996,'Customer List'!B:C,2,)</f>
        <v>Delhi</v>
      </c>
      <c r="W3996" s="38" t="s">
        <v>605</v>
      </c>
      <c r="X3996" s="30">
        <f t="shared" ref="X3996:X4004" si="429">IF(OR(R3996 = "PRIYANKA MADAM", R3996 = "DEEPAK", R3996 = "PORTER"),N3996,"")</f>
        <v>45972</v>
      </c>
      <c r="Y3996" s="21">
        <f t="shared" si="426"/>
        <v>0</v>
      </c>
      <c r="Z3996" s="21" t="str">
        <f t="shared" si="427"/>
        <v>Tuesday</v>
      </c>
      <c r="AA3996" s="21" t="str">
        <f t="shared" si="428"/>
        <v>Tuesday</v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v>3995</v>
      </c>
      <c r="B3997" s="21" t="s">
        <v>5753</v>
      </c>
      <c r="C3997" s="30">
        <v>45968</v>
      </c>
      <c r="D3997" s="30">
        <v>45971</v>
      </c>
      <c r="E3997" s="47">
        <v>15.75</v>
      </c>
      <c r="F3997" s="47">
        <f t="shared" si="423"/>
        <v>1386</v>
      </c>
      <c r="G3997" s="48">
        <f t="shared" si="424"/>
        <v>1386</v>
      </c>
      <c r="H3997" s="21" t="s">
        <v>5755</v>
      </c>
      <c r="I3997" s="21"/>
      <c r="J3997" s="21">
        <v>1</v>
      </c>
      <c r="K3997" s="21">
        <v>1</v>
      </c>
      <c r="L3997" s="21">
        <f t="shared" si="425"/>
        <v>0</v>
      </c>
      <c r="M3997" s="21" t="s">
        <v>5783</v>
      </c>
      <c r="N3997" s="30">
        <v>45972</v>
      </c>
      <c r="O3997" s="48">
        <v>2689.75</v>
      </c>
      <c r="P3997" s="21" t="s">
        <v>4968</v>
      </c>
      <c r="Q3997" s="54" t="s">
        <v>2070</v>
      </c>
      <c r="R3997" s="21" t="s">
        <v>637</v>
      </c>
      <c r="S3997" s="3">
        <v>-20</v>
      </c>
      <c r="T3997" s="37"/>
      <c r="U3997" s="21" t="s">
        <v>5025</v>
      </c>
      <c r="V3997" s="21" t="str">
        <f>VLOOKUP(P3997,'Customer List'!B:C,2,)</f>
        <v>Delhi</v>
      </c>
      <c r="W3997" s="38" t="s">
        <v>605</v>
      </c>
      <c r="X3997" s="30">
        <f t="shared" si="429"/>
        <v>45972</v>
      </c>
      <c r="Y3997" s="21">
        <f t="shared" si="426"/>
        <v>0</v>
      </c>
      <c r="Z3997" s="21" t="str">
        <f t="shared" si="427"/>
        <v>Tuesday</v>
      </c>
      <c r="AA3997" s="21" t="str">
        <f t="shared" si="428"/>
        <v>Tuesday</v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v>3996</v>
      </c>
      <c r="B3998" s="21" t="s">
        <v>5753</v>
      </c>
      <c r="C3998" s="30">
        <v>45968</v>
      </c>
      <c r="D3998" s="30">
        <v>45971</v>
      </c>
      <c r="E3998" s="47">
        <v>15.75</v>
      </c>
      <c r="F3998" s="47">
        <f t="shared" si="423"/>
        <v>1386</v>
      </c>
      <c r="G3998" s="48">
        <f t="shared" si="424"/>
        <v>1386</v>
      </c>
      <c r="H3998" s="21" t="s">
        <v>5756</v>
      </c>
      <c r="I3998" s="21"/>
      <c r="J3998" s="21">
        <v>1</v>
      </c>
      <c r="K3998" s="21">
        <v>1</v>
      </c>
      <c r="L3998" s="21">
        <f t="shared" si="425"/>
        <v>0</v>
      </c>
      <c r="M3998" s="21" t="s">
        <v>5782</v>
      </c>
      <c r="N3998" s="30">
        <v>45972</v>
      </c>
      <c r="O3998" s="48">
        <v>0</v>
      </c>
      <c r="P3998" s="21" t="s">
        <v>625</v>
      </c>
      <c r="Q3998" s="56" t="s">
        <v>5959</v>
      </c>
      <c r="R3998" s="21" t="s">
        <v>637</v>
      </c>
      <c r="S3998" s="3">
        <v>-20</v>
      </c>
      <c r="T3998" s="37"/>
      <c r="U3998" s="21" t="s">
        <v>5025</v>
      </c>
      <c r="V3998" s="21" t="str">
        <f>VLOOKUP(P3998,'Customer List'!B:C,2,)</f>
        <v>Delhi</v>
      </c>
      <c r="W3998" s="38" t="s">
        <v>605</v>
      </c>
      <c r="X3998" s="30">
        <f t="shared" si="429"/>
        <v>45972</v>
      </c>
      <c r="Y3998" s="21">
        <f t="shared" si="426"/>
        <v>0</v>
      </c>
      <c r="Z3998" s="21" t="str">
        <f t="shared" si="427"/>
        <v>Tuesday</v>
      </c>
      <c r="AA3998" s="21" t="str">
        <f t="shared" si="428"/>
        <v>Tuesday</v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x14ac:dyDescent="0.25">
      <c r="A3999" s="21">
        <v>3997</v>
      </c>
      <c r="B3999" s="21" t="s">
        <v>5753</v>
      </c>
      <c r="C3999" s="30">
        <v>45968</v>
      </c>
      <c r="D3999" s="30">
        <v>45971</v>
      </c>
      <c r="E3999" s="47">
        <v>40.049999999999997</v>
      </c>
      <c r="F3999" s="47">
        <f t="shared" si="423"/>
        <v>3524.3999999999996</v>
      </c>
      <c r="G3999" s="48">
        <f t="shared" si="424"/>
        <v>3524.3999999999996</v>
      </c>
      <c r="H3999" s="21" t="s">
        <v>5757</v>
      </c>
      <c r="I3999" s="21"/>
      <c r="J3999" s="21">
        <v>1</v>
      </c>
      <c r="K3999" s="21">
        <v>1</v>
      </c>
      <c r="L3999" s="21">
        <f t="shared" si="425"/>
        <v>0</v>
      </c>
      <c r="M3999" s="21" t="s">
        <v>5782</v>
      </c>
      <c r="N3999" s="30">
        <v>45972</v>
      </c>
      <c r="O3999" s="48">
        <v>0</v>
      </c>
      <c r="P3999" s="21" t="s">
        <v>625</v>
      </c>
      <c r="Q3999" s="56" t="s">
        <v>5959</v>
      </c>
      <c r="R3999" s="21" t="s">
        <v>637</v>
      </c>
      <c r="S3999" s="3">
        <v>-20</v>
      </c>
      <c r="T3999" s="37"/>
      <c r="U3999" s="21" t="s">
        <v>5025</v>
      </c>
      <c r="V3999" s="21" t="str">
        <f>VLOOKUP(P3999,'Customer List'!B:C,2,)</f>
        <v>Delhi</v>
      </c>
      <c r="W3999" s="38" t="s">
        <v>605</v>
      </c>
      <c r="X3999" s="30">
        <f t="shared" si="429"/>
        <v>45972</v>
      </c>
      <c r="Y3999" s="21">
        <f t="shared" si="426"/>
        <v>0</v>
      </c>
      <c r="Z3999" s="21" t="str">
        <f t="shared" si="427"/>
        <v>Tuesday</v>
      </c>
      <c r="AA3999" s="21" t="str">
        <f t="shared" si="428"/>
        <v>Tuesday</v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x14ac:dyDescent="0.25">
      <c r="A4000" s="21">
        <v>3998</v>
      </c>
      <c r="B4000" s="21" t="s">
        <v>5753</v>
      </c>
      <c r="C4000" s="30">
        <v>45968</v>
      </c>
      <c r="D4000" s="30">
        <v>45971</v>
      </c>
      <c r="E4000" s="47">
        <v>18.45</v>
      </c>
      <c r="F4000" s="47">
        <f t="shared" si="423"/>
        <v>1623.6</v>
      </c>
      <c r="G4000" s="48">
        <f t="shared" si="424"/>
        <v>1623.6</v>
      </c>
      <c r="H4000" s="21" t="s">
        <v>5758</v>
      </c>
      <c r="I4000" s="21"/>
      <c r="J4000" s="21">
        <v>1</v>
      </c>
      <c r="K4000" s="21">
        <v>1</v>
      </c>
      <c r="L4000" s="21">
        <f t="shared" si="425"/>
        <v>0</v>
      </c>
      <c r="M4000" s="21" t="s">
        <v>5783</v>
      </c>
      <c r="N4000" s="30">
        <v>45972</v>
      </c>
      <c r="O4000" s="48">
        <v>3150.85</v>
      </c>
      <c r="P4000" s="21" t="s">
        <v>4968</v>
      </c>
      <c r="Q4000" s="54" t="s">
        <v>2070</v>
      </c>
      <c r="R4000" s="21" t="s">
        <v>637</v>
      </c>
      <c r="S4000" s="3">
        <v>-20</v>
      </c>
      <c r="T4000" s="37"/>
      <c r="U4000" s="21" t="s">
        <v>5025</v>
      </c>
      <c r="V4000" s="21" t="str">
        <f>VLOOKUP(P4000,'Customer List'!B:C,2,)</f>
        <v>Delhi</v>
      </c>
      <c r="W4000" s="38" t="s">
        <v>605</v>
      </c>
      <c r="X4000" s="30">
        <f t="shared" si="429"/>
        <v>45972</v>
      </c>
      <c r="Y4000" s="21">
        <f t="shared" si="426"/>
        <v>0</v>
      </c>
      <c r="Z4000" s="21" t="str">
        <f t="shared" si="427"/>
        <v>Tuesday</v>
      </c>
      <c r="AA4000" s="21" t="str">
        <f t="shared" si="428"/>
        <v>Tuesday</v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x14ac:dyDescent="0.25">
      <c r="A4001" s="21">
        <v>3999</v>
      </c>
      <c r="B4001" s="21" t="s">
        <v>5753</v>
      </c>
      <c r="C4001" s="30">
        <v>45968</v>
      </c>
      <c r="D4001" s="30">
        <v>45971</v>
      </c>
      <c r="E4001" s="47">
        <v>95.85</v>
      </c>
      <c r="F4001" s="47">
        <f t="shared" si="423"/>
        <v>8434.7999999999993</v>
      </c>
      <c r="G4001" s="48">
        <f t="shared" si="424"/>
        <v>8434.7999999999993</v>
      </c>
      <c r="H4001" s="21" t="s">
        <v>5759</v>
      </c>
      <c r="I4001" s="21"/>
      <c r="J4001" s="21">
        <v>1</v>
      </c>
      <c r="K4001" s="21">
        <v>1</v>
      </c>
      <c r="L4001" s="21">
        <f t="shared" si="425"/>
        <v>0</v>
      </c>
      <c r="M4001" s="21" t="s">
        <v>5783</v>
      </c>
      <c r="N4001" s="30">
        <v>45972</v>
      </c>
      <c r="O4001" s="48">
        <v>16369.05</v>
      </c>
      <c r="P4001" s="21" t="s">
        <v>4968</v>
      </c>
      <c r="Q4001" s="54" t="s">
        <v>2070</v>
      </c>
      <c r="R4001" s="21" t="s">
        <v>637</v>
      </c>
      <c r="S4001" s="3">
        <v>-20</v>
      </c>
      <c r="T4001" s="37"/>
      <c r="U4001" s="21" t="s">
        <v>5025</v>
      </c>
      <c r="V4001" s="21" t="str">
        <f>VLOOKUP(P4001,'Customer List'!B:C,2,)</f>
        <v>Delhi</v>
      </c>
      <c r="W4001" s="38" t="s">
        <v>605</v>
      </c>
      <c r="X4001" s="30">
        <f t="shared" si="429"/>
        <v>45972</v>
      </c>
      <c r="Y4001" s="21">
        <f t="shared" si="426"/>
        <v>0</v>
      </c>
      <c r="Z4001" s="21" t="str">
        <f t="shared" si="427"/>
        <v>Tuesday</v>
      </c>
      <c r="AA4001" s="21" t="str">
        <f t="shared" si="428"/>
        <v>Tuesday</v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x14ac:dyDescent="0.25">
      <c r="A4002" s="21">
        <v>4000</v>
      </c>
      <c r="B4002" s="21" t="s">
        <v>5753</v>
      </c>
      <c r="C4002" s="30">
        <v>45968</v>
      </c>
      <c r="D4002" s="30">
        <v>45971</v>
      </c>
      <c r="E4002" s="47">
        <v>15.75</v>
      </c>
      <c r="F4002" s="47">
        <f t="shared" si="423"/>
        <v>1386</v>
      </c>
      <c r="G4002" s="48">
        <f t="shared" si="424"/>
        <v>1386</v>
      </c>
      <c r="H4002" s="21" t="s">
        <v>5760</v>
      </c>
      <c r="I4002" s="21"/>
      <c r="J4002" s="21">
        <v>1</v>
      </c>
      <c r="K4002" s="21">
        <v>1</v>
      </c>
      <c r="L4002" s="21">
        <f t="shared" si="425"/>
        <v>0</v>
      </c>
      <c r="M4002" s="21" t="s">
        <v>5783</v>
      </c>
      <c r="N4002" s="30">
        <v>45972</v>
      </c>
      <c r="O4002" s="48">
        <v>2689.75</v>
      </c>
      <c r="P4002" s="21" t="s">
        <v>4968</v>
      </c>
      <c r="Q4002" s="54" t="s">
        <v>2070</v>
      </c>
      <c r="R4002" s="21" t="s">
        <v>637</v>
      </c>
      <c r="S4002" s="3">
        <v>-20</v>
      </c>
      <c r="T4002" s="37"/>
      <c r="U4002" s="21" t="s">
        <v>5025</v>
      </c>
      <c r="V4002" s="21" t="str">
        <f>VLOOKUP(P4002,'Customer List'!B:C,2,)</f>
        <v>Delhi</v>
      </c>
      <c r="W4002" s="38" t="s">
        <v>605</v>
      </c>
      <c r="X4002" s="30">
        <f t="shared" si="429"/>
        <v>45972</v>
      </c>
      <c r="Y4002" s="21">
        <f t="shared" si="426"/>
        <v>0</v>
      </c>
      <c r="Z4002" s="21" t="str">
        <f t="shared" si="427"/>
        <v>Tuesday</v>
      </c>
      <c r="AA4002" s="21" t="str">
        <f t="shared" si="428"/>
        <v>Tuesday</v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x14ac:dyDescent="0.25">
      <c r="A4003" s="21">
        <v>4001</v>
      </c>
      <c r="B4003" s="21" t="s">
        <v>5753</v>
      </c>
      <c r="C4003" s="30">
        <v>45968</v>
      </c>
      <c r="D4003" s="30">
        <v>45971</v>
      </c>
      <c r="E4003" s="47">
        <v>12.15</v>
      </c>
      <c r="F4003" s="47">
        <f t="shared" si="423"/>
        <v>1069.2</v>
      </c>
      <c r="G4003" s="48">
        <f t="shared" si="424"/>
        <v>3207.6000000000004</v>
      </c>
      <c r="H4003" s="21" t="s">
        <v>5761</v>
      </c>
      <c r="I4003" s="21"/>
      <c r="J4003" s="21">
        <v>3</v>
      </c>
      <c r="K4003" s="21">
        <v>3</v>
      </c>
      <c r="L4003" s="21">
        <f t="shared" si="425"/>
        <v>0</v>
      </c>
      <c r="M4003" s="21" t="s">
        <v>5783</v>
      </c>
      <c r="N4003" s="30">
        <v>45972</v>
      </c>
      <c r="O4003" s="48">
        <v>6224.85</v>
      </c>
      <c r="P4003" s="21" t="s">
        <v>4968</v>
      </c>
      <c r="Q4003" s="54" t="s">
        <v>2070</v>
      </c>
      <c r="R4003" s="21" t="s">
        <v>637</v>
      </c>
      <c r="S4003" s="3">
        <v>-20</v>
      </c>
      <c r="T4003" s="37"/>
      <c r="U4003" s="21" t="s">
        <v>5025</v>
      </c>
      <c r="V4003" s="21" t="str">
        <f>VLOOKUP(P4003,'Customer List'!B:C,2,)</f>
        <v>Delhi</v>
      </c>
      <c r="W4003" s="38" t="s">
        <v>605</v>
      </c>
      <c r="X4003" s="30">
        <f t="shared" si="429"/>
        <v>45972</v>
      </c>
      <c r="Y4003" s="21">
        <f t="shared" si="426"/>
        <v>0</v>
      </c>
      <c r="Z4003" s="21" t="str">
        <f t="shared" si="427"/>
        <v>Tuesday</v>
      </c>
      <c r="AA4003" s="21" t="str">
        <f t="shared" si="428"/>
        <v>Tuesday</v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x14ac:dyDescent="0.25">
      <c r="A4004" s="21">
        <v>4002</v>
      </c>
      <c r="B4004" s="21" t="s">
        <v>5753</v>
      </c>
      <c r="C4004" s="30">
        <v>45968</v>
      </c>
      <c r="D4004" s="30">
        <v>45971</v>
      </c>
      <c r="E4004" s="47">
        <v>27.6</v>
      </c>
      <c r="F4004" s="47">
        <f t="shared" si="423"/>
        <v>2428.8000000000002</v>
      </c>
      <c r="G4004" s="48">
        <f t="shared" si="424"/>
        <v>2428.8000000000002</v>
      </c>
      <c r="H4004" s="21" t="s">
        <v>5762</v>
      </c>
      <c r="I4004" s="21"/>
      <c r="J4004" s="21">
        <v>1</v>
      </c>
      <c r="K4004" s="21"/>
      <c r="L4004" s="21">
        <f t="shared" si="425"/>
        <v>1</v>
      </c>
      <c r="M4004" s="21"/>
      <c r="N4004" s="30"/>
      <c r="O4004" s="48"/>
      <c r="P4004" s="21" t="s">
        <v>625</v>
      </c>
      <c r="Q4004" s="54"/>
      <c r="R4004" s="21"/>
      <c r="S4004" s="3">
        <v>-20</v>
      </c>
      <c r="T4004" s="37"/>
      <c r="U4004" s="21" t="s">
        <v>5025</v>
      </c>
      <c r="V4004" s="21" t="str">
        <f>VLOOKUP(P4004,'Customer List'!B:C,2,)</f>
        <v>Delhi</v>
      </c>
      <c r="W4004" s="38" t="s">
        <v>605</v>
      </c>
      <c r="X4004" s="30" t="str">
        <f t="shared" si="429"/>
        <v/>
      </c>
      <c r="Y4004" s="21" t="str">
        <f t="shared" si="426"/>
        <v/>
      </c>
      <c r="Z4004" s="21" t="str">
        <f t="shared" si="427"/>
        <v/>
      </c>
      <c r="AA4004" s="21" t="str">
        <f t="shared" si="428"/>
        <v/>
      </c>
      <c r="AB4004" s="21" t="str">
        <f>VLOOKUP(U4004,'Currency Sheet'!A:C,3,)</f>
        <v>DOLLAR</v>
      </c>
      <c r="AC4004" s="42" t="str">
        <f>VLOOKUP(P4004,'Customer List'!B:D,3,)</f>
        <v>Local</v>
      </c>
    </row>
    <row r="4005" spans="1:29" x14ac:dyDescent="0.25">
      <c r="A4005" s="21">
        <v>4003</v>
      </c>
      <c r="B4005" s="21" t="s">
        <v>5763</v>
      </c>
      <c r="C4005" s="30">
        <v>45968</v>
      </c>
      <c r="D4005" s="30">
        <v>45971</v>
      </c>
      <c r="E4005" s="47">
        <v>18</v>
      </c>
      <c r="F4005" s="47">
        <f t="shared" si="423"/>
        <v>1584</v>
      </c>
      <c r="G4005" s="48">
        <f t="shared" si="424"/>
        <v>1584</v>
      </c>
      <c r="H4005" s="21" t="s">
        <v>5764</v>
      </c>
      <c r="I4005" s="21"/>
      <c r="J4005" s="21">
        <v>1</v>
      </c>
      <c r="K4005" s="21">
        <v>1</v>
      </c>
      <c r="L4005" s="21">
        <f t="shared" si="425"/>
        <v>0</v>
      </c>
      <c r="M4005" s="21" t="s">
        <v>5881</v>
      </c>
      <c r="N4005" s="30">
        <v>45971</v>
      </c>
      <c r="O4005" s="48">
        <v>3262.5</v>
      </c>
      <c r="P4005" s="21" t="s">
        <v>4428</v>
      </c>
      <c r="Q4005" s="54">
        <v>58157995851</v>
      </c>
      <c r="R4005" s="21" t="s">
        <v>40</v>
      </c>
      <c r="S4005" s="3">
        <v>-20</v>
      </c>
      <c r="T4005" s="37"/>
      <c r="U4005" s="21" t="s">
        <v>5025</v>
      </c>
      <c r="V4005" s="21" t="str">
        <f>VLOOKUP(P4005,'Customer List'!B:C,2,)</f>
        <v>Hyderabad</v>
      </c>
      <c r="W4005" s="38"/>
      <c r="X4005" s="30">
        <v>45975</v>
      </c>
      <c r="Y4005" s="21">
        <f t="shared" si="426"/>
        <v>4</v>
      </c>
      <c r="Z4005" s="21" t="str">
        <f t="shared" si="427"/>
        <v>Monday</v>
      </c>
      <c r="AA4005" s="21" t="str">
        <f t="shared" si="428"/>
        <v>Friday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v>4004</v>
      </c>
      <c r="B4006" s="21" t="s">
        <v>5763</v>
      </c>
      <c r="C4006" s="30">
        <v>45968</v>
      </c>
      <c r="D4006" s="30">
        <v>45971</v>
      </c>
      <c r="E4006" s="47">
        <v>18</v>
      </c>
      <c r="F4006" s="47">
        <f t="shared" si="423"/>
        <v>1584</v>
      </c>
      <c r="G4006" s="48">
        <f t="shared" si="424"/>
        <v>1584</v>
      </c>
      <c r="H4006" s="21" t="s">
        <v>5765</v>
      </c>
      <c r="I4006" s="21"/>
      <c r="J4006" s="21">
        <v>1</v>
      </c>
      <c r="K4006" s="21">
        <v>1</v>
      </c>
      <c r="L4006" s="21">
        <f t="shared" si="425"/>
        <v>0</v>
      </c>
      <c r="M4006" s="21" t="s">
        <v>5881</v>
      </c>
      <c r="N4006" s="30">
        <v>45971</v>
      </c>
      <c r="O4006" s="48">
        <v>3262.5</v>
      </c>
      <c r="P4006" s="21" t="s">
        <v>4428</v>
      </c>
      <c r="Q4006" s="54">
        <v>58157995851</v>
      </c>
      <c r="R4006" s="21" t="s">
        <v>40</v>
      </c>
      <c r="S4006" s="3">
        <v>-20</v>
      </c>
      <c r="T4006" s="37"/>
      <c r="U4006" s="21" t="s">
        <v>5025</v>
      </c>
      <c r="V4006" s="21" t="str">
        <f>VLOOKUP(P4006,'Customer List'!B:C,2,)</f>
        <v>Hyderabad</v>
      </c>
      <c r="W4006" s="38"/>
      <c r="X4006" s="30">
        <v>45975</v>
      </c>
      <c r="Y4006" s="21">
        <f t="shared" si="426"/>
        <v>4</v>
      </c>
      <c r="Z4006" s="21" t="str">
        <f t="shared" si="427"/>
        <v>Monday</v>
      </c>
      <c r="AA4006" s="21" t="str">
        <f t="shared" si="428"/>
        <v>Friday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v>4005</v>
      </c>
      <c r="B4007" s="21" t="s">
        <v>5763</v>
      </c>
      <c r="C4007" s="30">
        <v>45968</v>
      </c>
      <c r="D4007" s="30">
        <v>45971</v>
      </c>
      <c r="E4007" s="47">
        <v>18</v>
      </c>
      <c r="F4007" s="47">
        <f t="shared" si="423"/>
        <v>1584</v>
      </c>
      <c r="G4007" s="48">
        <f t="shared" si="424"/>
        <v>1584</v>
      </c>
      <c r="H4007" s="21" t="s">
        <v>5766</v>
      </c>
      <c r="I4007" s="21"/>
      <c r="J4007" s="21">
        <v>1</v>
      </c>
      <c r="K4007" s="21">
        <v>1</v>
      </c>
      <c r="L4007" s="21">
        <f t="shared" si="425"/>
        <v>0</v>
      </c>
      <c r="M4007" s="21" t="s">
        <v>5881</v>
      </c>
      <c r="N4007" s="30">
        <v>45971</v>
      </c>
      <c r="O4007" s="48">
        <v>3262.5</v>
      </c>
      <c r="P4007" s="21" t="s">
        <v>4428</v>
      </c>
      <c r="Q4007" s="54">
        <v>58157995851</v>
      </c>
      <c r="R4007" s="21" t="s">
        <v>40</v>
      </c>
      <c r="S4007" s="3">
        <v>-20</v>
      </c>
      <c r="T4007" s="37"/>
      <c r="U4007" s="21" t="s">
        <v>5025</v>
      </c>
      <c r="V4007" s="21" t="str">
        <f>VLOOKUP(P4007,'Customer List'!B:C,2,)</f>
        <v>Hyderabad</v>
      </c>
      <c r="W4007" s="38"/>
      <c r="X4007" s="30">
        <v>45975</v>
      </c>
      <c r="Y4007" s="21">
        <f t="shared" si="426"/>
        <v>4</v>
      </c>
      <c r="Z4007" s="21" t="str">
        <f t="shared" si="427"/>
        <v>Monday</v>
      </c>
      <c r="AA4007" s="21" t="str">
        <f t="shared" si="428"/>
        <v>Friday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v>4006</v>
      </c>
      <c r="B4008" s="21" t="s">
        <v>5763</v>
      </c>
      <c r="C4008" s="30">
        <v>45968</v>
      </c>
      <c r="D4008" s="30">
        <v>45971</v>
      </c>
      <c r="E4008" s="47">
        <v>28.8</v>
      </c>
      <c r="F4008" s="47">
        <f t="shared" si="423"/>
        <v>2534.4</v>
      </c>
      <c r="G4008" s="48">
        <f t="shared" si="424"/>
        <v>2534.4</v>
      </c>
      <c r="H4008" s="21" t="s">
        <v>5767</v>
      </c>
      <c r="I4008" s="21"/>
      <c r="J4008" s="21">
        <v>1</v>
      </c>
      <c r="K4008" s="21">
        <v>1</v>
      </c>
      <c r="L4008" s="21">
        <f t="shared" si="425"/>
        <v>0</v>
      </c>
      <c r="M4008" s="21" t="s">
        <v>5881</v>
      </c>
      <c r="N4008" s="30">
        <v>45971</v>
      </c>
      <c r="O4008" s="48">
        <v>5220</v>
      </c>
      <c r="P4008" s="21" t="s">
        <v>4428</v>
      </c>
      <c r="Q4008" s="54">
        <v>58157995851</v>
      </c>
      <c r="R4008" s="21" t="s">
        <v>40</v>
      </c>
      <c r="S4008" s="3">
        <v>-20</v>
      </c>
      <c r="T4008" s="37"/>
      <c r="U4008" s="21" t="s">
        <v>5025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26"/>
        <v>4</v>
      </c>
      <c r="Z4008" s="21" t="str">
        <f t="shared" si="427"/>
        <v>Monday</v>
      </c>
      <c r="AA4008" s="21" t="str">
        <f t="shared" si="428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x14ac:dyDescent="0.25">
      <c r="A4009" s="21">
        <v>4007</v>
      </c>
      <c r="B4009" s="21" t="s">
        <v>5763</v>
      </c>
      <c r="C4009" s="30">
        <v>45968</v>
      </c>
      <c r="D4009" s="30">
        <v>45971</v>
      </c>
      <c r="E4009" s="47">
        <v>26.4</v>
      </c>
      <c r="F4009" s="47">
        <f t="shared" si="423"/>
        <v>2323.1999999999998</v>
      </c>
      <c r="G4009" s="48">
        <f t="shared" si="424"/>
        <v>2323.1999999999998</v>
      </c>
      <c r="H4009" s="21" t="s">
        <v>5768</v>
      </c>
      <c r="I4009" s="21"/>
      <c r="J4009" s="21">
        <v>1</v>
      </c>
      <c r="K4009" s="21">
        <v>1</v>
      </c>
      <c r="L4009" s="21">
        <f t="shared" si="425"/>
        <v>0</v>
      </c>
      <c r="M4009" s="21" t="s">
        <v>5881</v>
      </c>
      <c r="N4009" s="30">
        <v>45971</v>
      </c>
      <c r="O4009" s="48">
        <v>4785</v>
      </c>
      <c r="P4009" s="21" t="s">
        <v>4428</v>
      </c>
      <c r="Q4009" s="54">
        <v>58157995851</v>
      </c>
      <c r="R4009" s="21" t="s">
        <v>40</v>
      </c>
      <c r="S4009" s="3">
        <v>-20</v>
      </c>
      <c r="T4009" s="37"/>
      <c r="U4009" s="21" t="s">
        <v>5025</v>
      </c>
      <c r="V4009" s="21" t="str">
        <f>VLOOKUP(P4009,'Customer List'!B:C,2,)</f>
        <v>Hyderabad</v>
      </c>
      <c r="W4009" s="38"/>
      <c r="X4009" s="30">
        <v>45975</v>
      </c>
      <c r="Y4009" s="21">
        <f t="shared" si="426"/>
        <v>4</v>
      </c>
      <c r="Z4009" s="21" t="str">
        <f t="shared" si="427"/>
        <v>Monday</v>
      </c>
      <c r="AA4009" s="21" t="str">
        <f t="shared" si="428"/>
        <v>Friday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x14ac:dyDescent="0.25">
      <c r="A4010" s="21">
        <v>4008</v>
      </c>
      <c r="B4010" s="21" t="s">
        <v>5763</v>
      </c>
      <c r="C4010" s="30">
        <v>45968</v>
      </c>
      <c r="D4010" s="30">
        <v>45971</v>
      </c>
      <c r="E4010" s="47">
        <v>48.6</v>
      </c>
      <c r="F4010" s="47">
        <f t="shared" si="423"/>
        <v>4276.8</v>
      </c>
      <c r="G4010" s="48">
        <f t="shared" si="424"/>
        <v>4276.8</v>
      </c>
      <c r="H4010" s="21" t="s">
        <v>5769</v>
      </c>
      <c r="I4010" s="21" t="s">
        <v>5781</v>
      </c>
      <c r="J4010" s="21">
        <v>1</v>
      </c>
      <c r="K4010" s="21">
        <v>1</v>
      </c>
      <c r="L4010" s="21">
        <f t="shared" si="425"/>
        <v>0</v>
      </c>
      <c r="M4010" s="21" t="s">
        <v>5878</v>
      </c>
      <c r="N4010" s="30">
        <v>45971</v>
      </c>
      <c r="O4010" s="48">
        <v>7634.25</v>
      </c>
      <c r="P4010" s="21" t="s">
        <v>621</v>
      </c>
      <c r="Q4010" s="54">
        <v>58157995394</v>
      </c>
      <c r="R4010" s="21" t="s">
        <v>40</v>
      </c>
      <c r="S4010" s="3">
        <v>-20</v>
      </c>
      <c r="T4010" s="37"/>
      <c r="U4010" s="21" t="s">
        <v>5025</v>
      </c>
      <c r="V4010" s="21" t="str">
        <f>VLOOKUP(P4010,'Customer List'!B:C,2,)</f>
        <v>Hyderabad</v>
      </c>
      <c r="W4010" s="38"/>
      <c r="X4010" s="30">
        <v>45972</v>
      </c>
      <c r="Y4010" s="21">
        <f t="shared" si="426"/>
        <v>1</v>
      </c>
      <c r="Z4010" s="21" t="str">
        <f t="shared" si="427"/>
        <v>Monday</v>
      </c>
      <c r="AA4010" s="21" t="str">
        <f t="shared" si="428"/>
        <v>Tuesday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x14ac:dyDescent="0.25">
      <c r="A4011" s="21">
        <v>4009</v>
      </c>
      <c r="B4011" s="21" t="s">
        <v>5770</v>
      </c>
      <c r="C4011" s="30">
        <v>45954</v>
      </c>
      <c r="D4011" s="30">
        <v>45971</v>
      </c>
      <c r="E4011" s="47">
        <v>19.8</v>
      </c>
      <c r="F4011" s="47">
        <f t="shared" si="423"/>
        <v>1742.4</v>
      </c>
      <c r="G4011" s="48">
        <f t="shared" si="424"/>
        <v>1742.4</v>
      </c>
      <c r="H4011" s="21" t="s">
        <v>5771</v>
      </c>
      <c r="I4011" s="21" t="s">
        <v>5780</v>
      </c>
      <c r="J4011" s="21">
        <v>1</v>
      </c>
      <c r="K4011" s="21">
        <v>1</v>
      </c>
      <c r="L4011" s="21">
        <f t="shared" si="425"/>
        <v>0</v>
      </c>
      <c r="M4011" s="21" t="s">
        <v>5879</v>
      </c>
      <c r="N4011" s="30">
        <v>45971</v>
      </c>
      <c r="O4011" s="48">
        <v>3110.25</v>
      </c>
      <c r="P4011" s="21" t="s">
        <v>621</v>
      </c>
      <c r="Q4011" s="54">
        <v>58157995394</v>
      </c>
      <c r="R4011" s="21" t="s">
        <v>40</v>
      </c>
      <c r="S4011" s="3">
        <v>-20</v>
      </c>
      <c r="T4011" s="37"/>
      <c r="U4011" s="21" t="s">
        <v>5025</v>
      </c>
      <c r="V4011" s="21" t="str">
        <f>VLOOKUP(P4011,'Customer List'!B:C,2,)</f>
        <v>Hyderabad</v>
      </c>
      <c r="W4011" s="38"/>
      <c r="X4011" s="30">
        <v>45972</v>
      </c>
      <c r="Y4011" s="21">
        <f t="shared" si="426"/>
        <v>1</v>
      </c>
      <c r="Z4011" s="21" t="str">
        <f t="shared" si="427"/>
        <v>Monday</v>
      </c>
      <c r="AA4011" s="21" t="str">
        <f t="shared" si="428"/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v>4010</v>
      </c>
      <c r="B4012" s="21" t="s">
        <v>5441</v>
      </c>
      <c r="C4012" s="30">
        <v>45954</v>
      </c>
      <c r="D4012" s="30">
        <v>45971</v>
      </c>
      <c r="E4012" s="47">
        <v>5</v>
      </c>
      <c r="F4012" s="47">
        <f t="shared" si="423"/>
        <v>440</v>
      </c>
      <c r="G4012" s="48">
        <f t="shared" si="424"/>
        <v>440</v>
      </c>
      <c r="H4012" s="21" t="s">
        <v>5455</v>
      </c>
      <c r="I4012" s="21" t="s">
        <v>5779</v>
      </c>
      <c r="J4012" s="21">
        <v>1</v>
      </c>
      <c r="K4012" s="21">
        <v>1</v>
      </c>
      <c r="L4012" s="21">
        <f t="shared" si="425"/>
        <v>0</v>
      </c>
      <c r="M4012" s="21" t="s">
        <v>5880</v>
      </c>
      <c r="N4012" s="30">
        <v>45971</v>
      </c>
      <c r="O4012" s="48">
        <v>2733.25</v>
      </c>
      <c r="P4012" s="21" t="s">
        <v>621</v>
      </c>
      <c r="Q4012" s="54">
        <v>58157995394</v>
      </c>
      <c r="R4012" s="21" t="s">
        <v>40</v>
      </c>
      <c r="S4012" s="3">
        <v>-20</v>
      </c>
      <c r="T4012" s="37"/>
      <c r="U4012" s="21" t="s">
        <v>5025</v>
      </c>
      <c r="V4012" s="21" t="str">
        <f>VLOOKUP(P4012,'Customer List'!B:C,2,)</f>
        <v>Hyderabad</v>
      </c>
      <c r="W4012" s="38"/>
      <c r="X4012" s="30">
        <v>45972</v>
      </c>
      <c r="Y4012" s="21">
        <f t="shared" si="426"/>
        <v>1</v>
      </c>
      <c r="Z4012" s="21" t="str">
        <f t="shared" si="427"/>
        <v>Monday</v>
      </c>
      <c r="AA4012" s="21" t="str">
        <f t="shared" si="428"/>
        <v>Tuesday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v>4011</v>
      </c>
      <c r="B4013" s="21" t="s">
        <v>5772</v>
      </c>
      <c r="C4013" s="30">
        <v>45968</v>
      </c>
      <c r="D4013" s="30">
        <v>45971</v>
      </c>
      <c r="E4013" s="47">
        <v>80</v>
      </c>
      <c r="F4013" s="47">
        <f t="shared" si="423"/>
        <v>7040</v>
      </c>
      <c r="G4013" s="48">
        <f t="shared" si="424"/>
        <v>7040</v>
      </c>
      <c r="H4013" s="21" t="s">
        <v>5773</v>
      </c>
      <c r="I4013" s="21"/>
      <c r="J4013" s="21">
        <v>1</v>
      </c>
      <c r="K4013" s="21">
        <v>1</v>
      </c>
      <c r="L4013" s="21">
        <f t="shared" si="425"/>
        <v>0</v>
      </c>
      <c r="M4013" s="21" t="s">
        <v>6227</v>
      </c>
      <c r="N4013" s="30">
        <v>45983</v>
      </c>
      <c r="O4013" s="48">
        <v>0</v>
      </c>
      <c r="P4013" s="21" t="s">
        <v>39</v>
      </c>
      <c r="Q4013" s="60">
        <v>58158451934</v>
      </c>
      <c r="R4013" s="21" t="s">
        <v>6107</v>
      </c>
      <c r="S4013" s="3">
        <v>-20</v>
      </c>
      <c r="T4013" s="37" t="s">
        <v>2577</v>
      </c>
      <c r="U4013" s="21" t="s">
        <v>5025</v>
      </c>
      <c r="V4013" s="21" t="str">
        <f>VLOOKUP(P4013,'Customer List'!B:C,2,)</f>
        <v>Pune</v>
      </c>
      <c r="W4013" s="38"/>
      <c r="X4013" s="30">
        <v>45985</v>
      </c>
      <c r="Y4013" s="21">
        <f t="shared" si="426"/>
        <v>2</v>
      </c>
      <c r="Z4013" s="21" t="str">
        <f t="shared" si="427"/>
        <v>Saturday</v>
      </c>
      <c r="AA4013" s="21" t="str">
        <f t="shared" si="428"/>
        <v>Monday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v>4012</v>
      </c>
      <c r="B4014" s="21" t="s">
        <v>5774</v>
      </c>
      <c r="C4014" s="30" t="s">
        <v>3628</v>
      </c>
      <c r="D4014" s="30">
        <v>45971</v>
      </c>
      <c r="E4014" s="47">
        <v>0</v>
      </c>
      <c r="F4014" s="47">
        <f t="shared" si="423"/>
        <v>0</v>
      </c>
      <c r="G4014" s="48">
        <f t="shared" si="424"/>
        <v>0</v>
      </c>
      <c r="H4014" s="21">
        <v>740809</v>
      </c>
      <c r="I4014" s="21" t="s">
        <v>4112</v>
      </c>
      <c r="J4014" s="21">
        <v>1</v>
      </c>
      <c r="K4014" s="21">
        <v>1</v>
      </c>
      <c r="L4014" s="21">
        <f t="shared" si="425"/>
        <v>0</v>
      </c>
      <c r="M4014" s="21" t="s">
        <v>5926</v>
      </c>
      <c r="N4014" s="30">
        <v>45971</v>
      </c>
      <c r="O4014" s="48">
        <v>0</v>
      </c>
      <c r="P4014" s="21" t="s">
        <v>5775</v>
      </c>
      <c r="Q4014" s="21">
        <v>58157995140</v>
      </c>
      <c r="R4014" s="21" t="s">
        <v>40</v>
      </c>
      <c r="S4014" s="3">
        <v>4</v>
      </c>
      <c r="T4014" s="37" t="s">
        <v>5776</v>
      </c>
      <c r="U4014" s="21" t="s">
        <v>18</v>
      </c>
      <c r="V4014" s="21" t="str">
        <f>VLOOKUP(P4014,'Customer List'!B:C,2,)</f>
        <v>allahabad</v>
      </c>
      <c r="W4014" s="38"/>
      <c r="X4014" s="30">
        <v>45977</v>
      </c>
      <c r="Y4014" s="21">
        <f t="shared" si="426"/>
        <v>6</v>
      </c>
      <c r="Z4014" s="21" t="str">
        <f t="shared" si="427"/>
        <v>Monday</v>
      </c>
      <c r="AA4014" s="21" t="str">
        <f t="shared" si="428"/>
        <v>Sunday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x14ac:dyDescent="0.25">
      <c r="A4015" s="21">
        <v>4013</v>
      </c>
      <c r="B4015" s="21" t="s">
        <v>5784</v>
      </c>
      <c r="C4015" s="30">
        <v>45961</v>
      </c>
      <c r="D4015" s="30">
        <v>45972</v>
      </c>
      <c r="E4015" s="47">
        <v>8230</v>
      </c>
      <c r="F4015" s="47">
        <f t="shared" si="423"/>
        <v>8230</v>
      </c>
      <c r="G4015" s="48">
        <f t="shared" si="424"/>
        <v>16460</v>
      </c>
      <c r="H4015" s="21" t="s">
        <v>5785</v>
      </c>
      <c r="I4015" s="21" t="s">
        <v>5786</v>
      </c>
      <c r="J4015" s="21">
        <v>2</v>
      </c>
      <c r="K4015" s="21">
        <v>2</v>
      </c>
      <c r="L4015" s="21">
        <f t="shared" si="425"/>
        <v>0</v>
      </c>
      <c r="M4015" s="21" t="s">
        <v>5948</v>
      </c>
      <c r="N4015" s="30">
        <v>45978</v>
      </c>
      <c r="O4015" s="48">
        <v>19281.72</v>
      </c>
      <c r="P4015" s="21" t="s">
        <v>165</v>
      </c>
      <c r="Q4015" s="21">
        <v>58158256170</v>
      </c>
      <c r="R4015" s="21" t="s">
        <v>5912</v>
      </c>
      <c r="S4015" s="3" t="s">
        <v>299</v>
      </c>
      <c r="T4015" s="37"/>
      <c r="U4015" s="21" t="s">
        <v>4340</v>
      </c>
      <c r="V4015" s="21" t="str">
        <f>VLOOKUP(P4015,'Customer List'!B:C,2,)</f>
        <v>Lucknow</v>
      </c>
      <c r="W4015" s="38" t="s">
        <v>5788</v>
      </c>
      <c r="X4015" s="30">
        <v>45980</v>
      </c>
      <c r="Y4015" s="21">
        <f t="shared" si="426"/>
        <v>2</v>
      </c>
      <c r="Z4015" s="21" t="str">
        <f t="shared" si="427"/>
        <v>Monday</v>
      </c>
      <c r="AA4015" s="21" t="str">
        <f t="shared" si="428"/>
        <v>Wednesday</v>
      </c>
      <c r="AB4015" s="21" t="str">
        <f>VLOOKUP(U4015,'Currency Sheet'!A:C,3,)</f>
        <v>INR</v>
      </c>
      <c r="AC4015" s="42" t="str">
        <f>VLOOKUP(P4015,'Customer List'!B:D,3,)</f>
        <v>OutStation</v>
      </c>
    </row>
    <row r="4016" spans="1:29" x14ac:dyDescent="0.25">
      <c r="A4016" s="21">
        <v>4014</v>
      </c>
      <c r="B4016" s="21">
        <v>922999</v>
      </c>
      <c r="C4016" s="30">
        <v>45968</v>
      </c>
      <c r="D4016" s="30">
        <v>45973</v>
      </c>
      <c r="E4016" s="47">
        <v>684.25</v>
      </c>
      <c r="F4016" s="47">
        <f t="shared" si="423"/>
        <v>60214</v>
      </c>
      <c r="G4016" s="48">
        <f t="shared" si="424"/>
        <v>120428</v>
      </c>
      <c r="H4016" s="21" t="s">
        <v>5789</v>
      </c>
      <c r="I4016" s="21"/>
      <c r="J4016" s="21">
        <v>2</v>
      </c>
      <c r="K4016" s="21">
        <v>2</v>
      </c>
      <c r="L4016" s="21">
        <f t="shared" si="425"/>
        <v>0</v>
      </c>
      <c r="M4016" s="21" t="s">
        <v>5983</v>
      </c>
      <c r="N4016" s="30">
        <v>45976</v>
      </c>
      <c r="O4016" s="48">
        <v>141277.5</v>
      </c>
      <c r="P4016" s="21" t="s">
        <v>5796</v>
      </c>
      <c r="Q4016" s="21">
        <v>58158193310</v>
      </c>
      <c r="R4016" s="21" t="s">
        <v>5912</v>
      </c>
      <c r="S4016" s="3">
        <v>4</v>
      </c>
      <c r="T4016" s="37"/>
      <c r="U4016" s="21" t="s">
        <v>5104</v>
      </c>
      <c r="V4016" s="21" t="str">
        <f>VLOOKUP(P4016,'Customer List'!B:C,2,)</f>
        <v>Pune</v>
      </c>
      <c r="W4016" s="38"/>
      <c r="X4016" s="30">
        <v>45979</v>
      </c>
      <c r="Y4016" s="21">
        <f t="shared" si="426"/>
        <v>3</v>
      </c>
      <c r="Z4016" s="21" t="str">
        <f t="shared" si="427"/>
        <v>Saturday</v>
      </c>
      <c r="AA4016" s="21" t="str">
        <f t="shared" si="428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4015</v>
      </c>
      <c r="B4017" s="21">
        <v>922999</v>
      </c>
      <c r="C4017" s="30">
        <v>45968</v>
      </c>
      <c r="D4017" s="30">
        <v>45973</v>
      </c>
      <c r="E4017" s="47">
        <v>684.25</v>
      </c>
      <c r="F4017" s="47">
        <f t="shared" si="423"/>
        <v>60214</v>
      </c>
      <c r="G4017" s="48">
        <f t="shared" si="424"/>
        <v>120428</v>
      </c>
      <c r="H4017" s="21" t="s">
        <v>5790</v>
      </c>
      <c r="I4017" s="21"/>
      <c r="J4017" s="21">
        <v>2</v>
      </c>
      <c r="K4017" s="21">
        <v>2</v>
      </c>
      <c r="L4017" s="21">
        <f t="shared" si="425"/>
        <v>0</v>
      </c>
      <c r="M4017" s="21" t="s">
        <v>5983</v>
      </c>
      <c r="N4017" s="30">
        <v>45976</v>
      </c>
      <c r="O4017" s="48">
        <v>141277.5</v>
      </c>
      <c r="P4017" s="21" t="s">
        <v>5796</v>
      </c>
      <c r="Q4017" s="21">
        <v>58158193310</v>
      </c>
      <c r="R4017" s="21" t="s">
        <v>5912</v>
      </c>
      <c r="S4017" s="3">
        <v>4</v>
      </c>
      <c r="T4017" s="37"/>
      <c r="U4017" s="21" t="s">
        <v>5104</v>
      </c>
      <c r="V4017" s="21" t="str">
        <f>VLOOKUP(P4017,'Customer List'!B:C,2,)</f>
        <v>Pune</v>
      </c>
      <c r="W4017" s="38"/>
      <c r="X4017" s="30">
        <v>45979</v>
      </c>
      <c r="Y4017" s="21">
        <f t="shared" si="426"/>
        <v>3</v>
      </c>
      <c r="Z4017" s="21" t="str">
        <f t="shared" si="427"/>
        <v>Saturday</v>
      </c>
      <c r="AA4017" s="21" t="str">
        <f t="shared" si="428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x14ac:dyDescent="0.25">
      <c r="A4018" s="21">
        <v>4016</v>
      </c>
      <c r="B4018" s="21">
        <v>922999</v>
      </c>
      <c r="C4018" s="30">
        <v>45968</v>
      </c>
      <c r="D4018" s="30">
        <v>45973</v>
      </c>
      <c r="E4018" s="47">
        <v>684.25</v>
      </c>
      <c r="F4018" s="47">
        <f t="shared" si="423"/>
        <v>60214</v>
      </c>
      <c r="G4018" s="48">
        <f t="shared" si="424"/>
        <v>120428</v>
      </c>
      <c r="H4018" s="21" t="s">
        <v>5791</v>
      </c>
      <c r="I4018" s="21"/>
      <c r="J4018" s="21">
        <v>2</v>
      </c>
      <c r="K4018" s="21">
        <v>2</v>
      </c>
      <c r="L4018" s="21">
        <f t="shared" si="425"/>
        <v>0</v>
      </c>
      <c r="M4018" s="21" t="s">
        <v>5983</v>
      </c>
      <c r="N4018" s="30">
        <v>45976</v>
      </c>
      <c r="O4018" s="48">
        <v>141277.5</v>
      </c>
      <c r="P4018" s="21" t="s">
        <v>5796</v>
      </c>
      <c r="Q4018" s="21">
        <v>58158193310</v>
      </c>
      <c r="R4018" s="21" t="s">
        <v>5912</v>
      </c>
      <c r="S4018" s="3">
        <v>4</v>
      </c>
      <c r="T4018" s="37"/>
      <c r="U4018" s="21" t="s">
        <v>5104</v>
      </c>
      <c r="V4018" s="21" t="str">
        <f>VLOOKUP(P4018,'Customer List'!B:C,2,)</f>
        <v>Pune</v>
      </c>
      <c r="W4018" s="38"/>
      <c r="X4018" s="30">
        <v>45979</v>
      </c>
      <c r="Y4018" s="21">
        <f t="shared" si="426"/>
        <v>3</v>
      </c>
      <c r="Z4018" s="21" t="str">
        <f t="shared" si="427"/>
        <v>Saturday</v>
      </c>
      <c r="AA4018" s="21" t="str">
        <f t="shared" si="428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x14ac:dyDescent="0.25">
      <c r="A4019" s="21">
        <v>4017</v>
      </c>
      <c r="B4019" s="21">
        <v>922999</v>
      </c>
      <c r="C4019" s="30">
        <v>45968</v>
      </c>
      <c r="D4019" s="30">
        <v>45973</v>
      </c>
      <c r="E4019" s="47">
        <v>726.75</v>
      </c>
      <c r="F4019" s="47">
        <f t="shared" si="423"/>
        <v>63954</v>
      </c>
      <c r="G4019" s="48">
        <f t="shared" si="424"/>
        <v>127908</v>
      </c>
      <c r="H4019" s="21" t="s">
        <v>5792</v>
      </c>
      <c r="I4019" s="21"/>
      <c r="J4019" s="21">
        <v>2</v>
      </c>
      <c r="K4019" s="21">
        <v>2</v>
      </c>
      <c r="L4019" s="21">
        <f t="shared" si="425"/>
        <v>0</v>
      </c>
      <c r="M4019" s="21" t="s">
        <v>5983</v>
      </c>
      <c r="N4019" s="30">
        <v>45976</v>
      </c>
      <c r="O4019" s="48">
        <v>150052.5</v>
      </c>
      <c r="P4019" s="21" t="s">
        <v>5796</v>
      </c>
      <c r="Q4019" s="21">
        <v>58158193310</v>
      </c>
      <c r="R4019" s="21" t="s">
        <v>5912</v>
      </c>
      <c r="S4019" s="3">
        <v>4</v>
      </c>
      <c r="T4019" s="37"/>
      <c r="U4019" s="21" t="s">
        <v>5104</v>
      </c>
      <c r="V4019" s="21" t="str">
        <f>VLOOKUP(P4019,'Customer List'!B:C,2,)</f>
        <v>Pune</v>
      </c>
      <c r="W4019" s="38"/>
      <c r="X4019" s="30">
        <v>45979</v>
      </c>
      <c r="Y4019" s="21">
        <f t="shared" si="426"/>
        <v>3</v>
      </c>
      <c r="Z4019" s="21" t="str">
        <f t="shared" si="427"/>
        <v>Saturday</v>
      </c>
      <c r="AA4019" s="21" t="str">
        <f t="shared" si="428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4018</v>
      </c>
      <c r="B4020" s="21">
        <v>922999</v>
      </c>
      <c r="C4020" s="30">
        <v>45968</v>
      </c>
      <c r="D4020" s="30">
        <v>45973</v>
      </c>
      <c r="E4020" s="47">
        <v>488.75</v>
      </c>
      <c r="F4020" s="47">
        <f t="shared" si="423"/>
        <v>43010</v>
      </c>
      <c r="G4020" s="48">
        <f t="shared" si="424"/>
        <v>86020</v>
      </c>
      <c r="H4020" s="21" t="s">
        <v>5793</v>
      </c>
      <c r="I4020" s="21"/>
      <c r="J4020" s="21">
        <v>2</v>
      </c>
      <c r="K4020" s="21">
        <v>2</v>
      </c>
      <c r="L4020" s="21">
        <f t="shared" si="425"/>
        <v>0</v>
      </c>
      <c r="M4020" s="21" t="s">
        <v>5983</v>
      </c>
      <c r="N4020" s="30">
        <v>45976</v>
      </c>
      <c r="O4020" s="48">
        <v>100912.5</v>
      </c>
      <c r="P4020" s="21" t="s">
        <v>5796</v>
      </c>
      <c r="Q4020" s="21">
        <v>58158193310</v>
      </c>
      <c r="R4020" s="21" t="s">
        <v>5912</v>
      </c>
      <c r="S4020" s="3">
        <v>4</v>
      </c>
      <c r="T4020" s="37"/>
      <c r="U4020" s="21" t="s">
        <v>5104</v>
      </c>
      <c r="V4020" s="21" t="str">
        <f>VLOOKUP(P4020,'Customer List'!B:C,2,)</f>
        <v>Pune</v>
      </c>
      <c r="W4020" s="38"/>
      <c r="X4020" s="30">
        <v>45979</v>
      </c>
      <c r="Y4020" s="21">
        <f t="shared" si="426"/>
        <v>3</v>
      </c>
      <c r="Z4020" s="21" t="str">
        <f t="shared" si="427"/>
        <v>Saturday</v>
      </c>
      <c r="AA4020" s="21" t="str">
        <f t="shared" si="428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4019</v>
      </c>
      <c r="B4021" s="21">
        <v>922999</v>
      </c>
      <c r="C4021" s="30">
        <v>45968</v>
      </c>
      <c r="D4021" s="30">
        <v>45973</v>
      </c>
      <c r="E4021" s="47">
        <v>450.5</v>
      </c>
      <c r="F4021" s="47">
        <f t="shared" si="423"/>
        <v>39644</v>
      </c>
      <c r="G4021" s="48">
        <f t="shared" si="424"/>
        <v>79288</v>
      </c>
      <c r="H4021" s="21" t="s">
        <v>5794</v>
      </c>
      <c r="I4021" s="21"/>
      <c r="J4021" s="21">
        <v>2</v>
      </c>
      <c r="K4021" s="21">
        <v>2</v>
      </c>
      <c r="L4021" s="21">
        <f t="shared" si="425"/>
        <v>0</v>
      </c>
      <c r="M4021" s="21" t="s">
        <v>5983</v>
      </c>
      <c r="N4021" s="30">
        <v>45976</v>
      </c>
      <c r="O4021" s="48">
        <v>75465</v>
      </c>
      <c r="P4021" s="21" t="s">
        <v>5796</v>
      </c>
      <c r="Q4021" s="21">
        <v>58158193310</v>
      </c>
      <c r="R4021" s="21" t="s">
        <v>5912</v>
      </c>
      <c r="S4021" s="3">
        <v>4</v>
      </c>
      <c r="T4021" s="37"/>
      <c r="U4021" s="21" t="s">
        <v>5104</v>
      </c>
      <c r="V4021" s="21" t="str">
        <f>VLOOKUP(P4021,'Customer List'!B:C,2,)</f>
        <v>Pune</v>
      </c>
      <c r="W4021" s="38"/>
      <c r="X4021" s="30">
        <v>45979</v>
      </c>
      <c r="Y4021" s="21">
        <f t="shared" si="426"/>
        <v>3</v>
      </c>
      <c r="Z4021" s="21" t="str">
        <f t="shared" si="427"/>
        <v>Saturday</v>
      </c>
      <c r="AA4021" s="21" t="str">
        <f t="shared" si="428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4020</v>
      </c>
      <c r="B4022" s="21">
        <v>922999</v>
      </c>
      <c r="C4022" s="30">
        <v>45968</v>
      </c>
      <c r="D4022" s="30">
        <v>45973</v>
      </c>
      <c r="E4022" s="47">
        <v>395.25</v>
      </c>
      <c r="F4022" s="47">
        <f t="shared" si="423"/>
        <v>34782</v>
      </c>
      <c r="G4022" s="48">
        <f t="shared" si="424"/>
        <v>69564</v>
      </c>
      <c r="H4022" s="21" t="s">
        <v>5795</v>
      </c>
      <c r="I4022" s="21"/>
      <c r="J4022" s="21">
        <v>2</v>
      </c>
      <c r="K4022" s="21">
        <v>2</v>
      </c>
      <c r="L4022" s="21">
        <f t="shared" si="425"/>
        <v>0</v>
      </c>
      <c r="M4022" s="21" t="s">
        <v>5983</v>
      </c>
      <c r="N4022" s="30">
        <v>45976</v>
      </c>
      <c r="O4022" s="48">
        <v>81607.5</v>
      </c>
      <c r="P4022" s="21" t="s">
        <v>5796</v>
      </c>
      <c r="Q4022" s="21">
        <v>58158193310</v>
      </c>
      <c r="R4022" s="21" t="s">
        <v>5912</v>
      </c>
      <c r="S4022" s="3">
        <v>4</v>
      </c>
      <c r="T4022" s="37"/>
      <c r="U4022" s="21" t="s">
        <v>5104</v>
      </c>
      <c r="V4022" s="21" t="str">
        <f>VLOOKUP(P4022,'Customer List'!B:C,2,)</f>
        <v>Pune</v>
      </c>
      <c r="W4022" s="38"/>
      <c r="X4022" s="30">
        <v>45979</v>
      </c>
      <c r="Y4022" s="21">
        <f t="shared" si="426"/>
        <v>3</v>
      </c>
      <c r="Z4022" s="21" t="str">
        <f t="shared" si="427"/>
        <v>Saturday</v>
      </c>
      <c r="AA4022" s="21" t="str">
        <f t="shared" si="428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4021</v>
      </c>
      <c r="B4023" s="21">
        <v>181651</v>
      </c>
      <c r="C4023" s="30">
        <v>45968</v>
      </c>
      <c r="D4023" s="30">
        <v>45973</v>
      </c>
      <c r="E4023" s="47">
        <v>3175</v>
      </c>
      <c r="F4023" s="47">
        <f t="shared" si="423"/>
        <v>279400</v>
      </c>
      <c r="G4023" s="48">
        <f t="shared" si="424"/>
        <v>279400</v>
      </c>
      <c r="H4023" s="21" t="s">
        <v>937</v>
      </c>
      <c r="I4023" s="21"/>
      <c r="J4023" s="21">
        <v>1</v>
      </c>
      <c r="K4023" s="21">
        <v>1</v>
      </c>
      <c r="L4023" s="21">
        <f t="shared" si="425"/>
        <v>0</v>
      </c>
      <c r="M4023" s="21" t="s">
        <v>5997</v>
      </c>
      <c r="N4023" s="30">
        <v>45976</v>
      </c>
      <c r="O4023" s="48">
        <v>233362.5</v>
      </c>
      <c r="P4023" s="21" t="s">
        <v>2045</v>
      </c>
      <c r="Q4023" s="21">
        <v>58158192562</v>
      </c>
      <c r="R4023" s="21" t="s">
        <v>5912</v>
      </c>
      <c r="S4023" s="3">
        <v>4</v>
      </c>
      <c r="T4023" s="37"/>
      <c r="U4023" s="21" t="s">
        <v>5214</v>
      </c>
      <c r="V4023" s="21" t="str">
        <f>VLOOKUP(P4023,'Customer List'!B:C,2,)</f>
        <v>Hyderabad</v>
      </c>
      <c r="W4023" s="38"/>
      <c r="X4023" s="30">
        <v>45979</v>
      </c>
      <c r="Y4023" s="21">
        <f t="shared" si="426"/>
        <v>3</v>
      </c>
      <c r="Z4023" s="21" t="str">
        <f t="shared" si="427"/>
        <v>Saturday</v>
      </c>
      <c r="AA4023" s="21" t="str">
        <f t="shared" si="428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4022</v>
      </c>
      <c r="B4024" s="21" t="s">
        <v>5797</v>
      </c>
      <c r="C4024" s="30">
        <v>45960</v>
      </c>
      <c r="D4024" s="30">
        <v>45973</v>
      </c>
      <c r="E4024" s="47">
        <v>59.4</v>
      </c>
      <c r="F4024" s="47">
        <f t="shared" si="423"/>
        <v>5227.2</v>
      </c>
      <c r="G4024" s="48">
        <f t="shared" si="424"/>
        <v>5227.2</v>
      </c>
      <c r="H4024" s="21">
        <v>100306</v>
      </c>
      <c r="I4024" s="21" t="s">
        <v>5159</v>
      </c>
      <c r="J4024" s="21">
        <v>1</v>
      </c>
      <c r="K4024" s="21">
        <v>1</v>
      </c>
      <c r="L4024" s="21">
        <f t="shared" si="425"/>
        <v>0</v>
      </c>
      <c r="M4024" s="21" t="s">
        <v>5991</v>
      </c>
      <c r="N4024" s="30">
        <v>45976</v>
      </c>
      <c r="O4024" s="48">
        <v>7520.04</v>
      </c>
      <c r="P4024" s="21" t="s">
        <v>276</v>
      </c>
      <c r="Q4024" s="21">
        <v>58158193520</v>
      </c>
      <c r="R4024" s="21" t="s">
        <v>5912</v>
      </c>
      <c r="S4024" s="3">
        <v>4</v>
      </c>
      <c r="T4024" s="37"/>
      <c r="U4024" s="21" t="s">
        <v>18</v>
      </c>
      <c r="V4024" s="21" t="str">
        <f>VLOOKUP(P4024,'Customer List'!B:C,2,)</f>
        <v>Pune</v>
      </c>
      <c r="W4024" s="38"/>
      <c r="X4024" s="30">
        <v>45979</v>
      </c>
      <c r="Y4024" s="21">
        <f t="shared" si="426"/>
        <v>3</v>
      </c>
      <c r="Z4024" s="21" t="str">
        <f t="shared" si="427"/>
        <v>Saturday</v>
      </c>
      <c r="AA4024" s="21" t="str">
        <f t="shared" si="428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4023</v>
      </c>
      <c r="B4025" s="21" t="s">
        <v>5797</v>
      </c>
      <c r="C4025" s="30">
        <v>45960</v>
      </c>
      <c r="D4025" s="30">
        <v>45973</v>
      </c>
      <c r="E4025" s="47">
        <v>118.8</v>
      </c>
      <c r="F4025" s="47">
        <f t="shared" si="423"/>
        <v>10454.4</v>
      </c>
      <c r="G4025" s="48">
        <f t="shared" si="424"/>
        <v>10454.4</v>
      </c>
      <c r="H4025" s="21">
        <v>100310</v>
      </c>
      <c r="I4025" s="21" t="s">
        <v>5159</v>
      </c>
      <c r="J4025" s="21">
        <v>1</v>
      </c>
      <c r="K4025" s="21">
        <v>1</v>
      </c>
      <c r="L4025" s="21">
        <f t="shared" si="425"/>
        <v>0</v>
      </c>
      <c r="M4025" s="21" t="s">
        <v>5991</v>
      </c>
      <c r="N4025" s="30">
        <v>45976</v>
      </c>
      <c r="O4025" s="48">
        <v>15040.08</v>
      </c>
      <c r="P4025" s="21" t="s">
        <v>276</v>
      </c>
      <c r="Q4025" s="21">
        <v>58158193520</v>
      </c>
      <c r="R4025" s="21" t="s">
        <v>5912</v>
      </c>
      <c r="S4025" s="3">
        <v>4</v>
      </c>
      <c r="T4025" s="37"/>
      <c r="U4025" s="21" t="s">
        <v>18</v>
      </c>
      <c r="V4025" s="21" t="str">
        <f>VLOOKUP(P4025,'Customer List'!B:C,2,)</f>
        <v>Pune</v>
      </c>
      <c r="W4025" s="38"/>
      <c r="X4025" s="30">
        <v>45979</v>
      </c>
      <c r="Y4025" s="21">
        <f t="shared" si="426"/>
        <v>3</v>
      </c>
      <c r="Z4025" s="21" t="str">
        <f t="shared" si="427"/>
        <v>Saturday</v>
      </c>
      <c r="AA4025" s="21" t="str">
        <f t="shared" si="428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4024</v>
      </c>
      <c r="B4026" s="21" t="s">
        <v>5797</v>
      </c>
      <c r="C4026" s="30">
        <v>45960</v>
      </c>
      <c r="D4026" s="30">
        <v>45973</v>
      </c>
      <c r="E4026" s="47">
        <v>137.4</v>
      </c>
      <c r="F4026" s="47">
        <f t="shared" si="423"/>
        <v>12091.2</v>
      </c>
      <c r="G4026" s="48">
        <f t="shared" si="424"/>
        <v>12091.2</v>
      </c>
      <c r="H4026" s="21">
        <v>100322</v>
      </c>
      <c r="I4026" s="21" t="s">
        <v>5159</v>
      </c>
      <c r="J4026" s="21">
        <v>1</v>
      </c>
      <c r="K4026" s="21">
        <v>1</v>
      </c>
      <c r="L4026" s="21">
        <f t="shared" si="425"/>
        <v>0</v>
      </c>
      <c r="M4026" s="21" t="s">
        <v>5991</v>
      </c>
      <c r="N4026" s="30">
        <v>45976</v>
      </c>
      <c r="O4026" s="48">
        <v>17394.400000000001</v>
      </c>
      <c r="P4026" s="21" t="s">
        <v>276</v>
      </c>
      <c r="Q4026" s="21">
        <v>58158193520</v>
      </c>
      <c r="R4026" s="21" t="s">
        <v>5912</v>
      </c>
      <c r="S4026" s="3">
        <v>4</v>
      </c>
      <c r="T4026" s="37"/>
      <c r="U4026" s="21" t="s">
        <v>18</v>
      </c>
      <c r="V4026" s="21" t="str">
        <f>VLOOKUP(P4026,'Customer List'!B:C,2,)</f>
        <v>Pune</v>
      </c>
      <c r="W4026" s="38"/>
      <c r="X4026" s="30">
        <v>45979</v>
      </c>
      <c r="Y4026" s="21">
        <f t="shared" si="426"/>
        <v>3</v>
      </c>
      <c r="Z4026" s="21" t="str">
        <f t="shared" si="427"/>
        <v>Saturday</v>
      </c>
      <c r="AA4026" s="21" t="str">
        <f t="shared" si="428"/>
        <v>Tuesday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4025</v>
      </c>
      <c r="B4027" s="21" t="s">
        <v>5797</v>
      </c>
      <c r="C4027" s="30">
        <v>45960</v>
      </c>
      <c r="D4027" s="30">
        <v>45973</v>
      </c>
      <c r="E4027" s="47">
        <v>607.75</v>
      </c>
      <c r="F4027" s="47">
        <f t="shared" si="423"/>
        <v>53482</v>
      </c>
      <c r="G4027" s="48">
        <f t="shared" si="424"/>
        <v>106964</v>
      </c>
      <c r="H4027" s="21">
        <v>100461</v>
      </c>
      <c r="I4027" s="21" t="s">
        <v>4757</v>
      </c>
      <c r="J4027" s="21">
        <v>2</v>
      </c>
      <c r="K4027" s="21">
        <v>2</v>
      </c>
      <c r="L4027" s="21">
        <f t="shared" si="425"/>
        <v>0</v>
      </c>
      <c r="M4027" s="21" t="s">
        <v>5954</v>
      </c>
      <c r="N4027" s="30">
        <v>45978</v>
      </c>
      <c r="O4027" s="48">
        <v>155155</v>
      </c>
      <c r="P4027" s="21" t="s">
        <v>2170</v>
      </c>
      <c r="Q4027" s="21">
        <v>58158258476</v>
      </c>
      <c r="R4027" s="21" t="s">
        <v>5912</v>
      </c>
      <c r="S4027" s="3">
        <v>4</v>
      </c>
      <c r="T4027" s="37"/>
      <c r="U4027" s="21" t="s">
        <v>18</v>
      </c>
      <c r="V4027" s="21" t="str">
        <f>VLOOKUP(P4027,'Customer List'!B:C,2,)</f>
        <v>Gujrat</v>
      </c>
      <c r="W4027" s="38"/>
      <c r="X4027" s="30">
        <v>45981</v>
      </c>
      <c r="Y4027" s="21">
        <f t="shared" si="426"/>
        <v>3</v>
      </c>
      <c r="Z4027" s="21" t="str">
        <f t="shared" si="427"/>
        <v>Monday</v>
      </c>
      <c r="AA4027" s="21" t="str">
        <f t="shared" si="428"/>
        <v>Thursday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4026</v>
      </c>
      <c r="B4028" s="21" t="s">
        <v>5797</v>
      </c>
      <c r="C4028" s="30">
        <v>45960</v>
      </c>
      <c r="D4028" s="30">
        <v>45973</v>
      </c>
      <c r="E4028" s="47">
        <v>172.8</v>
      </c>
      <c r="F4028" s="47">
        <f t="shared" si="423"/>
        <v>15206.400000000001</v>
      </c>
      <c r="G4028" s="48">
        <f t="shared" si="424"/>
        <v>15206.400000000001</v>
      </c>
      <c r="H4028" s="21">
        <v>101230</v>
      </c>
      <c r="I4028" s="21" t="s">
        <v>4748</v>
      </c>
      <c r="J4028" s="21">
        <v>1</v>
      </c>
      <c r="K4028" s="21">
        <v>1</v>
      </c>
      <c r="L4028" s="21">
        <f t="shared" si="425"/>
        <v>0</v>
      </c>
      <c r="M4028" s="21" t="s">
        <v>5967</v>
      </c>
      <c r="N4028" s="30">
        <v>45976</v>
      </c>
      <c r="O4028" s="48">
        <v>24610.5</v>
      </c>
      <c r="P4028" s="21" t="s">
        <v>242</v>
      </c>
      <c r="Q4028" s="21">
        <v>58158203961</v>
      </c>
      <c r="R4028" s="21" t="s">
        <v>5912</v>
      </c>
      <c r="S4028" s="3">
        <v>4</v>
      </c>
      <c r="T4028" s="37"/>
      <c r="U4028" s="21" t="s">
        <v>18</v>
      </c>
      <c r="V4028" s="21" t="str">
        <f>VLOOKUP(P4028,'Customer List'!B:C,2,)</f>
        <v>Mumbai</v>
      </c>
      <c r="W4028" s="38"/>
      <c r="X4028" s="30">
        <v>45979</v>
      </c>
      <c r="Y4028" s="21">
        <f t="shared" si="426"/>
        <v>3</v>
      </c>
      <c r="Z4028" s="21" t="str">
        <f t="shared" si="427"/>
        <v>Saturday</v>
      </c>
      <c r="AA4028" s="21" t="str">
        <f t="shared" si="428"/>
        <v>Tuesday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4027</v>
      </c>
      <c r="B4029" s="21" t="s">
        <v>5797</v>
      </c>
      <c r="C4029" s="30">
        <v>45960</v>
      </c>
      <c r="D4029" s="30">
        <v>45973</v>
      </c>
      <c r="E4029" s="47">
        <v>211.2</v>
      </c>
      <c r="F4029" s="47">
        <f t="shared" si="423"/>
        <v>18585.599999999999</v>
      </c>
      <c r="G4029" s="48">
        <f t="shared" si="424"/>
        <v>37171.199999999997</v>
      </c>
      <c r="H4029" s="21">
        <v>135014</v>
      </c>
      <c r="I4029" s="21" t="s">
        <v>5061</v>
      </c>
      <c r="J4029" s="21">
        <v>2</v>
      </c>
      <c r="K4029" s="21">
        <v>2</v>
      </c>
      <c r="L4029" s="21">
        <f t="shared" si="425"/>
        <v>0</v>
      </c>
      <c r="M4029" s="21" t="s">
        <v>5955</v>
      </c>
      <c r="N4029" s="30">
        <v>45978</v>
      </c>
      <c r="O4029" s="48">
        <v>76384</v>
      </c>
      <c r="P4029" s="21" t="s">
        <v>2170</v>
      </c>
      <c r="Q4029" s="21">
        <v>58158258476</v>
      </c>
      <c r="R4029" s="21" t="s">
        <v>5912</v>
      </c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>
        <v>45981</v>
      </c>
      <c r="Y4029" s="21">
        <f t="shared" si="426"/>
        <v>3</v>
      </c>
      <c r="Z4029" s="21" t="str">
        <f t="shared" si="427"/>
        <v>Monday</v>
      </c>
      <c r="AA4029" s="21" t="str">
        <f t="shared" si="428"/>
        <v>Thursday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4028</v>
      </c>
      <c r="B4030" s="21" t="s">
        <v>5797</v>
      </c>
      <c r="C4030" s="30">
        <v>45960</v>
      </c>
      <c r="D4030" s="30">
        <v>45973</v>
      </c>
      <c r="E4030" s="47">
        <v>146.30000000000001</v>
      </c>
      <c r="F4030" s="47">
        <f t="shared" si="423"/>
        <v>12874.400000000001</v>
      </c>
      <c r="G4030" s="48">
        <f t="shared" si="424"/>
        <v>25748.800000000003</v>
      </c>
      <c r="H4030" s="21">
        <v>142517</v>
      </c>
      <c r="I4030" s="21" t="s">
        <v>4756</v>
      </c>
      <c r="J4030" s="21">
        <v>2</v>
      </c>
      <c r="K4030" s="21">
        <v>2</v>
      </c>
      <c r="L4030" s="21">
        <f t="shared" si="425"/>
        <v>0</v>
      </c>
      <c r="M4030" s="21" t="s">
        <v>5949</v>
      </c>
      <c r="N4030" s="30">
        <v>45978</v>
      </c>
      <c r="O4030" s="48">
        <v>45353</v>
      </c>
      <c r="P4030" s="21" t="s">
        <v>2170</v>
      </c>
      <c r="Q4030" s="21">
        <v>58158258476</v>
      </c>
      <c r="R4030" s="21" t="s">
        <v>5912</v>
      </c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>
        <v>45981</v>
      </c>
      <c r="Y4030" s="21">
        <f t="shared" si="426"/>
        <v>3</v>
      </c>
      <c r="Z4030" s="21" t="str">
        <f t="shared" si="427"/>
        <v>Monday</v>
      </c>
      <c r="AA4030" s="21" t="str">
        <f t="shared" si="428"/>
        <v>Thursday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x14ac:dyDescent="0.25">
      <c r="A4031" s="21">
        <v>4029</v>
      </c>
      <c r="B4031" s="21" t="s">
        <v>5797</v>
      </c>
      <c r="C4031" s="30">
        <v>45960</v>
      </c>
      <c r="D4031" s="30">
        <v>45973</v>
      </c>
      <c r="E4031" s="47">
        <v>175.8</v>
      </c>
      <c r="F4031" s="47">
        <f t="shared" si="423"/>
        <v>15470.400000000001</v>
      </c>
      <c r="G4031" s="48">
        <f t="shared" si="424"/>
        <v>30940.800000000003</v>
      </c>
      <c r="H4031" s="21">
        <v>145510</v>
      </c>
      <c r="I4031" s="21" t="s">
        <v>4765</v>
      </c>
      <c r="J4031" s="21">
        <v>2</v>
      </c>
      <c r="K4031" s="21">
        <v>2</v>
      </c>
      <c r="L4031" s="21">
        <f t="shared" si="425"/>
        <v>0</v>
      </c>
      <c r="M4031" s="21" t="s">
        <v>5949</v>
      </c>
      <c r="N4031" s="30">
        <v>45978</v>
      </c>
      <c r="O4031" s="48">
        <v>63581</v>
      </c>
      <c r="P4031" s="21" t="s">
        <v>2170</v>
      </c>
      <c r="Q4031" s="21">
        <v>58158258476</v>
      </c>
      <c r="R4031" s="21" t="s">
        <v>5912</v>
      </c>
      <c r="S4031" s="3">
        <v>4</v>
      </c>
      <c r="T4031" s="37"/>
      <c r="U4031" s="21" t="s">
        <v>18</v>
      </c>
      <c r="V4031" s="21" t="str">
        <f>VLOOKUP(P4031,'Customer List'!B:C,2,)</f>
        <v>Gujrat</v>
      </c>
      <c r="W4031" s="38"/>
      <c r="X4031" s="30">
        <v>45981</v>
      </c>
      <c r="Y4031" s="21">
        <f t="shared" si="426"/>
        <v>3</v>
      </c>
      <c r="Z4031" s="21" t="str">
        <f t="shared" si="427"/>
        <v>Monday</v>
      </c>
      <c r="AA4031" s="21" t="str">
        <f t="shared" si="428"/>
        <v>Thursday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4030</v>
      </c>
      <c r="B4032" s="21" t="s">
        <v>5797</v>
      </c>
      <c r="C4032" s="30">
        <v>45960</v>
      </c>
      <c r="D4032" s="30">
        <v>45973</v>
      </c>
      <c r="E4032" s="47">
        <v>131.4</v>
      </c>
      <c r="F4032" s="47">
        <f t="shared" si="423"/>
        <v>11563.2</v>
      </c>
      <c r="G4032" s="48">
        <f t="shared" si="424"/>
        <v>11563.2</v>
      </c>
      <c r="H4032" s="21">
        <v>162104</v>
      </c>
      <c r="I4032" s="21" t="s">
        <v>5798</v>
      </c>
      <c r="J4032" s="21">
        <v>1</v>
      </c>
      <c r="K4032" s="21">
        <v>1</v>
      </c>
      <c r="L4032" s="21">
        <f t="shared" si="425"/>
        <v>0</v>
      </c>
      <c r="M4032" s="21" t="s">
        <v>5991</v>
      </c>
      <c r="N4032" s="30">
        <v>45976</v>
      </c>
      <c r="O4032" s="48">
        <v>16635.240000000002</v>
      </c>
      <c r="P4032" s="21" t="s">
        <v>276</v>
      </c>
      <c r="Q4032" s="21">
        <v>58158193520</v>
      </c>
      <c r="R4032" s="21" t="s">
        <v>5912</v>
      </c>
      <c r="S4032" s="3">
        <v>4</v>
      </c>
      <c r="T4032" s="37"/>
      <c r="U4032" s="21" t="s">
        <v>18</v>
      </c>
      <c r="V4032" s="21" t="str">
        <f>VLOOKUP(P4032,'Customer List'!B:C,2,)</f>
        <v>Pune</v>
      </c>
      <c r="W4032" s="38"/>
      <c r="X4032" s="30">
        <v>45979</v>
      </c>
      <c r="Y4032" s="21">
        <f t="shared" si="426"/>
        <v>3</v>
      </c>
      <c r="Z4032" s="21" t="str">
        <f t="shared" si="427"/>
        <v>Saturday</v>
      </c>
      <c r="AA4032" s="21" t="str">
        <f t="shared" si="428"/>
        <v>Tuesday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v>4031</v>
      </c>
      <c r="B4033" s="21" t="s">
        <v>5797</v>
      </c>
      <c r="C4033" s="30">
        <v>45960</v>
      </c>
      <c r="D4033" s="30">
        <v>45973</v>
      </c>
      <c r="E4033" s="47">
        <v>266.7</v>
      </c>
      <c r="F4033" s="47">
        <f t="shared" si="423"/>
        <v>23469.599999999999</v>
      </c>
      <c r="G4033" s="48">
        <f t="shared" si="424"/>
        <v>23469.599999999999</v>
      </c>
      <c r="H4033" s="21">
        <v>300434</v>
      </c>
      <c r="I4033" s="21" t="s">
        <v>4767</v>
      </c>
      <c r="J4033" s="21">
        <v>1</v>
      </c>
      <c r="K4033" s="21">
        <v>1</v>
      </c>
      <c r="L4033" s="21">
        <f t="shared" si="425"/>
        <v>0</v>
      </c>
      <c r="M4033" s="21" t="s">
        <v>5928</v>
      </c>
      <c r="N4033" s="30">
        <v>45975</v>
      </c>
      <c r="O4033" s="48">
        <v>41338.5</v>
      </c>
      <c r="P4033" s="21" t="s">
        <v>191</v>
      </c>
      <c r="Q4033" s="21" t="s">
        <v>5960</v>
      </c>
      <c r="R4033" s="21" t="s">
        <v>5912</v>
      </c>
      <c r="S4033" s="3">
        <v>4</v>
      </c>
      <c r="T4033" s="37"/>
      <c r="U4033" s="21" t="s">
        <v>18</v>
      </c>
      <c r="V4033" s="21" t="str">
        <f>VLOOKUP(P4033,'Customer List'!B:C,2,)</f>
        <v>Chandigarh</v>
      </c>
      <c r="W4033" s="38"/>
      <c r="X4033" s="30">
        <v>45976</v>
      </c>
      <c r="Y4033" s="21">
        <f t="shared" si="426"/>
        <v>1</v>
      </c>
      <c r="Z4033" s="21" t="str">
        <f t="shared" si="427"/>
        <v>Friday</v>
      </c>
      <c r="AA4033" s="21" t="str">
        <f t="shared" si="428"/>
        <v>Saturday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4032</v>
      </c>
      <c r="B4034" s="21" t="s">
        <v>5797</v>
      </c>
      <c r="C4034" s="30">
        <v>45960</v>
      </c>
      <c r="D4034" s="30">
        <v>45973</v>
      </c>
      <c r="E4034" s="47">
        <v>85.8</v>
      </c>
      <c r="F4034" s="47">
        <f t="shared" si="423"/>
        <v>7550.4</v>
      </c>
      <c r="G4034" s="48">
        <f t="shared" si="424"/>
        <v>7550.4</v>
      </c>
      <c r="H4034" s="21">
        <v>302215</v>
      </c>
      <c r="I4034" s="21" t="s">
        <v>4769</v>
      </c>
      <c r="J4034" s="21">
        <v>1</v>
      </c>
      <c r="K4034" s="21">
        <v>1</v>
      </c>
      <c r="L4034" s="21">
        <f t="shared" si="425"/>
        <v>0</v>
      </c>
      <c r="M4034" s="21" t="s">
        <v>5979</v>
      </c>
      <c r="N4034" s="30">
        <v>45976</v>
      </c>
      <c r="O4034" s="48">
        <v>15515</v>
      </c>
      <c r="P4034" s="21" t="s">
        <v>2488</v>
      </c>
      <c r="Q4034" s="21">
        <v>58158205604</v>
      </c>
      <c r="R4034" s="21" t="s">
        <v>5912</v>
      </c>
      <c r="S4034" s="3">
        <v>4</v>
      </c>
      <c r="T4034" s="37"/>
      <c r="U4034" s="21" t="s">
        <v>18</v>
      </c>
      <c r="V4034" s="21" t="str">
        <f>VLOOKUP(P4034,'Customer List'!B:C,2,)</f>
        <v>Chennai</v>
      </c>
      <c r="W4034" s="38"/>
      <c r="X4034" s="30">
        <v>45978</v>
      </c>
      <c r="Y4034" s="21">
        <f t="shared" si="426"/>
        <v>2</v>
      </c>
      <c r="Z4034" s="21" t="str">
        <f t="shared" si="427"/>
        <v>Saturday</v>
      </c>
      <c r="AA4034" s="21" t="str">
        <f t="shared" si="428"/>
        <v>Monday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v>4033</v>
      </c>
      <c r="B4035" s="21" t="s">
        <v>5797</v>
      </c>
      <c r="C4035" s="30">
        <v>45960</v>
      </c>
      <c r="D4035" s="30">
        <v>45973</v>
      </c>
      <c r="E4035" s="47">
        <v>188.4</v>
      </c>
      <c r="F4035" s="47">
        <f t="shared" si="423"/>
        <v>16579.2</v>
      </c>
      <c r="G4035" s="48">
        <f t="shared" si="424"/>
        <v>16579.2</v>
      </c>
      <c r="H4035" s="21">
        <v>305118</v>
      </c>
      <c r="I4035" s="21" t="s">
        <v>5799</v>
      </c>
      <c r="J4035" s="21">
        <v>1</v>
      </c>
      <c r="K4035" s="21">
        <v>1</v>
      </c>
      <c r="L4035" s="21">
        <f t="shared" si="425"/>
        <v>0</v>
      </c>
      <c r="M4035" s="21" t="s">
        <v>5928</v>
      </c>
      <c r="N4035" s="30">
        <v>45975</v>
      </c>
      <c r="O4035" s="48">
        <v>34069</v>
      </c>
      <c r="P4035" s="21" t="s">
        <v>191</v>
      </c>
      <c r="Q4035" s="21" t="s">
        <v>5960</v>
      </c>
      <c r="R4035" s="21" t="s">
        <v>5912</v>
      </c>
      <c r="S4035" s="3">
        <v>4</v>
      </c>
      <c r="T4035" s="37"/>
      <c r="U4035" s="21" t="s">
        <v>18</v>
      </c>
      <c r="V4035" s="21" t="str">
        <f>VLOOKUP(P4035,'Customer List'!B:C,2,)</f>
        <v>Chandigarh</v>
      </c>
      <c r="W4035" s="38"/>
      <c r="X4035" s="30">
        <v>45976</v>
      </c>
      <c r="Y4035" s="21">
        <f t="shared" si="426"/>
        <v>1</v>
      </c>
      <c r="Z4035" s="21" t="str">
        <f t="shared" si="427"/>
        <v>Friday</v>
      </c>
      <c r="AA4035" s="21" t="str">
        <f t="shared" si="428"/>
        <v>Saturday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x14ac:dyDescent="0.25">
      <c r="A4036" s="21">
        <v>4034</v>
      </c>
      <c r="B4036" s="21" t="s">
        <v>5797</v>
      </c>
      <c r="C4036" s="30">
        <v>45960</v>
      </c>
      <c r="D4036" s="30">
        <v>45973</v>
      </c>
      <c r="E4036" s="47">
        <v>175.8</v>
      </c>
      <c r="F4036" s="47">
        <f t="shared" si="423"/>
        <v>15470.400000000001</v>
      </c>
      <c r="G4036" s="48">
        <f t="shared" si="424"/>
        <v>15470.400000000001</v>
      </c>
      <c r="H4036" s="21">
        <v>313620</v>
      </c>
      <c r="I4036" s="21" t="s">
        <v>5800</v>
      </c>
      <c r="J4036" s="21">
        <v>1</v>
      </c>
      <c r="K4036" s="21">
        <v>1</v>
      </c>
      <c r="L4036" s="21">
        <f t="shared" si="425"/>
        <v>0</v>
      </c>
      <c r="M4036" s="21" t="s">
        <v>5950</v>
      </c>
      <c r="N4036" s="30">
        <v>45978</v>
      </c>
      <c r="O4036" s="48">
        <v>31790.5</v>
      </c>
      <c r="P4036" s="21" t="s">
        <v>2170</v>
      </c>
      <c r="Q4036" s="21">
        <v>58158258476</v>
      </c>
      <c r="R4036" s="21" t="s">
        <v>5912</v>
      </c>
      <c r="S4036" s="3">
        <v>4</v>
      </c>
      <c r="T4036" s="37"/>
      <c r="U4036" s="21" t="s">
        <v>18</v>
      </c>
      <c r="V4036" s="21" t="str">
        <f>VLOOKUP(P4036,'Customer List'!B:C,2,)</f>
        <v>Gujrat</v>
      </c>
      <c r="W4036" s="38"/>
      <c r="X4036" s="30">
        <v>45981</v>
      </c>
      <c r="Y4036" s="21">
        <f t="shared" si="426"/>
        <v>3</v>
      </c>
      <c r="Z4036" s="21" t="str">
        <f t="shared" si="427"/>
        <v>Monday</v>
      </c>
      <c r="AA4036" s="21" t="str">
        <f t="shared" si="428"/>
        <v>Thursday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x14ac:dyDescent="0.25">
      <c r="A4037" s="21">
        <v>4035</v>
      </c>
      <c r="B4037" s="21" t="s">
        <v>5797</v>
      </c>
      <c r="C4037" s="30">
        <v>45960</v>
      </c>
      <c r="D4037" s="30">
        <v>45973</v>
      </c>
      <c r="E4037" s="47">
        <v>229.2</v>
      </c>
      <c r="F4037" s="47">
        <f t="shared" ref="F4037:F4100" si="430">IF(AB4037="DOLLAR",E4037*88,E4037)</f>
        <v>20169.599999999999</v>
      </c>
      <c r="G4037" s="48">
        <f t="shared" ref="G4037:G4100" si="431">F4037*J4037</f>
        <v>20169.599999999999</v>
      </c>
      <c r="H4037" s="21">
        <v>314512</v>
      </c>
      <c r="I4037" s="21" t="s">
        <v>5801</v>
      </c>
      <c r="J4037" s="21">
        <v>1</v>
      </c>
      <c r="K4037" s="21">
        <v>1</v>
      </c>
      <c r="L4037" s="21">
        <f t="shared" ref="L4037:L4100" si="432">J4037-K4037</f>
        <v>0</v>
      </c>
      <c r="M4037" s="21" t="s">
        <v>6175</v>
      </c>
      <c r="N4037" s="30">
        <v>45988</v>
      </c>
      <c r="O4037" s="48">
        <v>44407.5</v>
      </c>
      <c r="P4037" s="21" t="s">
        <v>901</v>
      </c>
      <c r="Q4037" s="21"/>
      <c r="R4037" s="21"/>
      <c r="S4037" s="3">
        <v>4</v>
      </c>
      <c r="T4037" s="37"/>
      <c r="U4037" s="21" t="s">
        <v>18</v>
      </c>
      <c r="V4037" s="21" t="str">
        <f>VLOOKUP(P4037,'Customer List'!B:C,2,)</f>
        <v>Delhi</v>
      </c>
      <c r="W4037" s="38" t="s">
        <v>637</v>
      </c>
      <c r="X4037" s="30" t="str">
        <f>IF(OR(R4037 = "PRIYANKA MADAM", R4037 = "DEEPAK", R4037 = "PORTER"),N4037,"")</f>
        <v/>
      </c>
      <c r="Y4037" s="21" t="str">
        <f t="shared" ref="Y4037:Y4100" si="433">IF(X4037="", "", X4037-N4037)</f>
        <v/>
      </c>
      <c r="Z4037" s="21" t="str">
        <f t="shared" ref="Z4037:Z4100" si="434">IF(N4037="", "", TEXT(N4037, "dddd"))</f>
        <v>Thursday</v>
      </c>
      <c r="AA4037" s="21" t="str">
        <f t="shared" ref="AA4037:AA4100" si="435">IF(X4037="", "", TEXT(X4037, "dddd"))</f>
        <v/>
      </c>
      <c r="AB4037" s="21" t="str">
        <f>VLOOKUP(U4037,'Currency Sheet'!A:C,3,)</f>
        <v>DOLLAR</v>
      </c>
      <c r="AC4037" s="42" t="str">
        <f>VLOOKUP(P4037,'Customer List'!B:D,3,)</f>
        <v>Local</v>
      </c>
    </row>
    <row r="4038" spans="1:29" x14ac:dyDescent="0.25">
      <c r="A4038" s="21">
        <v>4036</v>
      </c>
      <c r="B4038" s="21" t="s">
        <v>5797</v>
      </c>
      <c r="C4038" s="30">
        <v>45960</v>
      </c>
      <c r="D4038" s="30">
        <v>45973</v>
      </c>
      <c r="E4038" s="47">
        <v>229.2</v>
      </c>
      <c r="F4038" s="47">
        <f t="shared" si="430"/>
        <v>20169.599999999999</v>
      </c>
      <c r="G4038" s="48">
        <f t="shared" si="431"/>
        <v>20169.599999999999</v>
      </c>
      <c r="H4038" s="21">
        <v>314512</v>
      </c>
      <c r="I4038" s="21" t="s">
        <v>5801</v>
      </c>
      <c r="J4038" s="21">
        <v>1</v>
      </c>
      <c r="K4038" s="21">
        <v>1</v>
      </c>
      <c r="L4038" s="21">
        <f t="shared" si="432"/>
        <v>0</v>
      </c>
      <c r="M4038" s="21" t="s">
        <v>5980</v>
      </c>
      <c r="N4038" s="30">
        <v>45976</v>
      </c>
      <c r="O4038" s="48">
        <v>41447</v>
      </c>
      <c r="P4038" s="21" t="s">
        <v>2488</v>
      </c>
      <c r="Q4038" s="21">
        <v>58158205604</v>
      </c>
      <c r="R4038" s="21" t="s">
        <v>5912</v>
      </c>
      <c r="S4038" s="3">
        <v>4</v>
      </c>
      <c r="T4038" s="37"/>
      <c r="U4038" s="21" t="s">
        <v>18</v>
      </c>
      <c r="V4038" s="21" t="str">
        <f>VLOOKUP(P4038,'Customer List'!B:C,2,)</f>
        <v>Chennai</v>
      </c>
      <c r="W4038" s="38"/>
      <c r="X4038" s="30">
        <v>45978</v>
      </c>
      <c r="Y4038" s="21">
        <f t="shared" si="433"/>
        <v>2</v>
      </c>
      <c r="Z4038" s="21" t="str">
        <f t="shared" si="434"/>
        <v>Saturday</v>
      </c>
      <c r="AA4038" s="21" t="str">
        <f t="shared" si="435"/>
        <v>Monday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4037</v>
      </c>
      <c r="B4039" s="21" t="s">
        <v>5797</v>
      </c>
      <c r="C4039" s="30">
        <v>45960</v>
      </c>
      <c r="D4039" s="30">
        <v>45973</v>
      </c>
      <c r="E4039" s="47">
        <v>146.4</v>
      </c>
      <c r="F4039" s="47">
        <f t="shared" si="430"/>
        <v>12883.2</v>
      </c>
      <c r="G4039" s="48">
        <f t="shared" si="431"/>
        <v>25766.400000000001</v>
      </c>
      <c r="H4039" s="21">
        <v>316508</v>
      </c>
      <c r="I4039" s="21" t="s">
        <v>5802</v>
      </c>
      <c r="J4039" s="21">
        <v>2</v>
      </c>
      <c r="K4039" s="21">
        <v>2</v>
      </c>
      <c r="L4039" s="21">
        <f t="shared" si="432"/>
        <v>0</v>
      </c>
      <c r="M4039" s="21" t="s">
        <v>5970</v>
      </c>
      <c r="N4039" s="30">
        <v>45976</v>
      </c>
      <c r="O4039" s="48">
        <v>52948</v>
      </c>
      <c r="P4039" s="21" t="s">
        <v>2046</v>
      </c>
      <c r="Q4039" s="21">
        <v>58158206610</v>
      </c>
      <c r="R4039" s="21" t="s">
        <v>5912</v>
      </c>
      <c r="S4039" s="3">
        <v>4</v>
      </c>
      <c r="T4039" s="37"/>
      <c r="U4039" s="21" t="s">
        <v>18</v>
      </c>
      <c r="V4039" s="21" t="str">
        <f>VLOOKUP(P4039,'Customer List'!B:C,2,)</f>
        <v>Banglore</v>
      </c>
      <c r="W4039" s="38"/>
      <c r="X4039" s="30">
        <v>45978</v>
      </c>
      <c r="Y4039" s="21">
        <f t="shared" si="433"/>
        <v>2</v>
      </c>
      <c r="Z4039" s="21" t="str">
        <f t="shared" si="434"/>
        <v>Saturday</v>
      </c>
      <c r="AA4039" s="21" t="str">
        <f t="shared" si="435"/>
        <v>Monday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x14ac:dyDescent="0.25">
      <c r="A4040" s="21">
        <v>4038</v>
      </c>
      <c r="B4040" s="21" t="s">
        <v>5797</v>
      </c>
      <c r="C4040" s="30">
        <v>45960</v>
      </c>
      <c r="D4040" s="30">
        <v>45973</v>
      </c>
      <c r="E4040" s="47">
        <v>78.599999999999994</v>
      </c>
      <c r="F4040" s="47">
        <f t="shared" si="430"/>
        <v>6916.7999999999993</v>
      </c>
      <c r="G4040" s="48">
        <f t="shared" si="431"/>
        <v>6916.7999999999993</v>
      </c>
      <c r="H4040" s="21">
        <v>323809</v>
      </c>
      <c r="I4040" s="21" t="s">
        <v>5803</v>
      </c>
      <c r="J4040" s="21">
        <v>1</v>
      </c>
      <c r="K4040" s="21">
        <v>1</v>
      </c>
      <c r="L4040" s="21">
        <f t="shared" si="432"/>
        <v>0</v>
      </c>
      <c r="M4040" s="21" t="s">
        <v>5977</v>
      </c>
      <c r="N4040" s="30">
        <v>45976</v>
      </c>
      <c r="O4040" s="48">
        <v>17259.25</v>
      </c>
      <c r="P4040" s="21" t="s">
        <v>621</v>
      </c>
      <c r="Q4040" s="21">
        <v>58158205394</v>
      </c>
      <c r="R4040" s="21" t="s">
        <v>5912</v>
      </c>
      <c r="S4040" s="3">
        <v>4</v>
      </c>
      <c r="T4040" s="37"/>
      <c r="U4040" s="21" t="s">
        <v>18</v>
      </c>
      <c r="V4040" s="21" t="str">
        <f>VLOOKUP(P4040,'Customer List'!B:C,2,)</f>
        <v>Hyderabad</v>
      </c>
      <c r="W4040" s="38"/>
      <c r="X4040" s="30">
        <v>45979</v>
      </c>
      <c r="Y4040" s="21">
        <f t="shared" si="433"/>
        <v>3</v>
      </c>
      <c r="Z4040" s="21" t="str">
        <f t="shared" si="434"/>
        <v>Saturday</v>
      </c>
      <c r="AA4040" s="21" t="str">
        <f t="shared" si="435"/>
        <v>Tuesday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x14ac:dyDescent="0.25">
      <c r="A4041" s="21">
        <v>4039</v>
      </c>
      <c r="B4041" s="21" t="s">
        <v>5797</v>
      </c>
      <c r="C4041" s="30">
        <v>45960</v>
      </c>
      <c r="D4041" s="30">
        <v>45973</v>
      </c>
      <c r="E4041" s="47">
        <v>133</v>
      </c>
      <c r="F4041" s="47">
        <f t="shared" si="430"/>
        <v>11704</v>
      </c>
      <c r="G4041" s="48">
        <f t="shared" si="431"/>
        <v>11704</v>
      </c>
      <c r="H4041" s="21">
        <v>341619</v>
      </c>
      <c r="I4041" s="21" t="s">
        <v>5068</v>
      </c>
      <c r="J4041" s="21">
        <v>1</v>
      </c>
      <c r="K4041" s="21">
        <v>1</v>
      </c>
      <c r="L4041" s="21">
        <f t="shared" si="432"/>
        <v>0</v>
      </c>
      <c r="M4041" s="21" t="s">
        <v>5927</v>
      </c>
      <c r="N4041" s="30">
        <v>45975</v>
      </c>
      <c r="O4041" s="48">
        <v>20615</v>
      </c>
      <c r="P4041" s="21" t="s">
        <v>191</v>
      </c>
      <c r="Q4041" s="21" t="s">
        <v>5960</v>
      </c>
      <c r="R4041" s="21" t="s">
        <v>5912</v>
      </c>
      <c r="S4041" s="3">
        <v>4</v>
      </c>
      <c r="T4041" s="37"/>
      <c r="U4041" s="21" t="s">
        <v>18</v>
      </c>
      <c r="V4041" s="21" t="str">
        <f>VLOOKUP(P4041,'Customer List'!B:C,2,)</f>
        <v>Chandigarh</v>
      </c>
      <c r="W4041" s="38"/>
      <c r="X4041" s="30">
        <v>45976</v>
      </c>
      <c r="Y4041" s="21">
        <f t="shared" si="433"/>
        <v>1</v>
      </c>
      <c r="Z4041" s="21" t="str">
        <f t="shared" si="434"/>
        <v>Friday</v>
      </c>
      <c r="AA4041" s="21" t="str">
        <f t="shared" si="435"/>
        <v>Saturday</v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x14ac:dyDescent="0.25">
      <c r="A4042" s="21">
        <v>4040</v>
      </c>
      <c r="B4042" s="21" t="s">
        <v>5797</v>
      </c>
      <c r="C4042" s="30">
        <v>45960</v>
      </c>
      <c r="D4042" s="30">
        <v>45973</v>
      </c>
      <c r="E4042" s="47">
        <v>207</v>
      </c>
      <c r="F4042" s="47">
        <f t="shared" si="430"/>
        <v>18216</v>
      </c>
      <c r="G4042" s="48">
        <f t="shared" si="431"/>
        <v>18216</v>
      </c>
      <c r="H4042" s="21">
        <v>344614</v>
      </c>
      <c r="I4042" s="21" t="s">
        <v>4778</v>
      </c>
      <c r="J4042" s="21">
        <v>1</v>
      </c>
      <c r="K4042" s="21">
        <v>1</v>
      </c>
      <c r="L4042" s="21">
        <f t="shared" si="432"/>
        <v>0</v>
      </c>
      <c r="M4042" s="21" t="s">
        <v>6109</v>
      </c>
      <c r="N4042" s="30">
        <v>45986</v>
      </c>
      <c r="O4042" s="48">
        <v>43508</v>
      </c>
      <c r="P4042" s="21" t="s">
        <v>1136</v>
      </c>
      <c r="Q4042" s="21" t="s">
        <v>5959</v>
      </c>
      <c r="R4042" s="21" t="s">
        <v>6091</v>
      </c>
      <c r="S4042" s="3">
        <v>4</v>
      </c>
      <c r="T4042" s="37"/>
      <c r="U4042" s="21" t="s">
        <v>18</v>
      </c>
      <c r="V4042" s="21" t="str">
        <f>VLOOKUP(P4042,'Customer List'!B:C,2,)</f>
        <v>Delhi</v>
      </c>
      <c r="W4042" s="38"/>
      <c r="X4042" s="30">
        <f>IF(OR(R4042 = "PRIYANKA MADAM", R4042 = "DEEPAK", R4042 = "PORTER"),N4042,"")</f>
        <v>45986</v>
      </c>
      <c r="Y4042" s="21">
        <f t="shared" si="433"/>
        <v>0</v>
      </c>
      <c r="Z4042" s="21" t="str">
        <f t="shared" si="434"/>
        <v>Tuesday</v>
      </c>
      <c r="AA4042" s="21" t="str">
        <f t="shared" si="435"/>
        <v>Tuesday</v>
      </c>
      <c r="AB4042" s="21" t="str">
        <f>VLOOKUP(U4042,'Currency Sheet'!A:C,3,)</f>
        <v>DOLLAR</v>
      </c>
      <c r="AC4042" s="42" t="str">
        <f>VLOOKUP(P4042,'Customer List'!B:D,3,)</f>
        <v>Local</v>
      </c>
    </row>
    <row r="4043" spans="1:29" x14ac:dyDescent="0.25">
      <c r="A4043" s="21">
        <v>4041</v>
      </c>
      <c r="B4043" s="21" t="s">
        <v>5797</v>
      </c>
      <c r="C4043" s="30">
        <v>45960</v>
      </c>
      <c r="D4043" s="30">
        <v>45973</v>
      </c>
      <c r="E4043" s="47">
        <v>95.4</v>
      </c>
      <c r="F4043" s="47">
        <f t="shared" si="430"/>
        <v>8395.2000000000007</v>
      </c>
      <c r="G4043" s="48">
        <f t="shared" si="431"/>
        <v>8395.2000000000007</v>
      </c>
      <c r="H4043" s="21">
        <v>352315</v>
      </c>
      <c r="I4043" s="21" t="s">
        <v>4791</v>
      </c>
      <c r="J4043" s="21">
        <v>1</v>
      </c>
      <c r="K4043" s="21">
        <v>1</v>
      </c>
      <c r="L4043" s="21">
        <f t="shared" si="432"/>
        <v>0</v>
      </c>
      <c r="M4043" s="21" t="s">
        <v>5927</v>
      </c>
      <c r="N4043" s="30">
        <v>45975</v>
      </c>
      <c r="O4043" s="48">
        <v>17251.5</v>
      </c>
      <c r="P4043" s="21" t="s">
        <v>191</v>
      </c>
      <c r="Q4043" s="21" t="s">
        <v>5960</v>
      </c>
      <c r="R4043" s="21" t="s">
        <v>5912</v>
      </c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>
        <v>45976</v>
      </c>
      <c r="Y4043" s="21">
        <f t="shared" si="433"/>
        <v>1</v>
      </c>
      <c r="Z4043" s="21" t="str">
        <f t="shared" si="434"/>
        <v>Friday</v>
      </c>
      <c r="AA4043" s="21" t="str">
        <f t="shared" si="435"/>
        <v>Saturday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4042</v>
      </c>
      <c r="B4044" s="21" t="s">
        <v>5797</v>
      </c>
      <c r="C4044" s="30">
        <v>45960</v>
      </c>
      <c r="D4044" s="30">
        <v>45973</v>
      </c>
      <c r="E4044" s="47">
        <v>105.6</v>
      </c>
      <c r="F4044" s="47">
        <f t="shared" si="430"/>
        <v>9292.7999999999993</v>
      </c>
      <c r="G4044" s="48">
        <f t="shared" si="431"/>
        <v>9292.7999999999993</v>
      </c>
      <c r="H4044" s="21">
        <v>353442</v>
      </c>
      <c r="I4044" s="21" t="s">
        <v>5804</v>
      </c>
      <c r="J4044" s="21">
        <v>1</v>
      </c>
      <c r="K4044" s="21">
        <v>1</v>
      </c>
      <c r="L4044" s="21">
        <f t="shared" si="432"/>
        <v>0</v>
      </c>
      <c r="M4044" s="21" t="s">
        <v>5927</v>
      </c>
      <c r="N4044" s="30">
        <v>45975</v>
      </c>
      <c r="O4044" s="48">
        <v>19096</v>
      </c>
      <c r="P4044" s="21" t="s">
        <v>191</v>
      </c>
      <c r="Q4044" s="21" t="s">
        <v>5960</v>
      </c>
      <c r="R4044" s="21" t="s">
        <v>5912</v>
      </c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 t="shared" si="433"/>
        <v>1</v>
      </c>
      <c r="Z4044" s="21" t="str">
        <f t="shared" si="434"/>
        <v>Friday</v>
      </c>
      <c r="AA4044" s="21" t="str">
        <f t="shared" si="435"/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x14ac:dyDescent="0.25">
      <c r="A4045" s="21">
        <v>4043</v>
      </c>
      <c r="B4045" s="21" t="s">
        <v>5797</v>
      </c>
      <c r="C4045" s="30">
        <v>45960</v>
      </c>
      <c r="D4045" s="30">
        <v>45973</v>
      </c>
      <c r="E4045" s="47">
        <v>112.8</v>
      </c>
      <c r="F4045" s="47">
        <f t="shared" si="430"/>
        <v>9926.4</v>
      </c>
      <c r="G4045" s="48">
        <f t="shared" si="431"/>
        <v>9926.4</v>
      </c>
      <c r="H4045" s="21">
        <v>353755</v>
      </c>
      <c r="I4045" s="21" t="s">
        <v>4792</v>
      </c>
      <c r="J4045" s="21">
        <v>1</v>
      </c>
      <c r="K4045" s="21">
        <v>1</v>
      </c>
      <c r="L4045" s="21">
        <f t="shared" si="432"/>
        <v>0</v>
      </c>
      <c r="M4045" s="21" t="s">
        <v>5927</v>
      </c>
      <c r="N4045" s="30">
        <v>45975</v>
      </c>
      <c r="O4045" s="48">
        <v>20398</v>
      </c>
      <c r="P4045" s="21" t="s">
        <v>191</v>
      </c>
      <c r="Q4045" s="21" t="s">
        <v>5960</v>
      </c>
      <c r="R4045" s="21" t="s">
        <v>5912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33"/>
        <v>1</v>
      </c>
      <c r="Z4045" s="21" t="str">
        <f t="shared" si="434"/>
        <v>Friday</v>
      </c>
      <c r="AA4045" s="21" t="str">
        <f t="shared" si="435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v>4044</v>
      </c>
      <c r="B4046" s="21" t="s">
        <v>5797</v>
      </c>
      <c r="C4046" s="30">
        <v>45960</v>
      </c>
      <c r="D4046" s="30">
        <v>45973</v>
      </c>
      <c r="E4046" s="47">
        <v>105.6</v>
      </c>
      <c r="F4046" s="47">
        <f t="shared" si="430"/>
        <v>9292.7999999999993</v>
      </c>
      <c r="G4046" s="48">
        <f t="shared" si="431"/>
        <v>9292.7999999999993</v>
      </c>
      <c r="H4046" s="21">
        <v>357227</v>
      </c>
      <c r="I4046" s="21" t="s">
        <v>5805</v>
      </c>
      <c r="J4046" s="21">
        <v>1</v>
      </c>
      <c r="K4046" s="21">
        <v>1</v>
      </c>
      <c r="L4046" s="21">
        <f t="shared" si="432"/>
        <v>0</v>
      </c>
      <c r="M4046" s="21" t="s">
        <v>5927</v>
      </c>
      <c r="N4046" s="30">
        <v>45975</v>
      </c>
      <c r="O4046" s="48">
        <v>19096</v>
      </c>
      <c r="P4046" s="21" t="s">
        <v>191</v>
      </c>
      <c r="Q4046" s="21" t="s">
        <v>5960</v>
      </c>
      <c r="R4046" s="21" t="s">
        <v>5912</v>
      </c>
      <c r="S4046" s="3">
        <v>4</v>
      </c>
      <c r="T4046" s="37"/>
      <c r="U4046" s="21" t="s">
        <v>18</v>
      </c>
      <c r="V4046" s="21" t="str">
        <f>VLOOKUP(P4046,'Customer List'!B:C,2,)</f>
        <v>Chandigarh</v>
      </c>
      <c r="W4046" s="38"/>
      <c r="X4046" s="30">
        <v>45976</v>
      </c>
      <c r="Y4046" s="21">
        <f t="shared" si="433"/>
        <v>1</v>
      </c>
      <c r="Z4046" s="21" t="str">
        <f t="shared" si="434"/>
        <v>Friday</v>
      </c>
      <c r="AA4046" s="21" t="str">
        <f t="shared" si="435"/>
        <v>Saturday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x14ac:dyDescent="0.25">
      <c r="A4047" s="21">
        <v>4045</v>
      </c>
      <c r="B4047" s="21" t="s">
        <v>5797</v>
      </c>
      <c r="C4047" s="30">
        <v>45960</v>
      </c>
      <c r="D4047" s="30">
        <v>45973</v>
      </c>
      <c r="E4047" s="47">
        <v>62.4</v>
      </c>
      <c r="F4047" s="47">
        <f t="shared" si="430"/>
        <v>5491.2</v>
      </c>
      <c r="G4047" s="48">
        <f t="shared" si="431"/>
        <v>5491.2</v>
      </c>
      <c r="H4047" s="21">
        <v>359805</v>
      </c>
      <c r="I4047" s="21" t="s">
        <v>5806</v>
      </c>
      <c r="J4047" s="21">
        <v>1</v>
      </c>
      <c r="K4047" s="21">
        <v>1</v>
      </c>
      <c r="L4047" s="21">
        <f t="shared" si="432"/>
        <v>0</v>
      </c>
      <c r="M4047" s="21" t="s">
        <v>5951</v>
      </c>
      <c r="N4047" s="30">
        <v>45978</v>
      </c>
      <c r="O4047" s="48">
        <v>11284</v>
      </c>
      <c r="P4047" s="21" t="s">
        <v>2170</v>
      </c>
      <c r="Q4047" s="21">
        <v>58158258476</v>
      </c>
      <c r="R4047" s="21" t="s">
        <v>5912</v>
      </c>
      <c r="S4047" s="3">
        <v>4</v>
      </c>
      <c r="T4047" s="37"/>
      <c r="U4047" s="21" t="s">
        <v>18</v>
      </c>
      <c r="V4047" s="21" t="str">
        <f>VLOOKUP(P4047,'Customer List'!B:C,2,)</f>
        <v>Gujrat</v>
      </c>
      <c r="W4047" s="38"/>
      <c r="X4047" s="30">
        <v>45981</v>
      </c>
      <c r="Y4047" s="21">
        <f t="shared" si="433"/>
        <v>3</v>
      </c>
      <c r="Z4047" s="21" t="str">
        <f t="shared" si="434"/>
        <v>Monday</v>
      </c>
      <c r="AA4047" s="21" t="str">
        <f t="shared" si="435"/>
        <v>Thursday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x14ac:dyDescent="0.25">
      <c r="A4048" s="21">
        <v>4046</v>
      </c>
      <c r="B4048" s="21" t="s">
        <v>5797</v>
      </c>
      <c r="C4048" s="30">
        <v>45960</v>
      </c>
      <c r="D4048" s="30">
        <v>45973</v>
      </c>
      <c r="E4048" s="47">
        <v>151.80000000000001</v>
      </c>
      <c r="F4048" s="47">
        <f t="shared" si="430"/>
        <v>13358.400000000001</v>
      </c>
      <c r="G4048" s="48">
        <f t="shared" si="431"/>
        <v>13358.400000000001</v>
      </c>
      <c r="H4048" s="21">
        <v>369327</v>
      </c>
      <c r="I4048" s="21" t="s">
        <v>5075</v>
      </c>
      <c r="J4048" s="21">
        <v>1</v>
      </c>
      <c r="K4048" s="21">
        <v>1</v>
      </c>
      <c r="L4048" s="21">
        <f t="shared" si="432"/>
        <v>0</v>
      </c>
      <c r="M4048" s="21" t="s">
        <v>5977</v>
      </c>
      <c r="N4048" s="30">
        <v>45976</v>
      </c>
      <c r="O4048" s="48">
        <v>33332.75</v>
      </c>
      <c r="P4048" s="21" t="s">
        <v>621</v>
      </c>
      <c r="Q4048" s="21">
        <v>58158205394</v>
      </c>
      <c r="R4048" s="21" t="s">
        <v>5912</v>
      </c>
      <c r="S4048" s="3">
        <v>4</v>
      </c>
      <c r="T4048" s="37"/>
      <c r="U4048" s="21" t="s">
        <v>18</v>
      </c>
      <c r="V4048" s="21" t="str">
        <f>VLOOKUP(P4048,'Customer List'!B:C,2,)</f>
        <v>Hyderabad</v>
      </c>
      <c r="W4048" s="38"/>
      <c r="X4048" s="30">
        <v>45979</v>
      </c>
      <c r="Y4048" s="21">
        <f t="shared" si="433"/>
        <v>3</v>
      </c>
      <c r="Z4048" s="21" t="str">
        <f t="shared" si="434"/>
        <v>Saturday</v>
      </c>
      <c r="AA4048" s="21" t="str">
        <f t="shared" si="435"/>
        <v>Tuesday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x14ac:dyDescent="0.25">
      <c r="A4049" s="21">
        <v>4047</v>
      </c>
      <c r="B4049" s="21" t="s">
        <v>5797</v>
      </c>
      <c r="C4049" s="30">
        <v>45960</v>
      </c>
      <c r="D4049" s="30">
        <v>45973</v>
      </c>
      <c r="E4049" s="47">
        <v>151.80000000000001</v>
      </c>
      <c r="F4049" s="47">
        <f t="shared" si="430"/>
        <v>13358.400000000001</v>
      </c>
      <c r="G4049" s="48">
        <f t="shared" si="431"/>
        <v>13358.400000000001</v>
      </c>
      <c r="H4049" s="21">
        <v>372722</v>
      </c>
      <c r="I4049" s="21" t="s">
        <v>5542</v>
      </c>
      <c r="J4049" s="21">
        <v>1</v>
      </c>
      <c r="K4049" s="21">
        <v>1</v>
      </c>
      <c r="L4049" s="21">
        <f t="shared" si="432"/>
        <v>0</v>
      </c>
      <c r="M4049" s="21" t="s">
        <v>5977</v>
      </c>
      <c r="N4049" s="30">
        <v>45976</v>
      </c>
      <c r="O4049" s="48">
        <v>33332.75</v>
      </c>
      <c r="P4049" s="21" t="s">
        <v>621</v>
      </c>
      <c r="Q4049" s="21">
        <v>58158205394</v>
      </c>
      <c r="R4049" s="21" t="s">
        <v>5912</v>
      </c>
      <c r="S4049" s="3">
        <v>4</v>
      </c>
      <c r="T4049" s="37"/>
      <c r="U4049" s="21" t="s">
        <v>18</v>
      </c>
      <c r="V4049" s="21" t="str">
        <f>VLOOKUP(P4049,'Customer List'!B:C,2,)</f>
        <v>Hyderabad</v>
      </c>
      <c r="W4049" s="38"/>
      <c r="X4049" s="30">
        <v>45979</v>
      </c>
      <c r="Y4049" s="21">
        <f t="shared" si="433"/>
        <v>3</v>
      </c>
      <c r="Z4049" s="21" t="str">
        <f t="shared" si="434"/>
        <v>Saturday</v>
      </c>
      <c r="AA4049" s="21" t="str">
        <f t="shared" si="435"/>
        <v>Tuesday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v>4048</v>
      </c>
      <c r="B4050" s="21" t="s">
        <v>5797</v>
      </c>
      <c r="C4050" s="30">
        <v>45960</v>
      </c>
      <c r="D4050" s="30">
        <v>45973</v>
      </c>
      <c r="E4050" s="47">
        <v>84.6</v>
      </c>
      <c r="F4050" s="47">
        <f t="shared" si="430"/>
        <v>7444.7999999999993</v>
      </c>
      <c r="G4050" s="48">
        <f t="shared" si="431"/>
        <v>7444.7999999999993</v>
      </c>
      <c r="H4050" s="21">
        <v>393309</v>
      </c>
      <c r="I4050" s="21" t="s">
        <v>5807</v>
      </c>
      <c r="J4050" s="21">
        <v>1</v>
      </c>
      <c r="K4050" s="21">
        <v>1</v>
      </c>
      <c r="L4050" s="21">
        <f t="shared" si="432"/>
        <v>0</v>
      </c>
      <c r="M4050" s="21" t="s">
        <v>5927</v>
      </c>
      <c r="N4050" s="30">
        <v>45975</v>
      </c>
      <c r="O4050" s="48">
        <v>15298.5</v>
      </c>
      <c r="P4050" s="21" t="s">
        <v>191</v>
      </c>
      <c r="Q4050" s="21" t="s">
        <v>5960</v>
      </c>
      <c r="R4050" s="21" t="s">
        <v>5912</v>
      </c>
      <c r="S4050" s="3">
        <v>4</v>
      </c>
      <c r="T4050" s="37"/>
      <c r="U4050" s="21" t="s">
        <v>18</v>
      </c>
      <c r="V4050" s="21" t="str">
        <f>VLOOKUP(P4050,'Customer List'!B:C,2,)</f>
        <v>Chandigarh</v>
      </c>
      <c r="W4050" s="38"/>
      <c r="X4050" s="30">
        <v>45976</v>
      </c>
      <c r="Y4050" s="21">
        <f t="shared" si="433"/>
        <v>1</v>
      </c>
      <c r="Z4050" s="21" t="str">
        <f t="shared" si="434"/>
        <v>Friday</v>
      </c>
      <c r="AA4050" s="21" t="str">
        <f t="shared" si="435"/>
        <v>Saturday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v>4049</v>
      </c>
      <c r="B4051" s="21" t="s">
        <v>5797</v>
      </c>
      <c r="C4051" s="30">
        <v>45960</v>
      </c>
      <c r="D4051" s="30">
        <v>45973</v>
      </c>
      <c r="E4051" s="47">
        <v>77.400000000000006</v>
      </c>
      <c r="F4051" s="47">
        <f t="shared" si="430"/>
        <v>6811.2000000000007</v>
      </c>
      <c r="G4051" s="48">
        <f t="shared" si="431"/>
        <v>6811.2000000000007</v>
      </c>
      <c r="H4051" s="21">
        <v>405103</v>
      </c>
      <c r="I4051" s="21" t="s">
        <v>5808</v>
      </c>
      <c r="J4051" s="21">
        <v>1</v>
      </c>
      <c r="K4051" s="21">
        <v>1</v>
      </c>
      <c r="L4051" s="21">
        <f t="shared" si="432"/>
        <v>0</v>
      </c>
      <c r="M4051" s="21" t="s">
        <v>5994</v>
      </c>
      <c r="N4051" s="30">
        <v>45976</v>
      </c>
      <c r="O4051" s="48">
        <v>13996.5</v>
      </c>
      <c r="P4051" s="21" t="s">
        <v>626</v>
      </c>
      <c r="Q4051" s="21">
        <v>58158204996</v>
      </c>
      <c r="R4051" s="21" t="s">
        <v>5912</v>
      </c>
      <c r="S4051" s="3">
        <v>4</v>
      </c>
      <c r="T4051" s="37"/>
      <c r="U4051" s="21" t="s">
        <v>18</v>
      </c>
      <c r="V4051" s="21" t="str">
        <f>VLOOKUP(P4051,'Customer List'!B:C,2,)</f>
        <v>Hyderabad</v>
      </c>
      <c r="W4051" s="38"/>
      <c r="X4051" s="30">
        <v>45979</v>
      </c>
      <c r="Y4051" s="21">
        <f t="shared" si="433"/>
        <v>3</v>
      </c>
      <c r="Z4051" s="21" t="str">
        <f t="shared" si="434"/>
        <v>Saturday</v>
      </c>
      <c r="AA4051" s="21" t="str">
        <f t="shared" si="435"/>
        <v>Tuesday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x14ac:dyDescent="0.25">
      <c r="A4052" s="21">
        <v>4050</v>
      </c>
      <c r="B4052" s="21" t="s">
        <v>5797</v>
      </c>
      <c r="C4052" s="30">
        <v>45960</v>
      </c>
      <c r="D4052" s="30">
        <v>45973</v>
      </c>
      <c r="E4052" s="47">
        <v>18</v>
      </c>
      <c r="F4052" s="47">
        <f t="shared" si="430"/>
        <v>1584</v>
      </c>
      <c r="G4052" s="48">
        <f t="shared" si="431"/>
        <v>3168</v>
      </c>
      <c r="H4052" s="21">
        <v>420403</v>
      </c>
      <c r="I4052" s="21" t="s">
        <v>14</v>
      </c>
      <c r="J4052" s="21">
        <v>2</v>
      </c>
      <c r="K4052" s="21">
        <v>2</v>
      </c>
      <c r="L4052" s="21">
        <f t="shared" si="432"/>
        <v>0</v>
      </c>
      <c r="M4052" s="21" t="s">
        <v>5953</v>
      </c>
      <c r="N4052" s="30">
        <v>45978</v>
      </c>
      <c r="O4052" s="48">
        <v>6510</v>
      </c>
      <c r="P4052" s="21" t="s">
        <v>2170</v>
      </c>
      <c r="Q4052" s="21">
        <v>58158258476</v>
      </c>
      <c r="R4052" s="21" t="s">
        <v>5912</v>
      </c>
      <c r="S4052" s="3">
        <v>4</v>
      </c>
      <c r="T4052" s="37"/>
      <c r="U4052" s="21" t="s">
        <v>18</v>
      </c>
      <c r="V4052" s="21" t="str">
        <f>VLOOKUP(P4052,'Customer List'!B:C,2,)</f>
        <v>Gujrat</v>
      </c>
      <c r="W4052" s="38"/>
      <c r="X4052" s="30">
        <v>45981</v>
      </c>
      <c r="Y4052" s="21">
        <f t="shared" si="433"/>
        <v>3</v>
      </c>
      <c r="Z4052" s="21" t="str">
        <f t="shared" si="434"/>
        <v>Monday</v>
      </c>
      <c r="AA4052" s="21" t="str">
        <f t="shared" si="435"/>
        <v>Thursday</v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x14ac:dyDescent="0.25">
      <c r="A4053" s="21">
        <v>4051</v>
      </c>
      <c r="B4053" s="21" t="s">
        <v>5797</v>
      </c>
      <c r="C4053" s="30">
        <v>45960</v>
      </c>
      <c r="D4053" s="30">
        <v>45973</v>
      </c>
      <c r="E4053" s="47">
        <v>25.2</v>
      </c>
      <c r="F4053" s="47">
        <f t="shared" si="430"/>
        <v>2217.6</v>
      </c>
      <c r="G4053" s="48">
        <f t="shared" si="431"/>
        <v>2217.6</v>
      </c>
      <c r="H4053" s="21">
        <v>421101</v>
      </c>
      <c r="I4053" s="21" t="s">
        <v>4816</v>
      </c>
      <c r="J4053" s="21">
        <v>1</v>
      </c>
      <c r="K4053" s="21">
        <v>1</v>
      </c>
      <c r="L4053" s="21">
        <f t="shared" si="432"/>
        <v>0</v>
      </c>
      <c r="M4053" s="21" t="s">
        <v>5874</v>
      </c>
      <c r="N4053" s="30">
        <v>45974</v>
      </c>
      <c r="O4053" s="48">
        <v>4032</v>
      </c>
      <c r="P4053" s="21" t="s">
        <v>208</v>
      </c>
      <c r="Q4053" s="21" t="s">
        <v>1127</v>
      </c>
      <c r="R4053" s="21" t="s">
        <v>1127</v>
      </c>
      <c r="S4053" s="3">
        <v>4</v>
      </c>
      <c r="T4053" s="37"/>
      <c r="U4053" s="21" t="s">
        <v>18</v>
      </c>
      <c r="V4053" s="21" t="str">
        <f>VLOOKUP(P4053,'Customer List'!B:C,2,)</f>
        <v>Delhi</v>
      </c>
      <c r="W4053" s="38"/>
      <c r="X4053" s="30">
        <f t="shared" ref="X4053:X4054" si="436">IF(OR(R4053 = "PRIYANKA MADAM", R4053 = "DEEPAK", R4053 = "PORTER"),N4053,"")</f>
        <v>45974</v>
      </c>
      <c r="Y4053" s="21">
        <f t="shared" si="433"/>
        <v>0</v>
      </c>
      <c r="Z4053" s="21" t="str">
        <f t="shared" si="434"/>
        <v>Thursday</v>
      </c>
      <c r="AA4053" s="21" t="str">
        <f t="shared" si="435"/>
        <v>Thursday</v>
      </c>
      <c r="AB4053" s="21" t="str">
        <f>VLOOKUP(U4053,'Currency Sheet'!A:C,3,)</f>
        <v>DOLLAR</v>
      </c>
      <c r="AC4053" s="42" t="str">
        <f>VLOOKUP(P4053,'Customer List'!B:D,3,)</f>
        <v>Local</v>
      </c>
    </row>
    <row r="4054" spans="1:29" x14ac:dyDescent="0.25">
      <c r="A4054" s="21">
        <v>4052</v>
      </c>
      <c r="B4054" s="21" t="s">
        <v>5797</v>
      </c>
      <c r="C4054" s="30">
        <v>45960</v>
      </c>
      <c r="D4054" s="30">
        <v>45973</v>
      </c>
      <c r="E4054" s="47">
        <v>21.6</v>
      </c>
      <c r="F4054" s="47">
        <f t="shared" si="430"/>
        <v>1900.8000000000002</v>
      </c>
      <c r="G4054" s="48">
        <f t="shared" si="431"/>
        <v>1900.8000000000002</v>
      </c>
      <c r="H4054" s="21">
        <v>423001</v>
      </c>
      <c r="I4054" s="21" t="s">
        <v>5809</v>
      </c>
      <c r="J4054" s="21">
        <v>1</v>
      </c>
      <c r="K4054" s="21">
        <v>1</v>
      </c>
      <c r="L4054" s="21">
        <f t="shared" si="432"/>
        <v>0</v>
      </c>
      <c r="M4054" s="21" t="s">
        <v>5874</v>
      </c>
      <c r="N4054" s="30">
        <v>45974</v>
      </c>
      <c r="O4054" s="48">
        <v>3456</v>
      </c>
      <c r="P4054" s="21" t="s">
        <v>208</v>
      </c>
      <c r="Q4054" s="21" t="s">
        <v>1127</v>
      </c>
      <c r="R4054" s="21" t="s">
        <v>1127</v>
      </c>
      <c r="S4054" s="3" t="s">
        <v>299</v>
      </c>
      <c r="T4054" s="37"/>
      <c r="U4054" s="21" t="s">
        <v>18</v>
      </c>
      <c r="V4054" s="21" t="str">
        <f>VLOOKUP(P4054,'Customer List'!B:C,2,)</f>
        <v>Delhi</v>
      </c>
      <c r="W4054" s="38"/>
      <c r="X4054" s="30">
        <f t="shared" si="436"/>
        <v>45974</v>
      </c>
      <c r="Y4054" s="21">
        <f t="shared" si="433"/>
        <v>0</v>
      </c>
      <c r="Z4054" s="21" t="str">
        <f t="shared" si="434"/>
        <v>Thursday</v>
      </c>
      <c r="AA4054" s="21" t="str">
        <f t="shared" si="435"/>
        <v>Thursday</v>
      </c>
      <c r="AB4054" s="21" t="str">
        <f>VLOOKUP(U4054,'Currency Sheet'!A:C,3,)</f>
        <v>DOLLAR</v>
      </c>
      <c r="AC4054" s="42" t="str">
        <f>VLOOKUP(P4054,'Customer List'!B:D,3,)</f>
        <v>Local</v>
      </c>
    </row>
    <row r="4055" spans="1:29" x14ac:dyDescent="0.25">
      <c r="A4055" s="21">
        <v>4053</v>
      </c>
      <c r="B4055" s="21" t="s">
        <v>5797</v>
      </c>
      <c r="C4055" s="30">
        <v>45960</v>
      </c>
      <c r="D4055" s="30">
        <v>45973</v>
      </c>
      <c r="E4055" s="47">
        <v>99</v>
      </c>
      <c r="F4055" s="47">
        <f t="shared" si="430"/>
        <v>8712</v>
      </c>
      <c r="G4055" s="48">
        <f t="shared" si="431"/>
        <v>26136</v>
      </c>
      <c r="H4055" s="21">
        <v>424401</v>
      </c>
      <c r="I4055" s="21" t="s">
        <v>1342</v>
      </c>
      <c r="J4055" s="21">
        <v>3</v>
      </c>
      <c r="K4055" s="21">
        <v>3</v>
      </c>
      <c r="L4055" s="21">
        <f t="shared" si="432"/>
        <v>0</v>
      </c>
      <c r="M4055" s="21" t="s">
        <v>5991</v>
      </c>
      <c r="N4055" s="30">
        <v>45976</v>
      </c>
      <c r="O4055" s="48">
        <v>37600.199999999997</v>
      </c>
      <c r="P4055" s="21" t="s">
        <v>276</v>
      </c>
      <c r="Q4055" s="21">
        <v>58158193520</v>
      </c>
      <c r="R4055" s="21" t="s">
        <v>5912</v>
      </c>
      <c r="S4055" s="3">
        <v>4</v>
      </c>
      <c r="T4055" s="37"/>
      <c r="U4055" s="21" t="s">
        <v>18</v>
      </c>
      <c r="V4055" s="21" t="str">
        <f>VLOOKUP(P4055,'Customer List'!B:C,2,)</f>
        <v>Pune</v>
      </c>
      <c r="W4055" s="38"/>
      <c r="X4055" s="30">
        <v>45979</v>
      </c>
      <c r="Y4055" s="21">
        <f t="shared" si="433"/>
        <v>3</v>
      </c>
      <c r="Z4055" s="21" t="str">
        <f t="shared" si="434"/>
        <v>Saturday</v>
      </c>
      <c r="AA4055" s="21" t="str">
        <f t="shared" si="435"/>
        <v>Tuesday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x14ac:dyDescent="0.25">
      <c r="A4056" s="21">
        <v>4054</v>
      </c>
      <c r="B4056" s="21" t="s">
        <v>5797</v>
      </c>
      <c r="C4056" s="30">
        <v>45960</v>
      </c>
      <c r="D4056" s="30">
        <v>45973</v>
      </c>
      <c r="E4056" s="47">
        <v>141</v>
      </c>
      <c r="F4056" s="47">
        <f t="shared" si="430"/>
        <v>12408</v>
      </c>
      <c r="G4056" s="48">
        <f t="shared" si="431"/>
        <v>12408</v>
      </c>
      <c r="H4056" s="21">
        <v>424602</v>
      </c>
      <c r="I4056" s="21" t="s">
        <v>1240</v>
      </c>
      <c r="J4056" s="21">
        <v>1</v>
      </c>
      <c r="K4056" s="21">
        <v>1</v>
      </c>
      <c r="L4056" s="21">
        <f t="shared" si="432"/>
        <v>0</v>
      </c>
      <c r="M4056" s="21" t="s">
        <v>5951</v>
      </c>
      <c r="N4056" s="30">
        <v>45978</v>
      </c>
      <c r="O4056" s="48">
        <v>25497.5</v>
      </c>
      <c r="P4056" s="21" t="s">
        <v>2170</v>
      </c>
      <c r="Q4056" s="21">
        <v>58158258476</v>
      </c>
      <c r="R4056" s="21" t="s">
        <v>5912</v>
      </c>
      <c r="S4056" s="3">
        <v>4</v>
      </c>
      <c r="T4056" s="37"/>
      <c r="U4056" s="21" t="s">
        <v>18</v>
      </c>
      <c r="V4056" s="21" t="str">
        <f>VLOOKUP(P4056,'Customer List'!B:C,2,)</f>
        <v>Gujrat</v>
      </c>
      <c r="W4056" s="38"/>
      <c r="X4056" s="30">
        <v>45981</v>
      </c>
      <c r="Y4056" s="21">
        <f t="shared" si="433"/>
        <v>3</v>
      </c>
      <c r="Z4056" s="21" t="str">
        <f t="shared" si="434"/>
        <v>Monday</v>
      </c>
      <c r="AA4056" s="21" t="str">
        <f t="shared" si="435"/>
        <v>Thursday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x14ac:dyDescent="0.25">
      <c r="A4057" s="21">
        <v>4055</v>
      </c>
      <c r="B4057" s="21" t="s">
        <v>5797</v>
      </c>
      <c r="C4057" s="30">
        <v>45960</v>
      </c>
      <c r="D4057" s="30">
        <v>45973</v>
      </c>
      <c r="E4057" s="47">
        <v>84.6</v>
      </c>
      <c r="F4057" s="47">
        <f t="shared" si="430"/>
        <v>7444.7999999999993</v>
      </c>
      <c r="G4057" s="48">
        <f t="shared" si="431"/>
        <v>7444.7999999999993</v>
      </c>
      <c r="H4057" s="21">
        <v>426102</v>
      </c>
      <c r="I4057" s="21" t="s">
        <v>1876</v>
      </c>
      <c r="J4057" s="21">
        <v>1</v>
      </c>
      <c r="K4057" s="21">
        <v>1</v>
      </c>
      <c r="L4057" s="21">
        <f t="shared" si="432"/>
        <v>0</v>
      </c>
      <c r="M4057" s="21" t="s">
        <v>5952</v>
      </c>
      <c r="N4057" s="30">
        <v>45978</v>
      </c>
      <c r="O4057" s="48">
        <v>15298.5</v>
      </c>
      <c r="P4057" s="21" t="s">
        <v>2170</v>
      </c>
      <c r="Q4057" s="21">
        <v>58158258476</v>
      </c>
      <c r="R4057" s="21" t="s">
        <v>5912</v>
      </c>
      <c r="S4057" s="3">
        <v>4</v>
      </c>
      <c r="T4057" s="37"/>
      <c r="U4057" s="21" t="s">
        <v>18</v>
      </c>
      <c r="V4057" s="21" t="str">
        <f>VLOOKUP(P4057,'Customer List'!B:C,2,)</f>
        <v>Gujrat</v>
      </c>
      <c r="W4057" s="38"/>
      <c r="X4057" s="30">
        <v>45981</v>
      </c>
      <c r="Y4057" s="21">
        <f t="shared" si="433"/>
        <v>3</v>
      </c>
      <c r="Z4057" s="21" t="str">
        <f t="shared" si="434"/>
        <v>Monday</v>
      </c>
      <c r="AA4057" s="21" t="str">
        <f t="shared" si="435"/>
        <v>Thursday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x14ac:dyDescent="0.25">
      <c r="A4058" s="21">
        <v>4056</v>
      </c>
      <c r="B4058" s="21" t="s">
        <v>5797</v>
      </c>
      <c r="C4058" s="30">
        <v>45960</v>
      </c>
      <c r="D4058" s="30">
        <v>45973</v>
      </c>
      <c r="E4058" s="47">
        <v>75</v>
      </c>
      <c r="F4058" s="47">
        <f t="shared" si="430"/>
        <v>6600</v>
      </c>
      <c r="G4058" s="48">
        <f t="shared" si="431"/>
        <v>6600</v>
      </c>
      <c r="H4058" s="21">
        <v>426105</v>
      </c>
      <c r="I4058" s="21" t="s">
        <v>1759</v>
      </c>
      <c r="J4058" s="21">
        <v>1</v>
      </c>
      <c r="K4058" s="21">
        <v>1</v>
      </c>
      <c r="L4058" s="21">
        <f t="shared" si="432"/>
        <v>0</v>
      </c>
      <c r="M4058" s="21" t="s">
        <v>5952</v>
      </c>
      <c r="N4058" s="30">
        <v>45978</v>
      </c>
      <c r="O4058" s="48">
        <v>13562.5</v>
      </c>
      <c r="P4058" s="21" t="s">
        <v>2170</v>
      </c>
      <c r="Q4058" s="21">
        <v>58158258476</v>
      </c>
      <c r="R4058" s="21" t="s">
        <v>5912</v>
      </c>
      <c r="S4058" s="3">
        <v>4</v>
      </c>
      <c r="T4058" s="37"/>
      <c r="U4058" s="21" t="s">
        <v>18</v>
      </c>
      <c r="V4058" s="21" t="str">
        <f>VLOOKUP(P4058,'Customer List'!B:C,2,)</f>
        <v>Gujrat</v>
      </c>
      <c r="W4058" s="38"/>
      <c r="X4058" s="30">
        <v>45981</v>
      </c>
      <c r="Y4058" s="21">
        <f t="shared" si="433"/>
        <v>3</v>
      </c>
      <c r="Z4058" s="21" t="str">
        <f t="shared" si="434"/>
        <v>Monday</v>
      </c>
      <c r="AA4058" s="21" t="str">
        <f t="shared" si="435"/>
        <v>Thursday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x14ac:dyDescent="0.25">
      <c r="A4059" s="21">
        <v>4057</v>
      </c>
      <c r="B4059" s="21" t="s">
        <v>5797</v>
      </c>
      <c r="C4059" s="30">
        <v>45960</v>
      </c>
      <c r="D4059" s="30">
        <v>45973</v>
      </c>
      <c r="E4059" s="47">
        <v>369</v>
      </c>
      <c r="F4059" s="47">
        <f t="shared" si="430"/>
        <v>32472</v>
      </c>
      <c r="G4059" s="48">
        <f t="shared" si="431"/>
        <v>32472</v>
      </c>
      <c r="H4059" s="21">
        <v>430924</v>
      </c>
      <c r="I4059" s="21" t="s">
        <v>5544</v>
      </c>
      <c r="J4059" s="21">
        <v>1</v>
      </c>
      <c r="K4059" s="21">
        <v>1</v>
      </c>
      <c r="L4059" s="21">
        <f t="shared" si="432"/>
        <v>0</v>
      </c>
      <c r="M4059" s="21" t="s">
        <v>5991</v>
      </c>
      <c r="N4059" s="30">
        <v>45976</v>
      </c>
      <c r="O4059" s="48">
        <v>46715.4</v>
      </c>
      <c r="P4059" s="21" t="s">
        <v>276</v>
      </c>
      <c r="Q4059" s="21">
        <v>58158193520</v>
      </c>
      <c r="R4059" s="21" t="s">
        <v>5912</v>
      </c>
      <c r="S4059" s="3">
        <v>4</v>
      </c>
      <c r="T4059" s="37"/>
      <c r="U4059" s="21" t="s">
        <v>18</v>
      </c>
      <c r="V4059" s="21" t="str">
        <f>VLOOKUP(P4059,'Customer List'!B:C,2,)</f>
        <v>Pune</v>
      </c>
      <c r="W4059" s="38"/>
      <c r="X4059" s="30">
        <v>45979</v>
      </c>
      <c r="Y4059" s="21">
        <f t="shared" si="433"/>
        <v>3</v>
      </c>
      <c r="Z4059" s="21" t="str">
        <f t="shared" si="434"/>
        <v>Saturday</v>
      </c>
      <c r="AA4059" s="21" t="str">
        <f t="shared" si="435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v>4058</v>
      </c>
      <c r="B4060" s="21" t="s">
        <v>5797</v>
      </c>
      <c r="C4060" s="30">
        <v>45960</v>
      </c>
      <c r="D4060" s="30">
        <v>45973</v>
      </c>
      <c r="E4060" s="47">
        <v>369</v>
      </c>
      <c r="F4060" s="47">
        <f t="shared" si="430"/>
        <v>32472</v>
      </c>
      <c r="G4060" s="48">
        <f t="shared" si="431"/>
        <v>32472</v>
      </c>
      <c r="H4060" s="21">
        <v>431324</v>
      </c>
      <c r="I4060" s="21" t="s">
        <v>5545</v>
      </c>
      <c r="J4060" s="21">
        <v>1</v>
      </c>
      <c r="K4060" s="21">
        <v>1</v>
      </c>
      <c r="L4060" s="21">
        <f t="shared" si="432"/>
        <v>0</v>
      </c>
      <c r="M4060" s="21" t="s">
        <v>5991</v>
      </c>
      <c r="N4060" s="30">
        <v>45976</v>
      </c>
      <c r="O4060" s="48">
        <v>46715.4</v>
      </c>
      <c r="P4060" s="21" t="s">
        <v>276</v>
      </c>
      <c r="Q4060" s="21">
        <v>58158193520</v>
      </c>
      <c r="R4060" s="21" t="s">
        <v>5912</v>
      </c>
      <c r="S4060" s="3">
        <v>4</v>
      </c>
      <c r="T4060" s="37"/>
      <c r="U4060" s="21" t="s">
        <v>18</v>
      </c>
      <c r="V4060" s="21" t="str">
        <f>VLOOKUP(P4060,'Customer List'!B:C,2,)</f>
        <v>Pune</v>
      </c>
      <c r="W4060" s="38"/>
      <c r="X4060" s="30">
        <v>45979</v>
      </c>
      <c r="Y4060" s="21">
        <f t="shared" si="433"/>
        <v>3</v>
      </c>
      <c r="Z4060" s="21" t="str">
        <f t="shared" si="434"/>
        <v>Saturday</v>
      </c>
      <c r="AA4060" s="21" t="str">
        <f t="shared" si="435"/>
        <v>Tuesday</v>
      </c>
      <c r="AB4060" s="21" t="str">
        <f>VLOOKUP(U4060,'Currency Sheet'!A:C,3,)</f>
        <v>DOLLAR</v>
      </c>
      <c r="AC4060" s="42" t="str">
        <f>VLOOKUP(P4060,'Customer List'!B:D,3,)</f>
        <v>OutStation</v>
      </c>
    </row>
    <row r="4061" spans="1:29" x14ac:dyDescent="0.25">
      <c r="A4061" s="21">
        <v>4059</v>
      </c>
      <c r="B4061" s="21" t="s">
        <v>5797</v>
      </c>
      <c r="C4061" s="30">
        <v>45960</v>
      </c>
      <c r="D4061" s="30">
        <v>45973</v>
      </c>
      <c r="E4061" s="47">
        <v>159</v>
      </c>
      <c r="F4061" s="47">
        <f t="shared" si="430"/>
        <v>13992</v>
      </c>
      <c r="G4061" s="48">
        <f t="shared" si="431"/>
        <v>13992</v>
      </c>
      <c r="H4061" s="21">
        <v>431501</v>
      </c>
      <c r="I4061" s="21" t="s">
        <v>5810</v>
      </c>
      <c r="J4061" s="21">
        <v>1</v>
      </c>
      <c r="K4061" s="21">
        <v>1</v>
      </c>
      <c r="L4061" s="21">
        <f t="shared" si="432"/>
        <v>0</v>
      </c>
      <c r="M4061" s="21" t="s">
        <v>6111</v>
      </c>
      <c r="N4061" s="30">
        <v>45986</v>
      </c>
      <c r="O4061" s="48">
        <v>28752.5</v>
      </c>
      <c r="P4061" s="21" t="s">
        <v>1136</v>
      </c>
      <c r="Q4061" s="21" t="s">
        <v>5959</v>
      </c>
      <c r="R4061" s="21" t="s">
        <v>6091</v>
      </c>
      <c r="S4061" s="3">
        <v>4</v>
      </c>
      <c r="T4061" s="37"/>
      <c r="U4061" s="21" t="s">
        <v>18</v>
      </c>
      <c r="V4061" s="21" t="str">
        <f>VLOOKUP(P4061,'Customer List'!B:C,2,)</f>
        <v>Delhi</v>
      </c>
      <c r="W4061" s="38"/>
      <c r="X4061" s="30">
        <f>IF(OR(R4061 = "PRIYANKA MADAM", R4061 = "DEEPAK", R4061 = "PORTER"),N4061,"")</f>
        <v>45986</v>
      </c>
      <c r="Y4061" s="21">
        <f t="shared" si="433"/>
        <v>0</v>
      </c>
      <c r="Z4061" s="21" t="str">
        <f t="shared" si="434"/>
        <v>Tuesday</v>
      </c>
      <c r="AA4061" s="21" t="str">
        <f t="shared" si="435"/>
        <v>Tuesday</v>
      </c>
      <c r="AB4061" s="21" t="str">
        <f>VLOOKUP(U4061,'Currency Sheet'!A:C,3,)</f>
        <v>DOLLAR</v>
      </c>
      <c r="AC4061" s="42" t="str">
        <f>VLOOKUP(P4061,'Customer List'!B:D,3,)</f>
        <v>Local</v>
      </c>
    </row>
    <row r="4062" spans="1:29" x14ac:dyDescent="0.25">
      <c r="A4062" s="21">
        <v>4060</v>
      </c>
      <c r="B4062" s="21" t="s">
        <v>5797</v>
      </c>
      <c r="C4062" s="30">
        <v>45960</v>
      </c>
      <c r="D4062" s="30">
        <v>45973</v>
      </c>
      <c r="E4062" s="47">
        <v>148.5</v>
      </c>
      <c r="F4062" s="47">
        <f t="shared" si="430"/>
        <v>13068</v>
      </c>
      <c r="G4062" s="48">
        <f t="shared" si="431"/>
        <v>13068</v>
      </c>
      <c r="H4062" s="21">
        <v>480009</v>
      </c>
      <c r="I4062" s="21" t="s">
        <v>5811</v>
      </c>
      <c r="J4062" s="21">
        <v>1</v>
      </c>
      <c r="K4062" s="21">
        <v>1</v>
      </c>
      <c r="L4062" s="21">
        <f t="shared" si="432"/>
        <v>0</v>
      </c>
      <c r="M4062" s="21" t="s">
        <v>5976</v>
      </c>
      <c r="N4062" s="30">
        <v>45976</v>
      </c>
      <c r="O4062" s="48">
        <v>18414</v>
      </c>
      <c r="P4062" s="21" t="s">
        <v>621</v>
      </c>
      <c r="Q4062" s="21">
        <v>58158205394</v>
      </c>
      <c r="R4062" s="21" t="s">
        <v>5912</v>
      </c>
      <c r="S4062" s="3">
        <v>4</v>
      </c>
      <c r="T4062" s="37"/>
      <c r="U4062" s="21" t="s">
        <v>18</v>
      </c>
      <c r="V4062" s="21" t="str">
        <f>VLOOKUP(P4062,'Customer List'!B:C,2,)</f>
        <v>Hyderabad</v>
      </c>
      <c r="W4062" s="38"/>
      <c r="X4062" s="30">
        <v>45979</v>
      </c>
      <c r="Y4062" s="21">
        <f t="shared" si="433"/>
        <v>3</v>
      </c>
      <c r="Z4062" s="21" t="str">
        <f t="shared" si="434"/>
        <v>Saturday</v>
      </c>
      <c r="AA4062" s="21" t="str">
        <f t="shared" si="435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x14ac:dyDescent="0.25">
      <c r="A4063" s="21">
        <v>4061</v>
      </c>
      <c r="B4063" s="21" t="s">
        <v>5797</v>
      </c>
      <c r="C4063" s="30">
        <v>45960</v>
      </c>
      <c r="D4063" s="30">
        <v>45973</v>
      </c>
      <c r="E4063" s="47">
        <v>148.5</v>
      </c>
      <c r="F4063" s="47">
        <f t="shared" si="430"/>
        <v>13068</v>
      </c>
      <c r="G4063" s="48">
        <f t="shared" si="431"/>
        <v>13068</v>
      </c>
      <c r="H4063" s="21">
        <v>480011</v>
      </c>
      <c r="I4063" s="21" t="s">
        <v>5404</v>
      </c>
      <c r="J4063" s="21">
        <v>1</v>
      </c>
      <c r="K4063" s="21">
        <v>1</v>
      </c>
      <c r="L4063" s="21">
        <f t="shared" si="432"/>
        <v>0</v>
      </c>
      <c r="M4063" s="21" t="s">
        <v>5976</v>
      </c>
      <c r="N4063" s="30">
        <v>45976</v>
      </c>
      <c r="O4063" s="48">
        <v>18414</v>
      </c>
      <c r="P4063" s="21" t="s">
        <v>621</v>
      </c>
      <c r="Q4063" s="21">
        <v>58158205394</v>
      </c>
      <c r="R4063" s="21" t="s">
        <v>5912</v>
      </c>
      <c r="S4063" s="3">
        <v>4</v>
      </c>
      <c r="T4063" s="37"/>
      <c r="U4063" s="21" t="s">
        <v>18</v>
      </c>
      <c r="V4063" s="21" t="str">
        <f>VLOOKUP(P4063,'Customer List'!B:C,2,)</f>
        <v>Hyderabad</v>
      </c>
      <c r="W4063" s="38"/>
      <c r="X4063" s="30">
        <v>45979</v>
      </c>
      <c r="Y4063" s="21">
        <f t="shared" si="433"/>
        <v>3</v>
      </c>
      <c r="Z4063" s="21" t="str">
        <f t="shared" si="434"/>
        <v>Saturday</v>
      </c>
      <c r="AA4063" s="21" t="str">
        <f t="shared" si="435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x14ac:dyDescent="0.25">
      <c r="A4064" s="21">
        <v>4062</v>
      </c>
      <c r="B4064" s="21" t="s">
        <v>5797</v>
      </c>
      <c r="C4064" s="30">
        <v>45960</v>
      </c>
      <c r="D4064" s="30">
        <v>45973</v>
      </c>
      <c r="E4064" s="47">
        <v>417.75</v>
      </c>
      <c r="F4064" s="47">
        <f t="shared" si="430"/>
        <v>36762</v>
      </c>
      <c r="G4064" s="48">
        <f t="shared" si="431"/>
        <v>36762</v>
      </c>
      <c r="H4064" s="21">
        <v>480019</v>
      </c>
      <c r="I4064" s="21" t="s">
        <v>5812</v>
      </c>
      <c r="J4064" s="21">
        <v>1</v>
      </c>
      <c r="K4064" s="21">
        <v>1</v>
      </c>
      <c r="L4064" s="21">
        <f t="shared" si="432"/>
        <v>0</v>
      </c>
      <c r="M4064" s="21" t="s">
        <v>5976</v>
      </c>
      <c r="N4064" s="30">
        <v>45976</v>
      </c>
      <c r="O4064" s="48">
        <v>51801</v>
      </c>
      <c r="P4064" s="21" t="s">
        <v>621</v>
      </c>
      <c r="Q4064" s="21">
        <v>58158205394</v>
      </c>
      <c r="R4064" s="21" t="s">
        <v>5912</v>
      </c>
      <c r="S4064" s="3" t="s">
        <v>299</v>
      </c>
      <c r="T4064" s="37"/>
      <c r="U4064" s="21" t="s">
        <v>18</v>
      </c>
      <c r="V4064" s="21" t="str">
        <f>VLOOKUP(P4064,'Customer List'!B:C,2,)</f>
        <v>Hyderabad</v>
      </c>
      <c r="W4064" s="38"/>
      <c r="X4064" s="30">
        <v>45979</v>
      </c>
      <c r="Y4064" s="21">
        <f t="shared" si="433"/>
        <v>3</v>
      </c>
      <c r="Z4064" s="21" t="str">
        <f t="shared" si="434"/>
        <v>Saturday</v>
      </c>
      <c r="AA4064" s="21" t="str">
        <f t="shared" si="435"/>
        <v>Tuesday</v>
      </c>
      <c r="AB4064" s="21" t="str">
        <f>VLOOKUP(U4064,'Currency Sheet'!A:C,3,)</f>
        <v>DOLLAR</v>
      </c>
      <c r="AC4064" s="42" t="str">
        <f>VLOOKUP(P4064,'Customer List'!B:D,3,)</f>
        <v>OutStation</v>
      </c>
    </row>
    <row r="4065" spans="1:29" x14ac:dyDescent="0.25">
      <c r="A4065" s="21">
        <v>4063</v>
      </c>
      <c r="B4065" s="21" t="s">
        <v>5797</v>
      </c>
      <c r="C4065" s="30">
        <v>45960</v>
      </c>
      <c r="D4065" s="30">
        <v>45973</v>
      </c>
      <c r="E4065" s="47">
        <v>169.2</v>
      </c>
      <c r="F4065" s="47">
        <f t="shared" si="430"/>
        <v>14889.599999999999</v>
      </c>
      <c r="G4065" s="48">
        <f t="shared" si="431"/>
        <v>14889.599999999999</v>
      </c>
      <c r="H4065" s="21">
        <v>514602</v>
      </c>
      <c r="I4065" s="21" t="s">
        <v>5813</v>
      </c>
      <c r="J4065" s="21">
        <v>1</v>
      </c>
      <c r="K4065" s="21">
        <v>1</v>
      </c>
      <c r="L4065" s="21">
        <f t="shared" si="432"/>
        <v>0</v>
      </c>
      <c r="M4065" s="21" t="s">
        <v>6109</v>
      </c>
      <c r="N4065" s="30">
        <v>45986</v>
      </c>
      <c r="O4065" s="48">
        <v>30597</v>
      </c>
      <c r="P4065" s="21" t="s">
        <v>1136</v>
      </c>
      <c r="Q4065" s="21" t="s">
        <v>5959</v>
      </c>
      <c r="R4065" s="21" t="s">
        <v>6091</v>
      </c>
      <c r="S4065" s="3">
        <v>4</v>
      </c>
      <c r="T4065" s="37"/>
      <c r="U4065" s="21" t="s">
        <v>18</v>
      </c>
      <c r="V4065" s="21" t="str">
        <f>VLOOKUP(P4065,'Customer List'!B:C,2,)</f>
        <v>Delhi</v>
      </c>
      <c r="W4065" s="38"/>
      <c r="X4065" s="30">
        <f>IF(OR(R4065 = "PRIYANKA MADAM", R4065 = "DEEPAK", R4065 = "PORTER"),N4065,"")</f>
        <v>45986</v>
      </c>
      <c r="Y4065" s="21">
        <f t="shared" si="433"/>
        <v>0</v>
      </c>
      <c r="Z4065" s="21" t="str">
        <f t="shared" si="434"/>
        <v>Tuesday</v>
      </c>
      <c r="AA4065" s="21" t="str">
        <f t="shared" si="435"/>
        <v>Tuesday</v>
      </c>
      <c r="AB4065" s="21" t="str">
        <f>VLOOKUP(U4065,'Currency Sheet'!A:C,3,)</f>
        <v>DOLLAR</v>
      </c>
      <c r="AC4065" s="42" t="str">
        <f>VLOOKUP(P4065,'Customer List'!B:D,3,)</f>
        <v>Local</v>
      </c>
    </row>
    <row r="4066" spans="1:29" x14ac:dyDescent="0.25">
      <c r="A4066" s="21">
        <v>4064</v>
      </c>
      <c r="B4066" s="21" t="s">
        <v>5797</v>
      </c>
      <c r="C4066" s="30">
        <v>45960</v>
      </c>
      <c r="D4066" s="30">
        <v>45973</v>
      </c>
      <c r="E4066" s="47">
        <v>299.39999999999998</v>
      </c>
      <c r="F4066" s="47">
        <f t="shared" si="430"/>
        <v>26347.199999999997</v>
      </c>
      <c r="G4066" s="48">
        <f t="shared" si="431"/>
        <v>26347.199999999997</v>
      </c>
      <c r="H4066" s="21">
        <v>576406</v>
      </c>
      <c r="I4066" s="21" t="s">
        <v>5406</v>
      </c>
      <c r="J4066" s="21">
        <v>1</v>
      </c>
      <c r="K4066" s="21">
        <v>1</v>
      </c>
      <c r="L4066" s="21">
        <f t="shared" si="432"/>
        <v>0</v>
      </c>
      <c r="M4066" s="21" t="s">
        <v>5946</v>
      </c>
      <c r="N4066" s="30">
        <v>45978</v>
      </c>
      <c r="O4066" s="48">
        <v>54141.5</v>
      </c>
      <c r="P4066" s="21" t="s">
        <v>168</v>
      </c>
      <c r="Q4066" s="21">
        <v>58158244981</v>
      </c>
      <c r="R4066" s="21" t="s">
        <v>5912</v>
      </c>
      <c r="S4066" s="3">
        <v>-20</v>
      </c>
      <c r="T4066" s="37"/>
      <c r="U4066" s="21" t="s">
        <v>18</v>
      </c>
      <c r="V4066" s="21" t="str">
        <f>VLOOKUP(P4066,'Customer List'!B:C,2,)</f>
        <v>Bhopal</v>
      </c>
      <c r="W4066" s="38"/>
      <c r="X4066" s="30">
        <v>45980</v>
      </c>
      <c r="Y4066" s="21">
        <f t="shared" si="433"/>
        <v>2</v>
      </c>
      <c r="Z4066" s="21" t="str">
        <f t="shared" si="434"/>
        <v>Monday</v>
      </c>
      <c r="AA4066" s="21" t="str">
        <f t="shared" si="435"/>
        <v>Wednesday</v>
      </c>
      <c r="AB4066" s="21" t="str">
        <f>VLOOKUP(U4066,'Currency Sheet'!A:C,3,)</f>
        <v>DOLLAR</v>
      </c>
      <c r="AC4066" s="42" t="str">
        <f>VLOOKUP(P4066,'Customer List'!B:D,3,)</f>
        <v>OutStation</v>
      </c>
    </row>
    <row r="4067" spans="1:29" x14ac:dyDescent="0.25">
      <c r="A4067" s="21">
        <v>4065</v>
      </c>
      <c r="B4067" s="21" t="s">
        <v>5797</v>
      </c>
      <c r="C4067" s="30">
        <v>45960</v>
      </c>
      <c r="D4067" s="30">
        <v>45973</v>
      </c>
      <c r="E4067" s="47">
        <v>88.2</v>
      </c>
      <c r="F4067" s="47">
        <f t="shared" si="430"/>
        <v>7761.6</v>
      </c>
      <c r="G4067" s="48">
        <f t="shared" si="431"/>
        <v>7761.6</v>
      </c>
      <c r="H4067" s="21">
        <v>592702</v>
      </c>
      <c r="I4067" s="21" t="s">
        <v>5814</v>
      </c>
      <c r="J4067" s="21">
        <v>1</v>
      </c>
      <c r="K4067" s="21">
        <v>1</v>
      </c>
      <c r="L4067" s="21">
        <f t="shared" si="432"/>
        <v>0</v>
      </c>
      <c r="M4067" s="21" t="s">
        <v>6113</v>
      </c>
      <c r="N4067" s="30">
        <v>45986</v>
      </c>
      <c r="O4067" s="48">
        <v>14151</v>
      </c>
      <c r="P4067" s="21" t="s">
        <v>254</v>
      </c>
      <c r="Q4067" s="21" t="s">
        <v>5959</v>
      </c>
      <c r="R4067" s="21" t="s">
        <v>6091</v>
      </c>
      <c r="S4067" s="3">
        <v>-20</v>
      </c>
      <c r="T4067" s="37"/>
      <c r="U4067" s="21" t="s">
        <v>18</v>
      </c>
      <c r="V4067" s="21" t="str">
        <f>VLOOKUP(P4067,'Customer List'!B:C,2,)</f>
        <v>Delhi</v>
      </c>
      <c r="W4067" s="38"/>
      <c r="X4067" s="30">
        <f>IF(OR(R4067 = "PRIYANKA MADAM", R4067 = "DEEPAK", R4067 = "PORTER"),N4067,"")</f>
        <v>45986</v>
      </c>
      <c r="Y4067" s="21">
        <f t="shared" si="433"/>
        <v>0</v>
      </c>
      <c r="Z4067" s="21" t="str">
        <f t="shared" si="434"/>
        <v>Tuesday</v>
      </c>
      <c r="AA4067" s="21" t="str">
        <f t="shared" si="435"/>
        <v>Tuesday</v>
      </c>
      <c r="AB4067" s="21" t="str">
        <f>VLOOKUP(U4067,'Currency Sheet'!A:C,3,)</f>
        <v>DOLLAR</v>
      </c>
      <c r="AC4067" s="42" t="str">
        <f>VLOOKUP(P4067,'Customer List'!B:D,3,)</f>
        <v>Local</v>
      </c>
    </row>
    <row r="4068" spans="1:29" x14ac:dyDescent="0.25">
      <c r="A4068" s="21">
        <v>4066</v>
      </c>
      <c r="B4068" s="21" t="s">
        <v>5797</v>
      </c>
      <c r="C4068" s="30">
        <v>45960</v>
      </c>
      <c r="D4068" s="30">
        <v>45973</v>
      </c>
      <c r="E4068" s="47">
        <v>151.80000000000001</v>
      </c>
      <c r="F4068" s="47">
        <f t="shared" si="430"/>
        <v>13358.400000000001</v>
      </c>
      <c r="G4068" s="48">
        <f t="shared" si="431"/>
        <v>13358.400000000001</v>
      </c>
      <c r="H4068" s="21">
        <v>640914</v>
      </c>
      <c r="I4068" s="21" t="s">
        <v>4831</v>
      </c>
      <c r="J4068" s="21">
        <v>1</v>
      </c>
      <c r="K4068" s="21">
        <v>1</v>
      </c>
      <c r="L4068" s="21">
        <f t="shared" si="432"/>
        <v>0</v>
      </c>
      <c r="M4068" s="21" t="s">
        <v>5965</v>
      </c>
      <c r="N4068" s="30">
        <v>45976</v>
      </c>
      <c r="O4068" s="48">
        <v>23527.200000000001</v>
      </c>
      <c r="P4068" s="21" t="s">
        <v>228</v>
      </c>
      <c r="Q4068" s="21">
        <v>58158206186</v>
      </c>
      <c r="R4068" s="21" t="s">
        <v>5912</v>
      </c>
      <c r="S4068" s="3">
        <v>4</v>
      </c>
      <c r="T4068" s="37"/>
      <c r="U4068" s="21" t="s">
        <v>18</v>
      </c>
      <c r="V4068" s="21" t="str">
        <f>VLOOKUP(P4068,'Customer List'!B:C,2,)</f>
        <v>Kolkata</v>
      </c>
      <c r="W4068" s="38"/>
      <c r="X4068" s="30">
        <v>45979</v>
      </c>
      <c r="Y4068" s="21">
        <f t="shared" si="433"/>
        <v>3</v>
      </c>
      <c r="Z4068" s="21" t="str">
        <f t="shared" si="434"/>
        <v>Saturday</v>
      </c>
      <c r="AA4068" s="21" t="str">
        <f t="shared" si="435"/>
        <v>Tuesday</v>
      </c>
      <c r="AB4068" s="21" t="str">
        <f>VLOOKUP(U4068,'Currency Sheet'!A:C,3,)</f>
        <v>DOLLAR</v>
      </c>
      <c r="AC4068" s="42" t="str">
        <f>VLOOKUP(P4068,'Customer List'!B:D,3,)</f>
        <v>OutStation</v>
      </c>
    </row>
    <row r="4069" spans="1:29" x14ac:dyDescent="0.25">
      <c r="A4069" s="21">
        <v>4067</v>
      </c>
      <c r="B4069" s="21" t="s">
        <v>5797</v>
      </c>
      <c r="C4069" s="30">
        <v>45960</v>
      </c>
      <c r="D4069" s="30">
        <v>45973</v>
      </c>
      <c r="E4069" s="47">
        <v>172.2</v>
      </c>
      <c r="F4069" s="47">
        <f t="shared" si="430"/>
        <v>15153.599999999999</v>
      </c>
      <c r="G4069" s="48">
        <f t="shared" si="431"/>
        <v>15153.599999999999</v>
      </c>
      <c r="H4069" s="21">
        <v>693504</v>
      </c>
      <c r="I4069" s="21" t="s">
        <v>5815</v>
      </c>
      <c r="J4069" s="21">
        <v>1</v>
      </c>
      <c r="K4069" s="21">
        <v>1</v>
      </c>
      <c r="L4069" s="21">
        <f t="shared" si="432"/>
        <v>0</v>
      </c>
      <c r="M4069" s="21" t="s">
        <v>6175</v>
      </c>
      <c r="N4069" s="30">
        <v>45988</v>
      </c>
      <c r="O4069" s="48">
        <v>33363.75</v>
      </c>
      <c r="P4069" s="21" t="s">
        <v>901</v>
      </c>
      <c r="Q4069" s="21"/>
      <c r="R4069" s="21"/>
      <c r="S4069" s="3">
        <v>4</v>
      </c>
      <c r="T4069" s="37"/>
      <c r="U4069" s="21" t="s">
        <v>18</v>
      </c>
      <c r="V4069" s="21" t="str">
        <f>VLOOKUP(P4069,'Customer List'!B:C,2,)</f>
        <v>Delhi</v>
      </c>
      <c r="W4069" s="38" t="s">
        <v>637</v>
      </c>
      <c r="X4069" s="30" t="str">
        <f t="shared" ref="X4069:X4073" si="437">IF(OR(R4069 = "PRIYANKA MADAM", R4069 = "DEEPAK", R4069 = "PORTER"),N4069,"")</f>
        <v/>
      </c>
      <c r="Y4069" s="21" t="str">
        <f t="shared" si="433"/>
        <v/>
      </c>
      <c r="Z4069" s="21" t="str">
        <f t="shared" si="434"/>
        <v>Thursday</v>
      </c>
      <c r="AA4069" s="21" t="str">
        <f t="shared" si="435"/>
        <v/>
      </c>
      <c r="AB4069" s="21" t="str">
        <f>VLOOKUP(U4069,'Currency Sheet'!A:C,3,)</f>
        <v>DOLLAR</v>
      </c>
      <c r="AC4069" s="42" t="str">
        <f>VLOOKUP(P4069,'Customer List'!B:D,3,)</f>
        <v>Local</v>
      </c>
    </row>
    <row r="4070" spans="1:29" x14ac:dyDescent="0.25">
      <c r="A4070" s="21">
        <v>4068</v>
      </c>
      <c r="B4070" s="21" t="s">
        <v>5797</v>
      </c>
      <c r="C4070" s="30">
        <v>45960</v>
      </c>
      <c r="D4070" s="30">
        <v>45973</v>
      </c>
      <c r="E4070" s="47">
        <v>4.2</v>
      </c>
      <c r="F4070" s="47">
        <f t="shared" si="430"/>
        <v>369.6</v>
      </c>
      <c r="G4070" s="48">
        <f t="shared" si="431"/>
        <v>1478.4</v>
      </c>
      <c r="H4070" s="21">
        <v>740379</v>
      </c>
      <c r="I4070" s="21" t="s">
        <v>243</v>
      </c>
      <c r="J4070" s="21">
        <v>4</v>
      </c>
      <c r="K4070" s="21"/>
      <c r="L4070" s="21">
        <f t="shared" si="432"/>
        <v>4</v>
      </c>
      <c r="M4070" s="21"/>
      <c r="N4070" s="30"/>
      <c r="O4070" s="48"/>
      <c r="P4070" s="21" t="s">
        <v>1145</v>
      </c>
      <c r="Q4070" s="21"/>
      <c r="R4070" s="21"/>
      <c r="S4070" s="3" t="s">
        <v>299</v>
      </c>
      <c r="T4070" s="37"/>
      <c r="U4070" s="21" t="s">
        <v>18</v>
      </c>
      <c r="V4070" s="21" t="str">
        <f>VLOOKUP(P4070,'Customer List'!B:C,2,)</f>
        <v>STOCK</v>
      </c>
      <c r="W4070" s="38" t="s">
        <v>2025</v>
      </c>
      <c r="X4070" s="30" t="str">
        <f t="shared" si="437"/>
        <v/>
      </c>
      <c r="Y4070" s="21" t="str">
        <f t="shared" si="433"/>
        <v/>
      </c>
      <c r="Z4070" s="21" t="str">
        <f t="shared" si="434"/>
        <v/>
      </c>
      <c r="AA4070" s="21" t="str">
        <f t="shared" si="435"/>
        <v/>
      </c>
      <c r="AB4070" s="21" t="str">
        <f>VLOOKUP(U4070,'Currency Sheet'!A:C,3,)</f>
        <v>DOLLAR</v>
      </c>
      <c r="AC4070" s="42" t="str">
        <f>VLOOKUP(P4070,'Customer List'!B:D,3,)</f>
        <v>STOCK</v>
      </c>
    </row>
    <row r="4071" spans="1:29" x14ac:dyDescent="0.25">
      <c r="A4071" s="21">
        <v>4069</v>
      </c>
      <c r="B4071" s="21" t="s">
        <v>5797</v>
      </c>
      <c r="C4071" s="30">
        <v>45960</v>
      </c>
      <c r="D4071" s="30">
        <v>45973</v>
      </c>
      <c r="E4071" s="47">
        <v>986.4</v>
      </c>
      <c r="F4071" s="47">
        <f t="shared" si="430"/>
        <v>86803.199999999997</v>
      </c>
      <c r="G4071" s="48">
        <f t="shared" si="431"/>
        <v>86803.199999999997</v>
      </c>
      <c r="H4071" s="21">
        <v>741044</v>
      </c>
      <c r="I4071" s="21" t="s">
        <v>5816</v>
      </c>
      <c r="J4071" s="21">
        <v>1</v>
      </c>
      <c r="K4071" s="21">
        <v>1</v>
      </c>
      <c r="L4071" s="21">
        <f t="shared" si="432"/>
        <v>0</v>
      </c>
      <c r="M4071" s="21" t="s">
        <v>6116</v>
      </c>
      <c r="N4071" s="30">
        <v>45986</v>
      </c>
      <c r="O4071" s="48">
        <v>132753</v>
      </c>
      <c r="P4071" s="21" t="s">
        <v>42</v>
      </c>
      <c r="Q4071" s="21" t="s">
        <v>5959</v>
      </c>
      <c r="R4071" s="21" t="s">
        <v>6091</v>
      </c>
      <c r="S4071" s="3">
        <v>4</v>
      </c>
      <c r="T4071" s="37"/>
      <c r="U4071" s="21" t="s">
        <v>18</v>
      </c>
      <c r="V4071" s="21" t="str">
        <f>VLOOKUP(P4071,'Customer List'!B:C,2,)</f>
        <v>Faridabad</v>
      </c>
      <c r="W4071" s="38"/>
      <c r="X4071" s="30">
        <f t="shared" si="437"/>
        <v>45986</v>
      </c>
      <c r="Y4071" s="21">
        <f t="shared" si="433"/>
        <v>0</v>
      </c>
      <c r="Z4071" s="21" t="str">
        <f t="shared" si="434"/>
        <v>Tuesday</v>
      </c>
      <c r="AA4071" s="21" t="str">
        <f t="shared" si="435"/>
        <v>Tuesday</v>
      </c>
      <c r="AB4071" s="21" t="str">
        <f>VLOOKUP(U4071,'Currency Sheet'!A:C,3,)</f>
        <v>DOLLAR</v>
      </c>
      <c r="AC4071" s="42" t="str">
        <f>VLOOKUP(P4071,'Customer List'!B:D,3,)</f>
        <v>Local</v>
      </c>
    </row>
    <row r="4072" spans="1:29" x14ac:dyDescent="0.25">
      <c r="A4072" s="21">
        <v>4070</v>
      </c>
      <c r="B4072" s="21" t="s">
        <v>5797</v>
      </c>
      <c r="C4072" s="30">
        <v>45960</v>
      </c>
      <c r="D4072" s="30">
        <v>45973</v>
      </c>
      <c r="E4072" s="47">
        <v>454.2</v>
      </c>
      <c r="F4072" s="47">
        <f t="shared" si="430"/>
        <v>39969.599999999999</v>
      </c>
      <c r="G4072" s="48">
        <f t="shared" si="431"/>
        <v>79939.199999999997</v>
      </c>
      <c r="H4072" s="21">
        <v>783906</v>
      </c>
      <c r="I4072" s="21" t="s">
        <v>5817</v>
      </c>
      <c r="J4072" s="21">
        <v>2</v>
      </c>
      <c r="K4072" s="21">
        <v>2</v>
      </c>
      <c r="L4072" s="21">
        <f t="shared" si="432"/>
        <v>0</v>
      </c>
      <c r="M4072" s="21" t="s">
        <v>5875</v>
      </c>
      <c r="N4072" s="30">
        <v>45974</v>
      </c>
      <c r="O4072" s="48">
        <v>140802</v>
      </c>
      <c r="P4072" s="21" t="s">
        <v>208</v>
      </c>
      <c r="Q4072" s="21" t="s">
        <v>1127</v>
      </c>
      <c r="R4072" s="21" t="s">
        <v>1127</v>
      </c>
      <c r="S4072" s="3">
        <v>-20</v>
      </c>
      <c r="T4072" s="37"/>
      <c r="U4072" s="21" t="s">
        <v>18</v>
      </c>
      <c r="V4072" s="21" t="str">
        <f>VLOOKUP(P4072,'Customer List'!B:C,2,)</f>
        <v>Delhi</v>
      </c>
      <c r="W4072" s="38"/>
      <c r="X4072" s="30">
        <f t="shared" si="437"/>
        <v>45974</v>
      </c>
      <c r="Y4072" s="21">
        <f t="shared" si="433"/>
        <v>0</v>
      </c>
      <c r="Z4072" s="21" t="str">
        <f t="shared" si="434"/>
        <v>Thursday</v>
      </c>
      <c r="AA4072" s="21" t="str">
        <f t="shared" si="435"/>
        <v>Thursday</v>
      </c>
      <c r="AB4072" s="21" t="str">
        <f>VLOOKUP(U4072,'Currency Sheet'!A:C,3,)</f>
        <v>DOLLAR</v>
      </c>
      <c r="AC4072" s="42" t="str">
        <f>VLOOKUP(P4072,'Customer List'!B:D,3,)</f>
        <v>Local</v>
      </c>
    </row>
    <row r="4073" spans="1:29" x14ac:dyDescent="0.25">
      <c r="A4073" s="21">
        <v>4071</v>
      </c>
      <c r="B4073" s="21" t="s">
        <v>5797</v>
      </c>
      <c r="C4073" s="30">
        <v>45960</v>
      </c>
      <c r="D4073" s="30">
        <v>45973</v>
      </c>
      <c r="E4073" s="47">
        <v>53.4</v>
      </c>
      <c r="F4073" s="47">
        <f t="shared" si="430"/>
        <v>4699.2</v>
      </c>
      <c r="G4073" s="48">
        <f t="shared" si="431"/>
        <v>9398.4</v>
      </c>
      <c r="H4073" s="21">
        <v>844302</v>
      </c>
      <c r="I4073" s="21" t="s">
        <v>5818</v>
      </c>
      <c r="J4073" s="21">
        <v>2</v>
      </c>
      <c r="K4073" s="21">
        <v>2</v>
      </c>
      <c r="L4073" s="21">
        <f t="shared" si="432"/>
        <v>0</v>
      </c>
      <c r="M4073" s="21" t="s">
        <v>5874</v>
      </c>
      <c r="N4073" s="30">
        <v>45974</v>
      </c>
      <c r="O4073" s="48">
        <v>17088</v>
      </c>
      <c r="P4073" s="21" t="s">
        <v>208</v>
      </c>
      <c r="Q4073" s="21" t="s">
        <v>1127</v>
      </c>
      <c r="R4073" s="21" t="s">
        <v>1127</v>
      </c>
      <c r="S4073" s="3">
        <v>4</v>
      </c>
      <c r="T4073" s="37"/>
      <c r="U4073" s="21" t="s">
        <v>18</v>
      </c>
      <c r="V4073" s="21" t="str">
        <f>VLOOKUP(P4073,'Customer List'!B:C,2,)</f>
        <v>Delhi</v>
      </c>
      <c r="W4073" s="38"/>
      <c r="X4073" s="30">
        <f t="shared" si="437"/>
        <v>45974</v>
      </c>
      <c r="Y4073" s="21">
        <f t="shared" si="433"/>
        <v>0</v>
      </c>
      <c r="Z4073" s="21" t="str">
        <f t="shared" si="434"/>
        <v>Thursday</v>
      </c>
      <c r="AA4073" s="21" t="str">
        <f t="shared" si="435"/>
        <v>Thursday</v>
      </c>
      <c r="AB4073" s="21" t="str">
        <f>VLOOKUP(U4073,'Currency Sheet'!A:C,3,)</f>
        <v>DOLLAR</v>
      </c>
      <c r="AC4073" s="42" t="str">
        <f>VLOOKUP(P4073,'Customer List'!B:D,3,)</f>
        <v>Local</v>
      </c>
    </row>
    <row r="4074" spans="1:29" x14ac:dyDescent="0.25">
      <c r="A4074" s="21">
        <v>4072</v>
      </c>
      <c r="B4074" s="21">
        <v>300083874</v>
      </c>
      <c r="C4074" s="30">
        <v>45758</v>
      </c>
      <c r="D4074" s="30">
        <v>45973</v>
      </c>
      <c r="E4074" s="47">
        <v>194.4</v>
      </c>
      <c r="F4074" s="47">
        <f t="shared" si="430"/>
        <v>17107.2</v>
      </c>
      <c r="G4074" s="48">
        <f t="shared" si="431"/>
        <v>17107.2</v>
      </c>
      <c r="H4074" s="21" t="s">
        <v>5819</v>
      </c>
      <c r="I4074" s="21"/>
      <c r="J4074" s="21">
        <v>1</v>
      </c>
      <c r="K4074" s="21">
        <v>1</v>
      </c>
      <c r="L4074" s="21">
        <f t="shared" si="432"/>
        <v>0</v>
      </c>
      <c r="M4074" s="21" t="s">
        <v>5984</v>
      </c>
      <c r="N4074" s="30">
        <v>45976</v>
      </c>
      <c r="O4074" s="48">
        <v>28248.75</v>
      </c>
      <c r="P4074" s="21" t="s">
        <v>2511</v>
      </c>
      <c r="Q4074" s="21">
        <v>58158192256</v>
      </c>
      <c r="R4074" s="21" t="s">
        <v>5912</v>
      </c>
      <c r="S4074" s="3">
        <v>-20</v>
      </c>
      <c r="T4074" s="37"/>
      <c r="U4074" s="21" t="s">
        <v>1141</v>
      </c>
      <c r="V4074" s="21" t="str">
        <f>VLOOKUP(P4074,'Customer List'!B:C,2,)</f>
        <v>MOHALI (PUNJAB)</v>
      </c>
      <c r="W4074" s="38"/>
      <c r="X4074" s="30">
        <v>45978</v>
      </c>
      <c r="Y4074" s="21">
        <f t="shared" si="433"/>
        <v>2</v>
      </c>
      <c r="Z4074" s="21" t="str">
        <f t="shared" si="434"/>
        <v>Saturday</v>
      </c>
      <c r="AA4074" s="21" t="str">
        <f t="shared" si="435"/>
        <v>Monday</v>
      </c>
      <c r="AB4074" s="21" t="str">
        <f>VLOOKUP(U4074,'Currency Sheet'!A:C,3,)</f>
        <v>DOLLAR</v>
      </c>
      <c r="AC4074" s="42" t="str">
        <f>VLOOKUP(P4074,'Customer List'!B:D,3,)</f>
        <v>OutStation</v>
      </c>
    </row>
    <row r="4075" spans="1:29" x14ac:dyDescent="0.25">
      <c r="A4075" s="21">
        <v>4073</v>
      </c>
      <c r="B4075" s="21" t="s">
        <v>5820</v>
      </c>
      <c r="C4075" s="30">
        <v>45968</v>
      </c>
      <c r="D4075" s="30">
        <v>45975</v>
      </c>
      <c r="E4075" s="47">
        <v>63</v>
      </c>
      <c r="F4075" s="47">
        <f t="shared" si="430"/>
        <v>5544</v>
      </c>
      <c r="G4075" s="48">
        <f t="shared" si="431"/>
        <v>5544</v>
      </c>
      <c r="H4075" s="21">
        <v>100516</v>
      </c>
      <c r="I4075" s="21" t="s">
        <v>4757</v>
      </c>
      <c r="J4075" s="21">
        <v>1</v>
      </c>
      <c r="K4075" s="21">
        <v>1</v>
      </c>
      <c r="L4075" s="21">
        <f t="shared" si="432"/>
        <v>0</v>
      </c>
      <c r="M4075" s="21" t="s">
        <v>6235</v>
      </c>
      <c r="N4075" s="30">
        <v>45985</v>
      </c>
      <c r="O4075" s="48">
        <v>8977.5</v>
      </c>
      <c r="P4075" s="21" t="s">
        <v>16</v>
      </c>
      <c r="Q4075" s="21" t="s">
        <v>5959</v>
      </c>
      <c r="R4075" s="21" t="s">
        <v>6091</v>
      </c>
      <c r="S4075" s="3">
        <v>4</v>
      </c>
      <c r="T4075" s="37"/>
      <c r="U4075" s="21" t="s">
        <v>18</v>
      </c>
      <c r="V4075" s="21" t="str">
        <f>VLOOKUP(P4075,'Customer List'!B:C,2,)</f>
        <v>Delhi</v>
      </c>
      <c r="W4075" s="38"/>
      <c r="X4075" s="30">
        <f>IF(OR(R4075 = "PRIYANKA MADAM", R4075 = "DEEPAK", R4075 = "PORTER"),N4075,"")</f>
        <v>45985</v>
      </c>
      <c r="Y4075" s="21">
        <f t="shared" si="433"/>
        <v>0</v>
      </c>
      <c r="Z4075" s="21" t="str">
        <f t="shared" si="434"/>
        <v>Monday</v>
      </c>
      <c r="AA4075" s="21" t="str">
        <f t="shared" si="435"/>
        <v>Monday</v>
      </c>
      <c r="AB4075" s="21" t="str">
        <f>VLOOKUP(U4075,'Currency Sheet'!A:C,3,)</f>
        <v>DOLLAR</v>
      </c>
      <c r="AC4075" s="42" t="str">
        <f>VLOOKUP(P4075,'Customer List'!B:D,3,)</f>
        <v>Local</v>
      </c>
    </row>
    <row r="4076" spans="1:29" x14ac:dyDescent="0.25">
      <c r="A4076" s="21">
        <v>4074</v>
      </c>
      <c r="B4076" s="21" t="s">
        <v>5820</v>
      </c>
      <c r="C4076" s="30">
        <v>45968</v>
      </c>
      <c r="D4076" s="30">
        <v>45975</v>
      </c>
      <c r="E4076" s="47">
        <v>129</v>
      </c>
      <c r="F4076" s="47">
        <f t="shared" si="430"/>
        <v>11352</v>
      </c>
      <c r="G4076" s="48">
        <f t="shared" si="431"/>
        <v>11352</v>
      </c>
      <c r="H4076" s="21">
        <v>100714</v>
      </c>
      <c r="I4076" s="21" t="s">
        <v>4747</v>
      </c>
      <c r="J4076" s="21">
        <v>1</v>
      </c>
      <c r="K4076" s="21">
        <v>1</v>
      </c>
      <c r="L4076" s="21">
        <f t="shared" si="432"/>
        <v>0</v>
      </c>
      <c r="M4076" s="21" t="s">
        <v>5992</v>
      </c>
      <c r="N4076" s="30">
        <v>45976</v>
      </c>
      <c r="O4076" s="48">
        <v>17238.7</v>
      </c>
      <c r="P4076" s="21" t="s">
        <v>276</v>
      </c>
      <c r="Q4076" s="21">
        <v>58158193520</v>
      </c>
      <c r="R4076" s="21" t="s">
        <v>5912</v>
      </c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>
        <v>45979</v>
      </c>
      <c r="Y4076" s="21">
        <f t="shared" si="433"/>
        <v>3</v>
      </c>
      <c r="Z4076" s="21" t="str">
        <f t="shared" si="434"/>
        <v>Saturday</v>
      </c>
      <c r="AA4076" s="21" t="str">
        <f t="shared" si="435"/>
        <v>Tuesday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x14ac:dyDescent="0.25">
      <c r="A4077" s="21">
        <v>4075</v>
      </c>
      <c r="B4077" s="21" t="s">
        <v>5820</v>
      </c>
      <c r="C4077" s="30">
        <v>45968</v>
      </c>
      <c r="D4077" s="30">
        <v>45975</v>
      </c>
      <c r="E4077" s="47">
        <v>129</v>
      </c>
      <c r="F4077" s="47">
        <f t="shared" si="430"/>
        <v>11352</v>
      </c>
      <c r="G4077" s="48">
        <f t="shared" si="431"/>
        <v>11352</v>
      </c>
      <c r="H4077" s="21">
        <v>101224</v>
      </c>
      <c r="I4077" s="21" t="s">
        <v>4748</v>
      </c>
      <c r="J4077" s="21">
        <v>1</v>
      </c>
      <c r="K4077" s="21">
        <v>1</v>
      </c>
      <c r="L4077" s="21">
        <f t="shared" si="432"/>
        <v>0</v>
      </c>
      <c r="M4077" s="21" t="s">
        <v>5992</v>
      </c>
      <c r="N4077" s="30">
        <v>45976</v>
      </c>
      <c r="O4077" s="48">
        <v>17238.7</v>
      </c>
      <c r="P4077" s="21" t="s">
        <v>276</v>
      </c>
      <c r="Q4077" s="21">
        <v>58158193520</v>
      </c>
      <c r="R4077" s="21" t="s">
        <v>5912</v>
      </c>
      <c r="S4077" s="3">
        <v>4</v>
      </c>
      <c r="T4077" s="37"/>
      <c r="U4077" s="21" t="s">
        <v>18</v>
      </c>
      <c r="V4077" s="21" t="str">
        <f>VLOOKUP(P4077,'Customer List'!B:C,2,)</f>
        <v>Pune</v>
      </c>
      <c r="W4077" s="38"/>
      <c r="X4077" s="30">
        <v>45979</v>
      </c>
      <c r="Y4077" s="21">
        <f t="shared" si="433"/>
        <v>3</v>
      </c>
      <c r="Z4077" s="21" t="str">
        <f t="shared" si="434"/>
        <v>Saturday</v>
      </c>
      <c r="AA4077" s="21" t="str">
        <f t="shared" si="435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x14ac:dyDescent="0.25">
      <c r="A4078" s="21">
        <v>4076</v>
      </c>
      <c r="B4078" s="21" t="s">
        <v>5820</v>
      </c>
      <c r="C4078" s="30">
        <v>45968</v>
      </c>
      <c r="D4078" s="30">
        <v>45975</v>
      </c>
      <c r="E4078" s="47">
        <v>115.5</v>
      </c>
      <c r="F4078" s="47">
        <f t="shared" si="430"/>
        <v>10164</v>
      </c>
      <c r="G4078" s="48">
        <f t="shared" si="431"/>
        <v>10164</v>
      </c>
      <c r="H4078" s="21">
        <v>101245</v>
      </c>
      <c r="I4078" s="21" t="s">
        <v>4748</v>
      </c>
      <c r="J4078" s="21">
        <v>1</v>
      </c>
      <c r="K4078" s="21">
        <v>1</v>
      </c>
      <c r="L4078" s="21">
        <f t="shared" si="432"/>
        <v>0</v>
      </c>
      <c r="M4078" s="21" t="s">
        <v>5943</v>
      </c>
      <c r="N4078" s="30">
        <v>45978</v>
      </c>
      <c r="O4078" s="48">
        <v>16623.75</v>
      </c>
      <c r="P4078" s="21" t="s">
        <v>5833</v>
      </c>
      <c r="Q4078" s="21" t="s">
        <v>5910</v>
      </c>
      <c r="R4078" s="21" t="s">
        <v>5912</v>
      </c>
      <c r="S4078" s="3">
        <v>4</v>
      </c>
      <c r="T4078" s="37"/>
      <c r="U4078" s="21" t="s">
        <v>18</v>
      </c>
      <c r="V4078" s="21" t="str">
        <f>VLOOKUP(P4078,'Customer List'!B:C,2,)</f>
        <v>ROORKE</v>
      </c>
      <c r="W4078" s="38"/>
      <c r="X4078" s="30">
        <v>45979</v>
      </c>
      <c r="Y4078" s="21">
        <f t="shared" si="433"/>
        <v>1</v>
      </c>
      <c r="Z4078" s="21" t="str">
        <f t="shared" si="434"/>
        <v>Monday</v>
      </c>
      <c r="AA4078" s="21" t="str">
        <f t="shared" si="435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x14ac:dyDescent="0.25">
      <c r="A4079" s="21">
        <v>4077</v>
      </c>
      <c r="B4079" s="21" t="s">
        <v>5820</v>
      </c>
      <c r="C4079" s="30">
        <v>45968</v>
      </c>
      <c r="D4079" s="30">
        <v>45975</v>
      </c>
      <c r="E4079" s="47">
        <v>32.4</v>
      </c>
      <c r="F4079" s="47">
        <f t="shared" si="430"/>
        <v>2851.2</v>
      </c>
      <c r="G4079" s="48">
        <f t="shared" si="431"/>
        <v>2851.2</v>
      </c>
      <c r="H4079" s="21">
        <v>101319</v>
      </c>
      <c r="I4079" s="21" t="s">
        <v>5160</v>
      </c>
      <c r="J4079" s="21">
        <v>1</v>
      </c>
      <c r="K4079" s="21">
        <v>1</v>
      </c>
      <c r="L4079" s="21">
        <f t="shared" si="432"/>
        <v>0</v>
      </c>
      <c r="M4079" s="21" t="s">
        <v>5992</v>
      </c>
      <c r="N4079" s="30">
        <v>45976</v>
      </c>
      <c r="O4079" s="48">
        <v>4329.72</v>
      </c>
      <c r="P4079" s="21" t="s">
        <v>276</v>
      </c>
      <c r="Q4079" s="21">
        <v>58158193520</v>
      </c>
      <c r="R4079" s="21" t="s">
        <v>5912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33"/>
        <v>3</v>
      </c>
      <c r="Z4079" s="21" t="str">
        <f t="shared" si="434"/>
        <v>Saturday</v>
      </c>
      <c r="AA4079" s="21" t="str">
        <f t="shared" si="435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x14ac:dyDescent="0.25">
      <c r="A4080" s="21">
        <v>4078</v>
      </c>
      <c r="B4080" s="21" t="s">
        <v>5820</v>
      </c>
      <c r="C4080" s="30">
        <v>45968</v>
      </c>
      <c r="D4080" s="30">
        <v>45975</v>
      </c>
      <c r="E4080" s="47">
        <v>144.6</v>
      </c>
      <c r="F4080" s="47">
        <f t="shared" si="430"/>
        <v>12724.8</v>
      </c>
      <c r="G4080" s="48">
        <f t="shared" si="431"/>
        <v>12724.8</v>
      </c>
      <c r="H4080" s="21">
        <v>102045</v>
      </c>
      <c r="I4080" s="21" t="s">
        <v>5161</v>
      </c>
      <c r="J4080" s="21">
        <v>1</v>
      </c>
      <c r="K4080" s="21">
        <v>1</v>
      </c>
      <c r="L4080" s="21">
        <f t="shared" si="432"/>
        <v>0</v>
      </c>
      <c r="M4080" s="21" t="s">
        <v>5992</v>
      </c>
      <c r="N4080" s="30">
        <v>45976</v>
      </c>
      <c r="O4080" s="48">
        <v>19323.38</v>
      </c>
      <c r="P4080" s="21" t="s">
        <v>276</v>
      </c>
      <c r="Q4080" s="21">
        <v>58158193520</v>
      </c>
      <c r="R4080" s="21" t="s">
        <v>5912</v>
      </c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/>
      <c r="X4080" s="30">
        <v>45979</v>
      </c>
      <c r="Y4080" s="21">
        <f t="shared" si="433"/>
        <v>3</v>
      </c>
      <c r="Z4080" s="21" t="str">
        <f t="shared" si="434"/>
        <v>Saturday</v>
      </c>
      <c r="AA4080" s="21" t="str">
        <f t="shared" si="435"/>
        <v>Tuesday</v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x14ac:dyDescent="0.25">
      <c r="A4081" s="21">
        <v>4079</v>
      </c>
      <c r="B4081" s="21" t="s">
        <v>5820</v>
      </c>
      <c r="C4081" s="30">
        <v>45968</v>
      </c>
      <c r="D4081" s="30">
        <v>45975</v>
      </c>
      <c r="E4081" s="47">
        <v>300.3</v>
      </c>
      <c r="F4081" s="47">
        <f t="shared" si="430"/>
        <v>26426.400000000001</v>
      </c>
      <c r="G4081" s="48">
        <f t="shared" si="431"/>
        <v>26426.400000000001</v>
      </c>
      <c r="H4081" s="21">
        <v>104532</v>
      </c>
      <c r="I4081" s="21" t="s">
        <v>5165</v>
      </c>
      <c r="J4081" s="21">
        <v>1</v>
      </c>
      <c r="K4081" s="21">
        <v>1</v>
      </c>
      <c r="L4081" s="21">
        <f t="shared" si="432"/>
        <v>0</v>
      </c>
      <c r="M4081" s="21" t="s">
        <v>6235</v>
      </c>
      <c r="N4081" s="30">
        <v>45985</v>
      </c>
      <c r="O4081" s="48">
        <v>36679.5</v>
      </c>
      <c r="P4081" s="21" t="s">
        <v>16</v>
      </c>
      <c r="Q4081" s="21" t="s">
        <v>5959</v>
      </c>
      <c r="R4081" s="21" t="s">
        <v>6091</v>
      </c>
      <c r="S4081" s="3">
        <v>4</v>
      </c>
      <c r="T4081" s="37"/>
      <c r="U4081" s="21" t="s">
        <v>18</v>
      </c>
      <c r="V4081" s="21" t="str">
        <f>VLOOKUP(P4081,'Customer List'!B:C,2,)</f>
        <v>Delhi</v>
      </c>
      <c r="W4081" s="38"/>
      <c r="X4081" s="30">
        <f>IF(OR(R4081 = "PRIYANKA MADAM", R4081 = "DEEPAK", R4081 = "PORTER"),N4081,"")</f>
        <v>45985</v>
      </c>
      <c r="Y4081" s="21">
        <f t="shared" si="433"/>
        <v>0</v>
      </c>
      <c r="Z4081" s="21" t="str">
        <f t="shared" si="434"/>
        <v>Monday</v>
      </c>
      <c r="AA4081" s="21" t="str">
        <f t="shared" si="435"/>
        <v>Monday</v>
      </c>
      <c r="AB4081" s="21" t="str">
        <f>VLOOKUP(U4081,'Currency Sheet'!A:C,3,)</f>
        <v>DOLLAR</v>
      </c>
      <c r="AC4081" s="42" t="str">
        <f>VLOOKUP(P4081,'Customer List'!B:D,3,)</f>
        <v>Local</v>
      </c>
    </row>
    <row r="4082" spans="1:29" x14ac:dyDescent="0.25">
      <c r="A4082" s="21">
        <v>4080</v>
      </c>
      <c r="B4082" s="21" t="s">
        <v>5820</v>
      </c>
      <c r="C4082" s="30">
        <v>45968</v>
      </c>
      <c r="D4082" s="30">
        <v>45975</v>
      </c>
      <c r="E4082" s="47">
        <v>158.4</v>
      </c>
      <c r="F4082" s="47">
        <f t="shared" si="430"/>
        <v>13939.2</v>
      </c>
      <c r="G4082" s="48">
        <f t="shared" si="431"/>
        <v>13939.2</v>
      </c>
      <c r="H4082" s="21">
        <v>104714</v>
      </c>
      <c r="I4082" s="21" t="s">
        <v>4751</v>
      </c>
      <c r="J4082" s="21">
        <v>1</v>
      </c>
      <c r="K4082" s="21">
        <v>1</v>
      </c>
      <c r="L4082" s="21">
        <f t="shared" si="432"/>
        <v>0</v>
      </c>
      <c r="M4082" s="21" t="s">
        <v>5992</v>
      </c>
      <c r="N4082" s="30">
        <v>45976</v>
      </c>
      <c r="O4082" s="48">
        <v>21167.52</v>
      </c>
      <c r="P4082" s="21" t="s">
        <v>276</v>
      </c>
      <c r="Q4082" s="21">
        <v>58158193520</v>
      </c>
      <c r="R4082" s="21" t="s">
        <v>5912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33"/>
        <v>3</v>
      </c>
      <c r="Z4082" s="21" t="str">
        <f t="shared" si="434"/>
        <v>Saturday</v>
      </c>
      <c r="AA4082" s="21" t="str">
        <f t="shared" si="435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x14ac:dyDescent="0.25">
      <c r="A4083" s="21">
        <v>4081</v>
      </c>
      <c r="B4083" s="21" t="s">
        <v>5820</v>
      </c>
      <c r="C4083" s="30">
        <v>45968</v>
      </c>
      <c r="D4083" s="30">
        <v>45975</v>
      </c>
      <c r="E4083" s="47">
        <v>168</v>
      </c>
      <c r="F4083" s="47">
        <f t="shared" si="430"/>
        <v>14784</v>
      </c>
      <c r="G4083" s="48">
        <f t="shared" si="431"/>
        <v>14784</v>
      </c>
      <c r="H4083" s="21">
        <v>105006</v>
      </c>
      <c r="I4083" s="21" t="s">
        <v>4752</v>
      </c>
      <c r="J4083" s="21">
        <v>1</v>
      </c>
      <c r="K4083" s="21">
        <v>1</v>
      </c>
      <c r="L4083" s="21">
        <f t="shared" si="432"/>
        <v>0</v>
      </c>
      <c r="M4083" s="21" t="s">
        <v>5992</v>
      </c>
      <c r="N4083" s="30">
        <v>45976</v>
      </c>
      <c r="O4083" s="48">
        <v>22450.400000000001</v>
      </c>
      <c r="P4083" s="21" t="s">
        <v>276</v>
      </c>
      <c r="Q4083" s="21">
        <v>58158193520</v>
      </c>
      <c r="R4083" s="21" t="s">
        <v>5912</v>
      </c>
      <c r="S4083" s="3">
        <v>4</v>
      </c>
      <c r="T4083" s="37"/>
      <c r="U4083" s="21" t="s">
        <v>18</v>
      </c>
      <c r="V4083" s="21" t="str">
        <f>VLOOKUP(P4083,'Customer List'!B:C,2,)</f>
        <v>Pune</v>
      </c>
      <c r="W4083" s="38"/>
      <c r="X4083" s="30">
        <v>45979</v>
      </c>
      <c r="Y4083" s="21">
        <f t="shared" si="433"/>
        <v>3</v>
      </c>
      <c r="Z4083" s="21" t="str">
        <f t="shared" si="434"/>
        <v>Saturday</v>
      </c>
      <c r="AA4083" s="21" t="str">
        <f t="shared" si="435"/>
        <v>Tuesday</v>
      </c>
      <c r="AB4083" s="21" t="str">
        <f>VLOOKUP(U4083,'Currency Sheet'!A:C,3,)</f>
        <v>DOLLAR</v>
      </c>
      <c r="AC4083" s="42" t="str">
        <f>VLOOKUP(P4083,'Customer List'!B:D,3,)</f>
        <v>OutStation</v>
      </c>
    </row>
    <row r="4084" spans="1:29" x14ac:dyDescent="0.25">
      <c r="A4084" s="21">
        <v>4082</v>
      </c>
      <c r="B4084" s="21" t="s">
        <v>5820</v>
      </c>
      <c r="C4084" s="30">
        <v>45968</v>
      </c>
      <c r="D4084" s="30">
        <v>45975</v>
      </c>
      <c r="E4084" s="47">
        <v>186.6</v>
      </c>
      <c r="F4084" s="47">
        <f t="shared" si="430"/>
        <v>16420.8</v>
      </c>
      <c r="G4084" s="48">
        <f t="shared" si="431"/>
        <v>16420.8</v>
      </c>
      <c r="H4084" s="21">
        <v>116122</v>
      </c>
      <c r="I4084" s="21" t="s">
        <v>5821</v>
      </c>
      <c r="J4084" s="21">
        <v>1</v>
      </c>
      <c r="K4084" s="21">
        <v>1</v>
      </c>
      <c r="L4084" s="21">
        <f t="shared" si="432"/>
        <v>0</v>
      </c>
      <c r="M4084" s="21" t="s">
        <v>6234</v>
      </c>
      <c r="N4084" s="30">
        <v>45985</v>
      </c>
      <c r="O4084" s="48">
        <v>26590.5</v>
      </c>
      <c r="P4084" s="21" t="s">
        <v>16</v>
      </c>
      <c r="Q4084" s="21" t="s">
        <v>5959</v>
      </c>
      <c r="R4084" s="21" t="s">
        <v>6091</v>
      </c>
      <c r="S4084" s="3">
        <v>4</v>
      </c>
      <c r="T4084" s="37"/>
      <c r="U4084" s="21" t="s">
        <v>18</v>
      </c>
      <c r="V4084" s="21" t="str">
        <f>VLOOKUP(P4084,'Customer List'!B:C,2,)</f>
        <v>Delhi</v>
      </c>
      <c r="W4084" s="38"/>
      <c r="X4084" s="30">
        <f t="shared" ref="X4084:X4085" si="438">IF(OR(R4084 = "PRIYANKA MADAM", R4084 = "DEEPAK", R4084 = "PORTER"),N4084,"")</f>
        <v>45985</v>
      </c>
      <c r="Y4084" s="21">
        <f t="shared" si="433"/>
        <v>0</v>
      </c>
      <c r="Z4084" s="21" t="str">
        <f t="shared" si="434"/>
        <v>Monday</v>
      </c>
      <c r="AA4084" s="21" t="str">
        <f t="shared" si="435"/>
        <v>Monday</v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x14ac:dyDescent="0.25">
      <c r="A4085" s="21">
        <v>4083</v>
      </c>
      <c r="B4085" s="21" t="s">
        <v>5820</v>
      </c>
      <c r="C4085" s="30">
        <v>45968</v>
      </c>
      <c r="D4085" s="30">
        <v>45975</v>
      </c>
      <c r="E4085" s="47">
        <v>84.6</v>
      </c>
      <c r="F4085" s="47">
        <f t="shared" si="430"/>
        <v>7444.7999999999993</v>
      </c>
      <c r="G4085" s="48">
        <f t="shared" si="431"/>
        <v>7444.7999999999993</v>
      </c>
      <c r="H4085" s="21">
        <v>116415</v>
      </c>
      <c r="I4085" s="21" t="s">
        <v>5822</v>
      </c>
      <c r="J4085" s="21">
        <v>1</v>
      </c>
      <c r="K4085" s="21">
        <v>1</v>
      </c>
      <c r="L4085" s="21">
        <f t="shared" si="432"/>
        <v>0</v>
      </c>
      <c r="M4085" s="21" t="s">
        <v>6118</v>
      </c>
      <c r="N4085" s="30">
        <v>45986</v>
      </c>
      <c r="O4085" s="48">
        <v>12055.5</v>
      </c>
      <c r="P4085" s="21" t="s">
        <v>42</v>
      </c>
      <c r="Q4085" s="21" t="s">
        <v>5959</v>
      </c>
      <c r="R4085" s="21" t="s">
        <v>6091</v>
      </c>
      <c r="S4085" s="3">
        <v>4</v>
      </c>
      <c r="T4085" s="37"/>
      <c r="U4085" s="21" t="s">
        <v>18</v>
      </c>
      <c r="V4085" s="21" t="str">
        <f>VLOOKUP(P4085,'Customer List'!B:C,2,)</f>
        <v>Faridabad</v>
      </c>
      <c r="W4085" s="38"/>
      <c r="X4085" s="30">
        <f t="shared" si="438"/>
        <v>45986</v>
      </c>
      <c r="Y4085" s="21">
        <f t="shared" si="433"/>
        <v>0</v>
      </c>
      <c r="Z4085" s="21" t="str">
        <f t="shared" si="434"/>
        <v>Tuesday</v>
      </c>
      <c r="AA4085" s="21" t="str">
        <f t="shared" si="435"/>
        <v>Tuesday</v>
      </c>
      <c r="AB4085" s="21" t="str">
        <f>VLOOKUP(U4085,'Currency Sheet'!A:C,3,)</f>
        <v>DOLLAR</v>
      </c>
      <c r="AC4085" s="42" t="str">
        <f>VLOOKUP(P4085,'Customer List'!B:D,3,)</f>
        <v>Local</v>
      </c>
    </row>
    <row r="4086" spans="1:29" x14ac:dyDescent="0.25">
      <c r="A4086" s="21">
        <v>4084</v>
      </c>
      <c r="B4086" s="21" t="s">
        <v>5820</v>
      </c>
      <c r="C4086" s="30">
        <v>45968</v>
      </c>
      <c r="D4086" s="30">
        <v>45975</v>
      </c>
      <c r="E4086" s="47">
        <v>175.2</v>
      </c>
      <c r="F4086" s="47">
        <f t="shared" si="430"/>
        <v>15417.599999999999</v>
      </c>
      <c r="G4086" s="48">
        <f t="shared" si="431"/>
        <v>15417.599999999999</v>
      </c>
      <c r="H4086" s="21">
        <v>117316</v>
      </c>
      <c r="I4086" s="21" t="s">
        <v>4758</v>
      </c>
      <c r="J4086" s="21">
        <v>1</v>
      </c>
      <c r="K4086" s="21">
        <v>1</v>
      </c>
      <c r="L4086" s="21">
        <f t="shared" si="432"/>
        <v>0</v>
      </c>
      <c r="M4086" s="21" t="s">
        <v>5992</v>
      </c>
      <c r="N4086" s="30">
        <v>45976</v>
      </c>
      <c r="O4086" s="48">
        <v>23412.560000000001</v>
      </c>
      <c r="P4086" s="21" t="s">
        <v>276</v>
      </c>
      <c r="Q4086" s="21">
        <v>58158193520</v>
      </c>
      <c r="R4086" s="21" t="s">
        <v>5912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33"/>
        <v>3</v>
      </c>
      <c r="Z4086" s="21" t="str">
        <f t="shared" si="434"/>
        <v>Saturday</v>
      </c>
      <c r="AA4086" s="21" t="str">
        <f t="shared" si="435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x14ac:dyDescent="0.25">
      <c r="A4087" s="21">
        <v>4085</v>
      </c>
      <c r="B4087" s="21" t="s">
        <v>5820</v>
      </c>
      <c r="C4087" s="30">
        <v>45968</v>
      </c>
      <c r="D4087" s="30">
        <v>45975</v>
      </c>
      <c r="E4087" s="47">
        <v>165.6</v>
      </c>
      <c r="F4087" s="47">
        <f t="shared" si="430"/>
        <v>14572.8</v>
      </c>
      <c r="G4087" s="48">
        <f t="shared" si="431"/>
        <v>14572.8</v>
      </c>
      <c r="H4087" s="21">
        <v>121626</v>
      </c>
      <c r="I4087" s="21" t="s">
        <v>5823</v>
      </c>
      <c r="J4087" s="21">
        <v>1</v>
      </c>
      <c r="K4087" s="21">
        <v>1</v>
      </c>
      <c r="L4087" s="21">
        <f t="shared" si="432"/>
        <v>0</v>
      </c>
      <c r="M4087" s="21" t="s">
        <v>5992</v>
      </c>
      <c r="N4087" s="30">
        <v>45976</v>
      </c>
      <c r="O4087" s="48">
        <v>22129.68</v>
      </c>
      <c r="P4087" s="21" t="s">
        <v>276</v>
      </c>
      <c r="Q4087" s="21">
        <v>58158193520</v>
      </c>
      <c r="R4087" s="21" t="s">
        <v>5912</v>
      </c>
      <c r="S4087" s="3">
        <v>4</v>
      </c>
      <c r="T4087" s="37"/>
      <c r="U4087" s="21" t="s">
        <v>18</v>
      </c>
      <c r="V4087" s="21" t="str">
        <f>VLOOKUP(P4087,'Customer List'!B:C,2,)</f>
        <v>Pune</v>
      </c>
      <c r="W4087" s="38"/>
      <c r="X4087" s="30">
        <v>45979</v>
      </c>
      <c r="Y4087" s="21">
        <f t="shared" si="433"/>
        <v>3</v>
      </c>
      <c r="Z4087" s="21" t="str">
        <f t="shared" si="434"/>
        <v>Saturday</v>
      </c>
      <c r="AA4087" s="21" t="str">
        <f t="shared" si="435"/>
        <v>Tuesday</v>
      </c>
      <c r="AB4087" s="21" t="str">
        <f>VLOOKUP(U4087,'Currency Sheet'!A:C,3,)</f>
        <v>DOLLAR</v>
      </c>
      <c r="AC4087" s="42" t="str">
        <f>VLOOKUP(P4087,'Customer List'!B:D,3,)</f>
        <v>OutStation</v>
      </c>
    </row>
    <row r="4088" spans="1:29" x14ac:dyDescent="0.25">
      <c r="A4088" s="21">
        <v>4086</v>
      </c>
      <c r="B4088" s="21" t="s">
        <v>5820</v>
      </c>
      <c r="C4088" s="30">
        <v>45968</v>
      </c>
      <c r="D4088" s="30">
        <v>45975</v>
      </c>
      <c r="E4088" s="47">
        <v>177.1</v>
      </c>
      <c r="F4088" s="47">
        <f t="shared" si="430"/>
        <v>15584.8</v>
      </c>
      <c r="G4088" s="48">
        <f t="shared" si="431"/>
        <v>15584.8</v>
      </c>
      <c r="H4088" s="21">
        <v>123137</v>
      </c>
      <c r="I4088" s="21" t="s">
        <v>4760</v>
      </c>
      <c r="J4088" s="21">
        <v>1</v>
      </c>
      <c r="K4088" s="21">
        <v>1</v>
      </c>
      <c r="L4088" s="21">
        <f t="shared" si="432"/>
        <v>0</v>
      </c>
      <c r="M4088" s="21" t="s">
        <v>6235</v>
      </c>
      <c r="N4088" s="30">
        <v>45985</v>
      </c>
      <c r="O4088" s="48">
        <v>21631.5</v>
      </c>
      <c r="P4088" s="21" t="s">
        <v>16</v>
      </c>
      <c r="Q4088" s="21" t="s">
        <v>5959</v>
      </c>
      <c r="R4088" s="21" t="s">
        <v>6091</v>
      </c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>
        <f t="shared" ref="X4088:X4090" si="439">IF(OR(R4088 = "PRIYANKA MADAM", R4088 = "DEEPAK", R4088 = "PORTER"),N4088,"")</f>
        <v>45985</v>
      </c>
      <c r="Y4088" s="21">
        <f t="shared" si="433"/>
        <v>0</v>
      </c>
      <c r="Z4088" s="21" t="str">
        <f t="shared" si="434"/>
        <v>Monday</v>
      </c>
      <c r="AA4088" s="21" t="str">
        <f t="shared" si="435"/>
        <v>Monday</v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x14ac:dyDescent="0.25">
      <c r="A4089" s="21">
        <v>4087</v>
      </c>
      <c r="B4089" s="21" t="s">
        <v>5820</v>
      </c>
      <c r="C4089" s="30">
        <v>45968</v>
      </c>
      <c r="D4089" s="30">
        <v>45975</v>
      </c>
      <c r="E4089" s="47">
        <v>148.80000000000001</v>
      </c>
      <c r="F4089" s="47">
        <f t="shared" si="430"/>
        <v>13094.400000000001</v>
      </c>
      <c r="G4089" s="48">
        <f t="shared" si="431"/>
        <v>13094.400000000001</v>
      </c>
      <c r="H4089" s="21">
        <v>127622</v>
      </c>
      <c r="I4089" s="21" t="s">
        <v>5171</v>
      </c>
      <c r="J4089" s="21">
        <v>1</v>
      </c>
      <c r="K4089" s="21">
        <v>1</v>
      </c>
      <c r="L4089" s="21">
        <f t="shared" si="432"/>
        <v>0</v>
      </c>
      <c r="M4089" s="21" t="s">
        <v>6234</v>
      </c>
      <c r="N4089" s="30">
        <v>45985</v>
      </c>
      <c r="O4089" s="48">
        <v>21204</v>
      </c>
      <c r="P4089" s="21" t="s">
        <v>16</v>
      </c>
      <c r="Q4089" s="21" t="s">
        <v>5959</v>
      </c>
      <c r="R4089" s="21" t="s">
        <v>6091</v>
      </c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>
        <f t="shared" si="439"/>
        <v>45985</v>
      </c>
      <c r="Y4089" s="21">
        <f t="shared" si="433"/>
        <v>0</v>
      </c>
      <c r="Z4089" s="21" t="str">
        <f t="shared" si="434"/>
        <v>Monday</v>
      </c>
      <c r="AA4089" s="21" t="str">
        <f t="shared" si="435"/>
        <v>Monday</v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x14ac:dyDescent="0.25">
      <c r="A4090" s="21">
        <v>4088</v>
      </c>
      <c r="B4090" s="21" t="s">
        <v>5820</v>
      </c>
      <c r="C4090" s="30">
        <v>45968</v>
      </c>
      <c r="D4090" s="30">
        <v>45975</v>
      </c>
      <c r="E4090" s="47">
        <v>225</v>
      </c>
      <c r="F4090" s="47">
        <f t="shared" si="430"/>
        <v>19800</v>
      </c>
      <c r="G4090" s="48">
        <f t="shared" si="431"/>
        <v>19800</v>
      </c>
      <c r="H4090" s="21">
        <v>146528</v>
      </c>
      <c r="I4090" s="21" t="s">
        <v>5824</v>
      </c>
      <c r="J4090" s="21">
        <v>1</v>
      </c>
      <c r="K4090" s="21">
        <v>1</v>
      </c>
      <c r="L4090" s="21">
        <f t="shared" si="432"/>
        <v>0</v>
      </c>
      <c r="M4090" s="21" t="s">
        <v>6234</v>
      </c>
      <c r="N4090" s="30">
        <v>45985</v>
      </c>
      <c r="O4090" s="48">
        <v>32062.5</v>
      </c>
      <c r="P4090" s="21" t="s">
        <v>16</v>
      </c>
      <c r="Q4090" s="21" t="s">
        <v>5959</v>
      </c>
      <c r="R4090" s="21" t="s">
        <v>6091</v>
      </c>
      <c r="S4090" s="3">
        <v>4</v>
      </c>
      <c r="T4090" s="37"/>
      <c r="U4090" s="21" t="s">
        <v>18</v>
      </c>
      <c r="V4090" s="21" t="str">
        <f>VLOOKUP(P4090,'Customer List'!B:C,2,)</f>
        <v>Delhi</v>
      </c>
      <c r="W4090" s="38"/>
      <c r="X4090" s="30">
        <f t="shared" si="439"/>
        <v>45985</v>
      </c>
      <c r="Y4090" s="21">
        <f t="shared" si="433"/>
        <v>0</v>
      </c>
      <c r="Z4090" s="21" t="str">
        <f t="shared" si="434"/>
        <v>Monday</v>
      </c>
      <c r="AA4090" s="21" t="str">
        <f t="shared" si="435"/>
        <v>Monday</v>
      </c>
      <c r="AB4090" s="21" t="str">
        <f>VLOOKUP(U4090,'Currency Sheet'!A:C,3,)</f>
        <v>DOLLAR</v>
      </c>
      <c r="AC4090" s="42" t="str">
        <f>VLOOKUP(P4090,'Customer List'!B:D,3,)</f>
        <v>Local</v>
      </c>
    </row>
    <row r="4091" spans="1:29" x14ac:dyDescent="0.25">
      <c r="A4091" s="21">
        <v>4089</v>
      </c>
      <c r="B4091" s="21" t="s">
        <v>5820</v>
      </c>
      <c r="C4091" s="30">
        <v>45968</v>
      </c>
      <c r="D4091" s="30">
        <v>45975</v>
      </c>
      <c r="E4091" s="47">
        <v>126.6</v>
      </c>
      <c r="F4091" s="47">
        <f t="shared" si="430"/>
        <v>11140.8</v>
      </c>
      <c r="G4091" s="48">
        <f t="shared" si="431"/>
        <v>11140.8</v>
      </c>
      <c r="H4091" s="21">
        <v>157614</v>
      </c>
      <c r="I4091" s="21" t="s">
        <v>5825</v>
      </c>
      <c r="J4091" s="21">
        <v>1</v>
      </c>
      <c r="K4091" s="21">
        <v>1</v>
      </c>
      <c r="L4091" s="21">
        <f t="shared" si="432"/>
        <v>0</v>
      </c>
      <c r="M4091" s="21" t="s">
        <v>5992</v>
      </c>
      <c r="N4091" s="30">
        <v>45976</v>
      </c>
      <c r="O4091" s="48">
        <v>16917.98</v>
      </c>
      <c r="P4091" s="21" t="s">
        <v>276</v>
      </c>
      <c r="Q4091" s="21">
        <v>58158193520</v>
      </c>
      <c r="R4091" s="21" t="s">
        <v>5912</v>
      </c>
      <c r="S4091" s="3">
        <v>4</v>
      </c>
      <c r="T4091" s="37"/>
      <c r="U4091" s="21" t="s">
        <v>18</v>
      </c>
      <c r="V4091" s="21" t="str">
        <f>VLOOKUP(P4091,'Customer List'!B:C,2,)</f>
        <v>Pune</v>
      </c>
      <c r="W4091" s="38"/>
      <c r="X4091" s="30">
        <v>45979</v>
      </c>
      <c r="Y4091" s="21">
        <f t="shared" si="433"/>
        <v>3</v>
      </c>
      <c r="Z4091" s="21" t="str">
        <f t="shared" si="434"/>
        <v>Saturday</v>
      </c>
      <c r="AA4091" s="21" t="str">
        <f t="shared" si="435"/>
        <v>Tuesday</v>
      </c>
      <c r="AB4091" s="21" t="str">
        <f>VLOOKUP(U4091,'Currency Sheet'!A:C,3,)</f>
        <v>DOLLAR</v>
      </c>
      <c r="AC4091" s="42" t="str">
        <f>VLOOKUP(P4091,'Customer List'!B:D,3,)</f>
        <v>OutStation</v>
      </c>
    </row>
    <row r="4092" spans="1:29" x14ac:dyDescent="0.25">
      <c r="A4092" s="21">
        <v>4090</v>
      </c>
      <c r="B4092" s="21" t="s">
        <v>5820</v>
      </c>
      <c r="C4092" s="30">
        <v>45968</v>
      </c>
      <c r="D4092" s="30">
        <v>45975</v>
      </c>
      <c r="E4092" s="47">
        <v>26.4</v>
      </c>
      <c r="F4092" s="47">
        <f t="shared" si="430"/>
        <v>2323.1999999999998</v>
      </c>
      <c r="G4092" s="48">
        <f t="shared" si="431"/>
        <v>2323.1999999999998</v>
      </c>
      <c r="H4092" s="21">
        <v>300402</v>
      </c>
      <c r="I4092" s="21" t="s">
        <v>4767</v>
      </c>
      <c r="J4092" s="21">
        <v>1</v>
      </c>
      <c r="K4092" s="21">
        <v>1</v>
      </c>
      <c r="L4092" s="21">
        <f t="shared" si="432"/>
        <v>0</v>
      </c>
      <c r="M4092" s="21" t="s">
        <v>6239</v>
      </c>
      <c r="N4092" s="30">
        <v>45987</v>
      </c>
      <c r="O4092" s="48">
        <v>5456</v>
      </c>
      <c r="P4092" s="21" t="s">
        <v>5205</v>
      </c>
      <c r="Q4092" s="21" t="s">
        <v>5959</v>
      </c>
      <c r="R4092" s="21" t="s">
        <v>847</v>
      </c>
      <c r="S4092" s="3">
        <v>4</v>
      </c>
      <c r="T4092" s="37"/>
      <c r="U4092" s="21" t="s">
        <v>18</v>
      </c>
      <c r="V4092" s="21" t="str">
        <f>VLOOKUP(P4092,'Customer List'!B:C,2,)</f>
        <v>Sonipat</v>
      </c>
      <c r="W4092" s="38"/>
      <c r="X4092" s="30">
        <f>IF(OR(R4092 = "PRIYANKA MADAM", R4092 = "DEEPAK", R4092 = "PORTER"),N4092,"")</f>
        <v>45987</v>
      </c>
      <c r="Y4092" s="21">
        <f t="shared" si="433"/>
        <v>0</v>
      </c>
      <c r="Z4092" s="21" t="str">
        <f t="shared" si="434"/>
        <v>Wednesday</v>
      </c>
      <c r="AA4092" s="21" t="str">
        <f t="shared" si="435"/>
        <v>Wednesday</v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x14ac:dyDescent="0.25">
      <c r="A4093" s="21">
        <v>4091</v>
      </c>
      <c r="B4093" s="21" t="s">
        <v>5820</v>
      </c>
      <c r="C4093" s="30">
        <v>45968</v>
      </c>
      <c r="D4093" s="30">
        <v>45975</v>
      </c>
      <c r="E4093" s="47">
        <v>159</v>
      </c>
      <c r="F4093" s="47">
        <f t="shared" si="430"/>
        <v>13992</v>
      </c>
      <c r="G4093" s="48">
        <f t="shared" si="431"/>
        <v>41976</v>
      </c>
      <c r="H4093" s="21">
        <v>300920</v>
      </c>
      <c r="I4093" s="21" t="s">
        <v>4768</v>
      </c>
      <c r="J4093" s="21">
        <v>3</v>
      </c>
      <c r="K4093" s="21">
        <v>3</v>
      </c>
      <c r="L4093" s="21">
        <f t="shared" si="432"/>
        <v>0</v>
      </c>
      <c r="M4093" s="21" t="s">
        <v>5945</v>
      </c>
      <c r="N4093" s="30">
        <v>45978</v>
      </c>
      <c r="O4093" s="48">
        <v>86256.6</v>
      </c>
      <c r="P4093" s="21" t="s">
        <v>891</v>
      </c>
      <c r="Q4093" s="21">
        <v>58158248643</v>
      </c>
      <c r="R4093" s="21" t="s">
        <v>5912</v>
      </c>
      <c r="S4093" s="3">
        <v>4</v>
      </c>
      <c r="T4093" s="37"/>
      <c r="U4093" s="21" t="s">
        <v>18</v>
      </c>
      <c r="V4093" s="21" t="str">
        <f>VLOOKUP(P4093,'Customer List'!B:C,2,)</f>
        <v>Banglore</v>
      </c>
      <c r="W4093" s="38"/>
      <c r="X4093" s="30">
        <v>45979</v>
      </c>
      <c r="Y4093" s="21">
        <f t="shared" si="433"/>
        <v>1</v>
      </c>
      <c r="Z4093" s="21" t="str">
        <f t="shared" si="434"/>
        <v>Monday</v>
      </c>
      <c r="AA4093" s="21" t="str">
        <f t="shared" si="435"/>
        <v>Tuesday</v>
      </c>
      <c r="AB4093" s="21" t="str">
        <f>VLOOKUP(U4093,'Currency Sheet'!A:C,3,)</f>
        <v>DOLLAR</v>
      </c>
      <c r="AC4093" s="42" t="str">
        <f>VLOOKUP(P4093,'Customer List'!B:D,3,)</f>
        <v>OutStation</v>
      </c>
    </row>
    <row r="4094" spans="1:29" x14ac:dyDescent="0.25">
      <c r="A4094" s="21">
        <v>4092</v>
      </c>
      <c r="B4094" s="21" t="s">
        <v>5820</v>
      </c>
      <c r="C4094" s="30">
        <v>45968</v>
      </c>
      <c r="D4094" s="30">
        <v>45975</v>
      </c>
      <c r="E4094" s="47">
        <v>69.599999999999994</v>
      </c>
      <c r="F4094" s="47">
        <f t="shared" si="430"/>
        <v>6124.7999999999993</v>
      </c>
      <c r="G4094" s="48">
        <f t="shared" si="431"/>
        <v>6124.7999999999993</v>
      </c>
      <c r="H4094" s="21">
        <v>301804</v>
      </c>
      <c r="I4094" s="21" t="s">
        <v>5178</v>
      </c>
      <c r="J4094" s="21">
        <v>1</v>
      </c>
      <c r="K4094" s="21"/>
      <c r="L4094" s="21">
        <f t="shared" si="432"/>
        <v>1</v>
      </c>
      <c r="M4094" s="21"/>
      <c r="N4094" s="30"/>
      <c r="O4094" s="48"/>
      <c r="P4094" s="21" t="s">
        <v>625</v>
      </c>
      <c r="Q4094" s="21"/>
      <c r="R4094" s="21"/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 t="s">
        <v>637</v>
      </c>
      <c r="X4094" s="30" t="str">
        <f t="shared" ref="X4094:X4095" si="440">IF(OR(R4094 = "PRIYANKA MADAM", R4094 = "DEEPAK", R4094 = "PORTER"),N4094,"")</f>
        <v/>
      </c>
      <c r="Y4094" s="21" t="str">
        <f t="shared" si="433"/>
        <v/>
      </c>
      <c r="Z4094" s="21" t="str">
        <f t="shared" si="434"/>
        <v/>
      </c>
      <c r="AA4094" s="21" t="str">
        <f t="shared" si="435"/>
        <v/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x14ac:dyDescent="0.25">
      <c r="A4095" s="21">
        <v>4093</v>
      </c>
      <c r="B4095" s="21" t="s">
        <v>5820</v>
      </c>
      <c r="C4095" s="30">
        <v>45968</v>
      </c>
      <c r="D4095" s="30">
        <v>45975</v>
      </c>
      <c r="E4095" s="47">
        <v>63</v>
      </c>
      <c r="F4095" s="47">
        <f t="shared" si="430"/>
        <v>5544</v>
      </c>
      <c r="G4095" s="48">
        <f t="shared" si="431"/>
        <v>5544</v>
      </c>
      <c r="H4095" s="21">
        <v>302212</v>
      </c>
      <c r="I4095" s="21" t="s">
        <v>4769</v>
      </c>
      <c r="J4095" s="21">
        <v>1</v>
      </c>
      <c r="K4095" s="21">
        <v>1</v>
      </c>
      <c r="L4095" s="21">
        <f t="shared" si="432"/>
        <v>0</v>
      </c>
      <c r="M4095" s="21" t="s">
        <v>6241</v>
      </c>
      <c r="N4095" s="30">
        <v>45985</v>
      </c>
      <c r="O4095" s="48">
        <v>15461.25</v>
      </c>
      <c r="P4095" s="21" t="s">
        <v>30</v>
      </c>
      <c r="Q4095" s="21" t="s">
        <v>5959</v>
      </c>
      <c r="R4095" s="21" t="s">
        <v>847</v>
      </c>
      <c r="S4095" s="3">
        <v>4</v>
      </c>
      <c r="T4095" s="37"/>
      <c r="U4095" s="21" t="s">
        <v>18</v>
      </c>
      <c r="V4095" s="21" t="str">
        <f>VLOOKUP(P4095,'Customer List'!B:C,2,)</f>
        <v>Delhi</v>
      </c>
      <c r="W4095" s="38"/>
      <c r="X4095" s="30">
        <f t="shared" si="440"/>
        <v>45985</v>
      </c>
      <c r="Y4095" s="21">
        <f t="shared" si="433"/>
        <v>0</v>
      </c>
      <c r="Z4095" s="21" t="str">
        <f t="shared" si="434"/>
        <v>Monday</v>
      </c>
      <c r="AA4095" s="21" t="str">
        <f t="shared" si="435"/>
        <v>Monday</v>
      </c>
      <c r="AB4095" s="21" t="str">
        <f>VLOOKUP(U4095,'Currency Sheet'!A:C,3,)</f>
        <v>DOLLAR</v>
      </c>
      <c r="AC4095" s="42" t="str">
        <f>VLOOKUP(P4095,'Customer List'!B:D,3,)</f>
        <v>Local</v>
      </c>
    </row>
    <row r="4096" spans="1:29" x14ac:dyDescent="0.25">
      <c r="A4096" s="21">
        <v>4094</v>
      </c>
      <c r="B4096" s="21" t="s">
        <v>5820</v>
      </c>
      <c r="C4096" s="30">
        <v>45968</v>
      </c>
      <c r="D4096" s="30">
        <v>45975</v>
      </c>
      <c r="E4096" s="47">
        <v>175.20000000000002</v>
      </c>
      <c r="F4096" s="47">
        <f t="shared" si="430"/>
        <v>15417.600000000002</v>
      </c>
      <c r="G4096" s="48">
        <f t="shared" si="431"/>
        <v>46252.800000000003</v>
      </c>
      <c r="H4096" s="21">
        <v>302216</v>
      </c>
      <c r="I4096" s="21" t="s">
        <v>4769</v>
      </c>
      <c r="J4096" s="21">
        <v>3</v>
      </c>
      <c r="K4096" s="21">
        <v>3</v>
      </c>
      <c r="L4096" s="21">
        <f t="shared" si="432"/>
        <v>0</v>
      </c>
      <c r="M4096" s="21" t="s">
        <v>5945</v>
      </c>
      <c r="N4096" s="30">
        <v>45978</v>
      </c>
      <c r="O4096" s="48">
        <v>95046</v>
      </c>
      <c r="P4096" s="21" t="s">
        <v>891</v>
      </c>
      <c r="Q4096" s="21">
        <v>58158248643</v>
      </c>
      <c r="R4096" s="21" t="s">
        <v>5912</v>
      </c>
      <c r="S4096" s="3">
        <v>4</v>
      </c>
      <c r="T4096" s="37"/>
      <c r="U4096" s="21" t="s">
        <v>18</v>
      </c>
      <c r="V4096" s="21" t="str">
        <f>VLOOKUP(P4096,'Customer List'!B:C,2,)</f>
        <v>Banglore</v>
      </c>
      <c r="W4096" s="38"/>
      <c r="X4096" s="30">
        <v>45979</v>
      </c>
      <c r="Y4096" s="21">
        <f t="shared" si="433"/>
        <v>1</v>
      </c>
      <c r="Z4096" s="21" t="str">
        <f t="shared" si="434"/>
        <v>Monday</v>
      </c>
      <c r="AA4096" s="21" t="str">
        <f t="shared" si="435"/>
        <v>Tuesday</v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x14ac:dyDescent="0.25">
      <c r="A4097" s="21">
        <v>4095</v>
      </c>
      <c r="B4097" s="21" t="s">
        <v>5820</v>
      </c>
      <c r="C4097" s="30">
        <v>45968</v>
      </c>
      <c r="D4097" s="30">
        <v>45975</v>
      </c>
      <c r="E4097" s="47">
        <v>89.4</v>
      </c>
      <c r="F4097" s="47">
        <f t="shared" si="430"/>
        <v>7867.2000000000007</v>
      </c>
      <c r="G4097" s="48">
        <f t="shared" si="431"/>
        <v>7867.2000000000007</v>
      </c>
      <c r="H4097" s="21">
        <v>302306</v>
      </c>
      <c r="I4097" s="21" t="s">
        <v>5375</v>
      </c>
      <c r="J4097" s="21">
        <v>1</v>
      </c>
      <c r="K4097" s="21">
        <v>1</v>
      </c>
      <c r="L4097" s="21">
        <f t="shared" si="432"/>
        <v>0</v>
      </c>
      <c r="M4097" s="21" t="s">
        <v>6241</v>
      </c>
      <c r="N4097" s="30">
        <v>45985</v>
      </c>
      <c r="O4097" s="48">
        <v>21940.25</v>
      </c>
      <c r="P4097" s="21" t="s">
        <v>30</v>
      </c>
      <c r="Q4097" s="21" t="s">
        <v>5959</v>
      </c>
      <c r="R4097" s="21" t="s">
        <v>847</v>
      </c>
      <c r="S4097" s="3">
        <v>4</v>
      </c>
      <c r="T4097" s="37"/>
      <c r="U4097" s="21" t="s">
        <v>18</v>
      </c>
      <c r="V4097" s="21" t="str">
        <f>VLOOKUP(P4097,'Customer List'!B:C,2,)</f>
        <v>Delhi</v>
      </c>
      <c r="W4097" s="38"/>
      <c r="X4097" s="30">
        <f>IF(OR(R4097 = "PRIYANKA MADAM", R4097 = "DEEPAK", R4097 = "PORTER"),N4097,"")</f>
        <v>45985</v>
      </c>
      <c r="Y4097" s="21">
        <f t="shared" si="433"/>
        <v>0</v>
      </c>
      <c r="Z4097" s="21" t="str">
        <f t="shared" si="434"/>
        <v>Monday</v>
      </c>
      <c r="AA4097" s="21" t="str">
        <f t="shared" si="435"/>
        <v>Monday</v>
      </c>
      <c r="AB4097" s="21" t="str">
        <f>VLOOKUP(U4097,'Currency Sheet'!A:C,3,)</f>
        <v>DOLLAR</v>
      </c>
      <c r="AC4097" s="42" t="str">
        <f>VLOOKUP(P4097,'Customer List'!B:D,3,)</f>
        <v>Local</v>
      </c>
    </row>
    <row r="4098" spans="1:29" x14ac:dyDescent="0.25">
      <c r="A4098" s="21">
        <v>4096</v>
      </c>
      <c r="B4098" s="21" t="s">
        <v>5820</v>
      </c>
      <c r="C4098" s="30">
        <v>45968</v>
      </c>
      <c r="D4098" s="30">
        <v>45975</v>
      </c>
      <c r="E4098" s="47">
        <v>165.9</v>
      </c>
      <c r="F4098" s="47">
        <f t="shared" si="430"/>
        <v>14599.2</v>
      </c>
      <c r="G4098" s="48">
        <f t="shared" si="431"/>
        <v>14599.2</v>
      </c>
      <c r="H4098" s="21">
        <v>302633</v>
      </c>
      <c r="I4098" s="21" t="s">
        <v>5376</v>
      </c>
      <c r="J4098" s="21">
        <v>1</v>
      </c>
      <c r="K4098" s="21">
        <v>1</v>
      </c>
      <c r="L4098" s="21">
        <f t="shared" si="432"/>
        <v>0</v>
      </c>
      <c r="M4098" s="21" t="s">
        <v>5989</v>
      </c>
      <c r="N4098" s="30">
        <v>45976</v>
      </c>
      <c r="O4098" s="48">
        <v>25714.5</v>
      </c>
      <c r="P4098" s="21" t="s">
        <v>302</v>
      </c>
      <c r="Q4098" s="21">
        <v>58158192363</v>
      </c>
      <c r="R4098" s="21" t="s">
        <v>5912</v>
      </c>
      <c r="S4098" s="3">
        <v>4</v>
      </c>
      <c r="T4098" s="37"/>
      <c r="U4098" s="21" t="s">
        <v>18</v>
      </c>
      <c r="V4098" s="21" t="str">
        <f>VLOOKUP(P4098,'Customer List'!B:C,2,)</f>
        <v>Banglore</v>
      </c>
      <c r="W4098" s="38"/>
      <c r="X4098" s="30">
        <v>45979</v>
      </c>
      <c r="Y4098" s="21">
        <f t="shared" si="433"/>
        <v>3</v>
      </c>
      <c r="Z4098" s="21" t="str">
        <f t="shared" si="434"/>
        <v>Saturday</v>
      </c>
      <c r="AA4098" s="21" t="str">
        <f t="shared" si="435"/>
        <v>Tuesday</v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x14ac:dyDescent="0.25">
      <c r="A4099" s="21">
        <v>4097</v>
      </c>
      <c r="B4099" s="21" t="s">
        <v>5820</v>
      </c>
      <c r="C4099" s="30">
        <v>45968</v>
      </c>
      <c r="D4099" s="30">
        <v>45975</v>
      </c>
      <c r="E4099" s="47">
        <v>63</v>
      </c>
      <c r="F4099" s="47">
        <f t="shared" si="430"/>
        <v>5544</v>
      </c>
      <c r="G4099" s="48">
        <f t="shared" si="431"/>
        <v>5544</v>
      </c>
      <c r="H4099" s="21">
        <v>304108</v>
      </c>
      <c r="I4099" s="21" t="s">
        <v>4774</v>
      </c>
      <c r="J4099" s="21">
        <v>1</v>
      </c>
      <c r="K4099" s="21">
        <v>1</v>
      </c>
      <c r="L4099" s="21">
        <f t="shared" si="432"/>
        <v>0</v>
      </c>
      <c r="M4099" s="21" t="s">
        <v>6241</v>
      </c>
      <c r="N4099" s="30">
        <v>45985</v>
      </c>
      <c r="O4099" s="48">
        <v>15461.25</v>
      </c>
      <c r="P4099" s="21" t="s">
        <v>30</v>
      </c>
      <c r="Q4099" s="21" t="s">
        <v>5959</v>
      </c>
      <c r="R4099" s="21" t="s">
        <v>847</v>
      </c>
      <c r="S4099" s="3">
        <v>4</v>
      </c>
      <c r="T4099" s="37"/>
      <c r="U4099" s="21" t="s">
        <v>18</v>
      </c>
      <c r="V4099" s="21" t="str">
        <f>VLOOKUP(P4099,'Customer List'!B:C,2,)</f>
        <v>Delhi</v>
      </c>
      <c r="W4099" s="38"/>
      <c r="X4099" s="30">
        <f t="shared" ref="X4099:X4100" si="441">IF(OR(R4099 = "PRIYANKA MADAM", R4099 = "DEEPAK", R4099 = "PORTER"),N4099,"")</f>
        <v>45985</v>
      </c>
      <c r="Y4099" s="21">
        <f t="shared" si="433"/>
        <v>0</v>
      </c>
      <c r="Z4099" s="21" t="str">
        <f t="shared" si="434"/>
        <v>Monday</v>
      </c>
      <c r="AA4099" s="21" t="str">
        <f t="shared" si="435"/>
        <v>Monday</v>
      </c>
      <c r="AB4099" s="21" t="str">
        <f>VLOOKUP(U4099,'Currency Sheet'!A:C,3,)</f>
        <v>DOLLAR</v>
      </c>
      <c r="AC4099" s="42" t="str">
        <f>VLOOKUP(P4099,'Customer List'!B:D,3,)</f>
        <v>Local</v>
      </c>
    </row>
    <row r="4100" spans="1:29" x14ac:dyDescent="0.25">
      <c r="A4100" s="21">
        <v>4098</v>
      </c>
      <c r="B4100" s="21" t="s">
        <v>5820</v>
      </c>
      <c r="C4100" s="30">
        <v>45968</v>
      </c>
      <c r="D4100" s="30">
        <v>45975</v>
      </c>
      <c r="E4100" s="47">
        <v>289.10000000000002</v>
      </c>
      <c r="F4100" s="47">
        <f t="shared" si="430"/>
        <v>25440.800000000003</v>
      </c>
      <c r="G4100" s="48">
        <f t="shared" si="431"/>
        <v>25440.800000000003</v>
      </c>
      <c r="H4100" s="21">
        <v>305238</v>
      </c>
      <c r="I4100" s="21" t="s">
        <v>5397</v>
      </c>
      <c r="J4100" s="21">
        <v>1</v>
      </c>
      <c r="K4100" s="21">
        <v>1</v>
      </c>
      <c r="L4100" s="21">
        <f t="shared" si="432"/>
        <v>0</v>
      </c>
      <c r="M4100" s="21" t="s">
        <v>6235</v>
      </c>
      <c r="N4100" s="30">
        <v>45985</v>
      </c>
      <c r="O4100" s="48">
        <v>35311.5</v>
      </c>
      <c r="P4100" s="21" t="s">
        <v>16</v>
      </c>
      <c r="Q4100" s="21" t="s">
        <v>5959</v>
      </c>
      <c r="R4100" s="21" t="s">
        <v>6091</v>
      </c>
      <c r="S4100" s="3">
        <v>4</v>
      </c>
      <c r="T4100" s="37"/>
      <c r="U4100" s="21" t="s">
        <v>18</v>
      </c>
      <c r="V4100" s="21" t="str">
        <f>VLOOKUP(P4100,'Customer List'!B:C,2,)</f>
        <v>Delhi</v>
      </c>
      <c r="W4100" s="38"/>
      <c r="X4100" s="30">
        <f t="shared" si="441"/>
        <v>45985</v>
      </c>
      <c r="Y4100" s="21">
        <f t="shared" si="433"/>
        <v>0</v>
      </c>
      <c r="Z4100" s="21" t="str">
        <f t="shared" si="434"/>
        <v>Monday</v>
      </c>
      <c r="AA4100" s="21" t="str">
        <f t="shared" si="435"/>
        <v>Monday</v>
      </c>
      <c r="AB4100" s="21" t="str">
        <f>VLOOKUP(U4100,'Currency Sheet'!A:C,3,)</f>
        <v>DOLLAR</v>
      </c>
      <c r="AC4100" s="42" t="str">
        <f>VLOOKUP(P4100,'Customer List'!B:D,3,)</f>
        <v>Local</v>
      </c>
    </row>
    <row r="4101" spans="1:29" x14ac:dyDescent="0.25">
      <c r="A4101" s="21">
        <v>4099</v>
      </c>
      <c r="B4101" s="21" t="s">
        <v>5820</v>
      </c>
      <c r="C4101" s="30">
        <v>45968</v>
      </c>
      <c r="D4101" s="30">
        <v>45975</v>
      </c>
      <c r="E4101" s="47">
        <v>193.8</v>
      </c>
      <c r="F4101" s="47">
        <f t="shared" ref="F4101:F4164" si="442">IF(AB4101="DOLLAR",E4101*88,E4101)</f>
        <v>17054.400000000001</v>
      </c>
      <c r="G4101" s="48">
        <f t="shared" ref="G4101:G4164" si="443">F4101*J4101</f>
        <v>34108.800000000003</v>
      </c>
      <c r="H4101" s="21">
        <v>305636</v>
      </c>
      <c r="I4101" s="21" t="s">
        <v>5063</v>
      </c>
      <c r="J4101" s="21">
        <v>2</v>
      </c>
      <c r="K4101" s="21">
        <v>2</v>
      </c>
      <c r="L4101" s="21">
        <f t="shared" ref="L4101:L4164" si="444">J4101-K4101</f>
        <v>0</v>
      </c>
      <c r="M4101" s="21" t="s">
        <v>5974</v>
      </c>
      <c r="N4101" s="30">
        <v>45976</v>
      </c>
      <c r="O4101" s="48">
        <v>60078</v>
      </c>
      <c r="P4101" s="21" t="s">
        <v>2046</v>
      </c>
      <c r="Q4101" s="21">
        <v>58158206610</v>
      </c>
      <c r="R4101" s="21" t="s">
        <v>5912</v>
      </c>
      <c r="S4101" s="3">
        <v>4</v>
      </c>
      <c r="T4101" s="37"/>
      <c r="U4101" s="21" t="s">
        <v>18</v>
      </c>
      <c r="V4101" s="21" t="str">
        <f>VLOOKUP(P4101,'Customer List'!B:C,2,)</f>
        <v>Banglore</v>
      </c>
      <c r="W4101" s="38"/>
      <c r="X4101" s="30">
        <v>45978</v>
      </c>
      <c r="Y4101" s="21">
        <f t="shared" ref="Y4101:Y4164" si="445">IF(X4101="", "", X4101-N4101)</f>
        <v>2</v>
      </c>
      <c r="Z4101" s="21" t="str">
        <f t="shared" ref="Z4101:Z4164" si="446">IF(N4101="", "", TEXT(N4101, "dddd"))</f>
        <v>Saturday</v>
      </c>
      <c r="AA4101" s="21" t="str">
        <f t="shared" ref="AA4101:AA4164" si="447">IF(X4101="", "", TEXT(X4101, "dddd"))</f>
        <v>Monday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x14ac:dyDescent="0.25">
      <c r="A4102" s="21">
        <v>4100</v>
      </c>
      <c r="B4102" s="21" t="s">
        <v>5820</v>
      </c>
      <c r="C4102" s="30">
        <v>45968</v>
      </c>
      <c r="D4102" s="30">
        <v>45975</v>
      </c>
      <c r="E4102" s="47">
        <v>304.5</v>
      </c>
      <c r="F4102" s="47">
        <f t="shared" si="442"/>
        <v>26796</v>
      </c>
      <c r="G4102" s="48">
        <f t="shared" si="443"/>
        <v>26796</v>
      </c>
      <c r="H4102" s="21">
        <v>306742</v>
      </c>
      <c r="I4102" s="21" t="s">
        <v>5826</v>
      </c>
      <c r="J4102" s="21">
        <v>1</v>
      </c>
      <c r="K4102" s="21">
        <v>1</v>
      </c>
      <c r="L4102" s="21">
        <f t="shared" si="444"/>
        <v>0</v>
      </c>
      <c r="M4102" s="21" t="s">
        <v>5982</v>
      </c>
      <c r="N4102" s="30">
        <v>45976</v>
      </c>
      <c r="O4102" s="48">
        <v>40455</v>
      </c>
      <c r="P4102" s="21" t="s">
        <v>295</v>
      </c>
      <c r="Q4102" s="21">
        <v>58158192396</v>
      </c>
      <c r="R4102" s="21" t="s">
        <v>5912</v>
      </c>
      <c r="S4102" s="3">
        <v>4</v>
      </c>
      <c r="T4102" s="37"/>
      <c r="U4102" s="21" t="s">
        <v>18</v>
      </c>
      <c r="V4102" s="21" t="str">
        <f>VLOOKUP(P4102,'Customer List'!B:C,2,)</f>
        <v>Kerala</v>
      </c>
      <c r="W4102" s="38"/>
      <c r="X4102" s="30">
        <v>45980</v>
      </c>
      <c r="Y4102" s="21">
        <f t="shared" si="445"/>
        <v>4</v>
      </c>
      <c r="Z4102" s="21" t="str">
        <f t="shared" si="446"/>
        <v>Saturday</v>
      </c>
      <c r="AA4102" s="21" t="str">
        <f t="shared" si="447"/>
        <v>Wednesday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x14ac:dyDescent="0.25">
      <c r="A4103" s="21">
        <v>4101</v>
      </c>
      <c r="B4103" s="21" t="s">
        <v>5820</v>
      </c>
      <c r="C4103" s="30">
        <v>45968</v>
      </c>
      <c r="D4103" s="30">
        <v>45975</v>
      </c>
      <c r="E4103" s="47">
        <v>77.400000000000006</v>
      </c>
      <c r="F4103" s="47">
        <f t="shared" si="442"/>
        <v>6811.2000000000007</v>
      </c>
      <c r="G4103" s="48">
        <f t="shared" si="443"/>
        <v>6811.2000000000007</v>
      </c>
      <c r="H4103" s="21">
        <v>312213</v>
      </c>
      <c r="I4103" s="21" t="s">
        <v>5182</v>
      </c>
      <c r="J4103" s="21">
        <v>1</v>
      </c>
      <c r="K4103" s="21">
        <v>1</v>
      </c>
      <c r="L4103" s="21">
        <f t="shared" si="444"/>
        <v>0</v>
      </c>
      <c r="M4103" s="21" t="s">
        <v>5985</v>
      </c>
      <c r="N4103" s="30">
        <v>45976</v>
      </c>
      <c r="O4103" s="48">
        <v>13996.5</v>
      </c>
      <c r="P4103" s="21" t="s">
        <v>194</v>
      </c>
      <c r="Q4103" s="54">
        <v>58158193656</v>
      </c>
      <c r="R4103" s="21" t="s">
        <v>5912</v>
      </c>
      <c r="S4103" s="3">
        <v>4</v>
      </c>
      <c r="T4103" s="37"/>
      <c r="U4103" s="21" t="s">
        <v>18</v>
      </c>
      <c r="V4103" s="21" t="str">
        <f>VLOOKUP(P4103,'Customer List'!B:C,2,)</f>
        <v>Kanpur</v>
      </c>
      <c r="W4103" s="38"/>
      <c r="X4103" s="30">
        <v>45978</v>
      </c>
      <c r="Y4103" s="21">
        <f t="shared" si="445"/>
        <v>2</v>
      </c>
      <c r="Z4103" s="21" t="str">
        <f t="shared" si="446"/>
        <v>Saturday</v>
      </c>
      <c r="AA4103" s="21" t="str">
        <f t="shared" si="447"/>
        <v>Monday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x14ac:dyDescent="0.25">
      <c r="A4104" s="21">
        <v>4102</v>
      </c>
      <c r="B4104" s="21" t="s">
        <v>5820</v>
      </c>
      <c r="C4104" s="30">
        <v>45968</v>
      </c>
      <c r="D4104" s="30">
        <v>45975</v>
      </c>
      <c r="E4104" s="47">
        <v>105.6</v>
      </c>
      <c r="F4104" s="47">
        <f t="shared" si="442"/>
        <v>9292.7999999999993</v>
      </c>
      <c r="G4104" s="48">
        <f t="shared" si="443"/>
        <v>9292.7999999999993</v>
      </c>
      <c r="H4104" s="21">
        <v>314511</v>
      </c>
      <c r="I4104" s="21" t="s">
        <v>5801</v>
      </c>
      <c r="J4104" s="21">
        <v>1</v>
      </c>
      <c r="K4104" s="21">
        <v>1</v>
      </c>
      <c r="L4104" s="21">
        <f t="shared" si="444"/>
        <v>0</v>
      </c>
      <c r="M4104" s="21" t="s">
        <v>5989</v>
      </c>
      <c r="N4104" s="30">
        <v>45976</v>
      </c>
      <c r="O4104" s="48">
        <v>19096</v>
      </c>
      <c r="P4104" s="21" t="s">
        <v>302</v>
      </c>
      <c r="Q4104" s="21">
        <v>58158192363</v>
      </c>
      <c r="R4104" s="21" t="s">
        <v>5912</v>
      </c>
      <c r="S4104" s="3">
        <v>4</v>
      </c>
      <c r="T4104" s="37"/>
      <c r="U4104" s="21" t="s">
        <v>18</v>
      </c>
      <c r="V4104" s="21" t="str">
        <f>VLOOKUP(P4104,'Customer List'!B:C,2,)</f>
        <v>Banglore</v>
      </c>
      <c r="W4104" s="38"/>
      <c r="X4104" s="30">
        <v>45979</v>
      </c>
      <c r="Y4104" s="21">
        <f t="shared" si="445"/>
        <v>3</v>
      </c>
      <c r="Z4104" s="21" t="str">
        <f t="shared" si="446"/>
        <v>Saturday</v>
      </c>
      <c r="AA4104" s="21" t="str">
        <f t="shared" si="447"/>
        <v>Tuesday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x14ac:dyDescent="0.25">
      <c r="A4105" s="21">
        <v>4103</v>
      </c>
      <c r="B4105" s="21" t="s">
        <v>5820</v>
      </c>
      <c r="C4105" s="30">
        <v>45968</v>
      </c>
      <c r="D4105" s="30">
        <v>45975</v>
      </c>
      <c r="E4105" s="47">
        <v>284.89999999999998</v>
      </c>
      <c r="F4105" s="47">
        <f t="shared" si="442"/>
        <v>25071.199999999997</v>
      </c>
      <c r="G4105" s="48">
        <f t="shared" si="443"/>
        <v>25071.199999999997</v>
      </c>
      <c r="H4105" s="21">
        <v>318340</v>
      </c>
      <c r="I4105" s="21" t="s">
        <v>4779</v>
      </c>
      <c r="J4105" s="21">
        <v>1</v>
      </c>
      <c r="K4105" s="21">
        <v>1</v>
      </c>
      <c r="L4105" s="21">
        <f t="shared" si="444"/>
        <v>0</v>
      </c>
      <c r="M4105" s="21" t="s">
        <v>5987</v>
      </c>
      <c r="N4105" s="30">
        <v>45976</v>
      </c>
      <c r="O4105" s="48">
        <v>48300</v>
      </c>
      <c r="P4105" s="21" t="s">
        <v>1134</v>
      </c>
      <c r="Q4105" s="21">
        <v>58158205766</v>
      </c>
      <c r="R4105" s="21" t="s">
        <v>5912</v>
      </c>
      <c r="S4105" s="3">
        <v>4</v>
      </c>
      <c r="T4105" s="37"/>
      <c r="U4105" s="21" t="s">
        <v>18</v>
      </c>
      <c r="V4105" s="21" t="str">
        <f>VLOOKUP(P4105,'Customer List'!B:C,2,)</f>
        <v>Mumbai</v>
      </c>
      <c r="W4105" s="38"/>
      <c r="X4105" s="30">
        <v>45979</v>
      </c>
      <c r="Y4105" s="21">
        <f t="shared" si="445"/>
        <v>3</v>
      </c>
      <c r="Z4105" s="21" t="str">
        <f t="shared" si="446"/>
        <v>Saturday</v>
      </c>
      <c r="AA4105" s="21" t="str">
        <f t="shared" si="447"/>
        <v>Tuesday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v>4104</v>
      </c>
      <c r="B4106" s="21" t="s">
        <v>5820</v>
      </c>
      <c r="C4106" s="30">
        <v>45968</v>
      </c>
      <c r="D4106" s="30">
        <v>45975</v>
      </c>
      <c r="E4106" s="47">
        <v>88.2</v>
      </c>
      <c r="F4106" s="47">
        <f t="shared" si="442"/>
        <v>7761.6</v>
      </c>
      <c r="G4106" s="48">
        <f t="shared" si="443"/>
        <v>7761.6</v>
      </c>
      <c r="H4106" s="21">
        <v>325631</v>
      </c>
      <c r="I4106" s="21" t="s">
        <v>5178</v>
      </c>
      <c r="J4106" s="21">
        <v>1</v>
      </c>
      <c r="K4106" s="21">
        <v>1</v>
      </c>
      <c r="L4106" s="21">
        <f t="shared" si="444"/>
        <v>0</v>
      </c>
      <c r="M4106" s="21" t="s">
        <v>5943</v>
      </c>
      <c r="N4106" s="30">
        <v>45978</v>
      </c>
      <c r="O4106" s="48">
        <v>14810.25</v>
      </c>
      <c r="P4106" s="21" t="s">
        <v>5833</v>
      </c>
      <c r="Q4106" s="21" t="s">
        <v>5910</v>
      </c>
      <c r="R4106" s="21" t="s">
        <v>5912</v>
      </c>
      <c r="S4106" s="3">
        <v>4</v>
      </c>
      <c r="T4106" s="37"/>
      <c r="U4106" s="21" t="s">
        <v>18</v>
      </c>
      <c r="V4106" s="21" t="str">
        <f>VLOOKUP(P4106,'Customer List'!B:C,2,)</f>
        <v>ROORKE</v>
      </c>
      <c r="W4106" s="38"/>
      <c r="X4106" s="30">
        <v>45979</v>
      </c>
      <c r="Y4106" s="21">
        <f t="shared" si="445"/>
        <v>1</v>
      </c>
      <c r="Z4106" s="21" t="str">
        <f t="shared" si="446"/>
        <v>Monday</v>
      </c>
      <c r="AA4106" s="21" t="str">
        <f t="shared" si="447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v>4105</v>
      </c>
      <c r="B4107" s="21" t="s">
        <v>5820</v>
      </c>
      <c r="C4107" s="30">
        <v>45968</v>
      </c>
      <c r="D4107" s="30">
        <v>45975</v>
      </c>
      <c r="E4107" s="47">
        <v>222</v>
      </c>
      <c r="F4107" s="47">
        <f t="shared" si="442"/>
        <v>19536</v>
      </c>
      <c r="G4107" s="48">
        <f t="shared" si="443"/>
        <v>19536</v>
      </c>
      <c r="H4107" s="21">
        <v>331222</v>
      </c>
      <c r="I4107" s="21" t="s">
        <v>5827</v>
      </c>
      <c r="J4107" s="21">
        <v>1</v>
      </c>
      <c r="K4107" s="21">
        <v>1</v>
      </c>
      <c r="L4107" s="21">
        <f t="shared" si="444"/>
        <v>0</v>
      </c>
      <c r="M4107" s="21" t="s">
        <v>5944</v>
      </c>
      <c r="N4107" s="30">
        <v>45978</v>
      </c>
      <c r="O4107" s="48">
        <v>43012.5</v>
      </c>
      <c r="P4107" s="21" t="s">
        <v>891</v>
      </c>
      <c r="Q4107" s="21">
        <v>58158248643</v>
      </c>
      <c r="R4107" s="21" t="s">
        <v>5912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45"/>
        <v>1</v>
      </c>
      <c r="Z4107" s="21" t="str">
        <f t="shared" si="446"/>
        <v>Monday</v>
      </c>
      <c r="AA4107" s="21" t="str">
        <f t="shared" si="447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x14ac:dyDescent="0.25">
      <c r="A4108" s="21">
        <v>4106</v>
      </c>
      <c r="B4108" s="21" t="s">
        <v>5820</v>
      </c>
      <c r="C4108" s="30">
        <v>45968</v>
      </c>
      <c r="D4108" s="30">
        <v>45975</v>
      </c>
      <c r="E4108" s="47">
        <v>64.8</v>
      </c>
      <c r="F4108" s="47">
        <f t="shared" si="442"/>
        <v>5702.4</v>
      </c>
      <c r="G4108" s="48">
        <f t="shared" si="443"/>
        <v>5702.4</v>
      </c>
      <c r="H4108" s="21">
        <v>348205</v>
      </c>
      <c r="I4108" s="21" t="s">
        <v>4789</v>
      </c>
      <c r="J4108" s="21">
        <v>1</v>
      </c>
      <c r="K4108" s="21">
        <v>1</v>
      </c>
      <c r="L4108" s="21">
        <f t="shared" si="444"/>
        <v>0</v>
      </c>
      <c r="M4108" s="21" t="s">
        <v>5989</v>
      </c>
      <c r="N4108" s="30">
        <v>45976</v>
      </c>
      <c r="O4108" s="48">
        <v>11718</v>
      </c>
      <c r="P4108" s="21" t="s">
        <v>302</v>
      </c>
      <c r="Q4108" s="21">
        <v>58158192363</v>
      </c>
      <c r="R4108" s="21" t="s">
        <v>5912</v>
      </c>
      <c r="S4108" s="3">
        <v>4</v>
      </c>
      <c r="T4108" s="37"/>
      <c r="U4108" s="21" t="s">
        <v>18</v>
      </c>
      <c r="V4108" s="21" t="str">
        <f>VLOOKUP(P4108,'Customer List'!B:C,2,)</f>
        <v>Banglore</v>
      </c>
      <c r="W4108" s="38"/>
      <c r="X4108" s="30">
        <v>45979</v>
      </c>
      <c r="Y4108" s="21">
        <f t="shared" si="445"/>
        <v>3</v>
      </c>
      <c r="Z4108" s="21" t="str">
        <f t="shared" si="446"/>
        <v>Saturday</v>
      </c>
      <c r="AA4108" s="21" t="str">
        <f t="shared" si="447"/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x14ac:dyDescent="0.25">
      <c r="A4109" s="21">
        <v>4107</v>
      </c>
      <c r="B4109" s="21" t="s">
        <v>5820</v>
      </c>
      <c r="C4109" s="30">
        <v>45968</v>
      </c>
      <c r="D4109" s="30">
        <v>45975</v>
      </c>
      <c r="E4109" s="47">
        <v>383.4</v>
      </c>
      <c r="F4109" s="47">
        <f t="shared" si="442"/>
        <v>33739.199999999997</v>
      </c>
      <c r="G4109" s="48">
        <f t="shared" si="443"/>
        <v>33739.199999999997</v>
      </c>
      <c r="H4109" s="21">
        <v>348801</v>
      </c>
      <c r="I4109" s="21" t="s">
        <v>5391</v>
      </c>
      <c r="J4109" s="21">
        <v>1</v>
      </c>
      <c r="K4109" s="21">
        <v>1</v>
      </c>
      <c r="L4109" s="21">
        <f t="shared" si="444"/>
        <v>0</v>
      </c>
      <c r="M4109" s="21" t="s">
        <v>6174</v>
      </c>
      <c r="N4109" s="30">
        <v>45987</v>
      </c>
      <c r="O4109" s="48">
        <v>64379.25</v>
      </c>
      <c r="P4109" s="21" t="s">
        <v>1011</v>
      </c>
      <c r="Q4109" s="21"/>
      <c r="R4109" s="21"/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 t="s">
        <v>637</v>
      </c>
      <c r="X4109" s="30" t="str">
        <f t="shared" ref="X4109:X4110" si="448">IF(OR(R4109 = "PRIYANKA MADAM", R4109 = "DEEPAK", R4109 = "PORTER"),N4109,"")</f>
        <v/>
      </c>
      <c r="Y4109" s="21" t="str">
        <f t="shared" si="445"/>
        <v/>
      </c>
      <c r="Z4109" s="21" t="str">
        <f t="shared" si="446"/>
        <v>Wednesday</v>
      </c>
      <c r="AA4109" s="21" t="str">
        <f t="shared" si="447"/>
        <v/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x14ac:dyDescent="0.25">
      <c r="A4110" s="21">
        <v>4108</v>
      </c>
      <c r="B4110" s="21" t="s">
        <v>5820</v>
      </c>
      <c r="C4110" s="30">
        <v>45968</v>
      </c>
      <c r="D4110" s="30">
        <v>45975</v>
      </c>
      <c r="E4110" s="47">
        <v>202.8</v>
      </c>
      <c r="F4110" s="47">
        <f t="shared" si="442"/>
        <v>17846.400000000001</v>
      </c>
      <c r="G4110" s="48">
        <f t="shared" si="443"/>
        <v>17846.400000000001</v>
      </c>
      <c r="H4110" s="21">
        <v>353214</v>
      </c>
      <c r="I4110" s="21" t="s">
        <v>5073</v>
      </c>
      <c r="J4110" s="21">
        <v>1</v>
      </c>
      <c r="K4110" s="21">
        <v>1</v>
      </c>
      <c r="L4110" s="21">
        <f t="shared" si="444"/>
        <v>0</v>
      </c>
      <c r="M4110" s="21" t="s">
        <v>6241</v>
      </c>
      <c r="N4110" s="30">
        <v>45985</v>
      </c>
      <c r="O4110" s="48">
        <v>49770.5</v>
      </c>
      <c r="P4110" s="21" t="s">
        <v>30</v>
      </c>
      <c r="Q4110" s="21" t="s">
        <v>5959</v>
      </c>
      <c r="R4110" s="21" t="s">
        <v>847</v>
      </c>
      <c r="S4110" s="3">
        <v>4</v>
      </c>
      <c r="T4110" s="37"/>
      <c r="U4110" s="21" t="s">
        <v>18</v>
      </c>
      <c r="V4110" s="21" t="str">
        <f>VLOOKUP(P4110,'Customer List'!B:C,2,)</f>
        <v>Delhi</v>
      </c>
      <c r="W4110" s="38"/>
      <c r="X4110" s="30">
        <f t="shared" si="448"/>
        <v>45985</v>
      </c>
      <c r="Y4110" s="21">
        <f t="shared" si="445"/>
        <v>0</v>
      </c>
      <c r="Z4110" s="21" t="str">
        <f t="shared" si="446"/>
        <v>Monday</v>
      </c>
      <c r="AA4110" s="21" t="str">
        <f t="shared" si="447"/>
        <v>Monday</v>
      </c>
      <c r="AB4110" s="21" t="str">
        <f>VLOOKUP(U4110,'Currency Sheet'!A:C,3,)</f>
        <v>DOLLAR</v>
      </c>
      <c r="AC4110" s="42" t="str">
        <f>VLOOKUP(P4110,'Customer List'!B:D,3,)</f>
        <v>Local</v>
      </c>
    </row>
    <row r="4111" spans="1:29" x14ac:dyDescent="0.25">
      <c r="A4111" s="21">
        <v>4109</v>
      </c>
      <c r="B4111" s="21" t="s">
        <v>5820</v>
      </c>
      <c r="C4111" s="30">
        <v>45968</v>
      </c>
      <c r="D4111" s="30">
        <v>45975</v>
      </c>
      <c r="E4111" s="47">
        <v>67.2</v>
      </c>
      <c r="F4111" s="47">
        <f t="shared" si="442"/>
        <v>5913.6</v>
      </c>
      <c r="G4111" s="48">
        <f t="shared" si="443"/>
        <v>5913.6</v>
      </c>
      <c r="H4111" s="21">
        <v>361705</v>
      </c>
      <c r="I4111" s="21" t="s">
        <v>5828</v>
      </c>
      <c r="J4111" s="21">
        <v>1</v>
      </c>
      <c r="K4111" s="21">
        <v>1</v>
      </c>
      <c r="L4111" s="21">
        <f t="shared" si="444"/>
        <v>0</v>
      </c>
      <c r="M4111" s="21" t="s">
        <v>5943</v>
      </c>
      <c r="N4111" s="30">
        <v>45978</v>
      </c>
      <c r="O4111" s="48">
        <v>11284</v>
      </c>
      <c r="P4111" s="21" t="s">
        <v>5833</v>
      </c>
      <c r="Q4111" s="21" t="s">
        <v>5910</v>
      </c>
      <c r="R4111" s="21" t="s">
        <v>5912</v>
      </c>
      <c r="S4111" s="3">
        <v>4</v>
      </c>
      <c r="T4111" s="37"/>
      <c r="U4111" s="21" t="s">
        <v>18</v>
      </c>
      <c r="V4111" s="21" t="str">
        <f>VLOOKUP(P4111,'Customer List'!B:C,2,)</f>
        <v>ROORKE</v>
      </c>
      <c r="W4111" s="38"/>
      <c r="X4111" s="30">
        <v>45979</v>
      </c>
      <c r="Y4111" s="21">
        <f t="shared" si="445"/>
        <v>1</v>
      </c>
      <c r="Z4111" s="21" t="str">
        <f t="shared" si="446"/>
        <v>Monday</v>
      </c>
      <c r="AA4111" s="21" t="str">
        <f t="shared" si="447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x14ac:dyDescent="0.25">
      <c r="A4112" s="21">
        <v>4110</v>
      </c>
      <c r="B4112" s="21" t="s">
        <v>5820</v>
      </c>
      <c r="C4112" s="30">
        <v>45968</v>
      </c>
      <c r="D4112" s="30">
        <v>45975</v>
      </c>
      <c r="E4112" s="47">
        <v>180</v>
      </c>
      <c r="F4112" s="47">
        <f t="shared" si="442"/>
        <v>15840</v>
      </c>
      <c r="G4112" s="48">
        <f t="shared" si="443"/>
        <v>47520</v>
      </c>
      <c r="H4112" s="21">
        <v>368540</v>
      </c>
      <c r="I4112" s="21" t="s">
        <v>4795</v>
      </c>
      <c r="J4112" s="21">
        <v>3</v>
      </c>
      <c r="K4112" s="21">
        <v>3</v>
      </c>
      <c r="L4112" s="21">
        <f t="shared" si="444"/>
        <v>0</v>
      </c>
      <c r="M4112" s="21" t="s">
        <v>5945</v>
      </c>
      <c r="N4112" s="30">
        <v>45978</v>
      </c>
      <c r="O4112" s="48">
        <v>97650</v>
      </c>
      <c r="P4112" s="21" t="s">
        <v>891</v>
      </c>
      <c r="Q4112" s="21">
        <v>58158248643</v>
      </c>
      <c r="R4112" s="21" t="s">
        <v>5912</v>
      </c>
      <c r="S4112" s="3">
        <v>4</v>
      </c>
      <c r="T4112" s="37"/>
      <c r="U4112" s="21" t="s">
        <v>18</v>
      </c>
      <c r="V4112" s="21" t="str">
        <f>VLOOKUP(P4112,'Customer List'!B:C,2,)</f>
        <v>Banglore</v>
      </c>
      <c r="W4112" s="38"/>
      <c r="X4112" s="30">
        <v>45979</v>
      </c>
      <c r="Y4112" s="21">
        <f t="shared" si="445"/>
        <v>1</v>
      </c>
      <c r="Z4112" s="21" t="str">
        <f t="shared" si="446"/>
        <v>Monday</v>
      </c>
      <c r="AA4112" s="21" t="str">
        <f t="shared" si="447"/>
        <v>Tuesday</v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x14ac:dyDescent="0.25">
      <c r="A4113" s="21">
        <v>4111</v>
      </c>
      <c r="B4113" s="21" t="s">
        <v>5820</v>
      </c>
      <c r="C4113" s="30">
        <v>45968</v>
      </c>
      <c r="D4113" s="30">
        <v>45975</v>
      </c>
      <c r="E4113" s="47">
        <v>115.5</v>
      </c>
      <c r="F4113" s="47">
        <f t="shared" si="442"/>
        <v>10164</v>
      </c>
      <c r="G4113" s="48">
        <f t="shared" si="443"/>
        <v>10164</v>
      </c>
      <c r="H4113" s="21">
        <v>400157</v>
      </c>
      <c r="I4113" s="21" t="s">
        <v>4798</v>
      </c>
      <c r="J4113" s="21">
        <v>1</v>
      </c>
      <c r="K4113" s="21">
        <v>1</v>
      </c>
      <c r="L4113" s="21">
        <f t="shared" si="444"/>
        <v>0</v>
      </c>
      <c r="M4113" s="21" t="s">
        <v>5998</v>
      </c>
      <c r="N4113" s="30">
        <v>45976</v>
      </c>
      <c r="O4113" s="48">
        <v>19181.25</v>
      </c>
      <c r="P4113" s="21" t="s">
        <v>319</v>
      </c>
      <c r="Q4113" s="21">
        <v>58158192455</v>
      </c>
      <c r="R4113" s="21" t="s">
        <v>5912</v>
      </c>
      <c r="S4113" s="3">
        <v>4</v>
      </c>
      <c r="T4113" s="37"/>
      <c r="U4113" s="21" t="s">
        <v>18</v>
      </c>
      <c r="V4113" s="21" t="str">
        <f>VLOOKUP(P4113,'Customer List'!B:C,2,)</f>
        <v>Gujrat</v>
      </c>
      <c r="W4113" s="38"/>
      <c r="X4113" s="30">
        <v>45979</v>
      </c>
      <c r="Y4113" s="21">
        <f t="shared" si="445"/>
        <v>3</v>
      </c>
      <c r="Z4113" s="21" t="str">
        <f t="shared" si="446"/>
        <v>Saturday</v>
      </c>
      <c r="AA4113" s="21" t="str">
        <f t="shared" si="447"/>
        <v>Tuesday</v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x14ac:dyDescent="0.25">
      <c r="A4114" s="21">
        <v>4112</v>
      </c>
      <c r="B4114" s="21" t="s">
        <v>5820</v>
      </c>
      <c r="C4114" s="30">
        <v>45968</v>
      </c>
      <c r="D4114" s="30">
        <v>45975</v>
      </c>
      <c r="E4114" s="47">
        <v>18</v>
      </c>
      <c r="F4114" s="47">
        <f t="shared" si="442"/>
        <v>1584</v>
      </c>
      <c r="G4114" s="48">
        <f t="shared" si="443"/>
        <v>1584</v>
      </c>
      <c r="H4114" s="21">
        <v>400309</v>
      </c>
      <c r="I4114" s="21" t="s">
        <v>4800</v>
      </c>
      <c r="J4114" s="21">
        <v>1</v>
      </c>
      <c r="K4114" s="21">
        <v>1</v>
      </c>
      <c r="L4114" s="21">
        <f t="shared" si="444"/>
        <v>0</v>
      </c>
      <c r="M4114" s="21" t="s">
        <v>5999</v>
      </c>
      <c r="N4114" s="30">
        <v>45976</v>
      </c>
      <c r="O4114" s="48">
        <v>3487.5</v>
      </c>
      <c r="P4114" s="21" t="s">
        <v>892</v>
      </c>
      <c r="Q4114" s="21">
        <v>58158192993</v>
      </c>
      <c r="R4114" s="21" t="s">
        <v>5912</v>
      </c>
      <c r="S4114" s="3">
        <v>4</v>
      </c>
      <c r="T4114" s="37"/>
      <c r="U4114" s="21" t="s">
        <v>18</v>
      </c>
      <c r="V4114" s="21" t="str">
        <f>VLOOKUP(P4114,'Customer List'!B:C,2,)</f>
        <v>Pune</v>
      </c>
      <c r="W4114" s="38"/>
      <c r="X4114" s="30">
        <v>45979</v>
      </c>
      <c r="Y4114" s="21">
        <f t="shared" si="445"/>
        <v>3</v>
      </c>
      <c r="Z4114" s="21" t="str">
        <f t="shared" si="446"/>
        <v>Saturday</v>
      </c>
      <c r="AA4114" s="21" t="str">
        <f t="shared" si="447"/>
        <v>Tuesday</v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x14ac:dyDescent="0.25">
      <c r="A4115" s="21">
        <v>4113</v>
      </c>
      <c r="B4115" s="21" t="s">
        <v>5820</v>
      </c>
      <c r="C4115" s="30">
        <v>45968</v>
      </c>
      <c r="D4115" s="30">
        <v>45975</v>
      </c>
      <c r="E4115" s="47">
        <v>61.2</v>
      </c>
      <c r="F4115" s="47">
        <f t="shared" si="442"/>
        <v>5385.6</v>
      </c>
      <c r="G4115" s="48">
        <f t="shared" si="443"/>
        <v>5385.6</v>
      </c>
      <c r="H4115" s="21">
        <v>400412</v>
      </c>
      <c r="I4115" s="21" t="s">
        <v>5829</v>
      </c>
      <c r="J4115" s="21">
        <v>1</v>
      </c>
      <c r="K4115" s="21">
        <v>1</v>
      </c>
      <c r="L4115" s="21">
        <f t="shared" si="444"/>
        <v>0</v>
      </c>
      <c r="M4115" s="21" t="s">
        <v>6234</v>
      </c>
      <c r="N4115" s="30">
        <v>45985</v>
      </c>
      <c r="O4115" s="48">
        <v>8721</v>
      </c>
      <c r="P4115" s="21" t="s">
        <v>16</v>
      </c>
      <c r="Q4115" s="21" t="s">
        <v>5959</v>
      </c>
      <c r="R4115" s="21" t="s">
        <v>6091</v>
      </c>
      <c r="S4115" s="3">
        <v>4</v>
      </c>
      <c r="T4115" s="37"/>
      <c r="U4115" s="21" t="s">
        <v>18</v>
      </c>
      <c r="V4115" s="21" t="str">
        <f>VLOOKUP(P4115,'Customer List'!B:C,2,)</f>
        <v>Delhi</v>
      </c>
      <c r="W4115" s="38"/>
      <c r="X4115" s="30">
        <f t="shared" ref="X4115:X4118" si="449">IF(OR(R4115 = "PRIYANKA MADAM", R4115 = "DEEPAK", R4115 = "PORTER"),N4115,"")</f>
        <v>45985</v>
      </c>
      <c r="Y4115" s="21">
        <f t="shared" si="445"/>
        <v>0</v>
      </c>
      <c r="Z4115" s="21" t="str">
        <f t="shared" si="446"/>
        <v>Monday</v>
      </c>
      <c r="AA4115" s="21" t="str">
        <f t="shared" si="447"/>
        <v>Monday</v>
      </c>
      <c r="AB4115" s="21" t="str">
        <f>VLOOKUP(U4115,'Currency Sheet'!A:C,3,)</f>
        <v>DOLLAR</v>
      </c>
      <c r="AC4115" s="42" t="str">
        <f>VLOOKUP(P4115,'Customer List'!B:D,3,)</f>
        <v>Local</v>
      </c>
    </row>
    <row r="4116" spans="1:29" x14ac:dyDescent="0.25">
      <c r="A4116" s="21">
        <v>4114</v>
      </c>
      <c r="B4116" s="21" t="s">
        <v>5820</v>
      </c>
      <c r="C4116" s="30">
        <v>45968</v>
      </c>
      <c r="D4116" s="30">
        <v>45975</v>
      </c>
      <c r="E4116" s="47">
        <v>88.2</v>
      </c>
      <c r="F4116" s="47">
        <f t="shared" si="442"/>
        <v>7761.6</v>
      </c>
      <c r="G4116" s="48">
        <f t="shared" si="443"/>
        <v>7761.6</v>
      </c>
      <c r="H4116" s="21">
        <v>400606</v>
      </c>
      <c r="I4116" s="21" t="s">
        <v>4801</v>
      </c>
      <c r="J4116" s="21">
        <v>1</v>
      </c>
      <c r="K4116" s="21">
        <v>1</v>
      </c>
      <c r="L4116" s="21">
        <f t="shared" si="444"/>
        <v>0</v>
      </c>
      <c r="M4116" s="21" t="s">
        <v>6234</v>
      </c>
      <c r="N4116" s="30">
        <v>45985</v>
      </c>
      <c r="O4116" s="48">
        <v>12568.5</v>
      </c>
      <c r="P4116" s="21" t="s">
        <v>16</v>
      </c>
      <c r="Q4116" s="21" t="s">
        <v>5959</v>
      </c>
      <c r="R4116" s="21" t="s">
        <v>6091</v>
      </c>
      <c r="S4116" s="3">
        <v>4</v>
      </c>
      <c r="T4116" s="37"/>
      <c r="U4116" s="21" t="s">
        <v>18</v>
      </c>
      <c r="V4116" s="21" t="str">
        <f>VLOOKUP(P4116,'Customer List'!B:C,2,)</f>
        <v>Delhi</v>
      </c>
      <c r="W4116" s="38"/>
      <c r="X4116" s="30">
        <f t="shared" si="449"/>
        <v>45985</v>
      </c>
      <c r="Y4116" s="21">
        <f t="shared" si="445"/>
        <v>0</v>
      </c>
      <c r="Z4116" s="21" t="str">
        <f t="shared" si="446"/>
        <v>Monday</v>
      </c>
      <c r="AA4116" s="21" t="str">
        <f t="shared" si="447"/>
        <v>Monday</v>
      </c>
      <c r="AB4116" s="21" t="str">
        <f>VLOOKUP(U4116,'Currency Sheet'!A:C,3,)</f>
        <v>DOLLAR</v>
      </c>
      <c r="AC4116" s="42" t="str">
        <f>VLOOKUP(P4116,'Customer List'!B:D,3,)</f>
        <v>Local</v>
      </c>
    </row>
    <row r="4117" spans="1:29" x14ac:dyDescent="0.25">
      <c r="A4117" s="21">
        <v>4115</v>
      </c>
      <c r="B4117" s="21" t="s">
        <v>5820</v>
      </c>
      <c r="C4117" s="30">
        <v>45968</v>
      </c>
      <c r="D4117" s="30">
        <v>45975</v>
      </c>
      <c r="E4117" s="47">
        <v>105.6</v>
      </c>
      <c r="F4117" s="47">
        <f t="shared" si="442"/>
        <v>9292.7999999999993</v>
      </c>
      <c r="G4117" s="48">
        <f t="shared" si="443"/>
        <v>9292.7999999999993</v>
      </c>
      <c r="H4117" s="21">
        <v>400618</v>
      </c>
      <c r="I4117" s="21" t="s">
        <v>4801</v>
      </c>
      <c r="J4117" s="21">
        <v>1</v>
      </c>
      <c r="K4117" s="21">
        <v>1</v>
      </c>
      <c r="L4117" s="21">
        <f t="shared" si="444"/>
        <v>0</v>
      </c>
      <c r="M4117" s="21" t="s">
        <v>6234</v>
      </c>
      <c r="N4117" s="30">
        <v>45985</v>
      </c>
      <c r="O4117" s="48">
        <v>15048</v>
      </c>
      <c r="P4117" s="21" t="s">
        <v>16</v>
      </c>
      <c r="Q4117" s="21" t="s">
        <v>5959</v>
      </c>
      <c r="R4117" s="21" t="s">
        <v>6091</v>
      </c>
      <c r="S4117" s="3">
        <v>4</v>
      </c>
      <c r="T4117" s="37"/>
      <c r="U4117" s="21" t="s">
        <v>18</v>
      </c>
      <c r="V4117" s="21" t="str">
        <f>VLOOKUP(P4117,'Customer List'!B:C,2,)</f>
        <v>Delhi</v>
      </c>
      <c r="W4117" s="38"/>
      <c r="X4117" s="30">
        <f t="shared" si="449"/>
        <v>45985</v>
      </c>
      <c r="Y4117" s="21">
        <f t="shared" si="445"/>
        <v>0</v>
      </c>
      <c r="Z4117" s="21" t="str">
        <f t="shared" si="446"/>
        <v>Monday</v>
      </c>
      <c r="AA4117" s="21" t="str">
        <f t="shared" si="447"/>
        <v>Monday</v>
      </c>
      <c r="AB4117" s="21" t="str">
        <f>VLOOKUP(U4117,'Currency Sheet'!A:C,3,)</f>
        <v>DOLLAR</v>
      </c>
      <c r="AC4117" s="42" t="str">
        <f>VLOOKUP(P4117,'Customer List'!B:D,3,)</f>
        <v>Local</v>
      </c>
    </row>
    <row r="4118" spans="1:29" x14ac:dyDescent="0.25">
      <c r="A4118" s="21">
        <v>4116</v>
      </c>
      <c r="B4118" s="21" t="s">
        <v>5820</v>
      </c>
      <c r="C4118" s="30">
        <v>45968</v>
      </c>
      <c r="D4118" s="30">
        <v>45975</v>
      </c>
      <c r="E4118" s="47">
        <v>159</v>
      </c>
      <c r="F4118" s="47">
        <f t="shared" si="442"/>
        <v>13992</v>
      </c>
      <c r="G4118" s="48">
        <f t="shared" si="443"/>
        <v>13992</v>
      </c>
      <c r="H4118" s="21">
        <v>400660</v>
      </c>
      <c r="I4118" s="21" t="s">
        <v>4801</v>
      </c>
      <c r="J4118" s="21">
        <v>1</v>
      </c>
      <c r="K4118" s="21">
        <v>1</v>
      </c>
      <c r="L4118" s="21">
        <f t="shared" si="444"/>
        <v>0</v>
      </c>
      <c r="M4118" s="21" t="s">
        <v>6234</v>
      </c>
      <c r="N4118" s="30">
        <v>45985</v>
      </c>
      <c r="O4118" s="48">
        <v>22657.5</v>
      </c>
      <c r="P4118" s="21" t="s">
        <v>16</v>
      </c>
      <c r="Q4118" s="21" t="s">
        <v>5959</v>
      </c>
      <c r="R4118" s="21" t="s">
        <v>6091</v>
      </c>
      <c r="S4118" s="3">
        <v>4</v>
      </c>
      <c r="T4118" s="37"/>
      <c r="U4118" s="21" t="s">
        <v>18</v>
      </c>
      <c r="V4118" s="21" t="str">
        <f>VLOOKUP(P4118,'Customer List'!B:C,2,)</f>
        <v>Delhi</v>
      </c>
      <c r="W4118" s="38"/>
      <c r="X4118" s="30">
        <f t="shared" si="449"/>
        <v>45985</v>
      </c>
      <c r="Y4118" s="21">
        <f t="shared" si="445"/>
        <v>0</v>
      </c>
      <c r="Z4118" s="21" t="str">
        <f t="shared" si="446"/>
        <v>Monday</v>
      </c>
      <c r="AA4118" s="21" t="str">
        <f t="shared" si="447"/>
        <v>Monday</v>
      </c>
      <c r="AB4118" s="21" t="str">
        <f>VLOOKUP(U4118,'Currency Sheet'!A:C,3,)</f>
        <v>DOLLAR</v>
      </c>
      <c r="AC4118" s="42" t="str">
        <f>VLOOKUP(P4118,'Customer List'!B:D,3,)</f>
        <v>Local</v>
      </c>
    </row>
    <row r="4119" spans="1:29" x14ac:dyDescent="0.25">
      <c r="A4119" s="21">
        <v>4117</v>
      </c>
      <c r="B4119" s="21" t="s">
        <v>5820</v>
      </c>
      <c r="C4119" s="30">
        <v>45968</v>
      </c>
      <c r="D4119" s="30">
        <v>45975</v>
      </c>
      <c r="E4119" s="47">
        <v>60.6</v>
      </c>
      <c r="F4119" s="47">
        <f t="shared" si="442"/>
        <v>5332.8</v>
      </c>
      <c r="G4119" s="48">
        <f t="shared" si="443"/>
        <v>5332.8</v>
      </c>
      <c r="H4119" s="21">
        <v>400951</v>
      </c>
      <c r="I4119" s="21" t="s">
        <v>5192</v>
      </c>
      <c r="J4119" s="21">
        <v>1</v>
      </c>
      <c r="K4119" s="21">
        <v>1</v>
      </c>
      <c r="L4119" s="21">
        <f t="shared" si="444"/>
        <v>0</v>
      </c>
      <c r="M4119" s="21" t="s">
        <v>5998</v>
      </c>
      <c r="N4119" s="30">
        <v>45976</v>
      </c>
      <c r="O4119" s="48">
        <v>11741.25</v>
      </c>
      <c r="P4119" s="21" t="s">
        <v>319</v>
      </c>
      <c r="Q4119" s="21">
        <v>58158192455</v>
      </c>
      <c r="R4119" s="21" t="s">
        <v>5912</v>
      </c>
      <c r="S4119" s="3">
        <v>4</v>
      </c>
      <c r="T4119" s="37"/>
      <c r="U4119" s="21" t="s">
        <v>18</v>
      </c>
      <c r="V4119" s="21" t="str">
        <f>VLOOKUP(P4119,'Customer List'!B:C,2,)</f>
        <v>Gujrat</v>
      </c>
      <c r="W4119" s="38"/>
      <c r="X4119" s="30">
        <v>45979</v>
      </c>
      <c r="Y4119" s="21">
        <f t="shared" si="445"/>
        <v>3</v>
      </c>
      <c r="Z4119" s="21" t="str">
        <f t="shared" si="446"/>
        <v>Saturday</v>
      </c>
      <c r="AA4119" s="21" t="str">
        <f t="shared" si="447"/>
        <v>Tuesday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x14ac:dyDescent="0.25">
      <c r="A4120" s="21">
        <v>4118</v>
      </c>
      <c r="B4120" s="21" t="s">
        <v>5820</v>
      </c>
      <c r="C4120" s="30">
        <v>45968</v>
      </c>
      <c r="D4120" s="30">
        <v>45975</v>
      </c>
      <c r="E4120" s="47">
        <v>297</v>
      </c>
      <c r="F4120" s="47">
        <f t="shared" si="442"/>
        <v>26136</v>
      </c>
      <c r="G4120" s="48">
        <f t="shared" si="443"/>
        <v>26136</v>
      </c>
      <c r="H4120" s="21">
        <v>403502</v>
      </c>
      <c r="I4120" s="21" t="s">
        <v>4803</v>
      </c>
      <c r="J4120" s="21">
        <v>1</v>
      </c>
      <c r="K4120" s="21">
        <v>1</v>
      </c>
      <c r="L4120" s="21">
        <f t="shared" si="444"/>
        <v>0</v>
      </c>
      <c r="M4120" s="21" t="s">
        <v>5942</v>
      </c>
      <c r="N4120" s="30">
        <v>45978</v>
      </c>
      <c r="O4120" s="48">
        <v>57543.75</v>
      </c>
      <c r="P4120" s="21" t="s">
        <v>2281</v>
      </c>
      <c r="Q4120" s="21">
        <v>58158246215</v>
      </c>
      <c r="R4120" s="21" t="s">
        <v>5912</v>
      </c>
      <c r="S4120" s="3">
        <v>4</v>
      </c>
      <c r="T4120" s="37"/>
      <c r="U4120" s="21" t="s">
        <v>18</v>
      </c>
      <c r="V4120" s="21" t="str">
        <f>VLOOKUP(P4120,'Customer List'!B:C,2,)</f>
        <v>BANGALORE</v>
      </c>
      <c r="W4120" s="38"/>
      <c r="X4120" s="30">
        <v>45979</v>
      </c>
      <c r="Y4120" s="21">
        <f t="shared" si="445"/>
        <v>1</v>
      </c>
      <c r="Z4120" s="21" t="str">
        <f t="shared" si="446"/>
        <v>Monday</v>
      </c>
      <c r="AA4120" s="21" t="str">
        <f t="shared" si="447"/>
        <v>Tuesday</v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x14ac:dyDescent="0.25">
      <c r="A4121" s="21">
        <v>4119</v>
      </c>
      <c r="B4121" s="21" t="s">
        <v>5820</v>
      </c>
      <c r="C4121" s="30">
        <v>45968</v>
      </c>
      <c r="D4121" s="30">
        <v>45975</v>
      </c>
      <c r="E4121" s="47">
        <v>53.4</v>
      </c>
      <c r="F4121" s="47">
        <f t="shared" si="442"/>
        <v>4699.2</v>
      </c>
      <c r="G4121" s="48">
        <f t="shared" si="443"/>
        <v>4699.2</v>
      </c>
      <c r="H4121" s="21">
        <v>420201</v>
      </c>
      <c r="I4121" s="21" t="s">
        <v>1605</v>
      </c>
      <c r="J4121" s="21">
        <v>1</v>
      </c>
      <c r="K4121" s="21">
        <v>1</v>
      </c>
      <c r="L4121" s="21">
        <f t="shared" si="444"/>
        <v>0</v>
      </c>
      <c r="M4121" s="21" t="s">
        <v>5945</v>
      </c>
      <c r="N4121" s="30">
        <v>45978</v>
      </c>
      <c r="O4121" s="48">
        <v>9656.5</v>
      </c>
      <c r="P4121" s="21" t="s">
        <v>891</v>
      </c>
      <c r="Q4121" s="21">
        <v>58158248643</v>
      </c>
      <c r="R4121" s="21" t="s">
        <v>5912</v>
      </c>
      <c r="S4121" s="3">
        <v>4</v>
      </c>
      <c r="T4121" s="37"/>
      <c r="U4121" s="21" t="s">
        <v>18</v>
      </c>
      <c r="V4121" s="21" t="str">
        <f>VLOOKUP(P4121,'Customer List'!B:C,2,)</f>
        <v>Banglore</v>
      </c>
      <c r="W4121" s="38"/>
      <c r="X4121" s="30">
        <v>45979</v>
      </c>
      <c r="Y4121" s="21">
        <f t="shared" si="445"/>
        <v>1</v>
      </c>
      <c r="Z4121" s="21" t="str">
        <f t="shared" si="446"/>
        <v>Monday</v>
      </c>
      <c r="AA4121" s="21" t="str">
        <f t="shared" si="447"/>
        <v>Tuesday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x14ac:dyDescent="0.25">
      <c r="A4122" s="21">
        <v>4120</v>
      </c>
      <c r="B4122" s="21" t="s">
        <v>5820</v>
      </c>
      <c r="C4122" s="30">
        <v>45968</v>
      </c>
      <c r="D4122" s="30">
        <v>45975</v>
      </c>
      <c r="E4122" s="47">
        <v>39</v>
      </c>
      <c r="F4122" s="47">
        <f t="shared" si="442"/>
        <v>3432</v>
      </c>
      <c r="G4122" s="48">
        <f t="shared" si="443"/>
        <v>3432</v>
      </c>
      <c r="H4122" s="21">
        <v>420301</v>
      </c>
      <c r="I4122" s="21" t="s">
        <v>2883</v>
      </c>
      <c r="J4122" s="21">
        <v>1</v>
      </c>
      <c r="K4122" s="21">
        <v>1</v>
      </c>
      <c r="L4122" s="21">
        <f t="shared" si="444"/>
        <v>0</v>
      </c>
      <c r="M4122" s="21" t="s">
        <v>5982</v>
      </c>
      <c r="N4122" s="30">
        <v>45976</v>
      </c>
      <c r="O4122" s="48">
        <v>5760</v>
      </c>
      <c r="P4122" s="21" t="s">
        <v>295</v>
      </c>
      <c r="Q4122" s="21">
        <v>58158192396</v>
      </c>
      <c r="R4122" s="21" t="s">
        <v>5912</v>
      </c>
      <c r="S4122" s="3">
        <v>4</v>
      </c>
      <c r="T4122" s="37"/>
      <c r="U4122" s="21" t="s">
        <v>18</v>
      </c>
      <c r="V4122" s="21" t="str">
        <f>VLOOKUP(P4122,'Customer List'!B:C,2,)</f>
        <v>Kerala</v>
      </c>
      <c r="W4122" s="38"/>
      <c r="X4122" s="30">
        <v>45980</v>
      </c>
      <c r="Y4122" s="21">
        <f t="shared" si="445"/>
        <v>4</v>
      </c>
      <c r="Z4122" s="21" t="str">
        <f t="shared" si="446"/>
        <v>Saturday</v>
      </c>
      <c r="AA4122" s="21" t="str">
        <f t="shared" si="447"/>
        <v>Wednesday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x14ac:dyDescent="0.25">
      <c r="A4123" s="21">
        <v>4121</v>
      </c>
      <c r="B4123" s="21" t="s">
        <v>5820</v>
      </c>
      <c r="C4123" s="30">
        <v>45968</v>
      </c>
      <c r="D4123" s="30">
        <v>45975</v>
      </c>
      <c r="E4123" s="47">
        <v>35.4</v>
      </c>
      <c r="F4123" s="47">
        <f t="shared" si="442"/>
        <v>3115.2</v>
      </c>
      <c r="G4123" s="48">
        <f t="shared" si="443"/>
        <v>24921.599999999999</v>
      </c>
      <c r="H4123" s="21">
        <v>420404</v>
      </c>
      <c r="I4123" s="21" t="s">
        <v>14</v>
      </c>
      <c r="J4123" s="21">
        <v>8</v>
      </c>
      <c r="K4123" s="21">
        <v>8</v>
      </c>
      <c r="L4123" s="21">
        <f t="shared" si="444"/>
        <v>0</v>
      </c>
      <c r="M4123" s="21" t="s">
        <v>5945</v>
      </c>
      <c r="N4123" s="30">
        <v>45978</v>
      </c>
      <c r="O4123" s="48">
        <v>51212</v>
      </c>
      <c r="P4123" s="21" t="s">
        <v>891</v>
      </c>
      <c r="Q4123" s="21">
        <v>58158248643</v>
      </c>
      <c r="R4123" s="21" t="s">
        <v>5912</v>
      </c>
      <c r="S4123" s="3">
        <v>4</v>
      </c>
      <c r="T4123" s="37"/>
      <c r="U4123" s="21" t="s">
        <v>18</v>
      </c>
      <c r="V4123" s="21" t="str">
        <f>VLOOKUP(P4123,'Customer List'!B:C,2,)</f>
        <v>Banglore</v>
      </c>
      <c r="W4123" s="38"/>
      <c r="X4123" s="30">
        <v>45979</v>
      </c>
      <c r="Y4123" s="21">
        <f t="shared" si="445"/>
        <v>1</v>
      </c>
      <c r="Z4123" s="21" t="str">
        <f t="shared" si="446"/>
        <v>Monday</v>
      </c>
      <c r="AA4123" s="21" t="str">
        <f t="shared" si="447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x14ac:dyDescent="0.25">
      <c r="A4124" s="21">
        <v>4122</v>
      </c>
      <c r="B4124" s="21" t="s">
        <v>5820</v>
      </c>
      <c r="C4124" s="30">
        <v>45968</v>
      </c>
      <c r="D4124" s="30">
        <v>45975</v>
      </c>
      <c r="E4124" s="47">
        <v>84.6</v>
      </c>
      <c r="F4124" s="47">
        <f t="shared" si="442"/>
        <v>7444.7999999999993</v>
      </c>
      <c r="G4124" s="48">
        <f t="shared" si="443"/>
        <v>59558.399999999994</v>
      </c>
      <c r="H4124" s="21">
        <v>421601</v>
      </c>
      <c r="I4124" s="21" t="s">
        <v>3035</v>
      </c>
      <c r="J4124" s="21">
        <v>8</v>
      </c>
      <c r="K4124" s="21">
        <v>8</v>
      </c>
      <c r="L4124" s="21">
        <f t="shared" si="444"/>
        <v>0</v>
      </c>
      <c r="M4124" s="21" t="s">
        <v>5978</v>
      </c>
      <c r="N4124" s="30">
        <v>45976</v>
      </c>
      <c r="O4124" s="48">
        <v>104904</v>
      </c>
      <c r="P4124" s="21" t="s">
        <v>621</v>
      </c>
      <c r="Q4124" s="21">
        <v>58158205394</v>
      </c>
      <c r="R4124" s="21" t="s">
        <v>5912</v>
      </c>
      <c r="S4124" s="3" t="s">
        <v>299</v>
      </c>
      <c r="T4124" s="37"/>
      <c r="U4124" s="21" t="s">
        <v>18</v>
      </c>
      <c r="V4124" s="21" t="str">
        <f>VLOOKUP(P4124,'Customer List'!B:C,2,)</f>
        <v>Hyderabad</v>
      </c>
      <c r="W4124" s="38"/>
      <c r="X4124" s="30">
        <v>45979</v>
      </c>
      <c r="Y4124" s="21">
        <f t="shared" si="445"/>
        <v>3</v>
      </c>
      <c r="Z4124" s="21" t="str">
        <f t="shared" si="446"/>
        <v>Saturday</v>
      </c>
      <c r="AA4124" s="21" t="str">
        <f t="shared" si="447"/>
        <v>Tuesday</v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x14ac:dyDescent="0.25">
      <c r="A4125" s="21">
        <v>4123</v>
      </c>
      <c r="B4125" s="21" t="s">
        <v>5820</v>
      </c>
      <c r="C4125" s="30">
        <v>45968</v>
      </c>
      <c r="D4125" s="30">
        <v>45975</v>
      </c>
      <c r="E4125" s="47">
        <v>11.4</v>
      </c>
      <c r="F4125" s="47">
        <f t="shared" si="442"/>
        <v>1003.2</v>
      </c>
      <c r="G4125" s="48">
        <f t="shared" si="443"/>
        <v>1003.2</v>
      </c>
      <c r="H4125" s="21">
        <v>421701</v>
      </c>
      <c r="I4125" s="21" t="s">
        <v>5830</v>
      </c>
      <c r="J4125" s="21">
        <v>1</v>
      </c>
      <c r="K4125" s="21">
        <v>1</v>
      </c>
      <c r="L4125" s="21">
        <f t="shared" si="444"/>
        <v>0</v>
      </c>
      <c r="M4125" s="21" t="s">
        <v>5932</v>
      </c>
      <c r="N4125" s="30">
        <v>45979</v>
      </c>
      <c r="O4125" s="48">
        <v>1824</v>
      </c>
      <c r="P4125" s="21" t="s">
        <v>208</v>
      </c>
      <c r="Q4125" s="21" t="s">
        <v>1127</v>
      </c>
      <c r="R4125" s="21" t="s">
        <v>1127</v>
      </c>
      <c r="S4125" s="3">
        <v>4</v>
      </c>
      <c r="T4125" s="37"/>
      <c r="U4125" s="21" t="s">
        <v>18</v>
      </c>
      <c r="V4125" s="21" t="str">
        <f>VLOOKUP(P4125,'Customer List'!B:C,2,)</f>
        <v>Delhi</v>
      </c>
      <c r="W4125" s="38"/>
      <c r="X4125" s="30">
        <f>IF(OR(R4125 = "PRIYANKA MADAM", R4125 = "DEEPAK", R4125 = "PORTER"),N4125,"")</f>
        <v>45979</v>
      </c>
      <c r="Y4125" s="21">
        <f t="shared" si="445"/>
        <v>0</v>
      </c>
      <c r="Z4125" s="21" t="str">
        <f t="shared" si="446"/>
        <v>Tuesday</v>
      </c>
      <c r="AA4125" s="21" t="str">
        <f t="shared" si="447"/>
        <v>Tuesday</v>
      </c>
      <c r="AB4125" s="21" t="str">
        <f>VLOOKUP(U4125,'Currency Sheet'!A:C,3,)</f>
        <v>DOLLAR</v>
      </c>
      <c r="AC4125" s="42" t="str">
        <f>VLOOKUP(P4125,'Customer List'!B:D,3,)</f>
        <v>Local</v>
      </c>
    </row>
    <row r="4126" spans="1:29" x14ac:dyDescent="0.25">
      <c r="A4126" s="21">
        <v>4124</v>
      </c>
      <c r="B4126" s="21" t="s">
        <v>5820</v>
      </c>
      <c r="C4126" s="30">
        <v>45968</v>
      </c>
      <c r="D4126" s="30">
        <v>45975</v>
      </c>
      <c r="E4126" s="47">
        <v>201</v>
      </c>
      <c r="F4126" s="47">
        <f t="shared" si="442"/>
        <v>17688</v>
      </c>
      <c r="G4126" s="48">
        <f t="shared" si="443"/>
        <v>17688</v>
      </c>
      <c r="H4126" s="21">
        <v>423102</v>
      </c>
      <c r="I4126" s="21" t="s">
        <v>1265</v>
      </c>
      <c r="J4126" s="21">
        <v>1</v>
      </c>
      <c r="K4126" s="21">
        <v>1</v>
      </c>
      <c r="L4126" s="21">
        <f t="shared" si="444"/>
        <v>0</v>
      </c>
      <c r="M4126" s="21" t="s">
        <v>5968</v>
      </c>
      <c r="N4126" s="30">
        <v>45976</v>
      </c>
      <c r="O4126" s="48">
        <v>28642.5</v>
      </c>
      <c r="P4126" s="21" t="s">
        <v>242</v>
      </c>
      <c r="Q4126" s="21">
        <v>58158203961</v>
      </c>
      <c r="R4126" s="21" t="s">
        <v>5912</v>
      </c>
      <c r="S4126" s="3">
        <v>-20</v>
      </c>
      <c r="T4126" s="37"/>
      <c r="U4126" s="21" t="s">
        <v>18</v>
      </c>
      <c r="V4126" s="21" t="str">
        <f>VLOOKUP(P4126,'Customer List'!B:C,2,)</f>
        <v>Mumbai</v>
      </c>
      <c r="W4126" s="38"/>
      <c r="X4126" s="30">
        <v>45979</v>
      </c>
      <c r="Y4126" s="21">
        <f t="shared" si="445"/>
        <v>3</v>
      </c>
      <c r="Z4126" s="21" t="str">
        <f t="shared" si="446"/>
        <v>Saturday</v>
      </c>
      <c r="AA4126" s="21" t="str">
        <f t="shared" si="447"/>
        <v>Tuesday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x14ac:dyDescent="0.25">
      <c r="A4127" s="21">
        <v>4125</v>
      </c>
      <c r="B4127" s="21" t="s">
        <v>5820</v>
      </c>
      <c r="C4127" s="30">
        <v>45968</v>
      </c>
      <c r="D4127" s="30">
        <v>45975</v>
      </c>
      <c r="E4127" s="47">
        <v>46.2</v>
      </c>
      <c r="F4127" s="47">
        <f t="shared" si="442"/>
        <v>4065.6000000000004</v>
      </c>
      <c r="G4127" s="48">
        <f t="shared" si="443"/>
        <v>16262.400000000001</v>
      </c>
      <c r="H4127" s="21">
        <v>423601</v>
      </c>
      <c r="I4127" s="21" t="s">
        <v>1505</v>
      </c>
      <c r="J4127" s="21">
        <v>4</v>
      </c>
      <c r="K4127" s="21">
        <v>4</v>
      </c>
      <c r="L4127" s="21">
        <f t="shared" si="444"/>
        <v>0</v>
      </c>
      <c r="M4127" s="21" t="s">
        <v>5986</v>
      </c>
      <c r="N4127" s="30">
        <v>45976</v>
      </c>
      <c r="O4127" s="48">
        <v>33418</v>
      </c>
      <c r="P4127" s="21" t="s">
        <v>298</v>
      </c>
      <c r="Q4127" s="21">
        <v>58158191884</v>
      </c>
      <c r="R4127" s="21" t="s">
        <v>5912</v>
      </c>
      <c r="S4127" s="3" t="s">
        <v>299</v>
      </c>
      <c r="T4127" s="37"/>
      <c r="U4127" s="21" t="s">
        <v>18</v>
      </c>
      <c r="V4127" s="21" t="str">
        <f>VLOOKUP(P4127,'Customer List'!B:C,2,)</f>
        <v>Banglore</v>
      </c>
      <c r="W4127" s="38"/>
      <c r="X4127" s="30">
        <v>45978</v>
      </c>
      <c r="Y4127" s="21">
        <f t="shared" si="445"/>
        <v>2</v>
      </c>
      <c r="Z4127" s="21" t="str">
        <f t="shared" si="446"/>
        <v>Saturday</v>
      </c>
      <c r="AA4127" s="21" t="str">
        <f t="shared" si="447"/>
        <v>Monday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x14ac:dyDescent="0.25">
      <c r="A4128" s="21">
        <v>4126</v>
      </c>
      <c r="B4128" s="21" t="s">
        <v>5820</v>
      </c>
      <c r="C4128" s="30">
        <v>45968</v>
      </c>
      <c r="D4128" s="30">
        <v>45975</v>
      </c>
      <c r="E4128" s="47">
        <v>198.1</v>
      </c>
      <c r="F4128" s="47">
        <f t="shared" si="442"/>
        <v>17432.8</v>
      </c>
      <c r="G4128" s="48">
        <f t="shared" si="443"/>
        <v>17432.8</v>
      </c>
      <c r="H4128" s="21">
        <v>505836</v>
      </c>
      <c r="I4128" s="21" t="s">
        <v>4824</v>
      </c>
      <c r="J4128" s="21">
        <v>1</v>
      </c>
      <c r="K4128" s="21">
        <v>1</v>
      </c>
      <c r="L4128" s="21">
        <f t="shared" si="444"/>
        <v>0</v>
      </c>
      <c r="M4128" s="21" t="s">
        <v>5992</v>
      </c>
      <c r="N4128" s="30">
        <v>45976</v>
      </c>
      <c r="O4128" s="48">
        <v>22690.94</v>
      </c>
      <c r="P4128" s="21" t="s">
        <v>276</v>
      </c>
      <c r="Q4128" s="21">
        <v>58158193520</v>
      </c>
      <c r="R4128" s="21" t="s">
        <v>5912</v>
      </c>
      <c r="S4128" s="3">
        <v>4</v>
      </c>
      <c r="T4128" s="37"/>
      <c r="U4128" s="21" t="s">
        <v>18</v>
      </c>
      <c r="V4128" s="21" t="str">
        <f>VLOOKUP(P4128,'Customer List'!B:C,2,)</f>
        <v>Pune</v>
      </c>
      <c r="W4128" s="38"/>
      <c r="X4128" s="30">
        <v>45979</v>
      </c>
      <c r="Y4128" s="21">
        <f t="shared" si="445"/>
        <v>3</v>
      </c>
      <c r="Z4128" s="21" t="str">
        <f t="shared" si="446"/>
        <v>Saturday</v>
      </c>
      <c r="AA4128" s="21" t="str">
        <f t="shared" si="447"/>
        <v>Tuesday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x14ac:dyDescent="0.25">
      <c r="A4129" s="21">
        <v>4127</v>
      </c>
      <c r="B4129" s="21" t="s">
        <v>5820</v>
      </c>
      <c r="C4129" s="30">
        <v>45968</v>
      </c>
      <c r="D4129" s="30">
        <v>45975</v>
      </c>
      <c r="E4129" s="47">
        <v>222</v>
      </c>
      <c r="F4129" s="47">
        <f t="shared" si="442"/>
        <v>19536</v>
      </c>
      <c r="G4129" s="48">
        <f t="shared" si="443"/>
        <v>97680</v>
      </c>
      <c r="H4129" s="21">
        <v>626812</v>
      </c>
      <c r="I4129" s="21" t="s">
        <v>5202</v>
      </c>
      <c r="J4129" s="21">
        <v>5</v>
      </c>
      <c r="K4129" s="21">
        <v>5</v>
      </c>
      <c r="L4129" s="21">
        <f t="shared" si="444"/>
        <v>0</v>
      </c>
      <c r="M4129" s="21" t="s">
        <v>6194</v>
      </c>
      <c r="N4129" s="30">
        <v>45983</v>
      </c>
      <c r="O4129" s="48">
        <v>172050</v>
      </c>
      <c r="P4129" s="21" t="s">
        <v>2046</v>
      </c>
      <c r="Q4129" s="60">
        <v>58158457711</v>
      </c>
      <c r="R4129" s="21" t="s">
        <v>6107</v>
      </c>
      <c r="S4129" s="3">
        <v>4</v>
      </c>
      <c r="T4129" s="37"/>
      <c r="U4129" s="21" t="s">
        <v>18</v>
      </c>
      <c r="V4129" s="21" t="str">
        <f>VLOOKUP(P4129,'Customer List'!B:C,2,)</f>
        <v>Banglore</v>
      </c>
      <c r="W4129" s="38"/>
      <c r="X4129" s="30">
        <v>45985</v>
      </c>
      <c r="Y4129" s="21">
        <f t="shared" si="445"/>
        <v>2</v>
      </c>
      <c r="Z4129" s="21" t="str">
        <f t="shared" si="446"/>
        <v>Saturday</v>
      </c>
      <c r="AA4129" s="21" t="str">
        <f t="shared" si="447"/>
        <v>Monday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x14ac:dyDescent="0.25">
      <c r="A4130" s="21">
        <v>4128</v>
      </c>
      <c r="B4130" s="21" t="s">
        <v>5820</v>
      </c>
      <c r="C4130" s="30">
        <v>45968</v>
      </c>
      <c r="D4130" s="30">
        <v>45975</v>
      </c>
      <c r="E4130" s="47">
        <v>150</v>
      </c>
      <c r="F4130" s="47">
        <f t="shared" si="442"/>
        <v>13200</v>
      </c>
      <c r="G4130" s="48">
        <f t="shared" si="443"/>
        <v>13200</v>
      </c>
      <c r="H4130" s="21">
        <v>640934</v>
      </c>
      <c r="I4130" s="21" t="s">
        <v>5831</v>
      </c>
      <c r="J4130" s="21">
        <v>1</v>
      </c>
      <c r="K4130" s="21">
        <v>1</v>
      </c>
      <c r="L4130" s="21">
        <f t="shared" si="444"/>
        <v>0</v>
      </c>
      <c r="M4130" s="21" t="s">
        <v>5989</v>
      </c>
      <c r="N4130" s="30">
        <v>45976</v>
      </c>
      <c r="O4130" s="48">
        <v>27125</v>
      </c>
      <c r="P4130" s="21" t="s">
        <v>302</v>
      </c>
      <c r="Q4130" s="21">
        <v>58158192363</v>
      </c>
      <c r="R4130" s="21" t="s">
        <v>5912</v>
      </c>
      <c r="S4130" s="3">
        <v>4</v>
      </c>
      <c r="T4130" s="37"/>
      <c r="U4130" s="21" t="s">
        <v>18</v>
      </c>
      <c r="V4130" s="21" t="str">
        <f>VLOOKUP(P4130,'Customer List'!B:C,2,)</f>
        <v>Banglore</v>
      </c>
      <c r="W4130" s="38"/>
      <c r="X4130" s="30">
        <v>45979</v>
      </c>
      <c r="Y4130" s="21">
        <f t="shared" si="445"/>
        <v>3</v>
      </c>
      <c r="Z4130" s="21" t="str">
        <f t="shared" si="446"/>
        <v>Saturday</v>
      </c>
      <c r="AA4130" s="21" t="str">
        <f t="shared" si="447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x14ac:dyDescent="0.25">
      <c r="A4131" s="21">
        <v>4129</v>
      </c>
      <c r="B4131" s="21" t="s">
        <v>5820</v>
      </c>
      <c r="C4131" s="30">
        <v>45968</v>
      </c>
      <c r="D4131" s="30">
        <v>45975</v>
      </c>
      <c r="E4131" s="47">
        <v>281.39999999999998</v>
      </c>
      <c r="F4131" s="47">
        <f t="shared" si="442"/>
        <v>24763.199999999997</v>
      </c>
      <c r="G4131" s="48">
        <f t="shared" si="443"/>
        <v>24763.199999999997</v>
      </c>
      <c r="H4131" s="21">
        <v>901518</v>
      </c>
      <c r="I4131" s="21" t="s">
        <v>5832</v>
      </c>
      <c r="J4131" s="21">
        <v>1</v>
      </c>
      <c r="K4131" s="21">
        <v>1</v>
      </c>
      <c r="L4131" s="21">
        <f t="shared" si="444"/>
        <v>0</v>
      </c>
      <c r="M4131" s="21" t="s">
        <v>5996</v>
      </c>
      <c r="N4131" s="30">
        <v>45976</v>
      </c>
      <c r="O4131" s="48">
        <v>50887</v>
      </c>
      <c r="P4131" s="21" t="s">
        <v>630</v>
      </c>
      <c r="Q4131" s="21">
        <v>58158192864</v>
      </c>
      <c r="R4131" s="21" t="s">
        <v>5912</v>
      </c>
      <c r="S4131" s="3">
        <v>4</v>
      </c>
      <c r="T4131" s="37"/>
      <c r="U4131" s="21" t="s">
        <v>18</v>
      </c>
      <c r="V4131" s="21" t="str">
        <f>VLOOKUP(P4131,'Customer List'!B:C,2,)</f>
        <v>Telangana</v>
      </c>
      <c r="W4131" s="38"/>
      <c r="X4131" s="30">
        <v>45979</v>
      </c>
      <c r="Y4131" s="21">
        <f t="shared" si="445"/>
        <v>3</v>
      </c>
      <c r="Z4131" s="21" t="str">
        <f t="shared" si="446"/>
        <v>Saturday</v>
      </c>
      <c r="AA4131" s="21" t="str">
        <f t="shared" si="447"/>
        <v>Tuesday</v>
      </c>
      <c r="AB4131" s="21" t="str">
        <f>VLOOKUP(U4131,'Currency Sheet'!A:C,3,)</f>
        <v>DOLLAR</v>
      </c>
      <c r="AC4131" s="42" t="str">
        <f>VLOOKUP(P4131,'Customer List'!B:D,3,)</f>
        <v>OutStation</v>
      </c>
    </row>
    <row r="4132" spans="1:29 16378:16379" x14ac:dyDescent="0.25">
      <c r="A4132" s="21">
        <v>4130</v>
      </c>
      <c r="B4132" s="21" t="s">
        <v>5834</v>
      </c>
      <c r="C4132" s="30">
        <v>45965</v>
      </c>
      <c r="D4132" s="30">
        <v>45975</v>
      </c>
      <c r="E4132" s="21">
        <v>63</v>
      </c>
      <c r="F4132" s="21">
        <f t="shared" si="442"/>
        <v>5544</v>
      </c>
      <c r="G4132" s="48">
        <f t="shared" si="443"/>
        <v>11088</v>
      </c>
      <c r="H4132" s="21">
        <v>100219</v>
      </c>
      <c r="I4132" s="21" t="s">
        <v>4746</v>
      </c>
      <c r="J4132" s="21">
        <v>2</v>
      </c>
      <c r="K4132" s="21">
        <v>2</v>
      </c>
      <c r="L4132" s="21">
        <f t="shared" si="444"/>
        <v>0</v>
      </c>
      <c r="M4132" s="37" t="s">
        <v>6118</v>
      </c>
      <c r="N4132" s="30">
        <v>45986</v>
      </c>
      <c r="O4132" s="48">
        <v>17955</v>
      </c>
      <c r="P4132" s="38" t="s">
        <v>42</v>
      </c>
      <c r="Q4132" s="30" t="s">
        <v>5959</v>
      </c>
      <c r="R4132" s="21" t="s">
        <v>6091</v>
      </c>
      <c r="S4132" s="21">
        <v>4</v>
      </c>
      <c r="T4132" s="21"/>
      <c r="U4132" s="21" t="s">
        <v>5871</v>
      </c>
      <c r="V4132" s="42" t="str">
        <f>VLOOKUP(P4132,'Customer List'!B:C,2,)</f>
        <v>Faridabad</v>
      </c>
      <c r="W4132" s="1"/>
      <c r="X4132" s="30">
        <f t="shared" ref="X4132:X4133" si="450">IF(OR(R4132 = "PRIYANKA MADAM", R4132 = "DEEPAK", R4132 = "PORTER"),N4132,"")</f>
        <v>45986</v>
      </c>
      <c r="Y4132" s="1">
        <f t="shared" si="445"/>
        <v>0</v>
      </c>
      <c r="Z4132" s="1" t="str">
        <f t="shared" si="446"/>
        <v>Tuesday</v>
      </c>
      <c r="AA4132" s="1" t="str">
        <f t="shared" si="447"/>
        <v>Tuesday</v>
      </c>
      <c r="AB4132" s="1" t="str">
        <f>VLOOKUP(U4132,'Currency Sheet'!A:C,3,)</f>
        <v>DOLLAR</v>
      </c>
      <c r="AC4132" s="1" t="str">
        <f>VLOOKUP(P4132,'Customer List'!B:D,3,)</f>
        <v>Local</v>
      </c>
      <c r="XEX4132" s="21"/>
      <c r="XEY4132" s="21"/>
    </row>
    <row r="4133" spans="1:29 16378:16379" x14ac:dyDescent="0.25">
      <c r="A4133" s="21">
        <v>4131</v>
      </c>
      <c r="B4133" s="21" t="s">
        <v>5834</v>
      </c>
      <c r="C4133" s="30">
        <v>45965</v>
      </c>
      <c r="D4133" s="30">
        <v>45975</v>
      </c>
      <c r="E4133" s="47">
        <v>191.8</v>
      </c>
      <c r="F4133" s="47">
        <f t="shared" si="442"/>
        <v>16878.400000000001</v>
      </c>
      <c r="G4133" s="48">
        <f t="shared" si="443"/>
        <v>16878.400000000001</v>
      </c>
      <c r="H4133" s="21">
        <v>100234</v>
      </c>
      <c r="I4133" s="21" t="s">
        <v>4746</v>
      </c>
      <c r="J4133" s="21">
        <v>1</v>
      </c>
      <c r="K4133" s="21">
        <v>1</v>
      </c>
      <c r="L4133" s="21">
        <f t="shared" si="444"/>
        <v>0</v>
      </c>
      <c r="M4133" s="21" t="s">
        <v>6118</v>
      </c>
      <c r="N4133" s="30">
        <v>45986</v>
      </c>
      <c r="O4133" s="48">
        <v>23427</v>
      </c>
      <c r="P4133" s="21" t="s">
        <v>42</v>
      </c>
      <c r="Q4133" s="21" t="s">
        <v>5959</v>
      </c>
      <c r="R4133" s="21" t="s">
        <v>6091</v>
      </c>
      <c r="S4133" s="3">
        <v>4</v>
      </c>
      <c r="T4133" s="37"/>
      <c r="U4133" s="21" t="s">
        <v>5871</v>
      </c>
      <c r="V4133" s="21" t="str">
        <f>VLOOKUP(P4133,'Customer List'!B:C,2,)</f>
        <v>Faridabad</v>
      </c>
      <c r="W4133" s="38"/>
      <c r="X4133" s="30">
        <f t="shared" si="450"/>
        <v>45986</v>
      </c>
      <c r="Y4133" s="21">
        <f t="shared" si="445"/>
        <v>0</v>
      </c>
      <c r="Z4133" s="21" t="str">
        <f t="shared" si="446"/>
        <v>Tuesday</v>
      </c>
      <c r="AA4133" s="21" t="str">
        <f t="shared" si="447"/>
        <v>Tuesday</v>
      </c>
      <c r="AB4133" s="21" t="str">
        <f>VLOOKUP(U4133,'Currency Sheet'!A:C,3,)</f>
        <v>DOLLAR</v>
      </c>
      <c r="AC4133" s="42" t="str">
        <f>VLOOKUP(P4133,'Customer List'!B:D,3,)</f>
        <v>Local</v>
      </c>
    </row>
    <row r="4134" spans="1:29 16378:16379" x14ac:dyDescent="0.25">
      <c r="A4134" s="21">
        <v>4132</v>
      </c>
      <c r="B4134" s="21" t="s">
        <v>5834</v>
      </c>
      <c r="C4134" s="30">
        <v>45965</v>
      </c>
      <c r="D4134" s="30">
        <v>45975</v>
      </c>
      <c r="E4134" s="47">
        <v>151.80000000000001</v>
      </c>
      <c r="F4134" s="47">
        <f t="shared" si="442"/>
        <v>13358.400000000001</v>
      </c>
      <c r="G4134" s="48">
        <f t="shared" si="443"/>
        <v>26716.800000000003</v>
      </c>
      <c r="H4134" s="21">
        <v>100240</v>
      </c>
      <c r="I4134" s="21" t="s">
        <v>4746</v>
      </c>
      <c r="J4134" s="21">
        <v>2</v>
      </c>
      <c r="K4134" s="21">
        <v>2</v>
      </c>
      <c r="L4134" s="21">
        <f t="shared" si="444"/>
        <v>0</v>
      </c>
      <c r="M4134" s="21" t="s">
        <v>5931</v>
      </c>
      <c r="N4134" s="30">
        <v>45975</v>
      </c>
      <c r="O4134" s="48">
        <v>47058</v>
      </c>
      <c r="P4134" s="21" t="s">
        <v>658</v>
      </c>
      <c r="Q4134" s="21">
        <v>58158172962</v>
      </c>
      <c r="R4134" s="21" t="s">
        <v>5912</v>
      </c>
      <c r="S4134" s="3">
        <v>4</v>
      </c>
      <c r="T4134" s="37"/>
      <c r="U4134" s="21" t="s">
        <v>5871</v>
      </c>
      <c r="V4134" s="21" t="str">
        <f>VLOOKUP(P4134,'Customer List'!B:C,2,)</f>
        <v>Bhopal</v>
      </c>
      <c r="W4134" s="38"/>
      <c r="X4134" s="30">
        <v>45978</v>
      </c>
      <c r="Y4134" s="21">
        <f t="shared" si="445"/>
        <v>3</v>
      </c>
      <c r="Z4134" s="21" t="str">
        <f t="shared" si="446"/>
        <v>Friday</v>
      </c>
      <c r="AA4134" s="21" t="str">
        <f t="shared" si="447"/>
        <v>Monday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x14ac:dyDescent="0.25">
      <c r="A4135" s="21">
        <v>4133</v>
      </c>
      <c r="B4135" s="21" t="s">
        <v>5834</v>
      </c>
      <c r="C4135" s="30">
        <v>45965</v>
      </c>
      <c r="D4135" s="30">
        <v>45975</v>
      </c>
      <c r="E4135" s="47">
        <v>67.2</v>
      </c>
      <c r="F4135" s="47">
        <f t="shared" si="442"/>
        <v>5913.6</v>
      </c>
      <c r="G4135" s="48">
        <f t="shared" si="443"/>
        <v>5913.6</v>
      </c>
      <c r="H4135" s="21">
        <v>100287</v>
      </c>
      <c r="I4135" s="21" t="s">
        <v>4746</v>
      </c>
      <c r="J4135" s="21">
        <v>1</v>
      </c>
      <c r="K4135" s="21">
        <v>1</v>
      </c>
      <c r="L4135" s="21">
        <f t="shared" si="444"/>
        <v>0</v>
      </c>
      <c r="M4135" s="21" t="s">
        <v>5966</v>
      </c>
      <c r="N4135" s="30">
        <v>45976</v>
      </c>
      <c r="O4135" s="48">
        <v>10416</v>
      </c>
      <c r="P4135" s="21" t="s">
        <v>228</v>
      </c>
      <c r="Q4135" s="21">
        <v>58158206186</v>
      </c>
      <c r="R4135" s="21" t="s">
        <v>5912</v>
      </c>
      <c r="S4135" s="3">
        <v>4</v>
      </c>
      <c r="T4135" s="37"/>
      <c r="U4135" s="21" t="s">
        <v>5871</v>
      </c>
      <c r="V4135" s="21" t="str">
        <f>VLOOKUP(P4135,'Customer List'!B:C,2,)</f>
        <v>Kolkata</v>
      </c>
      <c r="W4135" s="38"/>
      <c r="X4135" s="30">
        <v>45979</v>
      </c>
      <c r="Y4135" s="21">
        <f t="shared" si="445"/>
        <v>3</v>
      </c>
      <c r="Z4135" s="21" t="str">
        <f t="shared" si="446"/>
        <v>Saturday</v>
      </c>
      <c r="AA4135" s="21" t="str">
        <f t="shared" si="447"/>
        <v>Tuesday</v>
      </c>
      <c r="AB4135" s="21" t="str">
        <f>VLOOKUP(U4135,'Currency Sheet'!A:C,3,)</f>
        <v>DOLLAR</v>
      </c>
      <c r="AC4135" s="42" t="str">
        <f>VLOOKUP(P4135,'Customer List'!B:D,3,)</f>
        <v>OutStation</v>
      </c>
    </row>
    <row r="4136" spans="1:29 16378:16379" x14ac:dyDescent="0.25">
      <c r="A4136" s="21">
        <v>4134</v>
      </c>
      <c r="B4136" s="21" t="s">
        <v>5834</v>
      </c>
      <c r="C4136" s="30">
        <v>45965</v>
      </c>
      <c r="D4136" s="30">
        <v>45975</v>
      </c>
      <c r="E4136" s="47">
        <v>43.2</v>
      </c>
      <c r="F4136" s="47">
        <f t="shared" si="442"/>
        <v>3801.6000000000004</v>
      </c>
      <c r="G4136" s="48">
        <f t="shared" si="443"/>
        <v>3801.6000000000004</v>
      </c>
      <c r="H4136" s="21">
        <v>100408</v>
      </c>
      <c r="I4136" s="21" t="s">
        <v>4757</v>
      </c>
      <c r="J4136" s="21">
        <v>1</v>
      </c>
      <c r="K4136" s="21">
        <v>1</v>
      </c>
      <c r="L4136" s="21">
        <f t="shared" si="444"/>
        <v>0</v>
      </c>
      <c r="M4136" s="21" t="s">
        <v>6118</v>
      </c>
      <c r="N4136" s="30">
        <v>45986</v>
      </c>
      <c r="O4136" s="48">
        <v>6156</v>
      </c>
      <c r="P4136" s="21" t="s">
        <v>42</v>
      </c>
      <c r="Q4136" s="21" t="s">
        <v>5959</v>
      </c>
      <c r="R4136" s="21" t="s">
        <v>6091</v>
      </c>
      <c r="S4136" s="3">
        <v>4</v>
      </c>
      <c r="T4136" s="37"/>
      <c r="U4136" s="21" t="s">
        <v>5871</v>
      </c>
      <c r="V4136" s="21" t="str">
        <f>VLOOKUP(P4136,'Customer List'!B:C,2,)</f>
        <v>Faridabad</v>
      </c>
      <c r="W4136" s="38"/>
      <c r="X4136" s="30">
        <f>IF(OR(R4136 = "PRIYANKA MADAM", R4136 = "DEEPAK", R4136 = "PORTER"),N4136,"")</f>
        <v>45986</v>
      </c>
      <c r="Y4136" s="21">
        <f t="shared" si="445"/>
        <v>0</v>
      </c>
      <c r="Z4136" s="21" t="str">
        <f t="shared" si="446"/>
        <v>Tuesday</v>
      </c>
      <c r="AA4136" s="21" t="str">
        <f t="shared" si="447"/>
        <v>Tuesday</v>
      </c>
      <c r="AB4136" s="21" t="str">
        <f>VLOOKUP(U4136,'Currency Sheet'!A:C,3,)</f>
        <v>DOLLAR</v>
      </c>
      <c r="AC4136" s="42" t="str">
        <f>VLOOKUP(P4136,'Customer List'!B:D,3,)</f>
        <v>Local</v>
      </c>
    </row>
    <row r="4137" spans="1:29 16378:16379" x14ac:dyDescent="0.25">
      <c r="A4137" s="21">
        <v>4135</v>
      </c>
      <c r="B4137" s="21" t="s">
        <v>5834</v>
      </c>
      <c r="C4137" s="30">
        <v>45965</v>
      </c>
      <c r="D4137" s="30">
        <v>45975</v>
      </c>
      <c r="E4137" s="47">
        <v>79.2</v>
      </c>
      <c r="F4137" s="47">
        <f t="shared" si="442"/>
        <v>6969.6</v>
      </c>
      <c r="G4137" s="48">
        <f t="shared" si="443"/>
        <v>27878.400000000001</v>
      </c>
      <c r="H4137" s="21">
        <v>100412</v>
      </c>
      <c r="I4137" s="21" t="s">
        <v>4757</v>
      </c>
      <c r="J4137" s="21">
        <v>4</v>
      </c>
      <c r="K4137" s="21">
        <v>4</v>
      </c>
      <c r="L4137" s="21">
        <f t="shared" si="444"/>
        <v>0</v>
      </c>
      <c r="M4137" s="21" t="s">
        <v>5957</v>
      </c>
      <c r="N4137" s="30">
        <v>45978</v>
      </c>
      <c r="O4137" s="48">
        <v>57288</v>
      </c>
      <c r="P4137" s="21" t="s">
        <v>2170</v>
      </c>
      <c r="Q4137" s="21">
        <v>58158258476</v>
      </c>
      <c r="R4137" s="21" t="s">
        <v>5912</v>
      </c>
      <c r="S4137" s="3">
        <v>4</v>
      </c>
      <c r="T4137" s="37"/>
      <c r="U4137" s="21" t="s">
        <v>5871</v>
      </c>
      <c r="V4137" s="21" t="str">
        <f>VLOOKUP(P4137,'Customer List'!B:C,2,)</f>
        <v>Gujrat</v>
      </c>
      <c r="W4137" s="38"/>
      <c r="X4137" s="30">
        <v>45981</v>
      </c>
      <c r="Y4137" s="21">
        <f t="shared" si="445"/>
        <v>3</v>
      </c>
      <c r="Z4137" s="21" t="str">
        <f t="shared" si="446"/>
        <v>Monday</v>
      </c>
      <c r="AA4137" s="21" t="str">
        <f t="shared" si="447"/>
        <v>Thursday</v>
      </c>
      <c r="AB4137" s="21" t="str">
        <f>VLOOKUP(U4137,'Currency Sheet'!A:C,3,)</f>
        <v>DOLLAR</v>
      </c>
      <c r="AC4137" s="42" t="str">
        <f>VLOOKUP(P4137,'Customer List'!B:D,3,)</f>
        <v>OutStation</v>
      </c>
    </row>
    <row r="4138" spans="1:29 16378:16379" x14ac:dyDescent="0.25">
      <c r="A4138" s="21">
        <v>4136</v>
      </c>
      <c r="B4138" s="21" t="s">
        <v>5834</v>
      </c>
      <c r="C4138" s="30">
        <v>45965</v>
      </c>
      <c r="D4138" s="30">
        <v>45975</v>
      </c>
      <c r="E4138" s="47">
        <v>52.2</v>
      </c>
      <c r="F4138" s="47">
        <f t="shared" si="442"/>
        <v>4593.6000000000004</v>
      </c>
      <c r="G4138" s="48">
        <f t="shared" si="443"/>
        <v>4593.6000000000004</v>
      </c>
      <c r="H4138" s="21">
        <v>100413</v>
      </c>
      <c r="I4138" s="21" t="s">
        <v>4757</v>
      </c>
      <c r="J4138" s="21">
        <v>1</v>
      </c>
      <c r="K4138" s="21">
        <v>1</v>
      </c>
      <c r="L4138" s="21">
        <f t="shared" si="444"/>
        <v>0</v>
      </c>
      <c r="M4138" s="21" t="s">
        <v>6118</v>
      </c>
      <c r="N4138" s="30">
        <v>45986</v>
      </c>
      <c r="O4138" s="48">
        <v>7438.5</v>
      </c>
      <c r="P4138" s="21" t="s">
        <v>42</v>
      </c>
      <c r="Q4138" s="21" t="s">
        <v>5959</v>
      </c>
      <c r="R4138" s="21" t="s">
        <v>6091</v>
      </c>
      <c r="S4138" s="3">
        <v>4</v>
      </c>
      <c r="T4138" s="37"/>
      <c r="U4138" s="21" t="s">
        <v>5871</v>
      </c>
      <c r="V4138" s="21" t="str">
        <f>VLOOKUP(P4138,'Customer List'!B:C,2,)</f>
        <v>Faridabad</v>
      </c>
      <c r="W4138" s="38"/>
      <c r="X4138" s="30">
        <f>IF(OR(R4138 = "PRIYANKA MADAM", R4138 = "DEEPAK", R4138 = "PORTER"),N4138,"")</f>
        <v>45986</v>
      </c>
      <c r="Y4138" s="21">
        <f t="shared" si="445"/>
        <v>0</v>
      </c>
      <c r="Z4138" s="21" t="str">
        <f t="shared" si="446"/>
        <v>Tuesday</v>
      </c>
      <c r="AA4138" s="21" t="str">
        <f t="shared" si="447"/>
        <v>Tuesday</v>
      </c>
      <c r="AB4138" s="21" t="str">
        <f>VLOOKUP(U4138,'Currency Sheet'!A:C,3,)</f>
        <v>DOLLAR</v>
      </c>
      <c r="AC4138" s="42" t="str">
        <f>VLOOKUP(P4138,'Customer List'!B:D,3,)</f>
        <v>Local</v>
      </c>
    </row>
    <row r="4139" spans="1:29 16378:16379" x14ac:dyDescent="0.25">
      <c r="A4139" s="21">
        <v>4137</v>
      </c>
      <c r="B4139" s="21" t="s">
        <v>5834</v>
      </c>
      <c r="C4139" s="30">
        <v>45965</v>
      </c>
      <c r="D4139" s="30">
        <v>45975</v>
      </c>
      <c r="E4139" s="47">
        <v>129</v>
      </c>
      <c r="F4139" s="47">
        <f t="shared" si="442"/>
        <v>11352</v>
      </c>
      <c r="G4139" s="48">
        <f t="shared" si="443"/>
        <v>11352</v>
      </c>
      <c r="H4139" s="21">
        <v>100414</v>
      </c>
      <c r="I4139" s="21" t="s">
        <v>4757</v>
      </c>
      <c r="J4139" s="21">
        <v>1</v>
      </c>
      <c r="K4139" s="21">
        <v>1</v>
      </c>
      <c r="L4139" s="21">
        <f t="shared" si="444"/>
        <v>0</v>
      </c>
      <c r="M4139" s="21" t="s">
        <v>5969</v>
      </c>
      <c r="N4139" s="30">
        <v>45976</v>
      </c>
      <c r="O4139" s="48">
        <v>18382.5</v>
      </c>
      <c r="P4139" s="21" t="s">
        <v>242</v>
      </c>
      <c r="Q4139" s="21">
        <v>58158203961</v>
      </c>
      <c r="R4139" s="21" t="s">
        <v>5912</v>
      </c>
      <c r="S4139" s="3">
        <v>4</v>
      </c>
      <c r="T4139" s="37"/>
      <c r="U4139" s="21" t="s">
        <v>5871</v>
      </c>
      <c r="V4139" s="21" t="str">
        <f>VLOOKUP(P4139,'Customer List'!B:C,2,)</f>
        <v>Mumbai</v>
      </c>
      <c r="W4139" s="38"/>
      <c r="X4139" s="30">
        <v>45979</v>
      </c>
      <c r="Y4139" s="21">
        <f t="shared" si="445"/>
        <v>3</v>
      </c>
      <c r="Z4139" s="21" t="str">
        <f t="shared" si="446"/>
        <v>Saturday</v>
      </c>
      <c r="AA4139" s="21" t="str">
        <f t="shared" si="447"/>
        <v>Tuesday</v>
      </c>
      <c r="AB4139" s="21" t="str">
        <f>VLOOKUP(U4139,'Currency Sheet'!A:C,3,)</f>
        <v>DOLLAR</v>
      </c>
      <c r="AC4139" s="42" t="str">
        <f>VLOOKUP(P4139,'Customer List'!B:D,3,)</f>
        <v>OutStation</v>
      </c>
    </row>
    <row r="4140" spans="1:29 16378:16379" x14ac:dyDescent="0.25">
      <c r="A4140" s="21">
        <v>4138</v>
      </c>
      <c r="B4140" s="21" t="s">
        <v>5834</v>
      </c>
      <c r="C4140" s="30">
        <v>45965</v>
      </c>
      <c r="D4140" s="30">
        <v>45975</v>
      </c>
      <c r="E4140" s="47">
        <v>129</v>
      </c>
      <c r="F4140" s="47">
        <f t="shared" si="442"/>
        <v>11352</v>
      </c>
      <c r="G4140" s="48">
        <f t="shared" si="443"/>
        <v>11352</v>
      </c>
      <c r="H4140" s="21">
        <v>100422</v>
      </c>
      <c r="I4140" s="21" t="s">
        <v>4757</v>
      </c>
      <c r="J4140" s="21">
        <v>1</v>
      </c>
      <c r="K4140" s="21">
        <v>1</v>
      </c>
      <c r="L4140" s="21">
        <f t="shared" si="444"/>
        <v>0</v>
      </c>
      <c r="M4140" s="21" t="s">
        <v>6118</v>
      </c>
      <c r="N4140" s="30">
        <v>45986</v>
      </c>
      <c r="O4140" s="48">
        <v>18382.5</v>
      </c>
      <c r="P4140" s="21" t="s">
        <v>42</v>
      </c>
      <c r="Q4140" s="21" t="s">
        <v>5959</v>
      </c>
      <c r="R4140" s="21" t="s">
        <v>6091</v>
      </c>
      <c r="S4140" s="3">
        <v>4</v>
      </c>
      <c r="T4140" s="37"/>
      <c r="U4140" s="21" t="s">
        <v>5871</v>
      </c>
      <c r="V4140" s="21" t="str">
        <f>VLOOKUP(P4140,'Customer List'!B:C,2,)</f>
        <v>Faridabad</v>
      </c>
      <c r="W4140" s="38"/>
      <c r="X4140" s="30">
        <f>IF(OR(R4140 = "PRIYANKA MADAM", R4140 = "DEEPAK", R4140 = "PORTER"),N4140,"")</f>
        <v>45986</v>
      </c>
      <c r="Y4140" s="21">
        <f t="shared" si="445"/>
        <v>0</v>
      </c>
      <c r="Z4140" s="21" t="str">
        <f t="shared" si="446"/>
        <v>Tuesday</v>
      </c>
      <c r="AA4140" s="21" t="str">
        <f t="shared" si="447"/>
        <v>Tuesday</v>
      </c>
      <c r="AB4140" s="21" t="str">
        <f>VLOOKUP(U4140,'Currency Sheet'!A:C,3,)</f>
        <v>DOLLAR</v>
      </c>
      <c r="AC4140" s="42" t="str">
        <f>VLOOKUP(P4140,'Customer List'!B:D,3,)</f>
        <v>Local</v>
      </c>
    </row>
    <row r="4141" spans="1:29 16378:16379" x14ac:dyDescent="0.25">
      <c r="A4141" s="21">
        <v>4139</v>
      </c>
      <c r="B4141" s="21" t="s">
        <v>5834</v>
      </c>
      <c r="C4141" s="30">
        <v>45965</v>
      </c>
      <c r="D4141" s="30">
        <v>45975</v>
      </c>
      <c r="E4141" s="47">
        <v>129</v>
      </c>
      <c r="F4141" s="47">
        <f t="shared" si="442"/>
        <v>11352</v>
      </c>
      <c r="G4141" s="48">
        <f t="shared" si="443"/>
        <v>11352</v>
      </c>
      <c r="H4141" s="21">
        <v>100422</v>
      </c>
      <c r="I4141" s="21" t="s">
        <v>4757</v>
      </c>
      <c r="J4141" s="21">
        <v>1</v>
      </c>
      <c r="K4141" s="21">
        <v>1</v>
      </c>
      <c r="L4141" s="21">
        <f t="shared" si="444"/>
        <v>0</v>
      </c>
      <c r="M4141" s="21" t="s">
        <v>5993</v>
      </c>
      <c r="N4141" s="30">
        <v>45976</v>
      </c>
      <c r="O4141" s="48">
        <v>16331.4</v>
      </c>
      <c r="P4141" s="21" t="s">
        <v>276</v>
      </c>
      <c r="Q4141" s="21">
        <v>58158193520</v>
      </c>
      <c r="R4141" s="21" t="s">
        <v>5912</v>
      </c>
      <c r="S4141" s="3">
        <v>4</v>
      </c>
      <c r="T4141" s="37"/>
      <c r="U4141" s="21" t="s">
        <v>5871</v>
      </c>
      <c r="V4141" s="21" t="str">
        <f>VLOOKUP(P4141,'Customer List'!B:C,2,)</f>
        <v>Pune</v>
      </c>
      <c r="W4141" s="38"/>
      <c r="X4141" s="30">
        <v>45979</v>
      </c>
      <c r="Y4141" s="21">
        <f t="shared" si="445"/>
        <v>3</v>
      </c>
      <c r="Z4141" s="21" t="str">
        <f t="shared" si="446"/>
        <v>Saturday</v>
      </c>
      <c r="AA4141" s="21" t="str">
        <f t="shared" si="447"/>
        <v>Tuesday</v>
      </c>
      <c r="AB4141" s="21" t="str">
        <f>VLOOKUP(U4141,'Currency Sheet'!A:C,3,)</f>
        <v>DOLLAR</v>
      </c>
      <c r="AC4141" s="42" t="str">
        <f>VLOOKUP(P4141,'Customer List'!B:D,3,)</f>
        <v>OutStation</v>
      </c>
    </row>
    <row r="4142" spans="1:29 16378:16379" x14ac:dyDescent="0.25">
      <c r="A4142" s="21">
        <v>4140</v>
      </c>
      <c r="B4142" s="21" t="s">
        <v>5834</v>
      </c>
      <c r="C4142" s="30">
        <v>45965</v>
      </c>
      <c r="D4142" s="30">
        <v>45975</v>
      </c>
      <c r="E4142" s="47">
        <v>172.79999999999998</v>
      </c>
      <c r="F4142" s="47">
        <f t="shared" si="442"/>
        <v>15206.399999999998</v>
      </c>
      <c r="G4142" s="48">
        <f t="shared" si="443"/>
        <v>45619.199999999997</v>
      </c>
      <c r="H4142" s="21">
        <v>100432</v>
      </c>
      <c r="I4142" s="21" t="s">
        <v>4757</v>
      </c>
      <c r="J4142" s="21">
        <v>3</v>
      </c>
      <c r="K4142" s="21">
        <v>3</v>
      </c>
      <c r="L4142" s="21">
        <f t="shared" si="444"/>
        <v>0</v>
      </c>
      <c r="M4142" s="21" t="s">
        <v>6118</v>
      </c>
      <c r="N4142" s="30">
        <v>45986</v>
      </c>
      <c r="O4142" s="48">
        <v>73872</v>
      </c>
      <c r="P4142" s="21" t="s">
        <v>42</v>
      </c>
      <c r="Q4142" s="21" t="s">
        <v>5959</v>
      </c>
      <c r="R4142" s="21" t="s">
        <v>6091</v>
      </c>
      <c r="S4142" s="3">
        <v>4</v>
      </c>
      <c r="T4142" s="37"/>
      <c r="U4142" s="21" t="s">
        <v>5871</v>
      </c>
      <c r="V4142" s="21" t="str">
        <f>VLOOKUP(P4142,'Customer List'!B:C,2,)</f>
        <v>Faridabad</v>
      </c>
      <c r="W4142" s="38"/>
      <c r="X4142" s="30">
        <f>IF(OR(R4142 = "PRIYANKA MADAM", R4142 = "DEEPAK", R4142 = "PORTER"),N4142,"")</f>
        <v>45986</v>
      </c>
      <c r="Y4142" s="21">
        <f t="shared" si="445"/>
        <v>0</v>
      </c>
      <c r="Z4142" s="21" t="str">
        <f t="shared" si="446"/>
        <v>Tuesday</v>
      </c>
      <c r="AA4142" s="21" t="str">
        <f t="shared" si="447"/>
        <v>Tuesday</v>
      </c>
      <c r="AB4142" s="21" t="str">
        <f>VLOOKUP(U4142,'Currency Sheet'!A:C,3,)</f>
        <v>DOLLAR</v>
      </c>
      <c r="AC4142" s="42" t="str">
        <f>VLOOKUP(P4142,'Customer List'!B:D,3,)</f>
        <v>Local</v>
      </c>
    </row>
    <row r="4143" spans="1:29 16378:16379" x14ac:dyDescent="0.25">
      <c r="A4143" s="21">
        <v>4141</v>
      </c>
      <c r="B4143" s="21" t="s">
        <v>5834</v>
      </c>
      <c r="C4143" s="30">
        <v>45965</v>
      </c>
      <c r="D4143" s="30">
        <v>45975</v>
      </c>
      <c r="E4143" s="47">
        <v>59.4</v>
      </c>
      <c r="F4143" s="47">
        <f t="shared" si="442"/>
        <v>5227.2</v>
      </c>
      <c r="G4143" s="48">
        <f t="shared" si="443"/>
        <v>5227.2</v>
      </c>
      <c r="H4143" s="21">
        <v>100510</v>
      </c>
      <c r="I4143" s="21" t="s">
        <v>4757</v>
      </c>
      <c r="J4143" s="21">
        <v>1</v>
      </c>
      <c r="K4143" s="21">
        <v>1</v>
      </c>
      <c r="L4143" s="21">
        <f t="shared" si="444"/>
        <v>0</v>
      </c>
      <c r="M4143" s="21" t="s">
        <v>5931</v>
      </c>
      <c r="N4143" s="30">
        <v>45975</v>
      </c>
      <c r="O4143" s="48">
        <v>9207</v>
      </c>
      <c r="P4143" s="21" t="s">
        <v>658</v>
      </c>
      <c r="Q4143" s="21">
        <v>58158172962</v>
      </c>
      <c r="R4143" s="21" t="s">
        <v>5912</v>
      </c>
      <c r="S4143" s="3">
        <v>4</v>
      </c>
      <c r="T4143" s="37"/>
      <c r="U4143" s="21" t="s">
        <v>5871</v>
      </c>
      <c r="V4143" s="21" t="str">
        <f>VLOOKUP(P4143,'Customer List'!B:C,2,)</f>
        <v>Bhopal</v>
      </c>
      <c r="W4143" s="38"/>
      <c r="X4143" s="30">
        <v>45978</v>
      </c>
      <c r="Y4143" s="21">
        <f t="shared" si="445"/>
        <v>3</v>
      </c>
      <c r="Z4143" s="21" t="str">
        <f t="shared" si="446"/>
        <v>Friday</v>
      </c>
      <c r="AA4143" s="21" t="str">
        <f t="shared" si="447"/>
        <v>Monday</v>
      </c>
      <c r="AB4143" s="21" t="str">
        <f>VLOOKUP(U4143,'Currency Sheet'!A:C,3,)</f>
        <v>DOLLAR</v>
      </c>
      <c r="AC4143" s="42" t="str">
        <f>VLOOKUP(P4143,'Customer List'!B:D,3,)</f>
        <v>OutStation</v>
      </c>
    </row>
    <row r="4144" spans="1:29 16378:16379" x14ac:dyDescent="0.25">
      <c r="A4144" s="21">
        <v>4142</v>
      </c>
      <c r="B4144" s="21" t="s">
        <v>5834</v>
      </c>
      <c r="C4144" s="30">
        <v>45965</v>
      </c>
      <c r="D4144" s="30">
        <v>45975</v>
      </c>
      <c r="E4144" s="47">
        <v>276.75</v>
      </c>
      <c r="F4144" s="47">
        <f t="shared" si="442"/>
        <v>24354</v>
      </c>
      <c r="G4144" s="48">
        <f t="shared" si="443"/>
        <v>24354</v>
      </c>
      <c r="H4144" s="21">
        <v>100573</v>
      </c>
      <c r="I4144" s="21" t="s">
        <v>5835</v>
      </c>
      <c r="J4144" s="21">
        <v>1</v>
      </c>
      <c r="K4144" s="21">
        <v>1</v>
      </c>
      <c r="L4144" s="21">
        <f t="shared" si="444"/>
        <v>0</v>
      </c>
      <c r="M4144" s="21" t="s">
        <v>6118</v>
      </c>
      <c r="N4144" s="30">
        <v>45986</v>
      </c>
      <c r="O4144" s="48">
        <v>31549.5</v>
      </c>
      <c r="P4144" s="21" t="s">
        <v>42</v>
      </c>
      <c r="Q4144" s="21" t="s">
        <v>5959</v>
      </c>
      <c r="R4144" s="21" t="s">
        <v>6091</v>
      </c>
      <c r="S4144" s="3">
        <v>4</v>
      </c>
      <c r="T4144" s="37"/>
      <c r="U4144" s="21" t="s">
        <v>5871</v>
      </c>
      <c r="V4144" s="21" t="str">
        <f>VLOOKUP(P4144,'Customer List'!B:C,2,)</f>
        <v>Faridabad</v>
      </c>
      <c r="W4144" s="38"/>
      <c r="X4144" s="30">
        <f t="shared" ref="X4144:X4146" si="451">IF(OR(R4144 = "PRIYANKA MADAM", R4144 = "DEEPAK", R4144 = "PORTER"),N4144,"")</f>
        <v>45986</v>
      </c>
      <c r="Y4144" s="21">
        <f t="shared" si="445"/>
        <v>0</v>
      </c>
      <c r="Z4144" s="21" t="str">
        <f t="shared" si="446"/>
        <v>Tuesday</v>
      </c>
      <c r="AA4144" s="21" t="str">
        <f t="shared" si="447"/>
        <v>Tuesday</v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x14ac:dyDescent="0.25">
      <c r="A4145" s="21">
        <v>4143</v>
      </c>
      <c r="B4145" s="21" t="s">
        <v>5834</v>
      </c>
      <c r="C4145" s="30">
        <v>45965</v>
      </c>
      <c r="D4145" s="30">
        <v>45975</v>
      </c>
      <c r="E4145" s="47">
        <v>19.8</v>
      </c>
      <c r="F4145" s="47">
        <f t="shared" si="442"/>
        <v>1742.4</v>
      </c>
      <c r="G4145" s="48">
        <f t="shared" si="443"/>
        <v>1742.4</v>
      </c>
      <c r="H4145" s="21">
        <v>100711</v>
      </c>
      <c r="I4145" s="21" t="s">
        <v>4747</v>
      </c>
      <c r="J4145" s="21">
        <v>1</v>
      </c>
      <c r="K4145" s="21">
        <v>1</v>
      </c>
      <c r="L4145" s="21">
        <f t="shared" si="444"/>
        <v>0</v>
      </c>
      <c r="M4145" s="21" t="s">
        <v>6118</v>
      </c>
      <c r="N4145" s="30">
        <v>45986</v>
      </c>
      <c r="O4145" s="48">
        <v>2821.5</v>
      </c>
      <c r="P4145" s="21" t="s">
        <v>42</v>
      </c>
      <c r="Q4145" s="21" t="s">
        <v>5959</v>
      </c>
      <c r="R4145" s="21" t="s">
        <v>6091</v>
      </c>
      <c r="S4145" s="3">
        <v>4</v>
      </c>
      <c r="T4145" s="37"/>
      <c r="U4145" s="21" t="s">
        <v>5871</v>
      </c>
      <c r="V4145" s="21" t="str">
        <f>VLOOKUP(P4145,'Customer List'!B:C,2,)</f>
        <v>Faridabad</v>
      </c>
      <c r="W4145" s="38"/>
      <c r="X4145" s="30">
        <f t="shared" si="451"/>
        <v>45986</v>
      </c>
      <c r="Y4145" s="21">
        <f t="shared" si="445"/>
        <v>0</v>
      </c>
      <c r="Z4145" s="21" t="str">
        <f t="shared" si="446"/>
        <v>Tuesday</v>
      </c>
      <c r="AA4145" s="21" t="str">
        <f t="shared" si="447"/>
        <v>Tuesday</v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x14ac:dyDescent="0.25">
      <c r="A4146" s="21">
        <v>4144</v>
      </c>
      <c r="B4146" s="21" t="s">
        <v>5834</v>
      </c>
      <c r="C4146" s="30">
        <v>45965</v>
      </c>
      <c r="D4146" s="30">
        <v>45975</v>
      </c>
      <c r="E4146" s="47">
        <v>129</v>
      </c>
      <c r="F4146" s="47">
        <f t="shared" si="442"/>
        <v>11352</v>
      </c>
      <c r="G4146" s="48">
        <f t="shared" si="443"/>
        <v>11352</v>
      </c>
      <c r="H4146" s="21">
        <v>100714</v>
      </c>
      <c r="I4146" s="21" t="s">
        <v>4747</v>
      </c>
      <c r="J4146" s="21">
        <v>1</v>
      </c>
      <c r="K4146" s="21">
        <v>1</v>
      </c>
      <c r="L4146" s="21">
        <f t="shared" si="444"/>
        <v>0</v>
      </c>
      <c r="M4146" s="21" t="s">
        <v>6118</v>
      </c>
      <c r="N4146" s="30">
        <v>45986</v>
      </c>
      <c r="O4146" s="48">
        <v>18382.5</v>
      </c>
      <c r="P4146" s="21" t="s">
        <v>42</v>
      </c>
      <c r="Q4146" s="21" t="s">
        <v>5959</v>
      </c>
      <c r="R4146" s="21" t="s">
        <v>6091</v>
      </c>
      <c r="S4146" s="3">
        <v>4</v>
      </c>
      <c r="T4146" s="37"/>
      <c r="U4146" s="21" t="s">
        <v>5871</v>
      </c>
      <c r="V4146" s="21" t="str">
        <f>VLOOKUP(P4146,'Customer List'!B:C,2,)</f>
        <v>Faridabad</v>
      </c>
      <c r="W4146" s="38"/>
      <c r="X4146" s="30">
        <f t="shared" si="451"/>
        <v>45986</v>
      </c>
      <c r="Y4146" s="21">
        <f t="shared" si="445"/>
        <v>0</v>
      </c>
      <c r="Z4146" s="21" t="str">
        <f t="shared" si="446"/>
        <v>Tuesday</v>
      </c>
      <c r="AA4146" s="21" t="str">
        <f t="shared" si="447"/>
        <v>Tuesday</v>
      </c>
      <c r="AB4146" s="21" t="str">
        <f>VLOOKUP(U4146,'Currency Sheet'!A:C,3,)</f>
        <v>DOLLAR</v>
      </c>
      <c r="AC4146" s="42" t="str">
        <f>VLOOKUP(P4146,'Customer List'!B:D,3,)</f>
        <v>Local</v>
      </c>
    </row>
    <row r="4147" spans="1:29" x14ac:dyDescent="0.25">
      <c r="A4147" s="21">
        <v>4145</v>
      </c>
      <c r="B4147" s="21" t="s">
        <v>5834</v>
      </c>
      <c r="C4147" s="30">
        <v>45965</v>
      </c>
      <c r="D4147" s="30">
        <v>45975</v>
      </c>
      <c r="E4147" s="47">
        <v>146.30000000000001</v>
      </c>
      <c r="F4147" s="47">
        <f t="shared" si="442"/>
        <v>12874.400000000001</v>
      </c>
      <c r="G4147" s="48">
        <f t="shared" si="443"/>
        <v>12874.400000000001</v>
      </c>
      <c r="H4147" s="21">
        <v>100741</v>
      </c>
      <c r="I4147" s="21" t="s">
        <v>4747</v>
      </c>
      <c r="J4147" s="21">
        <v>1</v>
      </c>
      <c r="K4147" s="21">
        <v>1</v>
      </c>
      <c r="L4147" s="21">
        <f t="shared" si="444"/>
        <v>0</v>
      </c>
      <c r="M4147" s="21" t="s">
        <v>5993</v>
      </c>
      <c r="N4147" s="30">
        <v>45976</v>
      </c>
      <c r="O4147" s="48">
        <v>15875.64</v>
      </c>
      <c r="P4147" s="21" t="s">
        <v>276</v>
      </c>
      <c r="Q4147" s="21">
        <v>58158193520</v>
      </c>
      <c r="R4147" s="21" t="s">
        <v>5912</v>
      </c>
      <c r="S4147" s="3">
        <v>4</v>
      </c>
      <c r="T4147" s="37"/>
      <c r="U4147" s="21" t="s">
        <v>5871</v>
      </c>
      <c r="V4147" s="21" t="str">
        <f>VLOOKUP(P4147,'Customer List'!B:C,2,)</f>
        <v>Pune</v>
      </c>
      <c r="W4147" s="38"/>
      <c r="X4147" s="30">
        <v>45979</v>
      </c>
      <c r="Y4147" s="21">
        <f t="shared" si="445"/>
        <v>3</v>
      </c>
      <c r="Z4147" s="21" t="str">
        <f t="shared" si="446"/>
        <v>Saturday</v>
      </c>
      <c r="AA4147" s="21" t="str">
        <f t="shared" si="447"/>
        <v>Tuesday</v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x14ac:dyDescent="0.25">
      <c r="A4148" s="21">
        <v>4146</v>
      </c>
      <c r="B4148" s="21" t="s">
        <v>5834</v>
      </c>
      <c r="C4148" s="30">
        <v>45965</v>
      </c>
      <c r="D4148" s="30">
        <v>45975</v>
      </c>
      <c r="E4148" s="47">
        <v>63</v>
      </c>
      <c r="F4148" s="47">
        <f t="shared" si="442"/>
        <v>5544</v>
      </c>
      <c r="G4148" s="48">
        <f t="shared" si="443"/>
        <v>5544</v>
      </c>
      <c r="H4148" s="21">
        <v>101212</v>
      </c>
      <c r="I4148" s="21" t="s">
        <v>4748</v>
      </c>
      <c r="J4148" s="21">
        <v>1</v>
      </c>
      <c r="K4148" s="21">
        <v>1</v>
      </c>
      <c r="L4148" s="21">
        <f t="shared" si="444"/>
        <v>0</v>
      </c>
      <c r="M4148" s="21" t="s">
        <v>5993</v>
      </c>
      <c r="N4148" s="30">
        <v>45976</v>
      </c>
      <c r="O4148" s="48">
        <v>7975.8</v>
      </c>
      <c r="P4148" s="21" t="s">
        <v>276</v>
      </c>
      <c r="Q4148" s="21">
        <v>58158193520</v>
      </c>
      <c r="R4148" s="21" t="s">
        <v>5912</v>
      </c>
      <c r="S4148" s="3">
        <v>4</v>
      </c>
      <c r="T4148" s="37"/>
      <c r="U4148" s="21" t="s">
        <v>5871</v>
      </c>
      <c r="V4148" s="21" t="str">
        <f>VLOOKUP(P4148,'Customer List'!B:C,2,)</f>
        <v>Pune</v>
      </c>
      <c r="W4148" s="38"/>
      <c r="X4148" s="30">
        <v>45979</v>
      </c>
      <c r="Y4148" s="21">
        <f t="shared" si="445"/>
        <v>3</v>
      </c>
      <c r="Z4148" s="21" t="str">
        <f t="shared" si="446"/>
        <v>Saturday</v>
      </c>
      <c r="AA4148" s="21" t="str">
        <f t="shared" si="447"/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x14ac:dyDescent="0.25">
      <c r="A4149" s="21">
        <v>4147</v>
      </c>
      <c r="B4149" s="21" t="s">
        <v>5834</v>
      </c>
      <c r="C4149" s="30">
        <v>45965</v>
      </c>
      <c r="D4149" s="30">
        <v>45975</v>
      </c>
      <c r="E4149" s="47">
        <v>63.6</v>
      </c>
      <c r="F4149" s="47">
        <f t="shared" si="442"/>
        <v>5596.8</v>
      </c>
      <c r="G4149" s="48">
        <f t="shared" si="443"/>
        <v>5596.8</v>
      </c>
      <c r="H4149" s="21">
        <v>101229</v>
      </c>
      <c r="I4149" s="21" t="s">
        <v>4748</v>
      </c>
      <c r="J4149" s="21">
        <v>1</v>
      </c>
      <c r="K4149" s="21">
        <v>1</v>
      </c>
      <c r="L4149" s="21">
        <f t="shared" si="444"/>
        <v>0</v>
      </c>
      <c r="M4149" s="21" t="s">
        <v>5966</v>
      </c>
      <c r="N4149" s="30">
        <v>45976</v>
      </c>
      <c r="O4149" s="48">
        <v>9858</v>
      </c>
      <c r="P4149" s="21" t="s">
        <v>228</v>
      </c>
      <c r="Q4149" s="21">
        <v>58158206186</v>
      </c>
      <c r="R4149" s="21" t="s">
        <v>5912</v>
      </c>
      <c r="S4149" s="3">
        <v>4</v>
      </c>
      <c r="T4149" s="37"/>
      <c r="U4149" s="21" t="s">
        <v>5871</v>
      </c>
      <c r="V4149" s="21" t="str">
        <f>VLOOKUP(P4149,'Customer List'!B:C,2,)</f>
        <v>Kolkata</v>
      </c>
      <c r="W4149" s="38"/>
      <c r="X4149" s="30">
        <v>45979</v>
      </c>
      <c r="Y4149" s="21">
        <f t="shared" si="445"/>
        <v>3</v>
      </c>
      <c r="Z4149" s="21" t="str">
        <f t="shared" si="446"/>
        <v>Saturday</v>
      </c>
      <c r="AA4149" s="21" t="str">
        <f t="shared" si="447"/>
        <v>Tuesday</v>
      </c>
      <c r="AB4149" s="21" t="str">
        <f>VLOOKUP(U4149,'Currency Sheet'!A:C,3,)</f>
        <v>DOLLAR</v>
      </c>
      <c r="AC4149" s="42" t="str">
        <f>VLOOKUP(P4149,'Customer List'!B:D,3,)</f>
        <v>OutStation</v>
      </c>
    </row>
    <row r="4150" spans="1:29" x14ac:dyDescent="0.25">
      <c r="A4150" s="21">
        <v>4148</v>
      </c>
      <c r="B4150" s="21" t="s">
        <v>5834</v>
      </c>
      <c r="C4150" s="30">
        <v>45965</v>
      </c>
      <c r="D4150" s="30">
        <v>45975</v>
      </c>
      <c r="E4150" s="47">
        <v>75.599999999999994</v>
      </c>
      <c r="F4150" s="47">
        <f t="shared" si="442"/>
        <v>6652.7999999999993</v>
      </c>
      <c r="G4150" s="48">
        <f t="shared" si="443"/>
        <v>6652.7999999999993</v>
      </c>
      <c r="H4150" s="21">
        <v>101255</v>
      </c>
      <c r="I4150" s="21" t="s">
        <v>4748</v>
      </c>
      <c r="J4150" s="21">
        <v>1</v>
      </c>
      <c r="K4150" s="21">
        <v>1</v>
      </c>
      <c r="L4150" s="21">
        <f t="shared" si="444"/>
        <v>0</v>
      </c>
      <c r="M4150" s="21" t="s">
        <v>6118</v>
      </c>
      <c r="N4150" s="30">
        <v>45986</v>
      </c>
      <c r="O4150" s="48">
        <v>10773</v>
      </c>
      <c r="P4150" s="21" t="s">
        <v>42</v>
      </c>
      <c r="Q4150" s="21" t="s">
        <v>5959</v>
      </c>
      <c r="R4150" s="21" t="s">
        <v>6091</v>
      </c>
      <c r="S4150" s="3">
        <v>4</v>
      </c>
      <c r="T4150" s="37"/>
      <c r="U4150" s="21" t="s">
        <v>5871</v>
      </c>
      <c r="V4150" s="21" t="str">
        <f>VLOOKUP(P4150,'Customer List'!B:C,2,)</f>
        <v>Faridabad</v>
      </c>
      <c r="W4150" s="38"/>
      <c r="X4150" s="30">
        <f>IF(OR(R4150 = "PRIYANKA MADAM", R4150 = "DEEPAK", R4150 = "PORTER"),N4150,"")</f>
        <v>45986</v>
      </c>
      <c r="Y4150" s="21">
        <f t="shared" si="445"/>
        <v>0</v>
      </c>
      <c r="Z4150" s="21" t="str">
        <f t="shared" si="446"/>
        <v>Tuesday</v>
      </c>
      <c r="AA4150" s="21" t="str">
        <f t="shared" si="447"/>
        <v>Tuesday</v>
      </c>
      <c r="AB4150" s="21" t="str">
        <f>VLOOKUP(U4150,'Currency Sheet'!A:C,3,)</f>
        <v>DOLLAR</v>
      </c>
      <c r="AC4150" s="42" t="str">
        <f>VLOOKUP(P4150,'Customer List'!B:D,3,)</f>
        <v>Local</v>
      </c>
    </row>
    <row r="4151" spans="1:29" x14ac:dyDescent="0.25">
      <c r="A4151" s="21">
        <v>4149</v>
      </c>
      <c r="B4151" s="21" t="s">
        <v>5834</v>
      </c>
      <c r="C4151" s="30">
        <v>45965</v>
      </c>
      <c r="D4151" s="30">
        <v>45975</v>
      </c>
      <c r="E4151" s="47">
        <v>191.1</v>
      </c>
      <c r="F4151" s="47">
        <f t="shared" si="442"/>
        <v>16816.8</v>
      </c>
      <c r="G4151" s="48">
        <f t="shared" si="443"/>
        <v>16816.8</v>
      </c>
      <c r="H4151" s="21">
        <v>101259</v>
      </c>
      <c r="I4151" s="21" t="s">
        <v>4748</v>
      </c>
      <c r="J4151" s="21">
        <v>1</v>
      </c>
      <c r="K4151" s="21">
        <v>1</v>
      </c>
      <c r="L4151" s="21">
        <f t="shared" si="444"/>
        <v>0</v>
      </c>
      <c r="M4151" s="21" t="s">
        <v>5947</v>
      </c>
      <c r="N4151" s="30">
        <v>45978</v>
      </c>
      <c r="O4151" s="48">
        <v>25389</v>
      </c>
      <c r="P4151" s="21" t="s">
        <v>3332</v>
      </c>
      <c r="Q4151" s="21" t="s">
        <v>5911</v>
      </c>
      <c r="R4151" s="21" t="s">
        <v>5912</v>
      </c>
      <c r="S4151" s="3">
        <v>4</v>
      </c>
      <c r="T4151" s="37"/>
      <c r="U4151" s="21" t="s">
        <v>5871</v>
      </c>
      <c r="V4151" s="21" t="str">
        <f>VLOOKUP(P4151,'Customer List'!B:C,2,)</f>
        <v>Chandigarh</v>
      </c>
      <c r="W4151" s="38"/>
      <c r="X4151" s="30">
        <v>45979</v>
      </c>
      <c r="Y4151" s="21">
        <f t="shared" si="445"/>
        <v>1</v>
      </c>
      <c r="Z4151" s="21" t="str">
        <f t="shared" si="446"/>
        <v>Monday</v>
      </c>
      <c r="AA4151" s="21" t="str">
        <f t="shared" si="447"/>
        <v>Tuesday</v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x14ac:dyDescent="0.25">
      <c r="A4152" s="21">
        <v>4150</v>
      </c>
      <c r="B4152" s="21" t="s">
        <v>5834</v>
      </c>
      <c r="C4152" s="30">
        <v>45965</v>
      </c>
      <c r="D4152" s="30">
        <v>45975</v>
      </c>
      <c r="E4152" s="47">
        <v>179.9</v>
      </c>
      <c r="F4152" s="47">
        <f t="shared" si="442"/>
        <v>15831.2</v>
      </c>
      <c r="G4152" s="48">
        <f t="shared" si="443"/>
        <v>15831.2</v>
      </c>
      <c r="H4152" s="21">
        <v>101263</v>
      </c>
      <c r="I4152" s="21" t="s">
        <v>4748</v>
      </c>
      <c r="J4152" s="21">
        <v>1</v>
      </c>
      <c r="K4152" s="21">
        <v>1</v>
      </c>
      <c r="L4152" s="21">
        <f t="shared" si="444"/>
        <v>0</v>
      </c>
      <c r="M4152" s="21" t="s">
        <v>6118</v>
      </c>
      <c r="N4152" s="30">
        <v>45986</v>
      </c>
      <c r="O4152" s="48">
        <v>21973.5</v>
      </c>
      <c r="P4152" s="21" t="s">
        <v>42</v>
      </c>
      <c r="Q4152" s="21" t="s">
        <v>5959</v>
      </c>
      <c r="R4152" s="21" t="s">
        <v>6091</v>
      </c>
      <c r="S4152" s="3">
        <v>4</v>
      </c>
      <c r="T4152" s="37"/>
      <c r="U4152" s="21" t="s">
        <v>5871</v>
      </c>
      <c r="V4152" s="21" t="str">
        <f>VLOOKUP(P4152,'Customer List'!B:C,2,)</f>
        <v>Faridabad</v>
      </c>
      <c r="W4152" s="38"/>
      <c r="X4152" s="30">
        <f>IF(OR(R4152 = "PRIYANKA MADAM", R4152 = "DEEPAK", R4152 = "PORTER"),N4152,"")</f>
        <v>45986</v>
      </c>
      <c r="Y4152" s="21">
        <f t="shared" si="445"/>
        <v>0</v>
      </c>
      <c r="Z4152" s="21" t="str">
        <f t="shared" si="446"/>
        <v>Tuesday</v>
      </c>
      <c r="AA4152" s="21" t="str">
        <f t="shared" si="447"/>
        <v>Tuesday</v>
      </c>
      <c r="AB4152" s="21" t="str">
        <f>VLOOKUP(U4152,'Currency Sheet'!A:C,3,)</f>
        <v>DOLLAR</v>
      </c>
      <c r="AC4152" s="42" t="str">
        <f>VLOOKUP(P4152,'Customer List'!B:D,3,)</f>
        <v>Local</v>
      </c>
    </row>
    <row r="4153" spans="1:29" x14ac:dyDescent="0.25">
      <c r="A4153" s="21">
        <v>4151</v>
      </c>
      <c r="B4153" s="21" t="s">
        <v>5834</v>
      </c>
      <c r="C4153" s="30">
        <v>45965</v>
      </c>
      <c r="D4153" s="30">
        <v>45975</v>
      </c>
      <c r="E4153" s="47">
        <v>129</v>
      </c>
      <c r="F4153" s="47">
        <f t="shared" si="442"/>
        <v>11352</v>
      </c>
      <c r="G4153" s="48">
        <f t="shared" si="443"/>
        <v>11352</v>
      </c>
      <c r="H4153" s="21">
        <v>102022</v>
      </c>
      <c r="I4153" s="21" t="s">
        <v>5161</v>
      </c>
      <c r="J4153" s="21">
        <v>1</v>
      </c>
      <c r="K4153" s="21">
        <v>1</v>
      </c>
      <c r="L4153" s="21">
        <f t="shared" si="444"/>
        <v>0</v>
      </c>
      <c r="M4153" s="21" t="s">
        <v>5993</v>
      </c>
      <c r="N4153" s="30">
        <v>45976</v>
      </c>
      <c r="O4153" s="48">
        <v>16331.4</v>
      </c>
      <c r="P4153" s="21" t="s">
        <v>276</v>
      </c>
      <c r="Q4153" s="21">
        <v>58158193520</v>
      </c>
      <c r="R4153" s="21" t="s">
        <v>5912</v>
      </c>
      <c r="S4153" s="3">
        <v>4</v>
      </c>
      <c r="T4153" s="37"/>
      <c r="U4153" s="21" t="s">
        <v>5871</v>
      </c>
      <c r="V4153" s="21" t="str">
        <f>VLOOKUP(P4153,'Customer List'!B:C,2,)</f>
        <v>Pune</v>
      </c>
      <c r="W4153" s="38"/>
      <c r="X4153" s="30">
        <v>45979</v>
      </c>
      <c r="Y4153" s="21">
        <f t="shared" si="445"/>
        <v>3</v>
      </c>
      <c r="Z4153" s="21" t="str">
        <f t="shared" si="446"/>
        <v>Saturday</v>
      </c>
      <c r="AA4153" s="21" t="str">
        <f t="shared" si="447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x14ac:dyDescent="0.25">
      <c r="A4154" s="21">
        <v>4152</v>
      </c>
      <c r="B4154" s="21" t="s">
        <v>5834</v>
      </c>
      <c r="C4154" s="30">
        <v>45965</v>
      </c>
      <c r="D4154" s="30">
        <v>45975</v>
      </c>
      <c r="E4154" s="47">
        <v>159</v>
      </c>
      <c r="F4154" s="47">
        <f t="shared" si="442"/>
        <v>13992</v>
      </c>
      <c r="G4154" s="48">
        <f t="shared" si="443"/>
        <v>13992</v>
      </c>
      <c r="H4154" s="21">
        <v>103032</v>
      </c>
      <c r="I4154" s="21" t="s">
        <v>5163</v>
      </c>
      <c r="J4154" s="21">
        <v>1</v>
      </c>
      <c r="K4154" s="21">
        <v>1</v>
      </c>
      <c r="L4154" s="21">
        <f t="shared" si="444"/>
        <v>0</v>
      </c>
      <c r="M4154" s="21" t="s">
        <v>5993</v>
      </c>
      <c r="N4154" s="30">
        <v>45976</v>
      </c>
      <c r="O4154" s="48">
        <v>20129.400000000001</v>
      </c>
      <c r="P4154" s="21" t="s">
        <v>276</v>
      </c>
      <c r="Q4154" s="21">
        <v>58158193520</v>
      </c>
      <c r="R4154" s="21" t="s">
        <v>5912</v>
      </c>
      <c r="S4154" s="3">
        <v>4</v>
      </c>
      <c r="T4154" s="37"/>
      <c r="U4154" s="21" t="s">
        <v>5871</v>
      </c>
      <c r="V4154" s="21" t="str">
        <f>VLOOKUP(P4154,'Customer List'!B:C,2,)</f>
        <v>Pune</v>
      </c>
      <c r="W4154" s="38"/>
      <c r="X4154" s="30">
        <v>45979</v>
      </c>
      <c r="Y4154" s="21">
        <f t="shared" si="445"/>
        <v>3</v>
      </c>
      <c r="Z4154" s="21" t="str">
        <f t="shared" si="446"/>
        <v>Saturday</v>
      </c>
      <c r="AA4154" s="21" t="str">
        <f t="shared" si="447"/>
        <v>Tuesday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x14ac:dyDescent="0.25">
      <c r="A4155" s="21">
        <v>4153</v>
      </c>
      <c r="B4155" s="21" t="s">
        <v>5834</v>
      </c>
      <c r="C4155" s="30">
        <v>45965</v>
      </c>
      <c r="D4155" s="30">
        <v>45975</v>
      </c>
      <c r="E4155" s="47">
        <v>169.4</v>
      </c>
      <c r="F4155" s="47">
        <f t="shared" si="442"/>
        <v>14907.2</v>
      </c>
      <c r="G4155" s="48">
        <f t="shared" si="443"/>
        <v>14907.2</v>
      </c>
      <c r="H4155" s="21">
        <v>103134</v>
      </c>
      <c r="I4155" s="21" t="s">
        <v>4750</v>
      </c>
      <c r="J4155" s="21">
        <v>1</v>
      </c>
      <c r="K4155" s="21">
        <v>1</v>
      </c>
      <c r="L4155" s="21">
        <f t="shared" si="444"/>
        <v>0</v>
      </c>
      <c r="M4155" s="21" t="s">
        <v>5971</v>
      </c>
      <c r="N4155" s="30">
        <v>45976</v>
      </c>
      <c r="O4155" s="48">
        <v>22506</v>
      </c>
      <c r="P4155" s="21" t="s">
        <v>2046</v>
      </c>
      <c r="Q4155" s="21">
        <v>58158206610</v>
      </c>
      <c r="R4155" s="21" t="s">
        <v>5912</v>
      </c>
      <c r="S4155" s="3">
        <v>4</v>
      </c>
      <c r="T4155" s="37"/>
      <c r="U4155" s="21" t="s">
        <v>5871</v>
      </c>
      <c r="V4155" s="21" t="str">
        <f>VLOOKUP(P4155,'Customer List'!B:C,2,)</f>
        <v>Banglore</v>
      </c>
      <c r="W4155" s="38"/>
      <c r="X4155" s="30">
        <v>45978</v>
      </c>
      <c r="Y4155" s="21">
        <f t="shared" si="445"/>
        <v>2</v>
      </c>
      <c r="Z4155" s="21" t="str">
        <f t="shared" si="446"/>
        <v>Saturday</v>
      </c>
      <c r="AA4155" s="21" t="str">
        <f t="shared" si="447"/>
        <v>Monday</v>
      </c>
      <c r="AB4155" s="21" t="str">
        <f>VLOOKUP(U4155,'Currency Sheet'!A:C,3,)</f>
        <v>DOLLAR</v>
      </c>
      <c r="AC4155" s="42" t="str">
        <f>VLOOKUP(P4155,'Customer List'!B:D,3,)</f>
        <v>OutStation</v>
      </c>
    </row>
    <row r="4156" spans="1:29" x14ac:dyDescent="0.25">
      <c r="A4156" s="21">
        <v>4154</v>
      </c>
      <c r="B4156" s="21" t="s">
        <v>5834</v>
      </c>
      <c r="C4156" s="30">
        <v>45965</v>
      </c>
      <c r="D4156" s="30">
        <v>45975</v>
      </c>
      <c r="E4156" s="47">
        <v>191.1</v>
      </c>
      <c r="F4156" s="47">
        <f t="shared" si="442"/>
        <v>16816.8</v>
      </c>
      <c r="G4156" s="48">
        <f t="shared" si="443"/>
        <v>16816.8</v>
      </c>
      <c r="H4156" s="21">
        <v>103149</v>
      </c>
      <c r="I4156" s="21" t="s">
        <v>4750</v>
      </c>
      <c r="J4156" s="21">
        <v>1</v>
      </c>
      <c r="K4156" s="21">
        <v>1</v>
      </c>
      <c r="L4156" s="21">
        <f t="shared" si="444"/>
        <v>0</v>
      </c>
      <c r="M4156" s="21" t="s">
        <v>6118</v>
      </c>
      <c r="N4156" s="30">
        <v>45986</v>
      </c>
      <c r="O4156" s="48">
        <v>23341.5</v>
      </c>
      <c r="P4156" s="21" t="s">
        <v>42</v>
      </c>
      <c r="Q4156" s="21" t="s">
        <v>5959</v>
      </c>
      <c r="R4156" s="21" t="s">
        <v>6091</v>
      </c>
      <c r="S4156" s="3">
        <v>4</v>
      </c>
      <c r="T4156" s="37"/>
      <c r="U4156" s="21" t="s">
        <v>5871</v>
      </c>
      <c r="V4156" s="21" t="str">
        <f>VLOOKUP(P4156,'Customer List'!B:C,2,)</f>
        <v>Faridabad</v>
      </c>
      <c r="W4156" s="38"/>
      <c r="X4156" s="30">
        <f>IF(OR(R4156 = "PRIYANKA MADAM", R4156 = "DEEPAK", R4156 = "PORTER"),N4156,"")</f>
        <v>45986</v>
      </c>
      <c r="Y4156" s="21">
        <f t="shared" si="445"/>
        <v>0</v>
      </c>
      <c r="Z4156" s="21" t="str">
        <f t="shared" si="446"/>
        <v>Tuesday</v>
      </c>
      <c r="AA4156" s="21" t="str">
        <f t="shared" si="447"/>
        <v>Tuesday</v>
      </c>
      <c r="AB4156" s="21" t="str">
        <f>VLOOKUP(U4156,'Currency Sheet'!A:C,3,)</f>
        <v>DOLLAR</v>
      </c>
      <c r="AC4156" s="42" t="str">
        <f>VLOOKUP(P4156,'Customer List'!B:D,3,)</f>
        <v>Local</v>
      </c>
    </row>
    <row r="4157" spans="1:29" x14ac:dyDescent="0.25">
      <c r="A4157" s="21">
        <v>4155</v>
      </c>
      <c r="B4157" s="21" t="s">
        <v>5834</v>
      </c>
      <c r="C4157" s="30">
        <v>45965</v>
      </c>
      <c r="D4157" s="30">
        <v>45975</v>
      </c>
      <c r="E4157" s="47">
        <v>192</v>
      </c>
      <c r="F4157" s="47">
        <f t="shared" si="442"/>
        <v>16896</v>
      </c>
      <c r="G4157" s="48">
        <f t="shared" si="443"/>
        <v>16896</v>
      </c>
      <c r="H4157" s="21">
        <v>103192</v>
      </c>
      <c r="I4157" s="21" t="s">
        <v>4750</v>
      </c>
      <c r="J4157" s="21">
        <v>1</v>
      </c>
      <c r="K4157" s="21">
        <v>1</v>
      </c>
      <c r="L4157" s="21">
        <f t="shared" si="444"/>
        <v>0</v>
      </c>
      <c r="M4157" s="21" t="s">
        <v>5993</v>
      </c>
      <c r="N4157" s="30">
        <v>45976</v>
      </c>
      <c r="O4157" s="48">
        <v>24307.200000000001</v>
      </c>
      <c r="P4157" s="21" t="s">
        <v>276</v>
      </c>
      <c r="Q4157" s="21">
        <v>58158193520</v>
      </c>
      <c r="R4157" s="21" t="s">
        <v>5912</v>
      </c>
      <c r="S4157" s="3">
        <v>4</v>
      </c>
      <c r="T4157" s="37"/>
      <c r="U4157" s="21" t="s">
        <v>5871</v>
      </c>
      <c r="V4157" s="21" t="str">
        <f>VLOOKUP(P4157,'Customer List'!B:C,2,)</f>
        <v>Pune</v>
      </c>
      <c r="W4157" s="38"/>
      <c r="X4157" s="30">
        <v>45979</v>
      </c>
      <c r="Y4157" s="21">
        <f t="shared" si="445"/>
        <v>3</v>
      </c>
      <c r="Z4157" s="21" t="str">
        <f t="shared" si="446"/>
        <v>Saturday</v>
      </c>
      <c r="AA4157" s="21" t="str">
        <f t="shared" si="447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x14ac:dyDescent="0.25">
      <c r="A4158" s="21">
        <v>4156</v>
      </c>
      <c r="B4158" s="21" t="s">
        <v>5834</v>
      </c>
      <c r="C4158" s="30">
        <v>45965</v>
      </c>
      <c r="D4158" s="30">
        <v>45975</v>
      </c>
      <c r="E4158" s="47">
        <v>49.8</v>
      </c>
      <c r="F4158" s="47">
        <f t="shared" si="442"/>
        <v>4382.3999999999996</v>
      </c>
      <c r="G4158" s="48">
        <f t="shared" si="443"/>
        <v>4382.3999999999996</v>
      </c>
      <c r="H4158" s="21">
        <v>104505</v>
      </c>
      <c r="I4158" s="21" t="s">
        <v>5165</v>
      </c>
      <c r="J4158" s="21">
        <v>1</v>
      </c>
      <c r="K4158" s="21">
        <v>1</v>
      </c>
      <c r="L4158" s="21">
        <f t="shared" si="444"/>
        <v>0</v>
      </c>
      <c r="M4158" s="21" t="s">
        <v>5993</v>
      </c>
      <c r="N4158" s="30">
        <v>45976</v>
      </c>
      <c r="O4158" s="48">
        <v>6304.68</v>
      </c>
      <c r="P4158" s="21" t="s">
        <v>276</v>
      </c>
      <c r="Q4158" s="21">
        <v>58158193520</v>
      </c>
      <c r="R4158" s="21" t="s">
        <v>5912</v>
      </c>
      <c r="S4158" s="3">
        <v>4</v>
      </c>
      <c r="T4158" s="37"/>
      <c r="U4158" s="21" t="s">
        <v>5871</v>
      </c>
      <c r="V4158" s="21" t="str">
        <f>VLOOKUP(P4158,'Customer List'!B:C,2,)</f>
        <v>Pune</v>
      </c>
      <c r="W4158" s="38"/>
      <c r="X4158" s="30">
        <v>45979</v>
      </c>
      <c r="Y4158" s="21">
        <f t="shared" si="445"/>
        <v>3</v>
      </c>
      <c r="Z4158" s="21" t="str">
        <f t="shared" si="446"/>
        <v>Saturday</v>
      </c>
      <c r="AA4158" s="21" t="str">
        <f t="shared" si="447"/>
        <v>Tuesday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x14ac:dyDescent="0.25">
      <c r="A4159" s="21">
        <v>4157</v>
      </c>
      <c r="B4159" s="21" t="s">
        <v>5834</v>
      </c>
      <c r="C4159" s="30">
        <v>45965</v>
      </c>
      <c r="D4159" s="30">
        <v>45975</v>
      </c>
      <c r="E4159" s="47">
        <v>137.4</v>
      </c>
      <c r="F4159" s="47">
        <f t="shared" si="442"/>
        <v>12091.2</v>
      </c>
      <c r="G4159" s="48">
        <f t="shared" si="443"/>
        <v>12091.2</v>
      </c>
      <c r="H4159" s="21">
        <v>104518</v>
      </c>
      <c r="I4159" s="21" t="s">
        <v>5165</v>
      </c>
      <c r="J4159" s="21">
        <v>1</v>
      </c>
      <c r="K4159" s="21">
        <v>1</v>
      </c>
      <c r="L4159" s="21">
        <f t="shared" si="444"/>
        <v>0</v>
      </c>
      <c r="M4159" s="21" t="s">
        <v>5969</v>
      </c>
      <c r="N4159" s="30">
        <v>45976</v>
      </c>
      <c r="O4159" s="48">
        <v>19579.5</v>
      </c>
      <c r="P4159" s="21" t="s">
        <v>242</v>
      </c>
      <c r="Q4159" s="21">
        <v>58158203961</v>
      </c>
      <c r="R4159" s="21" t="s">
        <v>5912</v>
      </c>
      <c r="S4159" s="3">
        <v>4</v>
      </c>
      <c r="T4159" s="37"/>
      <c r="U4159" s="21" t="s">
        <v>5871</v>
      </c>
      <c r="V4159" s="21" t="str">
        <f>VLOOKUP(P4159,'Customer List'!B:C,2,)</f>
        <v>Mumbai</v>
      </c>
      <c r="W4159" s="38"/>
      <c r="X4159" s="30">
        <v>45979</v>
      </c>
      <c r="Y4159" s="21">
        <f t="shared" si="445"/>
        <v>3</v>
      </c>
      <c r="Z4159" s="21" t="str">
        <f t="shared" si="446"/>
        <v>Saturday</v>
      </c>
      <c r="AA4159" s="21" t="str">
        <f t="shared" si="447"/>
        <v>Tuesday</v>
      </c>
      <c r="AB4159" s="21" t="str">
        <f>VLOOKUP(U4159,'Currency Sheet'!A:C,3,)</f>
        <v>DOLLAR</v>
      </c>
      <c r="AC4159" s="42" t="str">
        <f>VLOOKUP(P4159,'Customer List'!B:D,3,)</f>
        <v>OutStation</v>
      </c>
    </row>
    <row r="4160" spans="1:29" x14ac:dyDescent="0.25">
      <c r="A4160" s="21">
        <v>4158</v>
      </c>
      <c r="B4160" s="21" t="s">
        <v>5834</v>
      </c>
      <c r="C4160" s="30">
        <v>45965</v>
      </c>
      <c r="D4160" s="30">
        <v>45975</v>
      </c>
      <c r="E4160" s="47">
        <v>135.1</v>
      </c>
      <c r="F4160" s="47">
        <f t="shared" si="442"/>
        <v>11888.8</v>
      </c>
      <c r="G4160" s="48">
        <f t="shared" si="443"/>
        <v>11888.8</v>
      </c>
      <c r="H4160" s="21">
        <v>104527</v>
      </c>
      <c r="I4160" s="21" t="s">
        <v>5165</v>
      </c>
      <c r="J4160" s="21">
        <v>1</v>
      </c>
      <c r="K4160" s="21">
        <v>1</v>
      </c>
      <c r="L4160" s="21">
        <f t="shared" si="444"/>
        <v>0</v>
      </c>
      <c r="M4160" s="21" t="s">
        <v>5924</v>
      </c>
      <c r="N4160" s="30">
        <v>45979</v>
      </c>
      <c r="O4160" s="48">
        <v>17418.25</v>
      </c>
      <c r="P4160" s="21" t="s">
        <v>153</v>
      </c>
      <c r="Q4160" s="21" t="s">
        <v>1127</v>
      </c>
      <c r="R4160" s="21" t="s">
        <v>1127</v>
      </c>
      <c r="S4160" s="3">
        <v>4</v>
      </c>
      <c r="T4160" s="37"/>
      <c r="U4160" s="21" t="s">
        <v>5871</v>
      </c>
      <c r="V4160" s="21" t="str">
        <f>VLOOKUP(P4160,'Customer List'!B:C,2,)</f>
        <v>Noida</v>
      </c>
      <c r="W4160" s="38"/>
      <c r="X4160" s="30">
        <f t="shared" ref="X4160:X4161" si="452">IF(OR(R4160 = "PRIYANKA MADAM", R4160 = "DEEPAK", R4160 = "PORTER"),N4160,"")</f>
        <v>45979</v>
      </c>
      <c r="Y4160" s="21">
        <f t="shared" si="445"/>
        <v>0</v>
      </c>
      <c r="Z4160" s="21" t="str">
        <f t="shared" si="446"/>
        <v>Tuesday</v>
      </c>
      <c r="AA4160" s="21" t="str">
        <f t="shared" si="447"/>
        <v>Tuesday</v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x14ac:dyDescent="0.25">
      <c r="A4161" s="21">
        <v>4159</v>
      </c>
      <c r="B4161" s="21" t="s">
        <v>5834</v>
      </c>
      <c r="C4161" s="30">
        <v>45965</v>
      </c>
      <c r="D4161" s="30">
        <v>45975</v>
      </c>
      <c r="E4161" s="47">
        <v>233.1</v>
      </c>
      <c r="F4161" s="47">
        <f t="shared" si="442"/>
        <v>20512.8</v>
      </c>
      <c r="G4161" s="48">
        <f t="shared" si="443"/>
        <v>20512.8</v>
      </c>
      <c r="H4161" s="21">
        <v>104741</v>
      </c>
      <c r="I4161" s="21" t="s">
        <v>4751</v>
      </c>
      <c r="J4161" s="21">
        <v>1</v>
      </c>
      <c r="K4161" s="21">
        <v>1</v>
      </c>
      <c r="L4161" s="21">
        <f t="shared" si="444"/>
        <v>0</v>
      </c>
      <c r="M4161" s="21" t="s">
        <v>6118</v>
      </c>
      <c r="N4161" s="30">
        <v>45986</v>
      </c>
      <c r="O4161" s="48">
        <v>28471.5</v>
      </c>
      <c r="P4161" s="21" t="s">
        <v>42</v>
      </c>
      <c r="Q4161" s="21" t="s">
        <v>5959</v>
      </c>
      <c r="R4161" s="21" t="s">
        <v>6091</v>
      </c>
      <c r="S4161" s="3">
        <v>4</v>
      </c>
      <c r="T4161" s="37"/>
      <c r="U4161" s="21" t="s">
        <v>5871</v>
      </c>
      <c r="V4161" s="21" t="str">
        <f>VLOOKUP(P4161,'Customer List'!B:C,2,)</f>
        <v>Faridabad</v>
      </c>
      <c r="W4161" s="38"/>
      <c r="X4161" s="30">
        <f t="shared" si="452"/>
        <v>45986</v>
      </c>
      <c r="Y4161" s="21">
        <f t="shared" si="445"/>
        <v>0</v>
      </c>
      <c r="Z4161" s="21" t="str">
        <f t="shared" si="446"/>
        <v>Tuesday</v>
      </c>
      <c r="AA4161" s="21" t="str">
        <f t="shared" si="447"/>
        <v>Tuesday</v>
      </c>
      <c r="AB4161" s="21" t="str">
        <f>VLOOKUP(U4161,'Currency Sheet'!A:C,3,)</f>
        <v>DOLLAR</v>
      </c>
      <c r="AC4161" s="42" t="str">
        <f>VLOOKUP(P4161,'Customer List'!B:D,3,)</f>
        <v>Local</v>
      </c>
    </row>
    <row r="4162" spans="1:29" x14ac:dyDescent="0.25">
      <c r="A4162" s="21">
        <v>4160</v>
      </c>
      <c r="B4162" s="21" t="s">
        <v>5834</v>
      </c>
      <c r="C4162" s="30">
        <v>45965</v>
      </c>
      <c r="D4162" s="30">
        <v>45975</v>
      </c>
      <c r="E4162" s="47">
        <v>151.19999999999999</v>
      </c>
      <c r="F4162" s="47">
        <f t="shared" si="442"/>
        <v>13305.599999999999</v>
      </c>
      <c r="G4162" s="48">
        <f t="shared" si="443"/>
        <v>13305.599999999999</v>
      </c>
      <c r="H4162" s="21">
        <v>105808</v>
      </c>
      <c r="I4162" s="21" t="s">
        <v>4753</v>
      </c>
      <c r="J4162" s="21">
        <v>1</v>
      </c>
      <c r="K4162" s="21">
        <v>1</v>
      </c>
      <c r="L4162" s="21">
        <f t="shared" si="444"/>
        <v>0</v>
      </c>
      <c r="M4162" s="21" t="s">
        <v>5957</v>
      </c>
      <c r="N4162" s="30">
        <v>45978</v>
      </c>
      <c r="O4162" s="48">
        <v>27342</v>
      </c>
      <c r="P4162" s="21" t="s">
        <v>2170</v>
      </c>
      <c r="Q4162" s="21">
        <v>58158258476</v>
      </c>
      <c r="R4162" s="21" t="s">
        <v>5912</v>
      </c>
      <c r="S4162" s="3">
        <v>4</v>
      </c>
      <c r="T4162" s="37"/>
      <c r="U4162" s="21" t="s">
        <v>5871</v>
      </c>
      <c r="V4162" s="21" t="str">
        <f>VLOOKUP(P4162,'Customer List'!B:C,2,)</f>
        <v>Gujrat</v>
      </c>
      <c r="W4162" s="38"/>
      <c r="X4162" s="30">
        <v>45981</v>
      </c>
      <c r="Y4162" s="21">
        <f t="shared" si="445"/>
        <v>3</v>
      </c>
      <c r="Z4162" s="21" t="str">
        <f t="shared" si="446"/>
        <v>Monday</v>
      </c>
      <c r="AA4162" s="21" t="str">
        <f t="shared" si="447"/>
        <v>Thursday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x14ac:dyDescent="0.25">
      <c r="A4163" s="21">
        <v>4161</v>
      </c>
      <c r="B4163" s="21" t="s">
        <v>5834</v>
      </c>
      <c r="C4163" s="30">
        <v>45965</v>
      </c>
      <c r="D4163" s="30">
        <v>45975</v>
      </c>
      <c r="E4163" s="47">
        <v>142.80000000000001</v>
      </c>
      <c r="F4163" s="47">
        <f t="shared" si="442"/>
        <v>12566.400000000001</v>
      </c>
      <c r="G4163" s="48">
        <f t="shared" si="443"/>
        <v>12566.400000000001</v>
      </c>
      <c r="H4163" s="21">
        <v>106311</v>
      </c>
      <c r="I4163" s="21" t="s">
        <v>5836</v>
      </c>
      <c r="J4163" s="21">
        <v>1</v>
      </c>
      <c r="K4163" s="21">
        <v>1</v>
      </c>
      <c r="L4163" s="21">
        <f t="shared" si="444"/>
        <v>0</v>
      </c>
      <c r="M4163" s="21" t="s">
        <v>5993</v>
      </c>
      <c r="N4163" s="30">
        <v>45976</v>
      </c>
      <c r="O4163" s="48">
        <v>15495.84</v>
      </c>
      <c r="P4163" s="21" t="s">
        <v>276</v>
      </c>
      <c r="Q4163" s="21">
        <v>58158193520</v>
      </c>
      <c r="R4163" s="21" t="s">
        <v>5912</v>
      </c>
      <c r="S4163" s="3">
        <v>4</v>
      </c>
      <c r="T4163" s="37"/>
      <c r="U4163" s="21" t="s">
        <v>5871</v>
      </c>
      <c r="V4163" s="21" t="str">
        <f>VLOOKUP(P4163,'Customer List'!B:C,2,)</f>
        <v>Pune</v>
      </c>
      <c r="W4163" s="38"/>
      <c r="X4163" s="30">
        <v>45979</v>
      </c>
      <c r="Y4163" s="21">
        <f t="shared" si="445"/>
        <v>3</v>
      </c>
      <c r="Z4163" s="21" t="str">
        <f t="shared" si="446"/>
        <v>Saturday</v>
      </c>
      <c r="AA4163" s="21" t="str">
        <f t="shared" si="447"/>
        <v>Tuesday</v>
      </c>
      <c r="AB4163" s="21" t="str">
        <f>VLOOKUP(U4163,'Currency Sheet'!A:C,3,)</f>
        <v>DOLLAR</v>
      </c>
      <c r="AC4163" s="42" t="str">
        <f>VLOOKUP(P4163,'Customer List'!B:D,3,)</f>
        <v>OutStation</v>
      </c>
    </row>
    <row r="4164" spans="1:29" x14ac:dyDescent="0.25">
      <c r="A4164" s="21">
        <v>4162</v>
      </c>
      <c r="B4164" s="21" t="s">
        <v>5834</v>
      </c>
      <c r="C4164" s="30">
        <v>45965</v>
      </c>
      <c r="D4164" s="30">
        <v>45975</v>
      </c>
      <c r="E4164" s="47">
        <v>88.2</v>
      </c>
      <c r="F4164" s="47">
        <f t="shared" si="442"/>
        <v>7761.6</v>
      </c>
      <c r="G4164" s="48">
        <f t="shared" si="443"/>
        <v>7761.6</v>
      </c>
      <c r="H4164" s="21">
        <v>106317</v>
      </c>
      <c r="I4164" s="21" t="s">
        <v>5836</v>
      </c>
      <c r="J4164" s="21">
        <v>1</v>
      </c>
      <c r="K4164" s="21">
        <v>1</v>
      </c>
      <c r="L4164" s="21">
        <f t="shared" si="444"/>
        <v>0</v>
      </c>
      <c r="M4164" s="21" t="s">
        <v>6118</v>
      </c>
      <c r="N4164" s="30">
        <v>45986</v>
      </c>
      <c r="O4164" s="48">
        <v>12568.5</v>
      </c>
      <c r="P4164" s="21" t="s">
        <v>42</v>
      </c>
      <c r="Q4164" s="21" t="s">
        <v>5959</v>
      </c>
      <c r="R4164" s="21" t="s">
        <v>6091</v>
      </c>
      <c r="S4164" s="3">
        <v>4</v>
      </c>
      <c r="T4164" s="37"/>
      <c r="U4164" s="21" t="s">
        <v>5871</v>
      </c>
      <c r="V4164" s="21" t="str">
        <f>VLOOKUP(P4164,'Customer List'!B:C,2,)</f>
        <v>Faridabad</v>
      </c>
      <c r="W4164" s="38"/>
      <c r="X4164" s="30">
        <f>IF(OR(R4164 = "PRIYANKA MADAM", R4164 = "DEEPAK", R4164 = "PORTER"),N4164,"")</f>
        <v>45986</v>
      </c>
      <c r="Y4164" s="21">
        <f t="shared" si="445"/>
        <v>0</v>
      </c>
      <c r="Z4164" s="21" t="str">
        <f t="shared" si="446"/>
        <v>Tuesday</v>
      </c>
      <c r="AA4164" s="21" t="str">
        <f t="shared" si="447"/>
        <v>Tuesday</v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x14ac:dyDescent="0.25">
      <c r="A4165" s="21">
        <v>4163</v>
      </c>
      <c r="B4165" s="21" t="s">
        <v>5834</v>
      </c>
      <c r="C4165" s="30">
        <v>45965</v>
      </c>
      <c r="D4165" s="30">
        <v>45975</v>
      </c>
      <c r="E4165" s="47">
        <v>55.8</v>
      </c>
      <c r="F4165" s="47">
        <f t="shared" ref="F4165:F4228" si="453">IF(AB4165="DOLLAR",E4165*88,E4165)</f>
        <v>4910.3999999999996</v>
      </c>
      <c r="G4165" s="48">
        <f t="shared" ref="G4165:G4228" si="454">F4165*J4165</f>
        <v>4910.3999999999996</v>
      </c>
      <c r="H4165" s="21">
        <v>108305</v>
      </c>
      <c r="I4165" s="21" t="s">
        <v>5837</v>
      </c>
      <c r="J4165" s="21">
        <v>1</v>
      </c>
      <c r="K4165" s="21">
        <v>1</v>
      </c>
      <c r="L4165" s="21">
        <f t="shared" ref="L4165:L4228" si="455">J4165-K4165</f>
        <v>0</v>
      </c>
      <c r="M4165" s="21" t="s">
        <v>5931</v>
      </c>
      <c r="N4165" s="30">
        <v>45975</v>
      </c>
      <c r="O4165" s="48">
        <v>8649</v>
      </c>
      <c r="P4165" s="21" t="s">
        <v>658</v>
      </c>
      <c r="Q4165" s="21">
        <v>58158172962</v>
      </c>
      <c r="R4165" s="21" t="s">
        <v>5912</v>
      </c>
      <c r="S4165" s="3">
        <v>4</v>
      </c>
      <c r="T4165" s="37"/>
      <c r="U4165" s="21" t="s">
        <v>5871</v>
      </c>
      <c r="V4165" s="21" t="str">
        <f>VLOOKUP(P4165,'Customer List'!B:C,2,)</f>
        <v>Bhopal</v>
      </c>
      <c r="W4165" s="38"/>
      <c r="X4165" s="30">
        <v>45978</v>
      </c>
      <c r="Y4165" s="21">
        <f t="shared" ref="Y4165:Y4228" si="456">IF(X4165="", "", X4165-N4165)</f>
        <v>3</v>
      </c>
      <c r="Z4165" s="21" t="str">
        <f t="shared" ref="Z4165:Z4228" si="457">IF(N4165="", "", TEXT(N4165, "dddd"))</f>
        <v>Friday</v>
      </c>
      <c r="AA4165" s="21" t="str">
        <f t="shared" ref="AA4165:AA4228" si="458">IF(X4165="", "", TEXT(X4165, "dddd"))</f>
        <v>Monday</v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x14ac:dyDescent="0.25">
      <c r="A4166" s="21">
        <v>4164</v>
      </c>
      <c r="B4166" s="21" t="s">
        <v>5834</v>
      </c>
      <c r="C4166" s="30">
        <v>45965</v>
      </c>
      <c r="D4166" s="30">
        <v>45975</v>
      </c>
      <c r="E4166" s="47">
        <v>81.599999999999994</v>
      </c>
      <c r="F4166" s="47">
        <f t="shared" si="453"/>
        <v>7180.7999999999993</v>
      </c>
      <c r="G4166" s="48">
        <f t="shared" si="454"/>
        <v>7180.7999999999993</v>
      </c>
      <c r="H4166" s="21">
        <v>108455</v>
      </c>
      <c r="I4166" s="21" t="s">
        <v>4755</v>
      </c>
      <c r="J4166" s="21">
        <v>1</v>
      </c>
      <c r="K4166" s="21">
        <v>1</v>
      </c>
      <c r="L4166" s="21">
        <f t="shared" si="455"/>
        <v>0</v>
      </c>
      <c r="M4166" s="21" t="s">
        <v>6118</v>
      </c>
      <c r="N4166" s="30">
        <v>45986</v>
      </c>
      <c r="O4166" s="48">
        <v>11628</v>
      </c>
      <c r="P4166" s="21" t="s">
        <v>42</v>
      </c>
      <c r="Q4166" s="21" t="s">
        <v>5959</v>
      </c>
      <c r="R4166" s="21" t="s">
        <v>6091</v>
      </c>
      <c r="S4166" s="3">
        <v>4</v>
      </c>
      <c r="T4166" s="37"/>
      <c r="U4166" s="21" t="s">
        <v>5871</v>
      </c>
      <c r="V4166" s="21" t="str">
        <f>VLOOKUP(P4166,'Customer List'!B:C,2,)</f>
        <v>Faridabad</v>
      </c>
      <c r="W4166" s="38"/>
      <c r="X4166" s="30">
        <f t="shared" ref="X4166:X4167" si="459">IF(OR(R4166 = "PRIYANKA MADAM", R4166 = "DEEPAK", R4166 = "PORTER"),N4166,"")</f>
        <v>45986</v>
      </c>
      <c r="Y4166" s="21">
        <f t="shared" si="456"/>
        <v>0</v>
      </c>
      <c r="Z4166" s="21" t="str">
        <f t="shared" si="457"/>
        <v>Tuesday</v>
      </c>
      <c r="AA4166" s="21" t="str">
        <f t="shared" si="458"/>
        <v>Tuesday</v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x14ac:dyDescent="0.25">
      <c r="A4167" s="21">
        <v>4165</v>
      </c>
      <c r="B4167" s="21" t="s">
        <v>5834</v>
      </c>
      <c r="C4167" s="30">
        <v>45965</v>
      </c>
      <c r="D4167" s="30">
        <v>45975</v>
      </c>
      <c r="E4167" s="47">
        <v>229.6</v>
      </c>
      <c r="F4167" s="47">
        <f t="shared" si="453"/>
        <v>20204.8</v>
      </c>
      <c r="G4167" s="48">
        <f t="shared" si="454"/>
        <v>20204.8</v>
      </c>
      <c r="H4167" s="21">
        <v>108745</v>
      </c>
      <c r="I4167" s="21" t="s">
        <v>5532</v>
      </c>
      <c r="J4167" s="21">
        <v>1</v>
      </c>
      <c r="K4167" s="21">
        <v>1</v>
      </c>
      <c r="L4167" s="21">
        <f t="shared" si="455"/>
        <v>0</v>
      </c>
      <c r="M4167" s="21" t="s">
        <v>6118</v>
      </c>
      <c r="N4167" s="30">
        <v>45986</v>
      </c>
      <c r="O4167" s="48">
        <v>28044</v>
      </c>
      <c r="P4167" s="21" t="s">
        <v>42</v>
      </c>
      <c r="Q4167" s="21" t="s">
        <v>5959</v>
      </c>
      <c r="R4167" s="21" t="s">
        <v>6091</v>
      </c>
      <c r="S4167" s="3">
        <v>4</v>
      </c>
      <c r="T4167" s="37"/>
      <c r="U4167" s="21" t="s">
        <v>5871</v>
      </c>
      <c r="V4167" s="21" t="str">
        <f>VLOOKUP(P4167,'Customer List'!B:C,2,)</f>
        <v>Faridabad</v>
      </c>
      <c r="W4167" s="38"/>
      <c r="X4167" s="30">
        <f t="shared" si="459"/>
        <v>45986</v>
      </c>
      <c r="Y4167" s="21">
        <f t="shared" si="456"/>
        <v>0</v>
      </c>
      <c r="Z4167" s="21" t="str">
        <f t="shared" si="457"/>
        <v>Tuesday</v>
      </c>
      <c r="AA4167" s="21" t="str">
        <f t="shared" si="458"/>
        <v>Tuesday</v>
      </c>
      <c r="AB4167" s="21" t="str">
        <f>VLOOKUP(U4167,'Currency Sheet'!A:C,3,)</f>
        <v>DOLLAR</v>
      </c>
      <c r="AC4167" s="42" t="str">
        <f>VLOOKUP(P4167,'Customer List'!B:D,3,)</f>
        <v>Local</v>
      </c>
    </row>
    <row r="4168" spans="1:29" x14ac:dyDescent="0.25">
      <c r="A4168" s="21">
        <v>4166</v>
      </c>
      <c r="B4168" s="21" t="s">
        <v>5834</v>
      </c>
      <c r="C4168" s="30">
        <v>45965</v>
      </c>
      <c r="D4168" s="30">
        <v>45975</v>
      </c>
      <c r="E4168" s="47">
        <v>164.5</v>
      </c>
      <c r="F4168" s="47">
        <f t="shared" si="453"/>
        <v>14476</v>
      </c>
      <c r="G4168" s="48">
        <f t="shared" si="454"/>
        <v>28952</v>
      </c>
      <c r="H4168" s="21">
        <v>113705</v>
      </c>
      <c r="I4168" s="21" t="s">
        <v>5161</v>
      </c>
      <c r="J4168" s="21">
        <v>2</v>
      </c>
      <c r="K4168" s="21">
        <v>2</v>
      </c>
      <c r="L4168" s="21">
        <f t="shared" si="455"/>
        <v>0</v>
      </c>
      <c r="M4168" s="21" t="s">
        <v>5969</v>
      </c>
      <c r="N4168" s="30">
        <v>45976</v>
      </c>
      <c r="O4168" s="48">
        <v>40185</v>
      </c>
      <c r="P4168" s="21" t="s">
        <v>242</v>
      </c>
      <c r="Q4168" s="21">
        <v>58158203961</v>
      </c>
      <c r="R4168" s="21" t="s">
        <v>5912</v>
      </c>
      <c r="S4168" s="3">
        <v>4</v>
      </c>
      <c r="T4168" s="37"/>
      <c r="U4168" s="21" t="s">
        <v>5871</v>
      </c>
      <c r="V4168" s="21" t="str">
        <f>VLOOKUP(P4168,'Customer List'!B:C,2,)</f>
        <v>Mumbai</v>
      </c>
      <c r="W4168" s="38"/>
      <c r="X4168" s="30">
        <v>45979</v>
      </c>
      <c r="Y4168" s="21">
        <f t="shared" si="456"/>
        <v>3</v>
      </c>
      <c r="Z4168" s="21" t="str">
        <f t="shared" si="457"/>
        <v>Saturday</v>
      </c>
      <c r="AA4168" s="21" t="str">
        <f t="shared" si="458"/>
        <v>Tuesday</v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x14ac:dyDescent="0.25">
      <c r="A4169" s="21">
        <v>4167</v>
      </c>
      <c r="B4169" s="21" t="s">
        <v>5834</v>
      </c>
      <c r="C4169" s="30">
        <v>45965</v>
      </c>
      <c r="D4169" s="30">
        <v>45975</v>
      </c>
      <c r="E4169" s="47">
        <v>80.400000000000006</v>
      </c>
      <c r="F4169" s="47">
        <f t="shared" si="453"/>
        <v>7075.2000000000007</v>
      </c>
      <c r="G4169" s="48">
        <f t="shared" si="454"/>
        <v>7075.2000000000007</v>
      </c>
      <c r="H4169" s="21">
        <v>115508</v>
      </c>
      <c r="I4169" s="21" t="s">
        <v>5166</v>
      </c>
      <c r="J4169" s="21">
        <v>1</v>
      </c>
      <c r="K4169" s="21">
        <v>1</v>
      </c>
      <c r="L4169" s="21">
        <f t="shared" si="455"/>
        <v>0</v>
      </c>
      <c r="M4169" s="21" t="s">
        <v>6118</v>
      </c>
      <c r="N4169" s="30">
        <v>45986</v>
      </c>
      <c r="O4169" s="48">
        <v>11457</v>
      </c>
      <c r="P4169" s="21" t="s">
        <v>42</v>
      </c>
      <c r="Q4169" s="21" t="s">
        <v>5959</v>
      </c>
      <c r="R4169" s="21" t="s">
        <v>6091</v>
      </c>
      <c r="S4169" s="3">
        <v>4</v>
      </c>
      <c r="T4169" s="37"/>
      <c r="U4169" s="21" t="s">
        <v>5871</v>
      </c>
      <c r="V4169" s="21" t="str">
        <f>VLOOKUP(P4169,'Customer List'!B:C,2,)</f>
        <v>Faridabad</v>
      </c>
      <c r="W4169" s="38"/>
      <c r="X4169" s="30">
        <f>IF(OR(R4169 = "PRIYANKA MADAM", R4169 = "DEEPAK", R4169 = "PORTER"),N4169,"")</f>
        <v>45986</v>
      </c>
      <c r="Y4169" s="21">
        <f t="shared" si="456"/>
        <v>0</v>
      </c>
      <c r="Z4169" s="21" t="str">
        <f t="shared" si="457"/>
        <v>Tuesday</v>
      </c>
      <c r="AA4169" s="21" t="str">
        <f t="shared" si="458"/>
        <v>Tuesday</v>
      </c>
      <c r="AB4169" s="21" t="str">
        <f>VLOOKUP(U4169,'Currency Sheet'!A:C,3,)</f>
        <v>DOLLAR</v>
      </c>
      <c r="AC4169" s="42" t="str">
        <f>VLOOKUP(P4169,'Customer List'!B:D,3,)</f>
        <v>Local</v>
      </c>
    </row>
    <row r="4170" spans="1:29" x14ac:dyDescent="0.25">
      <c r="A4170" s="21">
        <v>4168</v>
      </c>
      <c r="B4170" s="21" t="s">
        <v>5834</v>
      </c>
      <c r="C4170" s="30">
        <v>45965</v>
      </c>
      <c r="D4170" s="30">
        <v>45975</v>
      </c>
      <c r="E4170" s="47">
        <v>212.1</v>
      </c>
      <c r="F4170" s="47">
        <f t="shared" si="453"/>
        <v>18664.8</v>
      </c>
      <c r="G4170" s="48">
        <f t="shared" si="454"/>
        <v>18664.8</v>
      </c>
      <c r="H4170" s="21">
        <v>119725</v>
      </c>
      <c r="I4170" s="21" t="s">
        <v>5168</v>
      </c>
      <c r="J4170" s="21">
        <v>1</v>
      </c>
      <c r="K4170" s="21">
        <v>1</v>
      </c>
      <c r="L4170" s="21">
        <f t="shared" si="455"/>
        <v>0</v>
      </c>
      <c r="M4170" s="21" t="s">
        <v>5993</v>
      </c>
      <c r="N4170" s="30">
        <v>45976</v>
      </c>
      <c r="O4170" s="48">
        <v>23015.88</v>
      </c>
      <c r="P4170" s="21" t="s">
        <v>276</v>
      </c>
      <c r="Q4170" s="21">
        <v>58158193520</v>
      </c>
      <c r="R4170" s="21" t="s">
        <v>5912</v>
      </c>
      <c r="S4170" s="3">
        <v>4</v>
      </c>
      <c r="T4170" s="37"/>
      <c r="U4170" s="21" t="s">
        <v>5871</v>
      </c>
      <c r="V4170" s="21" t="str">
        <f>VLOOKUP(P4170,'Customer List'!B:C,2,)</f>
        <v>Pune</v>
      </c>
      <c r="W4170" s="38"/>
      <c r="X4170" s="30">
        <v>45979</v>
      </c>
      <c r="Y4170" s="21">
        <f t="shared" si="456"/>
        <v>3</v>
      </c>
      <c r="Z4170" s="21" t="str">
        <f t="shared" si="457"/>
        <v>Saturday</v>
      </c>
      <c r="AA4170" s="21" t="str">
        <f t="shared" si="458"/>
        <v>Tuesday</v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x14ac:dyDescent="0.25">
      <c r="A4171" s="21">
        <v>4169</v>
      </c>
      <c r="B4171" s="21" t="s">
        <v>5834</v>
      </c>
      <c r="C4171" s="30">
        <v>45965</v>
      </c>
      <c r="D4171" s="30">
        <v>45975</v>
      </c>
      <c r="E4171" s="47">
        <v>63</v>
      </c>
      <c r="F4171" s="47">
        <f t="shared" si="453"/>
        <v>5544</v>
      </c>
      <c r="G4171" s="48">
        <f t="shared" si="454"/>
        <v>5544</v>
      </c>
      <c r="H4171" s="21">
        <v>123113</v>
      </c>
      <c r="I4171" s="21" t="s">
        <v>4760</v>
      </c>
      <c r="J4171" s="21">
        <v>1</v>
      </c>
      <c r="K4171" s="21">
        <v>1</v>
      </c>
      <c r="L4171" s="21">
        <f t="shared" si="455"/>
        <v>0</v>
      </c>
      <c r="M4171" s="21" t="s">
        <v>6118</v>
      </c>
      <c r="N4171" s="30">
        <v>45986</v>
      </c>
      <c r="O4171" s="48">
        <v>8977.5</v>
      </c>
      <c r="P4171" s="21" t="s">
        <v>42</v>
      </c>
      <c r="Q4171" s="21" t="s">
        <v>5959</v>
      </c>
      <c r="R4171" s="21" t="s">
        <v>6091</v>
      </c>
      <c r="S4171" s="3">
        <v>4</v>
      </c>
      <c r="T4171" s="37"/>
      <c r="U4171" s="21" t="s">
        <v>5871</v>
      </c>
      <c r="V4171" s="21" t="str">
        <f>VLOOKUP(P4171,'Customer List'!B:C,2,)</f>
        <v>Faridabad</v>
      </c>
      <c r="W4171" s="38"/>
      <c r="X4171" s="30">
        <f>IF(OR(R4171 = "PRIYANKA MADAM", R4171 = "DEEPAK", R4171 = "PORTER"),N4171,"")</f>
        <v>45986</v>
      </c>
      <c r="Y4171" s="21">
        <f t="shared" si="456"/>
        <v>0</v>
      </c>
      <c r="Z4171" s="21" t="str">
        <f t="shared" si="457"/>
        <v>Tuesday</v>
      </c>
      <c r="AA4171" s="21" t="str">
        <f t="shared" si="458"/>
        <v>Tuesday</v>
      </c>
      <c r="AB4171" s="21" t="str">
        <f>VLOOKUP(U4171,'Currency Sheet'!A:C,3,)</f>
        <v>DOLLAR</v>
      </c>
      <c r="AC4171" s="42" t="str">
        <f>VLOOKUP(P4171,'Customer List'!B:D,3,)</f>
        <v>Local</v>
      </c>
    </row>
    <row r="4172" spans="1:29" x14ac:dyDescent="0.25">
      <c r="A4172" s="21">
        <v>4170</v>
      </c>
      <c r="B4172" s="21" t="s">
        <v>5834</v>
      </c>
      <c r="C4172" s="30">
        <v>45965</v>
      </c>
      <c r="D4172" s="30">
        <v>45975</v>
      </c>
      <c r="E4172" s="47">
        <v>204.4</v>
      </c>
      <c r="F4172" s="47">
        <f t="shared" si="453"/>
        <v>17987.2</v>
      </c>
      <c r="G4172" s="48">
        <f t="shared" si="454"/>
        <v>17987.2</v>
      </c>
      <c r="H4172" s="21">
        <v>123171</v>
      </c>
      <c r="I4172" s="21" t="s">
        <v>4760</v>
      </c>
      <c r="J4172" s="21">
        <v>1</v>
      </c>
      <c r="K4172" s="21">
        <v>1</v>
      </c>
      <c r="L4172" s="21">
        <f t="shared" si="455"/>
        <v>0</v>
      </c>
      <c r="M4172" s="21" t="s">
        <v>5993</v>
      </c>
      <c r="N4172" s="30">
        <v>45976</v>
      </c>
      <c r="O4172" s="48">
        <v>22180.32</v>
      </c>
      <c r="P4172" s="21" t="s">
        <v>276</v>
      </c>
      <c r="Q4172" s="21">
        <v>58158193520</v>
      </c>
      <c r="R4172" s="21" t="s">
        <v>5912</v>
      </c>
      <c r="S4172" s="3">
        <v>4</v>
      </c>
      <c r="T4172" s="37"/>
      <c r="U4172" s="21" t="s">
        <v>5871</v>
      </c>
      <c r="V4172" s="21" t="str">
        <f>VLOOKUP(P4172,'Customer List'!B:C,2,)</f>
        <v>Pune</v>
      </c>
      <c r="W4172" s="38"/>
      <c r="X4172" s="30">
        <v>45979</v>
      </c>
      <c r="Y4172" s="21">
        <f t="shared" si="456"/>
        <v>3</v>
      </c>
      <c r="Z4172" s="21" t="str">
        <f t="shared" si="457"/>
        <v>Saturday</v>
      </c>
      <c r="AA4172" s="21" t="str">
        <f t="shared" si="458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x14ac:dyDescent="0.25">
      <c r="A4173" s="21">
        <v>4171</v>
      </c>
      <c r="B4173" s="21" t="s">
        <v>5834</v>
      </c>
      <c r="C4173" s="30">
        <v>45965</v>
      </c>
      <c r="D4173" s="30">
        <v>45975</v>
      </c>
      <c r="E4173" s="47">
        <v>159</v>
      </c>
      <c r="F4173" s="47">
        <f t="shared" si="453"/>
        <v>13992</v>
      </c>
      <c r="G4173" s="48">
        <f t="shared" si="454"/>
        <v>13992</v>
      </c>
      <c r="H4173" s="21">
        <v>125254</v>
      </c>
      <c r="I4173" s="21" t="s">
        <v>5170</v>
      </c>
      <c r="J4173" s="21">
        <v>1</v>
      </c>
      <c r="K4173" s="21">
        <v>1</v>
      </c>
      <c r="L4173" s="21">
        <f t="shared" si="455"/>
        <v>0</v>
      </c>
      <c r="M4173" s="21" t="s">
        <v>5993</v>
      </c>
      <c r="N4173" s="30">
        <v>45976</v>
      </c>
      <c r="O4173" s="48">
        <v>20129.400000000001</v>
      </c>
      <c r="P4173" s="21" t="s">
        <v>276</v>
      </c>
      <c r="Q4173" s="21">
        <v>58158193520</v>
      </c>
      <c r="R4173" s="21" t="s">
        <v>5912</v>
      </c>
      <c r="S4173" s="3">
        <v>4</v>
      </c>
      <c r="T4173" s="37"/>
      <c r="U4173" s="21" t="s">
        <v>5871</v>
      </c>
      <c r="V4173" s="21" t="str">
        <f>VLOOKUP(P4173,'Customer List'!B:C,2,)</f>
        <v>Pune</v>
      </c>
      <c r="W4173" s="38"/>
      <c r="X4173" s="30">
        <v>45979</v>
      </c>
      <c r="Y4173" s="21">
        <f t="shared" si="456"/>
        <v>3</v>
      </c>
      <c r="Z4173" s="21" t="str">
        <f t="shared" si="457"/>
        <v>Saturday</v>
      </c>
      <c r="AA4173" s="21" t="str">
        <f t="shared" si="458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x14ac:dyDescent="0.25">
      <c r="A4174" s="21">
        <v>4172</v>
      </c>
      <c r="B4174" s="21" t="s">
        <v>5834</v>
      </c>
      <c r="C4174" s="30">
        <v>45965</v>
      </c>
      <c r="D4174" s="30">
        <v>45975</v>
      </c>
      <c r="E4174" s="47">
        <v>177.1</v>
      </c>
      <c r="F4174" s="47">
        <f t="shared" si="453"/>
        <v>15584.8</v>
      </c>
      <c r="G4174" s="48">
        <f t="shared" si="454"/>
        <v>31169.599999999999</v>
      </c>
      <c r="H4174" s="21">
        <v>126631</v>
      </c>
      <c r="I4174" s="21" t="s">
        <v>5838</v>
      </c>
      <c r="J4174" s="21">
        <v>2</v>
      </c>
      <c r="K4174" s="21">
        <v>2</v>
      </c>
      <c r="L4174" s="21">
        <f t="shared" si="455"/>
        <v>0</v>
      </c>
      <c r="M4174" s="21" t="s">
        <v>5969</v>
      </c>
      <c r="N4174" s="30">
        <v>45976</v>
      </c>
      <c r="O4174" s="48">
        <v>43263</v>
      </c>
      <c r="P4174" s="21" t="s">
        <v>242</v>
      </c>
      <c r="Q4174" s="21">
        <v>58158203961</v>
      </c>
      <c r="R4174" s="21" t="s">
        <v>5912</v>
      </c>
      <c r="S4174" s="3">
        <v>4</v>
      </c>
      <c r="T4174" s="37"/>
      <c r="U4174" s="21" t="s">
        <v>5871</v>
      </c>
      <c r="V4174" s="21" t="str">
        <f>VLOOKUP(P4174,'Customer List'!B:C,2,)</f>
        <v>Mumbai</v>
      </c>
      <c r="W4174" s="38"/>
      <c r="X4174" s="30">
        <v>45979</v>
      </c>
      <c r="Y4174" s="21">
        <f t="shared" si="456"/>
        <v>3</v>
      </c>
      <c r="Z4174" s="21" t="str">
        <f t="shared" si="457"/>
        <v>Saturday</v>
      </c>
      <c r="AA4174" s="21" t="str">
        <f t="shared" si="458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x14ac:dyDescent="0.25">
      <c r="A4175" s="21">
        <v>4173</v>
      </c>
      <c r="B4175" s="21" t="s">
        <v>5834</v>
      </c>
      <c r="C4175" s="30">
        <v>45965</v>
      </c>
      <c r="D4175" s="30">
        <v>45975</v>
      </c>
      <c r="E4175" s="47">
        <v>80.400000000000006</v>
      </c>
      <c r="F4175" s="47">
        <f t="shared" si="453"/>
        <v>7075.2000000000007</v>
      </c>
      <c r="G4175" s="48">
        <f t="shared" si="454"/>
        <v>7075.2000000000007</v>
      </c>
      <c r="H4175" s="21">
        <v>127607</v>
      </c>
      <c r="I4175" s="21" t="s">
        <v>5171</v>
      </c>
      <c r="J4175" s="21">
        <v>1</v>
      </c>
      <c r="K4175" s="21">
        <v>1</v>
      </c>
      <c r="L4175" s="21">
        <f t="shared" si="455"/>
        <v>0</v>
      </c>
      <c r="M4175" s="21" t="s">
        <v>5966</v>
      </c>
      <c r="N4175" s="30">
        <v>45976</v>
      </c>
      <c r="O4175" s="48">
        <v>12462</v>
      </c>
      <c r="P4175" s="21" t="s">
        <v>228</v>
      </c>
      <c r="Q4175" s="21">
        <v>58158206186</v>
      </c>
      <c r="R4175" s="21" t="s">
        <v>5912</v>
      </c>
      <c r="S4175" s="3">
        <v>4</v>
      </c>
      <c r="T4175" s="37"/>
      <c r="U4175" s="21" t="s">
        <v>5871</v>
      </c>
      <c r="V4175" s="21" t="str">
        <f>VLOOKUP(P4175,'Customer List'!B:C,2,)</f>
        <v>Kolkata</v>
      </c>
      <c r="W4175" s="38"/>
      <c r="X4175" s="30">
        <v>45979</v>
      </c>
      <c r="Y4175" s="21">
        <f t="shared" si="456"/>
        <v>3</v>
      </c>
      <c r="Z4175" s="21" t="str">
        <f t="shared" si="457"/>
        <v>Saturday</v>
      </c>
      <c r="AA4175" s="21" t="str">
        <f t="shared" si="458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x14ac:dyDescent="0.25">
      <c r="A4176" s="21">
        <v>4174</v>
      </c>
      <c r="B4176" s="21" t="s">
        <v>5834</v>
      </c>
      <c r="C4176" s="30">
        <v>45965</v>
      </c>
      <c r="D4176" s="30">
        <v>45975</v>
      </c>
      <c r="E4176" s="47">
        <v>183.4</v>
      </c>
      <c r="F4176" s="47">
        <f t="shared" si="453"/>
        <v>16139.2</v>
      </c>
      <c r="G4176" s="48">
        <f t="shared" si="454"/>
        <v>16139.2</v>
      </c>
      <c r="H4176" s="21">
        <v>127639</v>
      </c>
      <c r="I4176" s="21" t="s">
        <v>5171</v>
      </c>
      <c r="J4176" s="21">
        <v>1</v>
      </c>
      <c r="K4176" s="21">
        <v>1</v>
      </c>
      <c r="L4176" s="21">
        <f t="shared" si="455"/>
        <v>0</v>
      </c>
      <c r="M4176" s="21" t="s">
        <v>5993</v>
      </c>
      <c r="N4176" s="30">
        <v>45976</v>
      </c>
      <c r="O4176" s="48">
        <v>19901.52</v>
      </c>
      <c r="P4176" s="21" t="s">
        <v>276</v>
      </c>
      <c r="Q4176" s="21">
        <v>58158193520</v>
      </c>
      <c r="R4176" s="21" t="s">
        <v>5912</v>
      </c>
      <c r="S4176" s="3">
        <v>4</v>
      </c>
      <c r="T4176" s="37"/>
      <c r="U4176" s="21" t="s">
        <v>5871</v>
      </c>
      <c r="V4176" s="21" t="str">
        <f>VLOOKUP(P4176,'Customer List'!B:C,2,)</f>
        <v>Pune</v>
      </c>
      <c r="W4176" s="38"/>
      <c r="X4176" s="30">
        <v>45979</v>
      </c>
      <c r="Y4176" s="21">
        <f t="shared" si="456"/>
        <v>3</v>
      </c>
      <c r="Z4176" s="21" t="str">
        <f t="shared" si="457"/>
        <v>Saturday</v>
      </c>
      <c r="AA4176" s="21" t="str">
        <f t="shared" si="458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x14ac:dyDescent="0.25">
      <c r="A4177" s="21">
        <v>4175</v>
      </c>
      <c r="B4177" s="21" t="s">
        <v>5834</v>
      </c>
      <c r="C4177" s="30">
        <v>45965</v>
      </c>
      <c r="D4177" s="30">
        <v>45975</v>
      </c>
      <c r="E4177" s="47">
        <v>53.4</v>
      </c>
      <c r="F4177" s="47">
        <f t="shared" si="453"/>
        <v>4699.2</v>
      </c>
      <c r="G4177" s="48">
        <f t="shared" si="454"/>
        <v>4699.2</v>
      </c>
      <c r="H4177" s="21">
        <v>128005</v>
      </c>
      <c r="I4177" s="21" t="s">
        <v>5839</v>
      </c>
      <c r="J4177" s="21">
        <v>1</v>
      </c>
      <c r="K4177" s="21">
        <v>1</v>
      </c>
      <c r="L4177" s="21">
        <f t="shared" si="455"/>
        <v>0</v>
      </c>
      <c r="M4177" s="21" t="s">
        <v>5966</v>
      </c>
      <c r="N4177" s="30">
        <v>45976</v>
      </c>
      <c r="O4177" s="48">
        <v>8277</v>
      </c>
      <c r="P4177" s="21" t="s">
        <v>228</v>
      </c>
      <c r="Q4177" s="21">
        <v>58158206186</v>
      </c>
      <c r="R4177" s="21" t="s">
        <v>5912</v>
      </c>
      <c r="S4177" s="3">
        <v>4</v>
      </c>
      <c r="T4177" s="37"/>
      <c r="U4177" s="21" t="s">
        <v>5871</v>
      </c>
      <c r="V4177" s="21" t="str">
        <f>VLOOKUP(P4177,'Customer List'!B:C,2,)</f>
        <v>Kolkata</v>
      </c>
      <c r="W4177" s="38"/>
      <c r="X4177" s="30">
        <v>45979</v>
      </c>
      <c r="Y4177" s="21">
        <f t="shared" si="456"/>
        <v>3</v>
      </c>
      <c r="Z4177" s="21" t="str">
        <f t="shared" si="457"/>
        <v>Saturday</v>
      </c>
      <c r="AA4177" s="21" t="str">
        <f t="shared" si="458"/>
        <v>Tuesday</v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x14ac:dyDescent="0.25">
      <c r="A4178" s="21">
        <v>4176</v>
      </c>
      <c r="B4178" s="21" t="s">
        <v>5834</v>
      </c>
      <c r="C4178" s="30">
        <v>45965</v>
      </c>
      <c r="D4178" s="30">
        <v>45975</v>
      </c>
      <c r="E4178" s="47">
        <v>204.4</v>
      </c>
      <c r="F4178" s="47">
        <f t="shared" si="453"/>
        <v>17987.2</v>
      </c>
      <c r="G4178" s="48">
        <f t="shared" si="454"/>
        <v>17987.2</v>
      </c>
      <c r="H4178" s="21">
        <v>135220</v>
      </c>
      <c r="I4178" s="21" t="s">
        <v>5172</v>
      </c>
      <c r="J4178" s="21">
        <v>1</v>
      </c>
      <c r="K4178" s="21">
        <v>1</v>
      </c>
      <c r="L4178" s="21">
        <f t="shared" si="455"/>
        <v>0</v>
      </c>
      <c r="M4178" s="21" t="s">
        <v>6118</v>
      </c>
      <c r="N4178" s="30">
        <v>45986</v>
      </c>
      <c r="O4178" s="48">
        <v>24966</v>
      </c>
      <c r="P4178" s="21" t="s">
        <v>42</v>
      </c>
      <c r="Q4178" s="21" t="s">
        <v>5959</v>
      </c>
      <c r="R4178" s="21" t="s">
        <v>6091</v>
      </c>
      <c r="S4178" s="3">
        <v>4</v>
      </c>
      <c r="T4178" s="37"/>
      <c r="U4178" s="21" t="s">
        <v>5871</v>
      </c>
      <c r="V4178" s="21" t="str">
        <f>VLOOKUP(P4178,'Customer List'!B:C,2,)</f>
        <v>Faridabad</v>
      </c>
      <c r="W4178" s="38"/>
      <c r="X4178" s="30">
        <f>IF(OR(R4178 = "PRIYANKA MADAM", R4178 = "DEEPAK", R4178 = "PORTER"),N4178,"")</f>
        <v>45986</v>
      </c>
      <c r="Y4178" s="21">
        <f t="shared" si="456"/>
        <v>0</v>
      </c>
      <c r="Z4178" s="21" t="str">
        <f t="shared" si="457"/>
        <v>Tuesday</v>
      </c>
      <c r="AA4178" s="21" t="str">
        <f t="shared" si="458"/>
        <v>Tuesday</v>
      </c>
      <c r="AB4178" s="21" t="str">
        <f>VLOOKUP(U4178,'Currency Sheet'!A:C,3,)</f>
        <v>DOLLAR</v>
      </c>
      <c r="AC4178" s="42" t="str">
        <f>VLOOKUP(P4178,'Customer List'!B:D,3,)</f>
        <v>Local</v>
      </c>
    </row>
    <row r="4179" spans="1:29" x14ac:dyDescent="0.25">
      <c r="A4179" s="21">
        <v>4177</v>
      </c>
      <c r="B4179" s="21" t="s">
        <v>5834</v>
      </c>
      <c r="C4179" s="30">
        <v>45965</v>
      </c>
      <c r="D4179" s="30">
        <v>45975</v>
      </c>
      <c r="E4179" s="47">
        <v>225</v>
      </c>
      <c r="F4179" s="47">
        <f t="shared" si="453"/>
        <v>19800</v>
      </c>
      <c r="G4179" s="48">
        <f t="shared" si="454"/>
        <v>19800</v>
      </c>
      <c r="H4179" s="21">
        <v>135252</v>
      </c>
      <c r="I4179" s="21" t="s">
        <v>5172</v>
      </c>
      <c r="J4179" s="21">
        <v>1</v>
      </c>
      <c r="K4179" s="21">
        <v>1</v>
      </c>
      <c r="L4179" s="21">
        <f t="shared" si="455"/>
        <v>0</v>
      </c>
      <c r="M4179" s="21" t="s">
        <v>5993</v>
      </c>
      <c r="N4179" s="30">
        <v>45976</v>
      </c>
      <c r="O4179" s="48">
        <v>28485</v>
      </c>
      <c r="P4179" s="21" t="s">
        <v>276</v>
      </c>
      <c r="Q4179" s="21">
        <v>58158193520</v>
      </c>
      <c r="R4179" s="21" t="s">
        <v>5912</v>
      </c>
      <c r="S4179" s="3">
        <v>4</v>
      </c>
      <c r="T4179" s="37"/>
      <c r="U4179" s="21" t="s">
        <v>5871</v>
      </c>
      <c r="V4179" s="21" t="str">
        <f>VLOOKUP(P4179,'Customer List'!B:C,2,)</f>
        <v>Pune</v>
      </c>
      <c r="W4179" s="38"/>
      <c r="X4179" s="30">
        <v>45979</v>
      </c>
      <c r="Y4179" s="21">
        <f t="shared" si="456"/>
        <v>3</v>
      </c>
      <c r="Z4179" s="21" t="str">
        <f t="shared" si="457"/>
        <v>Saturday</v>
      </c>
      <c r="AA4179" s="21" t="str">
        <f t="shared" si="458"/>
        <v>Tuesday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x14ac:dyDescent="0.25">
      <c r="A4180" s="21">
        <v>4178</v>
      </c>
      <c r="B4180" s="21" t="s">
        <v>5834</v>
      </c>
      <c r="C4180" s="30">
        <v>45965</v>
      </c>
      <c r="D4180" s="30">
        <v>45975</v>
      </c>
      <c r="E4180" s="47">
        <v>179.4</v>
      </c>
      <c r="F4180" s="47">
        <f t="shared" si="453"/>
        <v>15787.2</v>
      </c>
      <c r="G4180" s="48">
        <f t="shared" si="454"/>
        <v>15787.2</v>
      </c>
      <c r="H4180" s="21">
        <v>141706</v>
      </c>
      <c r="I4180" s="21" t="s">
        <v>4763</v>
      </c>
      <c r="J4180" s="21">
        <v>1</v>
      </c>
      <c r="K4180" s="21">
        <v>1</v>
      </c>
      <c r="L4180" s="21">
        <f t="shared" si="455"/>
        <v>0</v>
      </c>
      <c r="M4180" s="21" t="s">
        <v>6118</v>
      </c>
      <c r="N4180" s="30">
        <v>45986</v>
      </c>
      <c r="O4180" s="48">
        <v>25564.5</v>
      </c>
      <c r="P4180" s="21" t="s">
        <v>42</v>
      </c>
      <c r="Q4180" s="21" t="s">
        <v>5959</v>
      </c>
      <c r="R4180" s="21" t="s">
        <v>6091</v>
      </c>
      <c r="S4180" s="3">
        <v>4</v>
      </c>
      <c r="T4180" s="37"/>
      <c r="U4180" s="21" t="s">
        <v>5871</v>
      </c>
      <c r="V4180" s="21" t="str">
        <f>VLOOKUP(P4180,'Customer List'!B:C,2,)</f>
        <v>Faridabad</v>
      </c>
      <c r="W4180" s="38"/>
      <c r="X4180" s="30">
        <f>IF(OR(R4180 = "PRIYANKA MADAM", R4180 = "DEEPAK", R4180 = "PORTER"),N4180,"")</f>
        <v>45986</v>
      </c>
      <c r="Y4180" s="21">
        <f t="shared" si="456"/>
        <v>0</v>
      </c>
      <c r="Z4180" s="21" t="str">
        <f t="shared" si="457"/>
        <v>Tuesday</v>
      </c>
      <c r="AA4180" s="21" t="str">
        <f t="shared" si="458"/>
        <v>Tuesday</v>
      </c>
      <c r="AB4180" s="21" t="str">
        <f>VLOOKUP(U4180,'Currency Sheet'!A:C,3,)</f>
        <v>DOLLAR</v>
      </c>
      <c r="AC4180" s="42" t="str">
        <f>VLOOKUP(P4180,'Customer List'!B:D,3,)</f>
        <v>Local</v>
      </c>
    </row>
    <row r="4181" spans="1:29" x14ac:dyDescent="0.25">
      <c r="A4181" s="21">
        <v>4179</v>
      </c>
      <c r="B4181" s="21" t="s">
        <v>5834</v>
      </c>
      <c r="C4181" s="30">
        <v>45965</v>
      </c>
      <c r="D4181" s="30">
        <v>45975</v>
      </c>
      <c r="E4181" s="47">
        <v>175.8</v>
      </c>
      <c r="F4181" s="47">
        <f t="shared" si="453"/>
        <v>15470.400000000001</v>
      </c>
      <c r="G4181" s="48">
        <f t="shared" si="454"/>
        <v>15470.400000000001</v>
      </c>
      <c r="H4181" s="21">
        <v>141734</v>
      </c>
      <c r="I4181" s="21" t="s">
        <v>4763</v>
      </c>
      <c r="J4181" s="21">
        <v>1</v>
      </c>
      <c r="K4181" s="21">
        <v>1</v>
      </c>
      <c r="L4181" s="21">
        <f t="shared" si="455"/>
        <v>0</v>
      </c>
      <c r="M4181" s="21" t="s">
        <v>5993</v>
      </c>
      <c r="N4181" s="30">
        <v>45976</v>
      </c>
      <c r="O4181" s="48">
        <v>22256.28</v>
      </c>
      <c r="P4181" s="21" t="s">
        <v>276</v>
      </c>
      <c r="Q4181" s="21">
        <v>58158193520</v>
      </c>
      <c r="R4181" s="21" t="s">
        <v>5912</v>
      </c>
      <c r="S4181" s="3">
        <v>4</v>
      </c>
      <c r="T4181" s="37"/>
      <c r="U4181" s="21" t="s">
        <v>5871</v>
      </c>
      <c r="V4181" s="21" t="str">
        <f>VLOOKUP(P4181,'Customer List'!B:C,2,)</f>
        <v>Pune</v>
      </c>
      <c r="W4181" s="38"/>
      <c r="X4181" s="30">
        <v>45979</v>
      </c>
      <c r="Y4181" s="21">
        <f t="shared" si="456"/>
        <v>3</v>
      </c>
      <c r="Z4181" s="21" t="str">
        <f t="shared" si="457"/>
        <v>Saturday</v>
      </c>
      <c r="AA4181" s="21" t="str">
        <f t="shared" si="458"/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x14ac:dyDescent="0.25">
      <c r="A4182" s="21">
        <v>4180</v>
      </c>
      <c r="B4182" s="21" t="s">
        <v>5834</v>
      </c>
      <c r="C4182" s="30">
        <v>45965</v>
      </c>
      <c r="D4182" s="30">
        <v>45975</v>
      </c>
      <c r="E4182" s="47">
        <v>183.4</v>
      </c>
      <c r="F4182" s="47">
        <f t="shared" si="453"/>
        <v>16139.2</v>
      </c>
      <c r="G4182" s="48">
        <f t="shared" si="454"/>
        <v>32278.400000000001</v>
      </c>
      <c r="H4182" s="21">
        <v>142521</v>
      </c>
      <c r="I4182" s="21" t="s">
        <v>4756</v>
      </c>
      <c r="J4182" s="21">
        <v>2</v>
      </c>
      <c r="K4182" s="21">
        <v>2</v>
      </c>
      <c r="L4182" s="21">
        <f t="shared" si="455"/>
        <v>0</v>
      </c>
      <c r="M4182" s="21" t="s">
        <v>5969</v>
      </c>
      <c r="N4182" s="30">
        <v>45976</v>
      </c>
      <c r="O4182" s="48">
        <v>44802</v>
      </c>
      <c r="P4182" s="21" t="s">
        <v>242</v>
      </c>
      <c r="Q4182" s="21">
        <v>58158203961</v>
      </c>
      <c r="R4182" s="21" t="s">
        <v>5912</v>
      </c>
      <c r="S4182" s="3">
        <v>4</v>
      </c>
      <c r="T4182" s="37"/>
      <c r="U4182" s="21" t="s">
        <v>5871</v>
      </c>
      <c r="V4182" s="21" t="str">
        <f>VLOOKUP(P4182,'Customer List'!B:C,2,)</f>
        <v>Mumbai</v>
      </c>
      <c r="W4182" s="38"/>
      <c r="X4182" s="30">
        <v>45979</v>
      </c>
      <c r="Y4182" s="21">
        <f t="shared" si="456"/>
        <v>3</v>
      </c>
      <c r="Z4182" s="21" t="str">
        <f t="shared" si="457"/>
        <v>Saturday</v>
      </c>
      <c r="AA4182" s="21" t="str">
        <f t="shared" si="458"/>
        <v>Tuesday</v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x14ac:dyDescent="0.25">
      <c r="A4183" s="21">
        <v>4181</v>
      </c>
      <c r="B4183" s="21" t="s">
        <v>5834</v>
      </c>
      <c r="C4183" s="30">
        <v>45965</v>
      </c>
      <c r="D4183" s="30">
        <v>45975</v>
      </c>
      <c r="E4183" s="47">
        <v>88.2</v>
      </c>
      <c r="F4183" s="47">
        <f t="shared" si="453"/>
        <v>7761.6</v>
      </c>
      <c r="G4183" s="48">
        <f t="shared" si="454"/>
        <v>7761.6</v>
      </c>
      <c r="H4183" s="21">
        <v>145311</v>
      </c>
      <c r="I4183" s="21" t="s">
        <v>5840</v>
      </c>
      <c r="J4183" s="21">
        <v>1</v>
      </c>
      <c r="K4183" s="21">
        <v>1</v>
      </c>
      <c r="L4183" s="21">
        <f t="shared" si="455"/>
        <v>0</v>
      </c>
      <c r="M4183" s="21" t="s">
        <v>6118</v>
      </c>
      <c r="N4183" s="30">
        <v>45986</v>
      </c>
      <c r="O4183" s="48">
        <v>12568.5</v>
      </c>
      <c r="P4183" s="21" t="s">
        <v>42</v>
      </c>
      <c r="Q4183" s="21" t="s">
        <v>5959</v>
      </c>
      <c r="R4183" s="21" t="s">
        <v>6091</v>
      </c>
      <c r="S4183" s="3">
        <v>4</v>
      </c>
      <c r="T4183" s="37"/>
      <c r="U4183" s="21" t="s">
        <v>5871</v>
      </c>
      <c r="V4183" s="21" t="str">
        <f>VLOOKUP(P4183,'Customer List'!B:C,2,)</f>
        <v>Faridabad</v>
      </c>
      <c r="W4183" s="38"/>
      <c r="X4183" s="30">
        <f>IF(OR(R4183 = "PRIYANKA MADAM", R4183 = "DEEPAK", R4183 = "PORTER"),N4183,"")</f>
        <v>45986</v>
      </c>
      <c r="Y4183" s="21">
        <f t="shared" si="456"/>
        <v>0</v>
      </c>
      <c r="Z4183" s="21" t="str">
        <f t="shared" si="457"/>
        <v>Tuesday</v>
      </c>
      <c r="AA4183" s="21" t="str">
        <f t="shared" si="458"/>
        <v>Tuesday</v>
      </c>
      <c r="AB4183" s="21" t="str">
        <f>VLOOKUP(U4183,'Currency Sheet'!A:C,3,)</f>
        <v>DOLLAR</v>
      </c>
      <c r="AC4183" s="42" t="str">
        <f>VLOOKUP(P4183,'Customer List'!B:D,3,)</f>
        <v>Local</v>
      </c>
    </row>
    <row r="4184" spans="1:29" x14ac:dyDescent="0.25">
      <c r="A4184" s="21">
        <v>4182</v>
      </c>
      <c r="B4184" s="21" t="s">
        <v>5834</v>
      </c>
      <c r="C4184" s="30">
        <v>45965</v>
      </c>
      <c r="D4184" s="30">
        <v>45975</v>
      </c>
      <c r="E4184" s="47">
        <v>109.8</v>
      </c>
      <c r="F4184" s="47">
        <f t="shared" si="453"/>
        <v>9662.4</v>
      </c>
      <c r="G4184" s="48">
        <f t="shared" si="454"/>
        <v>19324.8</v>
      </c>
      <c r="H4184" s="21">
        <v>152404</v>
      </c>
      <c r="I4184" s="21" t="s">
        <v>5166</v>
      </c>
      <c r="J4184" s="21">
        <v>2</v>
      </c>
      <c r="K4184" s="21">
        <v>2</v>
      </c>
      <c r="L4184" s="21">
        <f t="shared" si="455"/>
        <v>0</v>
      </c>
      <c r="M4184" s="21" t="s">
        <v>5931</v>
      </c>
      <c r="N4184" s="30">
        <v>45975</v>
      </c>
      <c r="O4184" s="48">
        <v>34038</v>
      </c>
      <c r="P4184" s="21" t="s">
        <v>658</v>
      </c>
      <c r="Q4184" s="21">
        <v>58158172962</v>
      </c>
      <c r="R4184" s="21" t="s">
        <v>5912</v>
      </c>
      <c r="S4184" s="3">
        <v>4</v>
      </c>
      <c r="T4184" s="37"/>
      <c r="U4184" s="21" t="s">
        <v>5871</v>
      </c>
      <c r="V4184" s="21" t="str">
        <f>VLOOKUP(P4184,'Customer List'!B:C,2,)</f>
        <v>Bhopal</v>
      </c>
      <c r="W4184" s="38"/>
      <c r="X4184" s="30">
        <v>45978</v>
      </c>
      <c r="Y4184" s="21">
        <f t="shared" si="456"/>
        <v>3</v>
      </c>
      <c r="Z4184" s="21" t="str">
        <f t="shared" si="457"/>
        <v>Friday</v>
      </c>
      <c r="AA4184" s="21" t="str">
        <f t="shared" si="458"/>
        <v>Monday</v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x14ac:dyDescent="0.25">
      <c r="A4185" s="21">
        <v>4183</v>
      </c>
      <c r="B4185" s="21" t="s">
        <v>5834</v>
      </c>
      <c r="C4185" s="30">
        <v>45965</v>
      </c>
      <c r="D4185" s="30">
        <v>45975</v>
      </c>
      <c r="E4185" s="47">
        <v>102.6</v>
      </c>
      <c r="F4185" s="47">
        <f t="shared" si="453"/>
        <v>9028.7999999999993</v>
      </c>
      <c r="G4185" s="48">
        <f t="shared" si="454"/>
        <v>9028.7999999999993</v>
      </c>
      <c r="H4185" s="21">
        <v>154317</v>
      </c>
      <c r="I4185" s="21" t="s">
        <v>5841</v>
      </c>
      <c r="J4185" s="21">
        <v>1</v>
      </c>
      <c r="K4185" s="21">
        <v>1</v>
      </c>
      <c r="L4185" s="21">
        <f t="shared" si="455"/>
        <v>0</v>
      </c>
      <c r="M4185" s="21" t="s">
        <v>6118</v>
      </c>
      <c r="N4185" s="30">
        <v>45986</v>
      </c>
      <c r="O4185" s="48">
        <v>14620.5</v>
      </c>
      <c r="P4185" s="21" t="s">
        <v>42</v>
      </c>
      <c r="Q4185" s="21" t="s">
        <v>5959</v>
      </c>
      <c r="R4185" s="21" t="s">
        <v>6091</v>
      </c>
      <c r="S4185" s="3">
        <v>4</v>
      </c>
      <c r="T4185" s="37"/>
      <c r="U4185" s="21" t="s">
        <v>5871</v>
      </c>
      <c r="V4185" s="21" t="str">
        <f>VLOOKUP(P4185,'Customer List'!B:C,2,)</f>
        <v>Faridabad</v>
      </c>
      <c r="W4185" s="38"/>
      <c r="X4185" s="30">
        <f>IF(OR(R4185 = "PRIYANKA MADAM", R4185 = "DEEPAK", R4185 = "PORTER"),N4185,"")</f>
        <v>45986</v>
      </c>
      <c r="Y4185" s="21">
        <f t="shared" si="456"/>
        <v>0</v>
      </c>
      <c r="Z4185" s="21" t="str">
        <f t="shared" si="457"/>
        <v>Tuesday</v>
      </c>
      <c r="AA4185" s="21" t="str">
        <f t="shared" si="458"/>
        <v>Tuesday</v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x14ac:dyDescent="0.25">
      <c r="A4186" s="21">
        <v>4184</v>
      </c>
      <c r="B4186" s="21" t="s">
        <v>5834</v>
      </c>
      <c r="C4186" s="30">
        <v>45965</v>
      </c>
      <c r="D4186" s="30">
        <v>45975</v>
      </c>
      <c r="E4186" s="47">
        <v>211.2</v>
      </c>
      <c r="F4186" s="47">
        <f t="shared" si="453"/>
        <v>18585.599999999999</v>
      </c>
      <c r="G4186" s="48">
        <f t="shared" si="454"/>
        <v>18585.599999999999</v>
      </c>
      <c r="H4186" s="21">
        <v>155520</v>
      </c>
      <c r="I4186" s="21" t="s">
        <v>5175</v>
      </c>
      <c r="J4186" s="21">
        <v>1</v>
      </c>
      <c r="K4186" s="21">
        <v>1</v>
      </c>
      <c r="L4186" s="21">
        <f t="shared" si="455"/>
        <v>0</v>
      </c>
      <c r="M4186" s="21" t="s">
        <v>6118</v>
      </c>
      <c r="N4186" s="30">
        <v>45986</v>
      </c>
      <c r="O4186" s="48">
        <v>30096</v>
      </c>
      <c r="P4186" s="21" t="s">
        <v>42</v>
      </c>
      <c r="Q4186" s="21" t="s">
        <v>5959</v>
      </c>
      <c r="R4186" s="21" t="s">
        <v>6091</v>
      </c>
      <c r="S4186" s="3">
        <v>4</v>
      </c>
      <c r="T4186" s="37"/>
      <c r="U4186" s="21" t="s">
        <v>5871</v>
      </c>
      <c r="V4186" s="21" t="str">
        <f>VLOOKUP(P4186,'Customer List'!B:C,2,)</f>
        <v>Faridabad</v>
      </c>
      <c r="W4186" s="38"/>
      <c r="X4186" s="30">
        <f>IF(OR(R4186 = "PRIYANKA MADAM", R4186 = "DEEPAK", R4186 = "PORTER"),N4186,"")</f>
        <v>45986</v>
      </c>
      <c r="Y4186" s="21">
        <f t="shared" si="456"/>
        <v>0</v>
      </c>
      <c r="Z4186" s="21" t="str">
        <f t="shared" si="457"/>
        <v>Tuesday</v>
      </c>
      <c r="AA4186" s="21" t="str">
        <f t="shared" si="458"/>
        <v>Tuesday</v>
      </c>
      <c r="AB4186" s="21" t="str">
        <f>VLOOKUP(U4186,'Currency Sheet'!A:C,3,)</f>
        <v>DOLLAR</v>
      </c>
      <c r="AC4186" s="42" t="str">
        <f>VLOOKUP(P4186,'Customer List'!B:D,3,)</f>
        <v>Local</v>
      </c>
    </row>
    <row r="4187" spans="1:29" x14ac:dyDescent="0.25">
      <c r="A4187" s="21">
        <v>4185</v>
      </c>
      <c r="B4187" s="21" t="s">
        <v>5834</v>
      </c>
      <c r="C4187" s="30">
        <v>45965</v>
      </c>
      <c r="D4187" s="30">
        <v>45975</v>
      </c>
      <c r="E4187" s="47">
        <v>165.6</v>
      </c>
      <c r="F4187" s="47">
        <f t="shared" si="453"/>
        <v>14572.8</v>
      </c>
      <c r="G4187" s="48">
        <f t="shared" si="454"/>
        <v>14572.8</v>
      </c>
      <c r="H4187" s="21">
        <v>156604</v>
      </c>
      <c r="I4187" s="21" t="s">
        <v>5176</v>
      </c>
      <c r="J4187" s="21">
        <v>1</v>
      </c>
      <c r="K4187" s="21">
        <v>1</v>
      </c>
      <c r="L4187" s="21">
        <f t="shared" si="455"/>
        <v>0</v>
      </c>
      <c r="M4187" s="21" t="s">
        <v>5993</v>
      </c>
      <c r="N4187" s="30">
        <v>45976</v>
      </c>
      <c r="O4187" s="48">
        <v>20964.96</v>
      </c>
      <c r="P4187" s="21" t="s">
        <v>276</v>
      </c>
      <c r="Q4187" s="21">
        <v>58158193520</v>
      </c>
      <c r="R4187" s="21" t="s">
        <v>5912</v>
      </c>
      <c r="S4187" s="3">
        <v>4</v>
      </c>
      <c r="T4187" s="37"/>
      <c r="U4187" s="21" t="s">
        <v>5871</v>
      </c>
      <c r="V4187" s="21" t="str">
        <f>VLOOKUP(P4187,'Customer List'!B:C,2,)</f>
        <v>Pune</v>
      </c>
      <c r="W4187" s="38"/>
      <c r="X4187" s="30">
        <v>45979</v>
      </c>
      <c r="Y4187" s="21">
        <f t="shared" si="456"/>
        <v>3</v>
      </c>
      <c r="Z4187" s="21" t="str">
        <f t="shared" si="457"/>
        <v>Saturday</v>
      </c>
      <c r="AA4187" s="21" t="str">
        <f t="shared" si="458"/>
        <v>Tuesday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x14ac:dyDescent="0.25">
      <c r="A4188" s="21">
        <v>4186</v>
      </c>
      <c r="B4188" s="21" t="s">
        <v>5834</v>
      </c>
      <c r="C4188" s="30">
        <v>45965</v>
      </c>
      <c r="D4188" s="30">
        <v>45975</v>
      </c>
      <c r="E4188" s="47">
        <v>165.6</v>
      </c>
      <c r="F4188" s="47">
        <f t="shared" si="453"/>
        <v>14572.8</v>
      </c>
      <c r="G4188" s="48">
        <f t="shared" si="454"/>
        <v>58291.199999999997</v>
      </c>
      <c r="H4188" s="21">
        <v>156604</v>
      </c>
      <c r="I4188" s="21" t="s">
        <v>5176</v>
      </c>
      <c r="J4188" s="21">
        <v>4</v>
      </c>
      <c r="K4188" s="21">
        <v>4</v>
      </c>
      <c r="L4188" s="21">
        <f t="shared" si="455"/>
        <v>0</v>
      </c>
      <c r="M4188" s="21" t="s">
        <v>5972</v>
      </c>
      <c r="N4188" s="30">
        <v>45976</v>
      </c>
      <c r="O4188" s="48">
        <v>102672</v>
      </c>
      <c r="P4188" s="21" t="s">
        <v>2046</v>
      </c>
      <c r="Q4188" s="21">
        <v>58158206610</v>
      </c>
      <c r="R4188" s="21" t="s">
        <v>5912</v>
      </c>
      <c r="S4188" s="3">
        <v>4</v>
      </c>
      <c r="T4188" s="37"/>
      <c r="U4188" s="21" t="s">
        <v>5871</v>
      </c>
      <c r="V4188" s="21" t="str">
        <f>VLOOKUP(P4188,'Customer List'!B:C,2,)</f>
        <v>Banglore</v>
      </c>
      <c r="W4188" s="38"/>
      <c r="X4188" s="30">
        <v>45978</v>
      </c>
      <c r="Y4188" s="21">
        <f t="shared" si="456"/>
        <v>2</v>
      </c>
      <c r="Z4188" s="21" t="str">
        <f t="shared" si="457"/>
        <v>Saturday</v>
      </c>
      <c r="AA4188" s="21" t="str">
        <f t="shared" si="458"/>
        <v>Monday</v>
      </c>
      <c r="AB4188" s="21" t="str">
        <f>VLOOKUP(U4188,'Currency Sheet'!A:C,3,)</f>
        <v>DOLLAR</v>
      </c>
      <c r="AC4188" s="42" t="str">
        <f>VLOOKUP(P4188,'Customer List'!B:D,3,)</f>
        <v>OutStation</v>
      </c>
    </row>
    <row r="4189" spans="1:29" x14ac:dyDescent="0.25">
      <c r="A4189" s="21">
        <v>4187</v>
      </c>
      <c r="B4189" s="21" t="s">
        <v>5834</v>
      </c>
      <c r="C4189" s="30">
        <v>45965</v>
      </c>
      <c r="D4189" s="30">
        <v>45975</v>
      </c>
      <c r="E4189" s="47">
        <v>18</v>
      </c>
      <c r="F4189" s="47">
        <f t="shared" si="453"/>
        <v>1584</v>
      </c>
      <c r="G4189" s="48">
        <f t="shared" si="454"/>
        <v>1584</v>
      </c>
      <c r="H4189" s="21">
        <v>157213</v>
      </c>
      <c r="I4189" s="21" t="s">
        <v>4750</v>
      </c>
      <c r="J4189" s="21">
        <v>1</v>
      </c>
      <c r="K4189" s="21">
        <v>1</v>
      </c>
      <c r="L4189" s="21">
        <f t="shared" si="455"/>
        <v>0</v>
      </c>
      <c r="M4189" s="21" t="s">
        <v>5966</v>
      </c>
      <c r="N4189" s="30">
        <v>45976</v>
      </c>
      <c r="O4189" s="48">
        <v>2790</v>
      </c>
      <c r="P4189" s="21" t="s">
        <v>228</v>
      </c>
      <c r="Q4189" s="21">
        <v>58158206186</v>
      </c>
      <c r="R4189" s="21" t="s">
        <v>5912</v>
      </c>
      <c r="S4189" s="3">
        <v>4</v>
      </c>
      <c r="T4189" s="37"/>
      <c r="U4189" s="21" t="s">
        <v>5871</v>
      </c>
      <c r="V4189" s="21" t="str">
        <f>VLOOKUP(P4189,'Customer List'!B:C,2,)</f>
        <v>Kolkata</v>
      </c>
      <c r="W4189" s="38"/>
      <c r="X4189" s="30">
        <v>45979</v>
      </c>
      <c r="Y4189" s="21">
        <f t="shared" si="456"/>
        <v>3</v>
      </c>
      <c r="Z4189" s="21" t="str">
        <f t="shared" si="457"/>
        <v>Saturday</v>
      </c>
      <c r="AA4189" s="21" t="str">
        <f t="shared" si="458"/>
        <v>Tuesday</v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 x14ac:dyDescent="0.25">
      <c r="A4190" s="21">
        <v>4188</v>
      </c>
      <c r="B4190" s="21" t="s">
        <v>5834</v>
      </c>
      <c r="C4190" s="30">
        <v>45965</v>
      </c>
      <c r="D4190" s="30">
        <v>45975</v>
      </c>
      <c r="E4190" s="47">
        <v>111</v>
      </c>
      <c r="F4190" s="47">
        <f t="shared" si="453"/>
        <v>9768</v>
      </c>
      <c r="G4190" s="48">
        <f t="shared" si="454"/>
        <v>9768</v>
      </c>
      <c r="H4190" s="21">
        <v>161218</v>
      </c>
      <c r="I4190" s="21" t="s">
        <v>5164</v>
      </c>
      <c r="J4190" s="21">
        <v>1</v>
      </c>
      <c r="K4190" s="21">
        <v>1</v>
      </c>
      <c r="L4190" s="21">
        <f t="shared" si="455"/>
        <v>0</v>
      </c>
      <c r="M4190" s="21" t="s">
        <v>6118</v>
      </c>
      <c r="N4190" s="30">
        <v>45986</v>
      </c>
      <c r="O4190" s="48">
        <v>15817.5</v>
      </c>
      <c r="P4190" s="21" t="s">
        <v>42</v>
      </c>
      <c r="Q4190" s="21" t="s">
        <v>5959</v>
      </c>
      <c r="R4190" s="21" t="s">
        <v>6091</v>
      </c>
      <c r="S4190" s="3">
        <v>4</v>
      </c>
      <c r="T4190" s="37"/>
      <c r="U4190" s="21" t="s">
        <v>5871</v>
      </c>
      <c r="V4190" s="21" t="str">
        <f>VLOOKUP(P4190,'Customer List'!B:C,2,)</f>
        <v>Faridabad</v>
      </c>
      <c r="W4190" s="38"/>
      <c r="X4190" s="30">
        <f>IF(OR(R4190 = "PRIYANKA MADAM", R4190 = "DEEPAK", R4190 = "PORTER"),N4190,"")</f>
        <v>45986</v>
      </c>
      <c r="Y4190" s="21">
        <f t="shared" si="456"/>
        <v>0</v>
      </c>
      <c r="Z4190" s="21" t="str">
        <f t="shared" si="457"/>
        <v>Tuesday</v>
      </c>
      <c r="AA4190" s="21" t="str">
        <f t="shared" si="458"/>
        <v>Tuesday</v>
      </c>
      <c r="AB4190" s="21" t="str">
        <f>VLOOKUP(U4190,'Currency Sheet'!A:C,3,)</f>
        <v>DOLLAR</v>
      </c>
      <c r="AC4190" s="42" t="str">
        <f>VLOOKUP(P4190,'Customer List'!B:D,3,)</f>
        <v>Local</v>
      </c>
    </row>
    <row r="4191" spans="1:29" x14ac:dyDescent="0.25">
      <c r="A4191" s="21">
        <v>4189</v>
      </c>
      <c r="B4191" s="21" t="s">
        <v>5834</v>
      </c>
      <c r="C4191" s="30">
        <v>45965</v>
      </c>
      <c r="D4191" s="30">
        <v>45975</v>
      </c>
      <c r="E4191" s="47">
        <v>18.600000000000001</v>
      </c>
      <c r="F4191" s="47">
        <f t="shared" si="453"/>
        <v>1636.8000000000002</v>
      </c>
      <c r="G4191" s="48">
        <f t="shared" si="454"/>
        <v>1636.8000000000002</v>
      </c>
      <c r="H4191" s="21">
        <v>162303</v>
      </c>
      <c r="I4191" s="21" t="s">
        <v>4747</v>
      </c>
      <c r="J4191" s="21">
        <v>1</v>
      </c>
      <c r="K4191" s="21">
        <v>1</v>
      </c>
      <c r="L4191" s="21">
        <f t="shared" si="455"/>
        <v>0</v>
      </c>
      <c r="M4191" s="21" t="s">
        <v>5966</v>
      </c>
      <c r="N4191" s="30">
        <v>45976</v>
      </c>
      <c r="O4191" s="48">
        <v>2883</v>
      </c>
      <c r="P4191" s="21" t="s">
        <v>228</v>
      </c>
      <c r="Q4191" s="21">
        <v>58158206186</v>
      </c>
      <c r="R4191" s="21" t="s">
        <v>5912</v>
      </c>
      <c r="S4191" s="3">
        <v>4</v>
      </c>
      <c r="T4191" s="37"/>
      <c r="U4191" s="21" t="s">
        <v>5871</v>
      </c>
      <c r="V4191" s="21" t="str">
        <f>VLOOKUP(P4191,'Customer List'!B:C,2,)</f>
        <v>Kolkata</v>
      </c>
      <c r="W4191" s="38"/>
      <c r="X4191" s="30">
        <v>45979</v>
      </c>
      <c r="Y4191" s="21">
        <f t="shared" si="456"/>
        <v>3</v>
      </c>
      <c r="Z4191" s="21" t="str">
        <f t="shared" si="457"/>
        <v>Saturday</v>
      </c>
      <c r="AA4191" s="21" t="str">
        <f t="shared" si="458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v>4190</v>
      </c>
      <c r="B4192" s="21" t="s">
        <v>5834</v>
      </c>
      <c r="C4192" s="30">
        <v>45965</v>
      </c>
      <c r="D4192" s="30">
        <v>45975</v>
      </c>
      <c r="E4192" s="47">
        <v>177</v>
      </c>
      <c r="F4192" s="47">
        <f t="shared" si="453"/>
        <v>15576</v>
      </c>
      <c r="G4192" s="48">
        <f t="shared" si="454"/>
        <v>15576</v>
      </c>
      <c r="H4192" s="21">
        <v>165804</v>
      </c>
      <c r="I4192" s="21" t="s">
        <v>4766</v>
      </c>
      <c r="J4192" s="21">
        <v>1</v>
      </c>
      <c r="K4192" s="21">
        <v>1</v>
      </c>
      <c r="L4192" s="21">
        <f t="shared" si="455"/>
        <v>0</v>
      </c>
      <c r="M4192" s="21" t="s">
        <v>5993</v>
      </c>
      <c r="N4192" s="30">
        <v>45976</v>
      </c>
      <c r="O4192" s="48">
        <v>22408.2</v>
      </c>
      <c r="P4192" s="21" t="s">
        <v>276</v>
      </c>
      <c r="Q4192" s="21">
        <v>58158193520</v>
      </c>
      <c r="R4192" s="21" t="s">
        <v>5912</v>
      </c>
      <c r="S4192" s="3">
        <v>4</v>
      </c>
      <c r="T4192" s="37"/>
      <c r="U4192" s="21" t="s">
        <v>5871</v>
      </c>
      <c r="V4192" s="21" t="str">
        <f>VLOOKUP(P4192,'Customer List'!B:C,2,)</f>
        <v>Pune</v>
      </c>
      <c r="W4192" s="38"/>
      <c r="X4192" s="30">
        <v>45979</v>
      </c>
      <c r="Y4192" s="21">
        <f t="shared" si="456"/>
        <v>3</v>
      </c>
      <c r="Z4192" s="21" t="str">
        <f t="shared" si="457"/>
        <v>Saturday</v>
      </c>
      <c r="AA4192" s="21" t="str">
        <f t="shared" si="458"/>
        <v>Tuesday</v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 x14ac:dyDescent="0.25">
      <c r="A4193" s="21">
        <v>4191</v>
      </c>
      <c r="B4193" s="21" t="s">
        <v>5834</v>
      </c>
      <c r="C4193" s="30">
        <v>45965</v>
      </c>
      <c r="D4193" s="30">
        <v>45975</v>
      </c>
      <c r="E4193" s="47">
        <v>3806.25</v>
      </c>
      <c r="F4193" s="47">
        <f t="shared" si="453"/>
        <v>334950</v>
      </c>
      <c r="G4193" s="48">
        <f t="shared" si="454"/>
        <v>334950</v>
      </c>
      <c r="H4193" s="21">
        <v>199902</v>
      </c>
      <c r="I4193" s="21" t="s">
        <v>5842</v>
      </c>
      <c r="J4193" s="21">
        <v>1</v>
      </c>
      <c r="K4193" s="21">
        <v>1</v>
      </c>
      <c r="L4193" s="21">
        <f t="shared" si="455"/>
        <v>0</v>
      </c>
      <c r="M4193" s="21" t="s">
        <v>6118</v>
      </c>
      <c r="N4193" s="30">
        <v>45986</v>
      </c>
      <c r="O4193" s="48">
        <v>433912.5</v>
      </c>
      <c r="P4193" s="21" t="s">
        <v>42</v>
      </c>
      <c r="Q4193" s="21" t="s">
        <v>5959</v>
      </c>
      <c r="R4193" s="21" t="s">
        <v>6091</v>
      </c>
      <c r="S4193" s="3">
        <v>4</v>
      </c>
      <c r="T4193" s="37"/>
      <c r="U4193" s="21" t="s">
        <v>5871</v>
      </c>
      <c r="V4193" s="21" t="str">
        <f>VLOOKUP(P4193,'Customer List'!B:C,2,)</f>
        <v>Faridabad</v>
      </c>
      <c r="W4193" s="38"/>
      <c r="X4193" s="30">
        <f>IF(OR(R4193 = "PRIYANKA MADAM", R4193 = "DEEPAK", R4193 = "PORTER"),N4193,"")</f>
        <v>45986</v>
      </c>
      <c r="Y4193" s="21">
        <f t="shared" si="456"/>
        <v>0</v>
      </c>
      <c r="Z4193" s="21" t="str">
        <f t="shared" si="457"/>
        <v>Tuesday</v>
      </c>
      <c r="AA4193" s="21" t="str">
        <f t="shared" si="458"/>
        <v>Tuesday</v>
      </c>
      <c r="AB4193" s="21" t="str">
        <f>VLOOKUP(U4193,'Currency Sheet'!A:C,3,)</f>
        <v>DOLLAR</v>
      </c>
      <c r="AC4193" s="42" t="str">
        <f>VLOOKUP(P4193,'Customer List'!B:D,3,)</f>
        <v>Local</v>
      </c>
    </row>
    <row r="4194" spans="1:29" x14ac:dyDescent="0.25">
      <c r="A4194" s="21">
        <v>4192</v>
      </c>
      <c r="B4194" s="21" t="s">
        <v>5834</v>
      </c>
      <c r="C4194" s="30">
        <v>45965</v>
      </c>
      <c r="D4194" s="30">
        <v>45975</v>
      </c>
      <c r="E4194" s="47">
        <v>336</v>
      </c>
      <c r="F4194" s="47">
        <f t="shared" si="453"/>
        <v>29568</v>
      </c>
      <c r="G4194" s="48">
        <f t="shared" si="454"/>
        <v>29568</v>
      </c>
      <c r="H4194" s="21">
        <v>285011</v>
      </c>
      <c r="I4194" s="21" t="s">
        <v>5843</v>
      </c>
      <c r="J4194" s="21">
        <v>1</v>
      </c>
      <c r="K4194" s="21">
        <v>1</v>
      </c>
      <c r="L4194" s="21">
        <f t="shared" si="455"/>
        <v>0</v>
      </c>
      <c r="M4194" s="21" t="s">
        <v>5993</v>
      </c>
      <c r="N4194" s="30">
        <v>45976</v>
      </c>
      <c r="O4194" s="48">
        <v>25522.560000000001</v>
      </c>
      <c r="P4194" s="21" t="s">
        <v>276</v>
      </c>
      <c r="Q4194" s="21">
        <v>58158193520</v>
      </c>
      <c r="R4194" s="21" t="s">
        <v>5912</v>
      </c>
      <c r="S4194" s="3">
        <v>4</v>
      </c>
      <c r="T4194" s="37"/>
      <c r="U4194" s="21" t="s">
        <v>5871</v>
      </c>
      <c r="V4194" s="21" t="str">
        <f>VLOOKUP(P4194,'Customer List'!B:C,2,)</f>
        <v>Pune</v>
      </c>
      <c r="W4194" s="38"/>
      <c r="X4194" s="30">
        <v>45979</v>
      </c>
      <c r="Y4194" s="21">
        <f t="shared" si="456"/>
        <v>3</v>
      </c>
      <c r="Z4194" s="21" t="str">
        <f t="shared" si="457"/>
        <v>Saturday</v>
      </c>
      <c r="AA4194" s="21" t="str">
        <f t="shared" si="458"/>
        <v>Tuesday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x14ac:dyDescent="0.25">
      <c r="A4195" s="21">
        <v>4193</v>
      </c>
      <c r="B4195" s="21" t="s">
        <v>5834</v>
      </c>
      <c r="C4195" s="30">
        <v>45965</v>
      </c>
      <c r="D4195" s="30">
        <v>45975</v>
      </c>
      <c r="E4195" s="47">
        <v>266.7</v>
      </c>
      <c r="F4195" s="47">
        <f t="shared" si="453"/>
        <v>23469.599999999999</v>
      </c>
      <c r="G4195" s="48">
        <f t="shared" si="454"/>
        <v>23469.599999999999</v>
      </c>
      <c r="H4195" s="21">
        <v>300434</v>
      </c>
      <c r="I4195" s="21" t="s">
        <v>4767</v>
      </c>
      <c r="J4195" s="21">
        <v>1</v>
      </c>
      <c r="K4195" s="21">
        <v>1</v>
      </c>
      <c r="L4195" s="21">
        <f t="shared" si="455"/>
        <v>0</v>
      </c>
      <c r="M4195" s="21" t="s">
        <v>6256</v>
      </c>
      <c r="N4195" s="30">
        <v>45985</v>
      </c>
      <c r="O4195" s="48">
        <v>0</v>
      </c>
      <c r="P4195" s="21" t="s">
        <v>30</v>
      </c>
      <c r="Q4195" s="21" t="s">
        <v>5959</v>
      </c>
      <c r="R4195" s="21" t="s">
        <v>847</v>
      </c>
      <c r="S4195" s="3">
        <v>4</v>
      </c>
      <c r="T4195" s="37" t="s">
        <v>609</v>
      </c>
      <c r="U4195" s="21" t="s">
        <v>5871</v>
      </c>
      <c r="V4195" s="21" t="str">
        <f>VLOOKUP(P4195,'Customer List'!B:C,2,)</f>
        <v>Delhi</v>
      </c>
      <c r="W4195" s="38"/>
      <c r="X4195" s="30">
        <f>IF(OR(R4195 = "PRIYANKA MADAM", R4195 = "DEEPAK", R4195 = "PORTER"),N4195,"")</f>
        <v>45985</v>
      </c>
      <c r="Y4195" s="21">
        <f t="shared" si="456"/>
        <v>0</v>
      </c>
      <c r="Z4195" s="21" t="str">
        <f t="shared" si="457"/>
        <v>Monday</v>
      </c>
      <c r="AA4195" s="21" t="str">
        <f t="shared" si="458"/>
        <v>Monday</v>
      </c>
      <c r="AB4195" s="21" t="str">
        <f>VLOOKUP(U4195,'Currency Sheet'!A:C,3,)</f>
        <v>DOLLAR</v>
      </c>
      <c r="AC4195" s="42" t="str">
        <f>VLOOKUP(P4195,'Customer List'!B:D,3,)</f>
        <v>Local</v>
      </c>
    </row>
    <row r="4196" spans="1:29" x14ac:dyDescent="0.25">
      <c r="A4196" s="21">
        <v>4194</v>
      </c>
      <c r="B4196" s="21" t="s">
        <v>5834</v>
      </c>
      <c r="C4196" s="30">
        <v>45965</v>
      </c>
      <c r="D4196" s="30">
        <v>45975</v>
      </c>
      <c r="E4196" s="47">
        <v>175.2</v>
      </c>
      <c r="F4196" s="47">
        <f t="shared" si="453"/>
        <v>15417.599999999999</v>
      </c>
      <c r="G4196" s="48">
        <f t="shared" si="454"/>
        <v>15417.599999999999</v>
      </c>
      <c r="H4196" s="21">
        <v>300512</v>
      </c>
      <c r="I4196" s="21" t="s">
        <v>4778</v>
      </c>
      <c r="J4196" s="21">
        <v>1</v>
      </c>
      <c r="K4196" s="21">
        <v>1</v>
      </c>
      <c r="L4196" s="21">
        <f t="shared" si="455"/>
        <v>0</v>
      </c>
      <c r="M4196" s="21" t="s">
        <v>5995</v>
      </c>
      <c r="N4196" s="30">
        <v>45976</v>
      </c>
      <c r="O4196" s="48">
        <v>27156</v>
      </c>
      <c r="P4196" s="21" t="s">
        <v>626</v>
      </c>
      <c r="Q4196" s="21">
        <v>58158204996</v>
      </c>
      <c r="R4196" s="21" t="s">
        <v>5912</v>
      </c>
      <c r="S4196" s="3">
        <v>4</v>
      </c>
      <c r="T4196" s="37"/>
      <c r="U4196" s="21" t="s">
        <v>5871</v>
      </c>
      <c r="V4196" s="21" t="str">
        <f>VLOOKUP(P4196,'Customer List'!B:C,2,)</f>
        <v>Hyderabad</v>
      </c>
      <c r="W4196" s="38"/>
      <c r="X4196" s="30">
        <v>45979</v>
      </c>
      <c r="Y4196" s="21">
        <f t="shared" si="456"/>
        <v>3</v>
      </c>
      <c r="Z4196" s="21" t="str">
        <f t="shared" si="457"/>
        <v>Saturday</v>
      </c>
      <c r="AA4196" s="21" t="str">
        <f t="shared" si="458"/>
        <v>Tuesday</v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x14ac:dyDescent="0.25">
      <c r="A4197" s="21">
        <v>4195</v>
      </c>
      <c r="B4197" s="21" t="s">
        <v>5834</v>
      </c>
      <c r="C4197" s="30">
        <v>45965</v>
      </c>
      <c r="D4197" s="30">
        <v>45975</v>
      </c>
      <c r="E4197" s="47">
        <v>188.4</v>
      </c>
      <c r="F4197" s="47">
        <f t="shared" si="453"/>
        <v>16579.2</v>
      </c>
      <c r="G4197" s="48">
        <f t="shared" si="454"/>
        <v>16579.2</v>
      </c>
      <c r="H4197" s="21">
        <v>300560</v>
      </c>
      <c r="I4197" s="21" t="s">
        <v>4778</v>
      </c>
      <c r="J4197" s="21">
        <v>1</v>
      </c>
      <c r="K4197" s="21">
        <v>1</v>
      </c>
      <c r="L4197" s="21">
        <f t="shared" si="455"/>
        <v>0</v>
      </c>
      <c r="M4197" s="21" t="s">
        <v>6243</v>
      </c>
      <c r="N4197" s="30">
        <v>45985</v>
      </c>
      <c r="O4197" s="48">
        <v>46236.5</v>
      </c>
      <c r="P4197" s="21" t="s">
        <v>30</v>
      </c>
      <c r="Q4197" s="21" t="s">
        <v>5959</v>
      </c>
      <c r="R4197" s="21" t="s">
        <v>847</v>
      </c>
      <c r="S4197" s="3">
        <v>4</v>
      </c>
      <c r="T4197" s="37"/>
      <c r="U4197" s="21" t="s">
        <v>5871</v>
      </c>
      <c r="V4197" s="21" t="str">
        <f>VLOOKUP(P4197,'Customer List'!B:C,2,)</f>
        <v>Delhi</v>
      </c>
      <c r="W4197" s="38"/>
      <c r="X4197" s="30">
        <f>IF(OR(R4197 = "PRIYANKA MADAM", R4197 = "DEEPAK", R4197 = "PORTER"),N4197,"")</f>
        <v>45985</v>
      </c>
      <c r="Y4197" s="21">
        <f t="shared" si="456"/>
        <v>0</v>
      </c>
      <c r="Z4197" s="21" t="str">
        <f t="shared" si="457"/>
        <v>Monday</v>
      </c>
      <c r="AA4197" s="21" t="str">
        <f t="shared" si="458"/>
        <v>Monday</v>
      </c>
      <c r="AB4197" s="21" t="str">
        <f>VLOOKUP(U4197,'Currency Sheet'!A:C,3,)</f>
        <v>DOLLAR</v>
      </c>
      <c r="AC4197" s="42" t="str">
        <f>VLOOKUP(P4197,'Customer List'!B:D,3,)</f>
        <v>Local</v>
      </c>
    </row>
    <row r="4198" spans="1:29" x14ac:dyDescent="0.25">
      <c r="A4198" s="21">
        <v>4196</v>
      </c>
      <c r="B4198" s="21" t="s">
        <v>5834</v>
      </c>
      <c r="C4198" s="30">
        <v>45965</v>
      </c>
      <c r="D4198" s="30">
        <v>45975</v>
      </c>
      <c r="E4198" s="47">
        <v>39</v>
      </c>
      <c r="F4198" s="47">
        <f t="shared" si="453"/>
        <v>3432</v>
      </c>
      <c r="G4198" s="48">
        <f t="shared" si="454"/>
        <v>3432</v>
      </c>
      <c r="H4198" s="21">
        <v>301807</v>
      </c>
      <c r="I4198" s="21" t="s">
        <v>5178</v>
      </c>
      <c r="J4198" s="21">
        <v>1</v>
      </c>
      <c r="K4198" s="21">
        <v>1</v>
      </c>
      <c r="L4198" s="21">
        <f t="shared" si="455"/>
        <v>0</v>
      </c>
      <c r="M4198" s="21" t="s">
        <v>5947</v>
      </c>
      <c r="N4198" s="30">
        <v>45978</v>
      </c>
      <c r="O4198" s="48">
        <v>6045</v>
      </c>
      <c r="P4198" s="21" t="s">
        <v>3332</v>
      </c>
      <c r="Q4198" s="21" t="s">
        <v>5911</v>
      </c>
      <c r="R4198" s="21" t="s">
        <v>5912</v>
      </c>
      <c r="S4198" s="3">
        <v>4</v>
      </c>
      <c r="T4198" s="37"/>
      <c r="U4198" s="21" t="s">
        <v>5871</v>
      </c>
      <c r="V4198" s="21" t="str">
        <f>VLOOKUP(P4198,'Customer List'!B:C,2,)</f>
        <v>Chandigarh</v>
      </c>
      <c r="W4198" s="38"/>
      <c r="X4198" s="30">
        <v>45979</v>
      </c>
      <c r="Y4198" s="21">
        <f t="shared" si="456"/>
        <v>1</v>
      </c>
      <c r="Z4198" s="21" t="str">
        <f t="shared" si="457"/>
        <v>Monday</v>
      </c>
      <c r="AA4198" s="21" t="str">
        <f t="shared" si="458"/>
        <v>Tuesday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x14ac:dyDescent="0.25">
      <c r="A4199" s="21">
        <v>4197</v>
      </c>
      <c r="B4199" s="21" t="s">
        <v>5834</v>
      </c>
      <c r="C4199" s="30">
        <v>45965</v>
      </c>
      <c r="D4199" s="30">
        <v>45975</v>
      </c>
      <c r="E4199" s="47">
        <v>81</v>
      </c>
      <c r="F4199" s="47">
        <f t="shared" si="453"/>
        <v>7128</v>
      </c>
      <c r="G4199" s="48">
        <f t="shared" si="454"/>
        <v>7128</v>
      </c>
      <c r="H4199" s="21">
        <v>301808</v>
      </c>
      <c r="I4199" s="21" t="s">
        <v>5178</v>
      </c>
      <c r="J4199" s="21">
        <v>1</v>
      </c>
      <c r="K4199" s="21">
        <v>1</v>
      </c>
      <c r="L4199" s="21">
        <f t="shared" si="455"/>
        <v>0</v>
      </c>
      <c r="M4199" s="21" t="s">
        <v>5972</v>
      </c>
      <c r="N4199" s="30">
        <v>45976</v>
      </c>
      <c r="O4199" s="48">
        <v>12555</v>
      </c>
      <c r="P4199" s="21" t="s">
        <v>2046</v>
      </c>
      <c r="Q4199" s="21">
        <v>58158206610</v>
      </c>
      <c r="R4199" s="21" t="s">
        <v>5912</v>
      </c>
      <c r="S4199" s="3">
        <v>4</v>
      </c>
      <c r="T4199" s="37"/>
      <c r="U4199" s="21" t="s">
        <v>5871</v>
      </c>
      <c r="V4199" s="21" t="str">
        <f>VLOOKUP(P4199,'Customer List'!B:C,2,)</f>
        <v>Banglore</v>
      </c>
      <c r="W4199" s="38"/>
      <c r="X4199" s="30">
        <v>45978</v>
      </c>
      <c r="Y4199" s="21">
        <f t="shared" si="456"/>
        <v>2</v>
      </c>
      <c r="Z4199" s="21" t="str">
        <f t="shared" si="457"/>
        <v>Saturday</v>
      </c>
      <c r="AA4199" s="21" t="str">
        <f t="shared" si="458"/>
        <v>Monday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x14ac:dyDescent="0.25">
      <c r="A4200" s="21">
        <v>4198</v>
      </c>
      <c r="B4200" s="21" t="s">
        <v>5834</v>
      </c>
      <c r="C4200" s="30">
        <v>45965</v>
      </c>
      <c r="D4200" s="30">
        <v>45975</v>
      </c>
      <c r="E4200" s="47">
        <v>281.39999999999998</v>
      </c>
      <c r="F4200" s="47">
        <f t="shared" si="453"/>
        <v>24763.199999999997</v>
      </c>
      <c r="G4200" s="48">
        <f t="shared" si="454"/>
        <v>24763.199999999997</v>
      </c>
      <c r="H4200" s="21">
        <v>301830</v>
      </c>
      <c r="I4200" s="21" t="s">
        <v>5178</v>
      </c>
      <c r="J4200" s="21">
        <v>1</v>
      </c>
      <c r="K4200" s="21">
        <v>1</v>
      </c>
      <c r="L4200" s="21">
        <f t="shared" si="455"/>
        <v>0</v>
      </c>
      <c r="M4200" s="21" t="s">
        <v>5995</v>
      </c>
      <c r="N4200" s="30">
        <v>45976</v>
      </c>
      <c r="O4200" s="48">
        <v>37386</v>
      </c>
      <c r="P4200" s="21" t="s">
        <v>626</v>
      </c>
      <c r="Q4200" s="21">
        <v>58158204996</v>
      </c>
      <c r="R4200" s="21" t="s">
        <v>5912</v>
      </c>
      <c r="S4200" s="3">
        <v>4</v>
      </c>
      <c r="T4200" s="37"/>
      <c r="U4200" s="21" t="s">
        <v>5871</v>
      </c>
      <c r="V4200" s="21" t="str">
        <f>VLOOKUP(P4200,'Customer List'!B:C,2,)</f>
        <v>Hyderabad</v>
      </c>
      <c r="W4200" s="38"/>
      <c r="X4200" s="30">
        <v>45979</v>
      </c>
      <c r="Y4200" s="21">
        <f t="shared" si="456"/>
        <v>3</v>
      </c>
      <c r="Z4200" s="21" t="str">
        <f t="shared" si="457"/>
        <v>Saturday</v>
      </c>
      <c r="AA4200" s="21" t="str">
        <f t="shared" si="458"/>
        <v>Tuesday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x14ac:dyDescent="0.25">
      <c r="A4201" s="21">
        <v>4199</v>
      </c>
      <c r="B4201" s="21" t="s">
        <v>5834</v>
      </c>
      <c r="C4201" s="30">
        <v>45965</v>
      </c>
      <c r="D4201" s="30">
        <v>45975</v>
      </c>
      <c r="E4201" s="47">
        <v>63</v>
      </c>
      <c r="F4201" s="47">
        <f t="shared" si="453"/>
        <v>5544</v>
      </c>
      <c r="G4201" s="48">
        <f t="shared" si="454"/>
        <v>5544</v>
      </c>
      <c r="H4201" s="21">
        <v>302212</v>
      </c>
      <c r="I4201" s="21" t="s">
        <v>4769</v>
      </c>
      <c r="J4201" s="21">
        <v>1</v>
      </c>
      <c r="K4201" s="21">
        <v>1</v>
      </c>
      <c r="L4201" s="21">
        <f t="shared" si="455"/>
        <v>0</v>
      </c>
      <c r="M4201" s="21" t="s">
        <v>5995</v>
      </c>
      <c r="N4201" s="30">
        <v>45976</v>
      </c>
      <c r="O4201" s="48">
        <v>9765</v>
      </c>
      <c r="P4201" s="21" t="s">
        <v>626</v>
      </c>
      <c r="Q4201" s="21">
        <v>58158204996</v>
      </c>
      <c r="R4201" s="21" t="s">
        <v>5912</v>
      </c>
      <c r="S4201" s="3">
        <v>4</v>
      </c>
      <c r="T4201" s="37"/>
      <c r="U4201" s="21" t="s">
        <v>5871</v>
      </c>
      <c r="V4201" s="21" t="str">
        <f>VLOOKUP(P4201,'Customer List'!B:C,2,)</f>
        <v>Hyderabad</v>
      </c>
      <c r="W4201" s="38"/>
      <c r="X4201" s="30">
        <v>45979</v>
      </c>
      <c r="Y4201" s="21">
        <f t="shared" si="456"/>
        <v>3</v>
      </c>
      <c r="Z4201" s="21" t="str">
        <f t="shared" si="457"/>
        <v>Saturday</v>
      </c>
      <c r="AA4201" s="21" t="str">
        <f t="shared" si="458"/>
        <v>Tuesday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x14ac:dyDescent="0.25">
      <c r="A4202" s="21">
        <v>4200</v>
      </c>
      <c r="B4202" s="21" t="s">
        <v>5834</v>
      </c>
      <c r="C4202" s="30">
        <v>45965</v>
      </c>
      <c r="D4202" s="30">
        <v>45975</v>
      </c>
      <c r="E4202" s="47">
        <v>89.4</v>
      </c>
      <c r="F4202" s="47">
        <f t="shared" si="453"/>
        <v>7867.2000000000007</v>
      </c>
      <c r="G4202" s="48">
        <f t="shared" si="454"/>
        <v>7867.2000000000007</v>
      </c>
      <c r="H4202" s="21">
        <v>302306</v>
      </c>
      <c r="I4202" s="21" t="s">
        <v>5375</v>
      </c>
      <c r="J4202" s="21">
        <v>1</v>
      </c>
      <c r="K4202" s="21">
        <v>1</v>
      </c>
      <c r="L4202" s="21">
        <f t="shared" si="455"/>
        <v>0</v>
      </c>
      <c r="M4202" s="21" t="s">
        <v>5995</v>
      </c>
      <c r="N4202" s="30">
        <v>45976</v>
      </c>
      <c r="O4202" s="48">
        <v>13857</v>
      </c>
      <c r="P4202" s="21" t="s">
        <v>626</v>
      </c>
      <c r="Q4202" s="21">
        <v>58158204996</v>
      </c>
      <c r="R4202" s="21" t="s">
        <v>5912</v>
      </c>
      <c r="S4202" s="3">
        <v>4</v>
      </c>
      <c r="T4202" s="37"/>
      <c r="U4202" s="21" t="s">
        <v>5871</v>
      </c>
      <c r="V4202" s="21" t="str">
        <f>VLOOKUP(P4202,'Customer List'!B:C,2,)</f>
        <v>Hyderabad</v>
      </c>
      <c r="W4202" s="38"/>
      <c r="X4202" s="30">
        <v>45979</v>
      </c>
      <c r="Y4202" s="21">
        <f t="shared" si="456"/>
        <v>3</v>
      </c>
      <c r="Z4202" s="21" t="str">
        <f t="shared" si="457"/>
        <v>Saturday</v>
      </c>
      <c r="AA4202" s="21" t="str">
        <f t="shared" si="458"/>
        <v>Tuesday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4201</v>
      </c>
      <c r="B4203" s="21" t="s">
        <v>5834</v>
      </c>
      <c r="C4203" s="30">
        <v>45965</v>
      </c>
      <c r="D4203" s="30">
        <v>45975</v>
      </c>
      <c r="E4203" s="47">
        <v>296.8</v>
      </c>
      <c r="F4203" s="47">
        <f t="shared" si="453"/>
        <v>26118.400000000001</v>
      </c>
      <c r="G4203" s="48">
        <f t="shared" si="454"/>
        <v>52236.800000000003</v>
      </c>
      <c r="H4203" s="21">
        <v>302828</v>
      </c>
      <c r="I4203" s="21" t="s">
        <v>4770</v>
      </c>
      <c r="J4203" s="21">
        <v>2</v>
      </c>
      <c r="K4203" s="21">
        <v>2</v>
      </c>
      <c r="L4203" s="21">
        <f t="shared" si="455"/>
        <v>0</v>
      </c>
      <c r="M4203" s="21" t="s">
        <v>5971</v>
      </c>
      <c r="N4203" s="30">
        <v>45976</v>
      </c>
      <c r="O4203" s="48">
        <v>78864</v>
      </c>
      <c r="P4203" s="21" t="s">
        <v>2046</v>
      </c>
      <c r="Q4203" s="21">
        <v>58158206610</v>
      </c>
      <c r="R4203" s="21" t="s">
        <v>5912</v>
      </c>
      <c r="S4203" s="3">
        <v>4</v>
      </c>
      <c r="T4203" s="37"/>
      <c r="U4203" s="21" t="s">
        <v>5871</v>
      </c>
      <c r="V4203" s="21" t="str">
        <f>VLOOKUP(P4203,'Customer List'!B:C,2,)</f>
        <v>Banglore</v>
      </c>
      <c r="W4203" s="38"/>
      <c r="X4203" s="30">
        <v>45978</v>
      </c>
      <c r="Y4203" s="21">
        <f t="shared" si="456"/>
        <v>2</v>
      </c>
      <c r="Z4203" s="21" t="str">
        <f t="shared" si="457"/>
        <v>Saturday</v>
      </c>
      <c r="AA4203" s="21" t="str">
        <f t="shared" si="458"/>
        <v>Monday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x14ac:dyDescent="0.25">
      <c r="A4204" s="21">
        <v>4202</v>
      </c>
      <c r="B4204" s="21" t="s">
        <v>5834</v>
      </c>
      <c r="C4204" s="30">
        <v>45965</v>
      </c>
      <c r="D4204" s="30">
        <v>45975</v>
      </c>
      <c r="E4204" s="47">
        <v>159</v>
      </c>
      <c r="F4204" s="47">
        <f t="shared" si="453"/>
        <v>13992</v>
      </c>
      <c r="G4204" s="48">
        <f t="shared" si="454"/>
        <v>27984</v>
      </c>
      <c r="H4204" s="21">
        <v>302920</v>
      </c>
      <c r="I4204" s="21" t="s">
        <v>4771</v>
      </c>
      <c r="J4204" s="21">
        <v>2</v>
      </c>
      <c r="K4204" s="21">
        <v>2</v>
      </c>
      <c r="L4204" s="21">
        <f t="shared" si="455"/>
        <v>0</v>
      </c>
      <c r="M4204" s="21" t="s">
        <v>5972</v>
      </c>
      <c r="N4204" s="30">
        <v>45976</v>
      </c>
      <c r="O4204" s="48">
        <v>49290</v>
      </c>
      <c r="P4204" s="21" t="s">
        <v>2046</v>
      </c>
      <c r="Q4204" s="21">
        <v>58158206610</v>
      </c>
      <c r="R4204" s="21" t="s">
        <v>5912</v>
      </c>
      <c r="S4204" s="3">
        <v>4</v>
      </c>
      <c r="T4204" s="37"/>
      <c r="U4204" s="21" t="s">
        <v>5871</v>
      </c>
      <c r="V4204" s="21" t="str">
        <f>VLOOKUP(P4204,'Customer List'!B:C,2,)</f>
        <v>Banglore</v>
      </c>
      <c r="W4204" s="38"/>
      <c r="X4204" s="30">
        <v>45978</v>
      </c>
      <c r="Y4204" s="21">
        <f t="shared" si="456"/>
        <v>2</v>
      </c>
      <c r="Z4204" s="21" t="str">
        <f t="shared" si="457"/>
        <v>Saturday</v>
      </c>
      <c r="AA4204" s="21" t="str">
        <f t="shared" si="458"/>
        <v>Monday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4203</v>
      </c>
      <c r="B4205" s="21" t="s">
        <v>5834</v>
      </c>
      <c r="C4205" s="30">
        <v>45965</v>
      </c>
      <c r="D4205" s="30">
        <v>45975</v>
      </c>
      <c r="E4205" s="47">
        <v>43.2</v>
      </c>
      <c r="F4205" s="47">
        <f t="shared" si="453"/>
        <v>3801.6000000000004</v>
      </c>
      <c r="G4205" s="48">
        <f t="shared" si="454"/>
        <v>7603.2000000000007</v>
      </c>
      <c r="H4205" s="21">
        <v>304006</v>
      </c>
      <c r="I4205" s="21" t="s">
        <v>4795</v>
      </c>
      <c r="J4205" s="21">
        <v>2</v>
      </c>
      <c r="K4205" s="21">
        <v>2</v>
      </c>
      <c r="L4205" s="21">
        <f t="shared" si="455"/>
        <v>0</v>
      </c>
      <c r="M4205" s="21" t="s">
        <v>5929</v>
      </c>
      <c r="N4205" s="30">
        <v>45975</v>
      </c>
      <c r="O4205" s="48">
        <v>15624</v>
      </c>
      <c r="P4205" s="21" t="s">
        <v>191</v>
      </c>
      <c r="Q4205" s="21" t="s">
        <v>5960</v>
      </c>
      <c r="R4205" s="21" t="s">
        <v>5912</v>
      </c>
      <c r="S4205" s="3">
        <v>4</v>
      </c>
      <c r="T4205" s="37"/>
      <c r="U4205" s="21" t="s">
        <v>5871</v>
      </c>
      <c r="V4205" s="21" t="str">
        <f>VLOOKUP(P4205,'Customer List'!B:C,2,)</f>
        <v>Chandigarh</v>
      </c>
      <c r="W4205" s="38"/>
      <c r="X4205" s="30">
        <v>45976</v>
      </c>
      <c r="Y4205" s="21">
        <f t="shared" si="456"/>
        <v>1</v>
      </c>
      <c r="Z4205" s="21" t="str">
        <f t="shared" si="457"/>
        <v>Friday</v>
      </c>
      <c r="AA4205" s="21" t="str">
        <f t="shared" si="458"/>
        <v>Saturday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x14ac:dyDescent="0.25">
      <c r="A4206" s="21">
        <v>4204</v>
      </c>
      <c r="B4206" s="21" t="s">
        <v>5834</v>
      </c>
      <c r="C4206" s="30">
        <v>45965</v>
      </c>
      <c r="D4206" s="30">
        <v>45975</v>
      </c>
      <c r="E4206" s="47">
        <v>39.6</v>
      </c>
      <c r="F4206" s="47">
        <f t="shared" si="453"/>
        <v>3484.8</v>
      </c>
      <c r="G4206" s="48">
        <f t="shared" si="454"/>
        <v>6969.6</v>
      </c>
      <c r="H4206" s="21">
        <v>304008</v>
      </c>
      <c r="I4206" s="21" t="s">
        <v>4795</v>
      </c>
      <c r="J4206" s="21">
        <v>2</v>
      </c>
      <c r="K4206" s="21">
        <v>2</v>
      </c>
      <c r="L4206" s="21">
        <f t="shared" si="455"/>
        <v>0</v>
      </c>
      <c r="M4206" s="21" t="s">
        <v>5971</v>
      </c>
      <c r="N4206" s="30">
        <v>45976</v>
      </c>
      <c r="O4206" s="48">
        <v>12276</v>
      </c>
      <c r="P4206" s="21" t="s">
        <v>2046</v>
      </c>
      <c r="Q4206" s="21">
        <v>58158206610</v>
      </c>
      <c r="R4206" s="21" t="s">
        <v>5912</v>
      </c>
      <c r="S4206" s="3">
        <v>4</v>
      </c>
      <c r="T4206" s="37"/>
      <c r="U4206" s="21" t="s">
        <v>5871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56"/>
        <v>2</v>
      </c>
      <c r="Z4206" s="21" t="str">
        <f t="shared" si="457"/>
        <v>Saturday</v>
      </c>
      <c r="AA4206" s="21" t="str">
        <f t="shared" si="458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x14ac:dyDescent="0.25">
      <c r="A4207" s="21">
        <v>4205</v>
      </c>
      <c r="B4207" s="21" t="s">
        <v>5834</v>
      </c>
      <c r="C4207" s="30">
        <v>45965</v>
      </c>
      <c r="D4207" s="30">
        <v>45975</v>
      </c>
      <c r="E4207" s="47">
        <v>175.2</v>
      </c>
      <c r="F4207" s="47">
        <f t="shared" si="453"/>
        <v>15417.599999999999</v>
      </c>
      <c r="G4207" s="48">
        <f t="shared" si="454"/>
        <v>30835.199999999997</v>
      </c>
      <c r="H4207" s="21">
        <v>304014</v>
      </c>
      <c r="I4207" s="21" t="s">
        <v>4795</v>
      </c>
      <c r="J4207" s="21">
        <v>2</v>
      </c>
      <c r="K4207" s="21">
        <v>2</v>
      </c>
      <c r="L4207" s="21">
        <f t="shared" si="455"/>
        <v>0</v>
      </c>
      <c r="M4207" s="21" t="s">
        <v>5971</v>
      </c>
      <c r="N4207" s="30">
        <v>45976</v>
      </c>
      <c r="O4207" s="48">
        <v>18312</v>
      </c>
      <c r="P4207" s="21" t="s">
        <v>2046</v>
      </c>
      <c r="Q4207" s="21">
        <v>58158206610</v>
      </c>
      <c r="R4207" s="21" t="s">
        <v>5912</v>
      </c>
      <c r="S4207" s="3">
        <v>4</v>
      </c>
      <c r="T4207" s="37"/>
      <c r="U4207" s="21" t="s">
        <v>5871</v>
      </c>
      <c r="V4207" s="21" t="str">
        <f>VLOOKUP(P4207,'Customer List'!B:C,2,)</f>
        <v>Banglore</v>
      </c>
      <c r="W4207" s="38"/>
      <c r="X4207" s="30">
        <v>45978</v>
      </c>
      <c r="Y4207" s="21">
        <f t="shared" si="456"/>
        <v>2</v>
      </c>
      <c r="Z4207" s="21" t="str">
        <f t="shared" si="457"/>
        <v>Saturday</v>
      </c>
      <c r="AA4207" s="21" t="str">
        <f t="shared" si="458"/>
        <v>Monday</v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x14ac:dyDescent="0.25">
      <c r="A4208" s="21">
        <v>4206</v>
      </c>
      <c r="B4208" s="21" t="s">
        <v>5834</v>
      </c>
      <c r="C4208" s="30">
        <v>45965</v>
      </c>
      <c r="D4208" s="30">
        <v>45975</v>
      </c>
      <c r="E4208" s="47">
        <v>159</v>
      </c>
      <c r="F4208" s="47">
        <f t="shared" si="453"/>
        <v>13992</v>
      </c>
      <c r="G4208" s="48">
        <f t="shared" si="454"/>
        <v>13992</v>
      </c>
      <c r="H4208" s="21">
        <v>304120</v>
      </c>
      <c r="I4208" s="21" t="s">
        <v>4774</v>
      </c>
      <c r="J4208" s="21">
        <v>1</v>
      </c>
      <c r="K4208" s="21">
        <v>1</v>
      </c>
      <c r="L4208" s="21">
        <f t="shared" si="455"/>
        <v>0</v>
      </c>
      <c r="M4208" s="21" t="s">
        <v>6242</v>
      </c>
      <c r="N4208" s="30">
        <v>45985</v>
      </c>
      <c r="O4208" s="48">
        <v>39021.25</v>
      </c>
      <c r="P4208" s="21" t="s">
        <v>30</v>
      </c>
      <c r="Q4208" s="21" t="s">
        <v>5959</v>
      </c>
      <c r="R4208" s="21" t="s">
        <v>847</v>
      </c>
      <c r="S4208" s="3">
        <v>4</v>
      </c>
      <c r="T4208" s="37"/>
      <c r="U4208" s="21" t="s">
        <v>5871</v>
      </c>
      <c r="V4208" s="21" t="str">
        <f>VLOOKUP(P4208,'Customer List'!B:C,2,)</f>
        <v>Delhi</v>
      </c>
      <c r="W4208" s="38"/>
      <c r="X4208" s="30">
        <f t="shared" ref="X4208" si="460">IF(OR(R4208 = "PRIYANKA MADAM", R4208 = "DEEPAK", R4208 = "PORTER"),N4208,"")</f>
        <v>45985</v>
      </c>
      <c r="Y4208" s="21">
        <f t="shared" si="456"/>
        <v>0</v>
      </c>
      <c r="Z4208" s="21" t="str">
        <f t="shared" si="457"/>
        <v>Monday</v>
      </c>
      <c r="AA4208" s="21" t="str">
        <f t="shared" si="458"/>
        <v>Monday</v>
      </c>
      <c r="AB4208" s="21" t="str">
        <f>VLOOKUP(U4208,'Currency Sheet'!A:C,3,)</f>
        <v>DOLLAR</v>
      </c>
      <c r="AC4208" s="42" t="str">
        <f>VLOOKUP(P4208,'Customer List'!B:D,3,)</f>
        <v>Local</v>
      </c>
    </row>
    <row r="4209" spans="1:29" x14ac:dyDescent="0.25">
      <c r="A4209" s="21">
        <v>4207</v>
      </c>
      <c r="B4209" s="21" t="s">
        <v>5834</v>
      </c>
      <c r="C4209" s="30">
        <v>45965</v>
      </c>
      <c r="D4209" s="30">
        <v>45975</v>
      </c>
      <c r="E4209" s="47">
        <v>123.2</v>
      </c>
      <c r="F4209" s="47">
        <f t="shared" si="453"/>
        <v>10841.6</v>
      </c>
      <c r="G4209" s="48">
        <f t="shared" si="454"/>
        <v>10841.6</v>
      </c>
      <c r="H4209" s="21">
        <v>304141</v>
      </c>
      <c r="I4209" s="21" t="s">
        <v>4774</v>
      </c>
      <c r="J4209" s="21">
        <v>1</v>
      </c>
      <c r="K4209" s="21">
        <v>1</v>
      </c>
      <c r="L4209" s="21">
        <f t="shared" si="455"/>
        <v>0</v>
      </c>
      <c r="M4209" s="21" t="s">
        <v>5971</v>
      </c>
      <c r="N4209" s="30">
        <v>45976</v>
      </c>
      <c r="O4209" s="48">
        <v>16368</v>
      </c>
      <c r="P4209" s="21" t="s">
        <v>2046</v>
      </c>
      <c r="Q4209" s="21">
        <v>58158206610</v>
      </c>
      <c r="R4209" s="21" t="s">
        <v>5912</v>
      </c>
      <c r="S4209" s="3">
        <v>4</v>
      </c>
      <c r="T4209" s="37"/>
      <c r="U4209" s="21" t="s">
        <v>5871</v>
      </c>
      <c r="V4209" s="21" t="str">
        <f>VLOOKUP(P4209,'Customer List'!B:C,2,)</f>
        <v>Banglore</v>
      </c>
      <c r="W4209" s="38"/>
      <c r="X4209" s="30">
        <v>45978</v>
      </c>
      <c r="Y4209" s="21">
        <f t="shared" si="456"/>
        <v>2</v>
      </c>
      <c r="Z4209" s="21" t="str">
        <f t="shared" si="457"/>
        <v>Saturday</v>
      </c>
      <c r="AA4209" s="21" t="str">
        <f t="shared" si="458"/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x14ac:dyDescent="0.25">
      <c r="A4210" s="21">
        <v>4208</v>
      </c>
      <c r="B4210" s="21" t="s">
        <v>5834</v>
      </c>
      <c r="C4210" s="30">
        <v>45965</v>
      </c>
      <c r="D4210" s="30">
        <v>45975</v>
      </c>
      <c r="E4210" s="47">
        <v>159</v>
      </c>
      <c r="F4210" s="47">
        <f t="shared" si="453"/>
        <v>13992</v>
      </c>
      <c r="G4210" s="48">
        <f t="shared" si="454"/>
        <v>13992</v>
      </c>
      <c r="H4210" s="21">
        <v>304154</v>
      </c>
      <c r="I4210" s="21" t="s">
        <v>4774</v>
      </c>
      <c r="J4210" s="21">
        <v>1</v>
      </c>
      <c r="K4210" s="21">
        <v>1</v>
      </c>
      <c r="L4210" s="21">
        <f t="shared" si="455"/>
        <v>0</v>
      </c>
      <c r="M4210" s="21" t="s">
        <v>6257</v>
      </c>
      <c r="N4210" s="30">
        <v>45985</v>
      </c>
      <c r="O4210" s="48">
        <v>0</v>
      </c>
      <c r="P4210" s="21" t="s">
        <v>30</v>
      </c>
      <c r="Q4210" s="21" t="s">
        <v>5959</v>
      </c>
      <c r="R4210" s="21" t="s">
        <v>847</v>
      </c>
      <c r="S4210" s="3">
        <v>4</v>
      </c>
      <c r="T4210" s="37" t="s">
        <v>609</v>
      </c>
      <c r="U4210" s="21" t="s">
        <v>5871</v>
      </c>
      <c r="V4210" s="21" t="str">
        <f>VLOOKUP(P4210,'Customer List'!B:C,2,)</f>
        <v>Delhi</v>
      </c>
      <c r="W4210" s="38"/>
      <c r="X4210" s="30">
        <f t="shared" ref="X4210" si="461">IF(OR(R4210 = "PRIYANKA MADAM", R4210 = "DEEPAK", R4210 = "PORTER"),N4210,"")</f>
        <v>45985</v>
      </c>
      <c r="Y4210" s="21">
        <f t="shared" si="456"/>
        <v>0</v>
      </c>
      <c r="Z4210" s="21" t="str">
        <f t="shared" si="457"/>
        <v>Monday</v>
      </c>
      <c r="AA4210" s="21" t="str">
        <f t="shared" si="458"/>
        <v>Monday</v>
      </c>
      <c r="AB4210" s="21" t="str">
        <f>VLOOKUP(U4210,'Currency Sheet'!A:C,3,)</f>
        <v>DOLLAR</v>
      </c>
      <c r="AC4210" s="42" t="str">
        <f>VLOOKUP(P4210,'Customer List'!B:D,3,)</f>
        <v>Local</v>
      </c>
    </row>
    <row r="4211" spans="1:29" x14ac:dyDescent="0.25">
      <c r="A4211" s="21">
        <v>4209</v>
      </c>
      <c r="B4211" s="21" t="s">
        <v>5834</v>
      </c>
      <c r="C4211" s="30">
        <v>45965</v>
      </c>
      <c r="D4211" s="30">
        <v>45975</v>
      </c>
      <c r="E4211" s="47">
        <v>166.8</v>
      </c>
      <c r="F4211" s="47">
        <f t="shared" si="453"/>
        <v>14678.400000000001</v>
      </c>
      <c r="G4211" s="48">
        <f t="shared" si="454"/>
        <v>29356.800000000003</v>
      </c>
      <c r="H4211" s="21">
        <v>304822</v>
      </c>
      <c r="I4211" s="21" t="s">
        <v>4775</v>
      </c>
      <c r="J4211" s="21">
        <v>2</v>
      </c>
      <c r="K4211" s="21">
        <v>2</v>
      </c>
      <c r="L4211" s="21">
        <f t="shared" si="455"/>
        <v>0</v>
      </c>
      <c r="M4211" s="21" t="s">
        <v>5972</v>
      </c>
      <c r="N4211" s="30">
        <v>45976</v>
      </c>
      <c r="O4211" s="48">
        <v>51708</v>
      </c>
      <c r="P4211" s="21" t="s">
        <v>2046</v>
      </c>
      <c r="Q4211" s="21">
        <v>58158206610</v>
      </c>
      <c r="R4211" s="21" t="s">
        <v>5912</v>
      </c>
      <c r="S4211" s="3">
        <v>4</v>
      </c>
      <c r="T4211" s="37"/>
      <c r="U4211" s="21" t="s">
        <v>5871</v>
      </c>
      <c r="V4211" s="21" t="str">
        <f>VLOOKUP(P4211,'Customer List'!B:C,2,)</f>
        <v>Banglore</v>
      </c>
      <c r="W4211" s="38"/>
      <c r="X4211" s="30">
        <v>45978</v>
      </c>
      <c r="Y4211" s="21">
        <f t="shared" si="456"/>
        <v>2</v>
      </c>
      <c r="Z4211" s="21" t="str">
        <f t="shared" si="457"/>
        <v>Saturday</v>
      </c>
      <c r="AA4211" s="21" t="str">
        <f t="shared" si="458"/>
        <v>Monday</v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x14ac:dyDescent="0.25">
      <c r="A4212" s="21">
        <v>4210</v>
      </c>
      <c r="B4212" s="21" t="s">
        <v>5834</v>
      </c>
      <c r="C4212" s="30">
        <v>45965</v>
      </c>
      <c r="D4212" s="30">
        <v>45975</v>
      </c>
      <c r="E4212" s="47">
        <v>304.5</v>
      </c>
      <c r="F4212" s="47">
        <f t="shared" si="453"/>
        <v>26796</v>
      </c>
      <c r="G4212" s="48">
        <f t="shared" si="454"/>
        <v>26796</v>
      </c>
      <c r="H4212" s="21">
        <v>305054</v>
      </c>
      <c r="I4212" s="21" t="s">
        <v>5180</v>
      </c>
      <c r="J4212" s="21">
        <v>1</v>
      </c>
      <c r="K4212" s="21">
        <v>1</v>
      </c>
      <c r="L4212" s="21">
        <f t="shared" si="455"/>
        <v>0</v>
      </c>
      <c r="M4212" s="21" t="s">
        <v>5995</v>
      </c>
      <c r="N4212" s="30">
        <v>45976</v>
      </c>
      <c r="O4212" s="48">
        <v>40455</v>
      </c>
      <c r="P4212" s="21" t="s">
        <v>626</v>
      </c>
      <c r="Q4212" s="21">
        <v>58158204996</v>
      </c>
      <c r="R4212" s="21" t="s">
        <v>5912</v>
      </c>
      <c r="S4212" s="3">
        <v>4</v>
      </c>
      <c r="T4212" s="37"/>
      <c r="U4212" s="21" t="s">
        <v>5871</v>
      </c>
      <c r="V4212" s="21" t="str">
        <f>VLOOKUP(P4212,'Customer List'!B:C,2,)</f>
        <v>Hyderabad</v>
      </c>
      <c r="W4212" s="38"/>
      <c r="X4212" s="30">
        <v>45979</v>
      </c>
      <c r="Y4212" s="21">
        <f t="shared" si="456"/>
        <v>3</v>
      </c>
      <c r="Z4212" s="21" t="str">
        <f t="shared" si="457"/>
        <v>Saturday</v>
      </c>
      <c r="AA4212" s="21" t="str">
        <f t="shared" si="458"/>
        <v>Tuesday</v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x14ac:dyDescent="0.25">
      <c r="A4213" s="21">
        <v>4211</v>
      </c>
      <c r="B4213" s="21" t="s">
        <v>5834</v>
      </c>
      <c r="C4213" s="30">
        <v>45965</v>
      </c>
      <c r="D4213" s="30">
        <v>45975</v>
      </c>
      <c r="E4213" s="47">
        <v>60</v>
      </c>
      <c r="F4213" s="47">
        <f t="shared" si="453"/>
        <v>5280</v>
      </c>
      <c r="G4213" s="48">
        <f t="shared" si="454"/>
        <v>5280</v>
      </c>
      <c r="H4213" s="21">
        <v>307619</v>
      </c>
      <c r="I4213" s="21" t="s">
        <v>4776</v>
      </c>
      <c r="J4213" s="21">
        <v>1</v>
      </c>
      <c r="K4213" s="21">
        <v>1</v>
      </c>
      <c r="L4213" s="21">
        <f t="shared" si="455"/>
        <v>0</v>
      </c>
      <c r="M4213" s="21" t="s">
        <v>5933</v>
      </c>
      <c r="N4213" s="30">
        <v>45979</v>
      </c>
      <c r="O4213" s="48">
        <v>9600</v>
      </c>
      <c r="P4213" s="21" t="s">
        <v>208</v>
      </c>
      <c r="Q4213" s="21" t="s">
        <v>1127</v>
      </c>
      <c r="R4213" s="21" t="s">
        <v>1127</v>
      </c>
      <c r="S4213" s="3">
        <v>4</v>
      </c>
      <c r="T4213" s="37"/>
      <c r="U4213" s="21" t="s">
        <v>5871</v>
      </c>
      <c r="V4213" s="21" t="str">
        <f>VLOOKUP(P4213,'Customer List'!B:C,2,)</f>
        <v>Delhi</v>
      </c>
      <c r="W4213" s="38"/>
      <c r="X4213" s="30">
        <f t="shared" ref="X4213" si="462">IF(OR(R4213 = "PRIYANKA MADAM", R4213 = "DEEPAK", R4213 = "PORTER"),N4213,"")</f>
        <v>45979</v>
      </c>
      <c r="Y4213" s="21">
        <f t="shared" si="456"/>
        <v>0</v>
      </c>
      <c r="Z4213" s="21" t="str">
        <f t="shared" si="457"/>
        <v>Tuesday</v>
      </c>
      <c r="AA4213" s="21" t="str">
        <f t="shared" si="458"/>
        <v>Tuesday</v>
      </c>
      <c r="AB4213" s="21" t="str">
        <f>VLOOKUP(U4213,'Currency Sheet'!A:C,3,)</f>
        <v>DOLLAR</v>
      </c>
      <c r="AC4213" s="42" t="str">
        <f>VLOOKUP(P4213,'Customer List'!B:D,3,)</f>
        <v>Local</v>
      </c>
    </row>
    <row r="4214" spans="1:29" x14ac:dyDescent="0.25">
      <c r="A4214" s="21">
        <v>4212</v>
      </c>
      <c r="B4214" s="21" t="s">
        <v>5834</v>
      </c>
      <c r="C4214" s="30">
        <v>45965</v>
      </c>
      <c r="D4214" s="30">
        <v>45975</v>
      </c>
      <c r="E4214" s="47">
        <v>144</v>
      </c>
      <c r="F4214" s="47">
        <f t="shared" si="453"/>
        <v>12672</v>
      </c>
      <c r="G4214" s="48">
        <f t="shared" si="454"/>
        <v>25344</v>
      </c>
      <c r="H4214" s="21">
        <v>307620</v>
      </c>
      <c r="I4214" s="21" t="s">
        <v>4776</v>
      </c>
      <c r="J4214" s="21">
        <v>2</v>
      </c>
      <c r="K4214" s="21">
        <v>2</v>
      </c>
      <c r="L4214" s="21">
        <f t="shared" si="455"/>
        <v>0</v>
      </c>
      <c r="M4214" s="21" t="s">
        <v>5971</v>
      </c>
      <c r="N4214" s="30">
        <v>45976</v>
      </c>
      <c r="O4214" s="48">
        <v>44640</v>
      </c>
      <c r="P4214" s="21" t="s">
        <v>2046</v>
      </c>
      <c r="Q4214" s="21">
        <v>58158206610</v>
      </c>
      <c r="R4214" s="21" t="s">
        <v>5912</v>
      </c>
      <c r="S4214" s="3">
        <v>4</v>
      </c>
      <c r="T4214" s="37"/>
      <c r="U4214" s="21" t="s">
        <v>5871</v>
      </c>
      <c r="V4214" s="21" t="str">
        <f>VLOOKUP(P4214,'Customer List'!B:C,2,)</f>
        <v>Banglore</v>
      </c>
      <c r="W4214" s="38"/>
      <c r="X4214" s="30">
        <v>45978</v>
      </c>
      <c r="Y4214" s="21">
        <f t="shared" si="456"/>
        <v>2</v>
      </c>
      <c r="Z4214" s="21" t="str">
        <f t="shared" si="457"/>
        <v>Saturday</v>
      </c>
      <c r="AA4214" s="21" t="str">
        <f t="shared" si="458"/>
        <v>Monday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v>4213</v>
      </c>
      <c r="B4215" s="21" t="s">
        <v>5834</v>
      </c>
      <c r="C4215" s="30">
        <v>45965</v>
      </c>
      <c r="D4215" s="30">
        <v>45975</v>
      </c>
      <c r="E4215" s="47">
        <v>85.8</v>
      </c>
      <c r="F4215" s="47">
        <f t="shared" si="453"/>
        <v>7550.4</v>
      </c>
      <c r="G4215" s="48">
        <f t="shared" si="454"/>
        <v>15100.8</v>
      </c>
      <c r="H4215" s="21">
        <v>310906</v>
      </c>
      <c r="I4215" s="21" t="s">
        <v>4777</v>
      </c>
      <c r="J4215" s="21">
        <v>2</v>
      </c>
      <c r="K4215" s="21">
        <v>2</v>
      </c>
      <c r="L4215" s="21">
        <f t="shared" si="455"/>
        <v>0</v>
      </c>
      <c r="M4215" s="21" t="s">
        <v>5971</v>
      </c>
      <c r="N4215" s="30">
        <v>45976</v>
      </c>
      <c r="O4215" s="48">
        <v>26598</v>
      </c>
      <c r="P4215" s="21" t="s">
        <v>2046</v>
      </c>
      <c r="Q4215" s="21">
        <v>58158206610</v>
      </c>
      <c r="R4215" s="21" t="s">
        <v>5912</v>
      </c>
      <c r="S4215" s="3">
        <v>4</v>
      </c>
      <c r="T4215" s="37"/>
      <c r="U4215" s="21" t="s">
        <v>5871</v>
      </c>
      <c r="V4215" s="21" t="str">
        <f>VLOOKUP(P4215,'Customer List'!B:C,2,)</f>
        <v>Banglore</v>
      </c>
      <c r="W4215" s="38"/>
      <c r="X4215" s="30">
        <v>45978</v>
      </c>
      <c r="Y4215" s="21">
        <f t="shared" si="456"/>
        <v>2</v>
      </c>
      <c r="Z4215" s="21" t="str">
        <f t="shared" si="457"/>
        <v>Saturday</v>
      </c>
      <c r="AA4215" s="21" t="str">
        <f t="shared" si="458"/>
        <v>Monday</v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x14ac:dyDescent="0.25">
      <c r="A4216" s="21">
        <v>4214</v>
      </c>
      <c r="B4216" s="21" t="s">
        <v>5834</v>
      </c>
      <c r="C4216" s="30">
        <v>45965</v>
      </c>
      <c r="D4216" s="30">
        <v>45975</v>
      </c>
      <c r="E4216" s="47">
        <v>255.5</v>
      </c>
      <c r="F4216" s="47">
        <f t="shared" si="453"/>
        <v>22484</v>
      </c>
      <c r="G4216" s="48">
        <f t="shared" si="454"/>
        <v>22484</v>
      </c>
      <c r="H4216" s="21">
        <v>310938</v>
      </c>
      <c r="I4216" s="21" t="s">
        <v>4777</v>
      </c>
      <c r="J4216" s="21">
        <v>1</v>
      </c>
      <c r="K4216" s="21">
        <v>1</v>
      </c>
      <c r="L4216" s="21">
        <f t="shared" si="455"/>
        <v>0</v>
      </c>
      <c r="M4216" s="21" t="s">
        <v>6243</v>
      </c>
      <c r="N4216" s="30">
        <v>45985</v>
      </c>
      <c r="O4216" s="48">
        <v>53746.25</v>
      </c>
      <c r="P4216" s="21" t="s">
        <v>30</v>
      </c>
      <c r="Q4216" s="21" t="s">
        <v>5959</v>
      </c>
      <c r="R4216" s="21" t="s">
        <v>847</v>
      </c>
      <c r="S4216" s="3">
        <v>4</v>
      </c>
      <c r="T4216" s="37"/>
      <c r="U4216" s="21" t="s">
        <v>5871</v>
      </c>
      <c r="V4216" s="21" t="str">
        <f>VLOOKUP(P4216,'Customer List'!B:C,2,)</f>
        <v>Delhi</v>
      </c>
      <c r="W4216" s="38"/>
      <c r="X4216" s="30">
        <f t="shared" ref="X4216" si="463">IF(OR(R4216 = "PRIYANKA MADAM", R4216 = "DEEPAK", R4216 = "PORTER"),N4216,"")</f>
        <v>45985</v>
      </c>
      <c r="Y4216" s="21">
        <f t="shared" si="456"/>
        <v>0</v>
      </c>
      <c r="Z4216" s="21" t="str">
        <f t="shared" si="457"/>
        <v>Monday</v>
      </c>
      <c r="AA4216" s="21" t="str">
        <f t="shared" si="458"/>
        <v>Monday</v>
      </c>
      <c r="AB4216" s="21" t="str">
        <f>VLOOKUP(U4216,'Currency Sheet'!A:C,3,)</f>
        <v>DOLLAR</v>
      </c>
      <c r="AC4216" s="42" t="str">
        <f>VLOOKUP(P4216,'Customer List'!B:D,3,)</f>
        <v>Local</v>
      </c>
    </row>
    <row r="4217" spans="1:29" x14ac:dyDescent="0.25">
      <c r="A4217" s="21">
        <v>4215</v>
      </c>
      <c r="B4217" s="21" t="s">
        <v>5834</v>
      </c>
      <c r="C4217" s="30">
        <v>45965</v>
      </c>
      <c r="D4217" s="30">
        <v>45975</v>
      </c>
      <c r="E4217" s="47">
        <v>281.39999999999998</v>
      </c>
      <c r="F4217" s="47">
        <f t="shared" si="453"/>
        <v>24763.199999999997</v>
      </c>
      <c r="G4217" s="48">
        <f t="shared" si="454"/>
        <v>24763.199999999997</v>
      </c>
      <c r="H4217" s="21">
        <v>313624</v>
      </c>
      <c r="I4217" s="21" t="s">
        <v>5800</v>
      </c>
      <c r="J4217" s="21">
        <v>1</v>
      </c>
      <c r="K4217" s="21">
        <v>1</v>
      </c>
      <c r="L4217" s="21">
        <f t="shared" si="455"/>
        <v>0</v>
      </c>
      <c r="M4217" s="21" t="s">
        <v>5958</v>
      </c>
      <c r="N4217" s="30">
        <v>45978</v>
      </c>
      <c r="O4217" s="48">
        <v>46732.5</v>
      </c>
      <c r="P4217" s="21" t="s">
        <v>2170</v>
      </c>
      <c r="Q4217" s="21">
        <v>58158258476</v>
      </c>
      <c r="R4217" s="21" t="s">
        <v>5912</v>
      </c>
      <c r="S4217" s="3">
        <v>4</v>
      </c>
      <c r="T4217" s="37"/>
      <c r="U4217" s="21" t="s">
        <v>5871</v>
      </c>
      <c r="V4217" s="21" t="str">
        <f>VLOOKUP(P4217,'Customer List'!B:C,2,)</f>
        <v>Gujrat</v>
      </c>
      <c r="W4217" s="38"/>
      <c r="X4217" s="30">
        <v>45981</v>
      </c>
      <c r="Y4217" s="21">
        <f t="shared" si="456"/>
        <v>3</v>
      </c>
      <c r="Z4217" s="21" t="str">
        <f t="shared" si="457"/>
        <v>Monday</v>
      </c>
      <c r="AA4217" s="21" t="str">
        <f t="shared" si="458"/>
        <v>Thursday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x14ac:dyDescent="0.25">
      <c r="A4218" s="21">
        <v>4216</v>
      </c>
      <c r="B4218" s="21" t="s">
        <v>5834</v>
      </c>
      <c r="C4218" s="30">
        <v>45965</v>
      </c>
      <c r="D4218" s="30">
        <v>45975</v>
      </c>
      <c r="E4218" s="47">
        <v>80.400000000000006</v>
      </c>
      <c r="F4218" s="47">
        <f t="shared" si="453"/>
        <v>7075.2000000000007</v>
      </c>
      <c r="G4218" s="48">
        <f t="shared" si="454"/>
        <v>7075.2000000000007</v>
      </c>
      <c r="H4218" s="21">
        <v>315807</v>
      </c>
      <c r="I4218" s="21" t="s">
        <v>5383</v>
      </c>
      <c r="J4218" s="21">
        <v>1</v>
      </c>
      <c r="K4218" s="21">
        <v>1</v>
      </c>
      <c r="L4218" s="21">
        <f t="shared" si="455"/>
        <v>0</v>
      </c>
      <c r="M4218" s="21" t="s">
        <v>5947</v>
      </c>
      <c r="N4218" s="30">
        <v>45978</v>
      </c>
      <c r="O4218" s="48">
        <v>12462</v>
      </c>
      <c r="P4218" s="21" t="s">
        <v>3332</v>
      </c>
      <c r="Q4218" s="21" t="s">
        <v>5911</v>
      </c>
      <c r="R4218" s="21" t="s">
        <v>5912</v>
      </c>
      <c r="S4218" s="3">
        <v>4</v>
      </c>
      <c r="T4218" s="37"/>
      <c r="U4218" s="21" t="s">
        <v>5871</v>
      </c>
      <c r="V4218" s="21" t="str">
        <f>VLOOKUP(P4218,'Customer List'!B:C,2,)</f>
        <v>Chandigarh</v>
      </c>
      <c r="W4218" s="38"/>
      <c r="X4218" s="30">
        <v>45979</v>
      </c>
      <c r="Y4218" s="21">
        <f t="shared" si="456"/>
        <v>1</v>
      </c>
      <c r="Z4218" s="21" t="str">
        <f t="shared" si="457"/>
        <v>Monday</v>
      </c>
      <c r="AA4218" s="21" t="str">
        <f t="shared" si="458"/>
        <v>Tuesday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x14ac:dyDescent="0.25">
      <c r="A4219" s="21">
        <v>4217</v>
      </c>
      <c r="B4219" s="21" t="s">
        <v>5834</v>
      </c>
      <c r="C4219" s="30">
        <v>45965</v>
      </c>
      <c r="D4219" s="30">
        <v>45975</v>
      </c>
      <c r="E4219" s="47">
        <v>33</v>
      </c>
      <c r="F4219" s="47">
        <f t="shared" si="453"/>
        <v>2904</v>
      </c>
      <c r="G4219" s="48">
        <f t="shared" si="454"/>
        <v>2904</v>
      </c>
      <c r="H4219" s="21">
        <v>317306</v>
      </c>
      <c r="I4219" s="21" t="s">
        <v>4767</v>
      </c>
      <c r="J4219" s="21">
        <v>1</v>
      </c>
      <c r="K4219" s="21">
        <v>1</v>
      </c>
      <c r="L4219" s="21">
        <f t="shared" si="455"/>
        <v>0</v>
      </c>
      <c r="M4219" s="21" t="s">
        <v>5995</v>
      </c>
      <c r="N4219" s="30">
        <v>45976</v>
      </c>
      <c r="O4219" s="48">
        <v>5115</v>
      </c>
      <c r="P4219" s="21" t="s">
        <v>626</v>
      </c>
      <c r="Q4219" s="21">
        <v>58158204996</v>
      </c>
      <c r="R4219" s="21" t="s">
        <v>5912</v>
      </c>
      <c r="S4219" s="3">
        <v>4</v>
      </c>
      <c r="T4219" s="37"/>
      <c r="U4219" s="21" t="s">
        <v>5871</v>
      </c>
      <c r="V4219" s="21" t="str">
        <f>VLOOKUP(P4219,'Customer List'!B:C,2,)</f>
        <v>Hyderabad</v>
      </c>
      <c r="W4219" s="38"/>
      <c r="X4219" s="30">
        <v>45979</v>
      </c>
      <c r="Y4219" s="21">
        <f t="shared" si="456"/>
        <v>3</v>
      </c>
      <c r="Z4219" s="21" t="str">
        <f t="shared" si="457"/>
        <v>Saturday</v>
      </c>
      <c r="AA4219" s="21" t="str">
        <f t="shared" si="458"/>
        <v>Tuesday</v>
      </c>
      <c r="AB4219" s="21" t="str">
        <f>VLOOKUP(U4219,'Currency Sheet'!A:C,3,)</f>
        <v>DOLLAR</v>
      </c>
      <c r="AC4219" s="42" t="str">
        <f>VLOOKUP(P4219,'Customer List'!B:D,3,)</f>
        <v>OutStation</v>
      </c>
    </row>
    <row r="4220" spans="1:29" x14ac:dyDescent="0.25">
      <c r="A4220" s="21">
        <v>4218</v>
      </c>
      <c r="B4220" s="21" t="s">
        <v>5834</v>
      </c>
      <c r="C4220" s="30">
        <v>45965</v>
      </c>
      <c r="D4220" s="30">
        <v>45975</v>
      </c>
      <c r="E4220" s="47">
        <v>39.6</v>
      </c>
      <c r="F4220" s="47">
        <f t="shared" si="453"/>
        <v>3484.8</v>
      </c>
      <c r="G4220" s="48">
        <f t="shared" si="454"/>
        <v>3484.8</v>
      </c>
      <c r="H4220" s="21">
        <v>317308</v>
      </c>
      <c r="I4220" s="21" t="s">
        <v>4767</v>
      </c>
      <c r="J4220" s="21">
        <v>1</v>
      </c>
      <c r="K4220" s="21">
        <v>1</v>
      </c>
      <c r="L4220" s="21">
        <f t="shared" si="455"/>
        <v>0</v>
      </c>
      <c r="M4220" s="21" t="s">
        <v>6259</v>
      </c>
      <c r="N4220" s="30">
        <v>45989</v>
      </c>
      <c r="O4220" s="48">
        <v>5956.5</v>
      </c>
      <c r="P4220" s="21" t="s">
        <v>42</v>
      </c>
      <c r="Q4220" s="21"/>
      <c r="R4220" s="21"/>
      <c r="S4220" s="3">
        <v>4</v>
      </c>
      <c r="T4220" s="37"/>
      <c r="U4220" s="21" t="s">
        <v>5871</v>
      </c>
      <c r="V4220" s="21" t="str">
        <f>VLOOKUP(P4220,'Customer List'!B:C,2,)</f>
        <v>Faridabad</v>
      </c>
      <c r="W4220" s="38" t="s">
        <v>637</v>
      </c>
      <c r="X4220" s="30" t="str">
        <f t="shared" ref="X4220" si="464">IF(OR(R4220 = "PRIYANKA MADAM", R4220 = "DEEPAK", R4220 = "PORTER"),N4220,"")</f>
        <v/>
      </c>
      <c r="Y4220" s="21" t="str">
        <f t="shared" si="456"/>
        <v/>
      </c>
      <c r="Z4220" s="21" t="str">
        <f t="shared" si="457"/>
        <v>Friday</v>
      </c>
      <c r="AA4220" s="21" t="str">
        <f t="shared" si="458"/>
        <v/>
      </c>
      <c r="AB4220" s="21" t="str">
        <f>VLOOKUP(U4220,'Currency Sheet'!A:C,3,)</f>
        <v>DOLLAR</v>
      </c>
      <c r="AC4220" s="42" t="str">
        <f>VLOOKUP(P4220,'Customer List'!B:D,3,)</f>
        <v>Local</v>
      </c>
    </row>
    <row r="4221" spans="1:29" x14ac:dyDescent="0.25">
      <c r="A4221" s="21">
        <v>4219</v>
      </c>
      <c r="B4221" s="21" t="s">
        <v>5834</v>
      </c>
      <c r="C4221" s="30">
        <v>45965</v>
      </c>
      <c r="D4221" s="30">
        <v>45975</v>
      </c>
      <c r="E4221" s="47">
        <v>296.8</v>
      </c>
      <c r="F4221" s="47">
        <f t="shared" si="453"/>
        <v>26118.400000000001</v>
      </c>
      <c r="G4221" s="48">
        <f t="shared" si="454"/>
        <v>52236.800000000003</v>
      </c>
      <c r="H4221" s="21">
        <v>317438</v>
      </c>
      <c r="I4221" s="21" t="s">
        <v>4778</v>
      </c>
      <c r="J4221" s="21">
        <v>2</v>
      </c>
      <c r="K4221" s="21">
        <v>2</v>
      </c>
      <c r="L4221" s="21">
        <f t="shared" si="455"/>
        <v>0</v>
      </c>
      <c r="M4221" s="21" t="s">
        <v>5971</v>
      </c>
      <c r="N4221" s="30">
        <v>45976</v>
      </c>
      <c r="O4221" s="48">
        <v>78864</v>
      </c>
      <c r="P4221" s="21" t="s">
        <v>2046</v>
      </c>
      <c r="Q4221" s="21">
        <v>58158206610</v>
      </c>
      <c r="R4221" s="21" t="s">
        <v>5912</v>
      </c>
      <c r="S4221" s="3">
        <v>4</v>
      </c>
      <c r="T4221" s="37"/>
      <c r="U4221" s="21" t="s">
        <v>5871</v>
      </c>
      <c r="V4221" s="21" t="str">
        <f>VLOOKUP(P4221,'Customer List'!B:C,2,)</f>
        <v>Banglore</v>
      </c>
      <c r="W4221" s="38"/>
      <c r="X4221" s="30">
        <v>45978</v>
      </c>
      <c r="Y4221" s="21">
        <f t="shared" si="456"/>
        <v>2</v>
      </c>
      <c r="Z4221" s="21" t="str">
        <f t="shared" si="457"/>
        <v>Saturday</v>
      </c>
      <c r="AA4221" s="21" t="str">
        <f t="shared" si="458"/>
        <v>Monday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x14ac:dyDescent="0.25">
      <c r="A4222" s="21">
        <v>4220</v>
      </c>
      <c r="B4222" s="21" t="s">
        <v>5834</v>
      </c>
      <c r="C4222" s="30">
        <v>45965</v>
      </c>
      <c r="D4222" s="30">
        <v>45975</v>
      </c>
      <c r="E4222" s="47">
        <v>222</v>
      </c>
      <c r="F4222" s="47">
        <f t="shared" si="453"/>
        <v>19536</v>
      </c>
      <c r="G4222" s="48">
        <f t="shared" si="454"/>
        <v>19536</v>
      </c>
      <c r="H4222" s="21">
        <v>320014</v>
      </c>
      <c r="I4222" s="21" t="s">
        <v>5536</v>
      </c>
      <c r="J4222" s="21">
        <v>1</v>
      </c>
      <c r="K4222" s="21">
        <v>1</v>
      </c>
      <c r="L4222" s="21">
        <f t="shared" si="455"/>
        <v>0</v>
      </c>
      <c r="M4222" s="21" t="s">
        <v>5993</v>
      </c>
      <c r="N4222" s="30">
        <v>45976</v>
      </c>
      <c r="O4222" s="48">
        <v>28105.200000000001</v>
      </c>
      <c r="P4222" s="21" t="s">
        <v>276</v>
      </c>
      <c r="Q4222" s="21">
        <v>58158193520</v>
      </c>
      <c r="R4222" s="21" t="s">
        <v>5912</v>
      </c>
      <c r="S4222" s="3">
        <v>4</v>
      </c>
      <c r="T4222" s="37"/>
      <c r="U4222" s="21" t="s">
        <v>5871</v>
      </c>
      <c r="V4222" s="21" t="str">
        <f>VLOOKUP(P4222,'Customer List'!B:C,2,)</f>
        <v>Pune</v>
      </c>
      <c r="W4222" s="38"/>
      <c r="X4222" s="30">
        <v>45979</v>
      </c>
      <c r="Y4222" s="21">
        <f t="shared" si="456"/>
        <v>3</v>
      </c>
      <c r="Z4222" s="21" t="str">
        <f t="shared" si="457"/>
        <v>Saturday</v>
      </c>
      <c r="AA4222" s="21" t="str">
        <f t="shared" si="458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x14ac:dyDescent="0.25">
      <c r="A4223" s="21">
        <v>4221</v>
      </c>
      <c r="B4223" s="21" t="s">
        <v>5834</v>
      </c>
      <c r="C4223" s="30">
        <v>45965</v>
      </c>
      <c r="D4223" s="30">
        <v>45975</v>
      </c>
      <c r="E4223" s="47">
        <v>81.599999999999994</v>
      </c>
      <c r="F4223" s="47">
        <f t="shared" si="453"/>
        <v>7180.7999999999993</v>
      </c>
      <c r="G4223" s="48">
        <f t="shared" si="454"/>
        <v>7180.7999999999993</v>
      </c>
      <c r="H4223" s="21">
        <v>320819</v>
      </c>
      <c r="I4223" s="21" t="s">
        <v>5844</v>
      </c>
      <c r="J4223" s="21">
        <v>1</v>
      </c>
      <c r="K4223" s="21">
        <v>1</v>
      </c>
      <c r="L4223" s="21">
        <f t="shared" si="455"/>
        <v>0</v>
      </c>
      <c r="M4223" s="21" t="s">
        <v>5966</v>
      </c>
      <c r="N4223" s="30">
        <v>45976</v>
      </c>
      <c r="O4223" s="48">
        <v>12648</v>
      </c>
      <c r="P4223" s="21" t="s">
        <v>228</v>
      </c>
      <c r="Q4223" s="21">
        <v>58158206186</v>
      </c>
      <c r="R4223" s="21" t="s">
        <v>5912</v>
      </c>
      <c r="S4223" s="3">
        <v>4</v>
      </c>
      <c r="T4223" s="37"/>
      <c r="U4223" s="21" t="s">
        <v>5871</v>
      </c>
      <c r="V4223" s="21" t="str">
        <f>VLOOKUP(P4223,'Customer List'!B:C,2,)</f>
        <v>Kolkata</v>
      </c>
      <c r="W4223" s="38"/>
      <c r="X4223" s="30">
        <v>45979</v>
      </c>
      <c r="Y4223" s="21">
        <f t="shared" si="456"/>
        <v>3</v>
      </c>
      <c r="Z4223" s="21" t="str">
        <f t="shared" si="457"/>
        <v>Saturday</v>
      </c>
      <c r="AA4223" s="21" t="str">
        <f t="shared" si="458"/>
        <v>Tuesday</v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 x14ac:dyDescent="0.25">
      <c r="A4224" s="21">
        <v>4222</v>
      </c>
      <c r="B4224" s="21" t="s">
        <v>5834</v>
      </c>
      <c r="C4224" s="30">
        <v>45965</v>
      </c>
      <c r="D4224" s="30">
        <v>45975</v>
      </c>
      <c r="E4224" s="47">
        <v>139.80000000000001</v>
      </c>
      <c r="F4224" s="47">
        <f t="shared" si="453"/>
        <v>12302.400000000001</v>
      </c>
      <c r="G4224" s="48">
        <f t="shared" si="454"/>
        <v>12302.400000000001</v>
      </c>
      <c r="H4224" s="21">
        <v>321306</v>
      </c>
      <c r="I4224" s="21" t="s">
        <v>5845</v>
      </c>
      <c r="J4224" s="21">
        <v>1</v>
      </c>
      <c r="K4224" s="21">
        <v>1</v>
      </c>
      <c r="L4224" s="21">
        <f t="shared" si="455"/>
        <v>0</v>
      </c>
      <c r="M4224" s="21" t="s">
        <v>6242</v>
      </c>
      <c r="N4224" s="30">
        <v>45985</v>
      </c>
      <c r="O4224" s="48">
        <v>34309.25</v>
      </c>
      <c r="P4224" s="21" t="s">
        <v>30</v>
      </c>
      <c r="Q4224" s="21" t="s">
        <v>5959</v>
      </c>
      <c r="R4224" s="21" t="s">
        <v>847</v>
      </c>
      <c r="S4224" s="3">
        <v>4</v>
      </c>
      <c r="T4224" s="37"/>
      <c r="U4224" s="21" t="s">
        <v>5871</v>
      </c>
      <c r="V4224" s="21" t="str">
        <f>VLOOKUP(P4224,'Customer List'!B:C,2,)</f>
        <v>Delhi</v>
      </c>
      <c r="W4224" s="38"/>
      <c r="X4224" s="30">
        <f t="shared" ref="X4224" si="465">IF(OR(R4224 = "PRIYANKA MADAM", R4224 = "DEEPAK", R4224 = "PORTER"),N4224,"")</f>
        <v>45985</v>
      </c>
      <c r="Y4224" s="21">
        <f t="shared" si="456"/>
        <v>0</v>
      </c>
      <c r="Z4224" s="21" t="str">
        <f t="shared" si="457"/>
        <v>Monday</v>
      </c>
      <c r="AA4224" s="21" t="str">
        <f t="shared" si="458"/>
        <v>Monday</v>
      </c>
      <c r="AB4224" s="21" t="str">
        <f>VLOOKUP(U4224,'Currency Sheet'!A:C,3,)</f>
        <v>DOLLAR</v>
      </c>
      <c r="AC4224" s="42" t="str">
        <f>VLOOKUP(P4224,'Customer List'!B:D,3,)</f>
        <v>Local</v>
      </c>
    </row>
    <row r="4225" spans="1:29" x14ac:dyDescent="0.25">
      <c r="A4225" s="21">
        <v>4223</v>
      </c>
      <c r="B4225" s="21" t="s">
        <v>5834</v>
      </c>
      <c r="C4225" s="30">
        <v>45965</v>
      </c>
      <c r="D4225" s="30">
        <v>45975</v>
      </c>
      <c r="E4225" s="47">
        <v>222</v>
      </c>
      <c r="F4225" s="47">
        <f t="shared" si="453"/>
        <v>19536</v>
      </c>
      <c r="G4225" s="48">
        <f t="shared" si="454"/>
        <v>19536</v>
      </c>
      <c r="H4225" s="21">
        <v>331222</v>
      </c>
      <c r="I4225" s="21" t="s">
        <v>5827</v>
      </c>
      <c r="J4225" s="21">
        <v>1</v>
      </c>
      <c r="K4225" s="21">
        <v>1</v>
      </c>
      <c r="L4225" s="21">
        <f t="shared" si="455"/>
        <v>0</v>
      </c>
      <c r="M4225" s="21" t="s">
        <v>5944</v>
      </c>
      <c r="N4225" s="30">
        <v>45978</v>
      </c>
      <c r="O4225" s="48">
        <v>43012.5</v>
      </c>
      <c r="P4225" s="21" t="s">
        <v>891</v>
      </c>
      <c r="Q4225" s="21">
        <v>58158248643</v>
      </c>
      <c r="R4225" s="21" t="s">
        <v>5912</v>
      </c>
      <c r="S4225" s="3">
        <v>4</v>
      </c>
      <c r="T4225" s="37"/>
      <c r="U4225" s="21" t="s">
        <v>5871</v>
      </c>
      <c r="V4225" s="21" t="str">
        <f>VLOOKUP(P4225,'Customer List'!B:C,2,)</f>
        <v>Banglore</v>
      </c>
      <c r="W4225" s="38"/>
      <c r="X4225" s="30">
        <v>45979</v>
      </c>
      <c r="Y4225" s="21">
        <f t="shared" si="456"/>
        <v>1</v>
      </c>
      <c r="Z4225" s="21" t="str">
        <f t="shared" si="457"/>
        <v>Monday</v>
      </c>
      <c r="AA4225" s="21" t="str">
        <f t="shared" si="458"/>
        <v>Tuesday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x14ac:dyDescent="0.25">
      <c r="A4226" s="21">
        <v>4224</v>
      </c>
      <c r="B4226" s="21" t="s">
        <v>5834</v>
      </c>
      <c r="C4226" s="30">
        <v>45965</v>
      </c>
      <c r="D4226" s="30">
        <v>45975</v>
      </c>
      <c r="E4226" s="47">
        <v>304.5</v>
      </c>
      <c r="F4226" s="47">
        <f t="shared" si="453"/>
        <v>26796</v>
      </c>
      <c r="G4226" s="48">
        <f t="shared" si="454"/>
        <v>26796</v>
      </c>
      <c r="H4226" s="21">
        <v>331246</v>
      </c>
      <c r="I4226" s="21" t="s">
        <v>5827</v>
      </c>
      <c r="J4226" s="21">
        <v>1</v>
      </c>
      <c r="K4226" s="21">
        <v>1</v>
      </c>
      <c r="L4226" s="21">
        <f t="shared" si="455"/>
        <v>0</v>
      </c>
      <c r="M4226" s="21" t="s">
        <v>6118</v>
      </c>
      <c r="N4226" s="30">
        <v>45986</v>
      </c>
      <c r="O4226" s="48">
        <v>37192.5</v>
      </c>
      <c r="P4226" s="21" t="s">
        <v>42</v>
      </c>
      <c r="Q4226" s="21" t="s">
        <v>5959</v>
      </c>
      <c r="R4226" s="21" t="s">
        <v>6091</v>
      </c>
      <c r="S4226" s="3">
        <v>4</v>
      </c>
      <c r="T4226" s="37"/>
      <c r="U4226" s="21" t="s">
        <v>5871</v>
      </c>
      <c r="V4226" s="21" t="str">
        <f>VLOOKUP(P4226,'Customer List'!B:C,2,)</f>
        <v>Faridabad</v>
      </c>
      <c r="W4226" s="38"/>
      <c r="X4226" s="30">
        <f t="shared" ref="X4226:X4227" si="466">IF(OR(R4226 = "PRIYANKA MADAM", R4226 = "DEEPAK", R4226 = "PORTER"),N4226,"")</f>
        <v>45986</v>
      </c>
      <c r="Y4226" s="21">
        <f t="shared" si="456"/>
        <v>0</v>
      </c>
      <c r="Z4226" s="21" t="str">
        <f t="shared" si="457"/>
        <v>Tuesday</v>
      </c>
      <c r="AA4226" s="21" t="str">
        <f t="shared" si="458"/>
        <v>Tuesday</v>
      </c>
      <c r="AB4226" s="21" t="str">
        <f>VLOOKUP(U4226,'Currency Sheet'!A:C,3,)</f>
        <v>DOLLAR</v>
      </c>
      <c r="AC4226" s="42" t="str">
        <f>VLOOKUP(P4226,'Customer List'!B:D,3,)</f>
        <v>Local</v>
      </c>
    </row>
    <row r="4227" spans="1:29" x14ac:dyDescent="0.25">
      <c r="A4227" s="21">
        <v>4225</v>
      </c>
      <c r="B4227" s="21" t="s">
        <v>5834</v>
      </c>
      <c r="C4227" s="30">
        <v>45965</v>
      </c>
      <c r="D4227" s="30">
        <v>45975</v>
      </c>
      <c r="E4227" s="47">
        <v>88.2</v>
      </c>
      <c r="F4227" s="47">
        <f t="shared" si="453"/>
        <v>7761.6</v>
      </c>
      <c r="G4227" s="48">
        <f t="shared" si="454"/>
        <v>7761.6</v>
      </c>
      <c r="H4227" s="21">
        <v>333815</v>
      </c>
      <c r="I4227" s="21" t="s">
        <v>5183</v>
      </c>
      <c r="J4227" s="21">
        <v>1</v>
      </c>
      <c r="K4227" s="21">
        <v>1</v>
      </c>
      <c r="L4227" s="21">
        <f t="shared" si="455"/>
        <v>0</v>
      </c>
      <c r="M4227" s="21" t="s">
        <v>5934</v>
      </c>
      <c r="N4227" s="30">
        <v>45979</v>
      </c>
      <c r="O4227" s="48">
        <v>14112</v>
      </c>
      <c r="P4227" s="21" t="s">
        <v>208</v>
      </c>
      <c r="Q4227" s="21" t="s">
        <v>1127</v>
      </c>
      <c r="R4227" s="21" t="s">
        <v>1127</v>
      </c>
      <c r="S4227" s="3">
        <v>4</v>
      </c>
      <c r="T4227" s="37"/>
      <c r="U4227" s="21" t="s">
        <v>5871</v>
      </c>
      <c r="V4227" s="21" t="str">
        <f>VLOOKUP(P4227,'Customer List'!B:C,2,)</f>
        <v>Delhi</v>
      </c>
      <c r="W4227" s="38"/>
      <c r="X4227" s="30">
        <f t="shared" si="466"/>
        <v>45979</v>
      </c>
      <c r="Y4227" s="21">
        <f t="shared" si="456"/>
        <v>0</v>
      </c>
      <c r="Z4227" s="21" t="str">
        <f t="shared" si="457"/>
        <v>Tuesday</v>
      </c>
      <c r="AA4227" s="21" t="str">
        <f t="shared" si="458"/>
        <v>Tuesday</v>
      </c>
      <c r="AB4227" s="21" t="str">
        <f>VLOOKUP(U4227,'Currency Sheet'!A:C,3,)</f>
        <v>DOLLAR</v>
      </c>
      <c r="AC4227" s="42" t="str">
        <f>VLOOKUP(P4227,'Customer List'!B:D,3,)</f>
        <v>Local</v>
      </c>
    </row>
    <row r="4228" spans="1:29" x14ac:dyDescent="0.25">
      <c r="A4228" s="21">
        <v>4226</v>
      </c>
      <c r="B4228" s="21" t="s">
        <v>5834</v>
      </c>
      <c r="C4228" s="30">
        <v>45965</v>
      </c>
      <c r="D4228" s="30">
        <v>45975</v>
      </c>
      <c r="E4228" s="47">
        <v>193.8</v>
      </c>
      <c r="F4228" s="47">
        <f t="shared" si="453"/>
        <v>17054.400000000001</v>
      </c>
      <c r="G4228" s="48">
        <f t="shared" si="454"/>
        <v>34108.800000000003</v>
      </c>
      <c r="H4228" s="21">
        <v>334112</v>
      </c>
      <c r="I4228" s="21" t="s">
        <v>5846</v>
      </c>
      <c r="J4228" s="21">
        <v>2</v>
      </c>
      <c r="K4228" s="21">
        <v>2</v>
      </c>
      <c r="L4228" s="21">
        <f t="shared" si="455"/>
        <v>0</v>
      </c>
      <c r="M4228" s="21" t="s">
        <v>5971</v>
      </c>
      <c r="N4228" s="30">
        <v>45976</v>
      </c>
      <c r="O4228" s="48">
        <v>60078</v>
      </c>
      <c r="P4228" s="21" t="s">
        <v>2046</v>
      </c>
      <c r="Q4228" s="21">
        <v>58158206610</v>
      </c>
      <c r="R4228" s="21" t="s">
        <v>5912</v>
      </c>
      <c r="S4228" s="3">
        <v>4</v>
      </c>
      <c r="T4228" s="37"/>
      <c r="U4228" s="21" t="s">
        <v>5871</v>
      </c>
      <c r="V4228" s="21" t="str">
        <f>VLOOKUP(P4228,'Customer List'!B:C,2,)</f>
        <v>Banglore</v>
      </c>
      <c r="W4228" s="38"/>
      <c r="X4228" s="30">
        <v>45978</v>
      </c>
      <c r="Y4228" s="21">
        <f t="shared" si="456"/>
        <v>2</v>
      </c>
      <c r="Z4228" s="21" t="str">
        <f t="shared" si="457"/>
        <v>Saturday</v>
      </c>
      <c r="AA4228" s="21" t="str">
        <f t="shared" si="458"/>
        <v>Monday</v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 x14ac:dyDescent="0.25">
      <c r="A4229" s="21">
        <v>4227</v>
      </c>
      <c r="B4229" s="21" t="s">
        <v>5834</v>
      </c>
      <c r="C4229" s="30">
        <v>45965</v>
      </c>
      <c r="D4229" s="30">
        <v>45975</v>
      </c>
      <c r="E4229" s="47">
        <v>70.2</v>
      </c>
      <c r="F4229" s="47">
        <f t="shared" ref="F4229:F4292" si="467">IF(AB4229="DOLLAR",E4229*88,E4229)</f>
        <v>6177.6</v>
      </c>
      <c r="G4229" s="48">
        <f t="shared" ref="G4229:G4292" si="468">F4229*J4229</f>
        <v>6177.6</v>
      </c>
      <c r="H4229" s="21">
        <v>337205</v>
      </c>
      <c r="I4229" s="21" t="s">
        <v>5389</v>
      </c>
      <c r="J4229" s="21">
        <v>1</v>
      </c>
      <c r="K4229" s="21">
        <v>1</v>
      </c>
      <c r="L4229" s="21">
        <f t="shared" ref="L4229:L4292" si="469">J4229-K4229</f>
        <v>0</v>
      </c>
      <c r="M4229" s="21" t="s">
        <v>5933</v>
      </c>
      <c r="N4229" s="30">
        <v>45979</v>
      </c>
      <c r="O4229" s="48">
        <v>11232</v>
      </c>
      <c r="P4229" s="21" t="s">
        <v>208</v>
      </c>
      <c r="Q4229" s="21" t="s">
        <v>1127</v>
      </c>
      <c r="R4229" s="21" t="s">
        <v>1127</v>
      </c>
      <c r="S4229" s="3">
        <v>4</v>
      </c>
      <c r="T4229" s="37"/>
      <c r="U4229" s="21" t="s">
        <v>5871</v>
      </c>
      <c r="V4229" s="21" t="str">
        <f>VLOOKUP(P4229,'Customer List'!B:C,2,)</f>
        <v>Delhi</v>
      </c>
      <c r="W4229" s="38"/>
      <c r="X4229" s="30">
        <f t="shared" ref="X4229" si="470">IF(OR(R4229 = "PRIYANKA MADAM", R4229 = "DEEPAK", R4229 = "PORTER"),N4229,"")</f>
        <v>45979</v>
      </c>
      <c r="Y4229" s="21">
        <f t="shared" ref="Y4229:Y4292" si="471">IF(X4229="", "", X4229-N4229)</f>
        <v>0</v>
      </c>
      <c r="Z4229" s="21" t="str">
        <f t="shared" ref="Z4229:Z4292" si="472">IF(N4229="", "", TEXT(N4229, "dddd"))</f>
        <v>Tuesday</v>
      </c>
      <c r="AA4229" s="21" t="str">
        <f t="shared" ref="AA4229:AA4292" si="473">IF(X4229="", "", TEXT(X4229, "dddd"))</f>
        <v>Tuesday</v>
      </c>
      <c r="AB4229" s="21" t="str">
        <f>VLOOKUP(U4229,'Currency Sheet'!A:C,3,)</f>
        <v>DOLLAR</v>
      </c>
      <c r="AC4229" s="42" t="str">
        <f>VLOOKUP(P4229,'Customer List'!B:D,3,)</f>
        <v>Local</v>
      </c>
    </row>
    <row r="4230" spans="1:29" x14ac:dyDescent="0.25">
      <c r="A4230" s="21">
        <v>4228</v>
      </c>
      <c r="B4230" s="21" t="s">
        <v>5834</v>
      </c>
      <c r="C4230" s="30">
        <v>45965</v>
      </c>
      <c r="D4230" s="30">
        <v>45975</v>
      </c>
      <c r="E4230" s="47">
        <v>315.7</v>
      </c>
      <c r="F4230" s="47">
        <f t="shared" si="467"/>
        <v>27781.599999999999</v>
      </c>
      <c r="G4230" s="48">
        <f t="shared" si="468"/>
        <v>27781.599999999999</v>
      </c>
      <c r="H4230" s="21">
        <v>337250</v>
      </c>
      <c r="I4230" s="21" t="s">
        <v>5389</v>
      </c>
      <c r="J4230" s="21">
        <v>1</v>
      </c>
      <c r="K4230" s="21">
        <v>1</v>
      </c>
      <c r="L4230" s="21">
        <f t="shared" si="469"/>
        <v>0</v>
      </c>
      <c r="M4230" s="21" t="s">
        <v>5995</v>
      </c>
      <c r="N4230" s="30">
        <v>45976</v>
      </c>
      <c r="O4230" s="48">
        <v>41943</v>
      </c>
      <c r="P4230" s="21" t="s">
        <v>626</v>
      </c>
      <c r="Q4230" s="21">
        <v>58158204996</v>
      </c>
      <c r="R4230" s="21" t="s">
        <v>5912</v>
      </c>
      <c r="S4230" s="3">
        <v>4</v>
      </c>
      <c r="T4230" s="37"/>
      <c r="U4230" s="21" t="s">
        <v>5871</v>
      </c>
      <c r="V4230" s="21" t="str">
        <f>VLOOKUP(P4230,'Customer List'!B:C,2,)</f>
        <v>Hyderabad</v>
      </c>
      <c r="W4230" s="38"/>
      <c r="X4230" s="30">
        <v>45979</v>
      </c>
      <c r="Y4230" s="21">
        <f t="shared" si="471"/>
        <v>3</v>
      </c>
      <c r="Z4230" s="21" t="str">
        <f t="shared" si="472"/>
        <v>Saturday</v>
      </c>
      <c r="AA4230" s="21" t="str">
        <f t="shared" si="473"/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x14ac:dyDescent="0.25">
      <c r="A4231" s="21">
        <v>4229</v>
      </c>
      <c r="B4231" s="21" t="s">
        <v>5834</v>
      </c>
      <c r="C4231" s="30">
        <v>45965</v>
      </c>
      <c r="D4231" s="30">
        <v>45975</v>
      </c>
      <c r="E4231" s="47">
        <v>165.9</v>
      </c>
      <c r="F4231" s="47">
        <f t="shared" si="467"/>
        <v>14599.2</v>
      </c>
      <c r="G4231" s="48">
        <f t="shared" si="468"/>
        <v>14599.2</v>
      </c>
      <c r="H4231" s="21">
        <v>339915</v>
      </c>
      <c r="I4231" s="21" t="s">
        <v>5390</v>
      </c>
      <c r="J4231" s="21">
        <v>1</v>
      </c>
      <c r="K4231" s="21">
        <v>1</v>
      </c>
      <c r="L4231" s="21">
        <f t="shared" si="469"/>
        <v>0</v>
      </c>
      <c r="M4231" s="21" t="s">
        <v>5947</v>
      </c>
      <c r="N4231" s="30">
        <v>45978</v>
      </c>
      <c r="O4231" s="48">
        <v>22041</v>
      </c>
      <c r="P4231" s="21" t="s">
        <v>3332</v>
      </c>
      <c r="Q4231" s="21" t="s">
        <v>5911</v>
      </c>
      <c r="R4231" s="21" t="s">
        <v>5912</v>
      </c>
      <c r="S4231" s="3">
        <v>4</v>
      </c>
      <c r="T4231" s="37"/>
      <c r="U4231" s="21" t="s">
        <v>5871</v>
      </c>
      <c r="V4231" s="21" t="str">
        <f>VLOOKUP(P4231,'Customer List'!B:C,2,)</f>
        <v>Chandigarh</v>
      </c>
      <c r="W4231" s="38"/>
      <c r="X4231" s="30">
        <v>45979</v>
      </c>
      <c r="Y4231" s="21">
        <f t="shared" si="471"/>
        <v>1</v>
      </c>
      <c r="Z4231" s="21" t="str">
        <f t="shared" si="472"/>
        <v>Monday</v>
      </c>
      <c r="AA4231" s="21" t="str">
        <f t="shared" si="473"/>
        <v>Tuesday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x14ac:dyDescent="0.25">
      <c r="A4232" s="21">
        <v>4230</v>
      </c>
      <c r="B4232" s="21" t="s">
        <v>5834</v>
      </c>
      <c r="C4232" s="30">
        <v>45965</v>
      </c>
      <c r="D4232" s="30">
        <v>45975</v>
      </c>
      <c r="E4232" s="47">
        <v>284.89999999999998</v>
      </c>
      <c r="F4232" s="47">
        <f t="shared" si="467"/>
        <v>25071.199999999997</v>
      </c>
      <c r="G4232" s="48">
        <f t="shared" si="468"/>
        <v>25071.199999999997</v>
      </c>
      <c r="H4232" s="21">
        <v>341626</v>
      </c>
      <c r="I4232" s="21" t="s">
        <v>5068</v>
      </c>
      <c r="J4232" s="21">
        <v>1</v>
      </c>
      <c r="K4232" s="21">
        <v>1</v>
      </c>
      <c r="L4232" s="21">
        <f t="shared" si="469"/>
        <v>0</v>
      </c>
      <c r="M4232" s="21" t="s">
        <v>5971</v>
      </c>
      <c r="N4232" s="30">
        <v>45976</v>
      </c>
      <c r="O4232" s="48">
        <v>37851</v>
      </c>
      <c r="P4232" s="21" t="s">
        <v>2046</v>
      </c>
      <c r="Q4232" s="21">
        <v>58158206610</v>
      </c>
      <c r="R4232" s="21" t="s">
        <v>5912</v>
      </c>
      <c r="S4232" s="3">
        <v>4</v>
      </c>
      <c r="T4232" s="37"/>
      <c r="U4232" s="21" t="s">
        <v>5871</v>
      </c>
      <c r="V4232" s="21" t="str">
        <f>VLOOKUP(P4232,'Customer List'!B:C,2,)</f>
        <v>Banglore</v>
      </c>
      <c r="W4232" s="38"/>
      <c r="X4232" s="30">
        <v>45978</v>
      </c>
      <c r="Y4232" s="21">
        <f t="shared" si="471"/>
        <v>2</v>
      </c>
      <c r="Z4232" s="21" t="str">
        <f t="shared" si="472"/>
        <v>Saturday</v>
      </c>
      <c r="AA4232" s="21" t="str">
        <f t="shared" si="473"/>
        <v>Monday</v>
      </c>
      <c r="AB4232" s="21" t="str">
        <f>VLOOKUP(U4232,'Currency Sheet'!A:C,3,)</f>
        <v>DOLLAR</v>
      </c>
      <c r="AC4232" s="42" t="str">
        <f>VLOOKUP(P4232,'Customer List'!B:D,3,)</f>
        <v>OutStation</v>
      </c>
    </row>
    <row r="4233" spans="1:29" x14ac:dyDescent="0.25">
      <c r="A4233" s="21">
        <v>4231</v>
      </c>
      <c r="B4233" s="21" t="s">
        <v>5834</v>
      </c>
      <c r="C4233" s="30">
        <v>45965</v>
      </c>
      <c r="D4233" s="30">
        <v>45975</v>
      </c>
      <c r="E4233" s="47">
        <v>156.6</v>
      </c>
      <c r="F4233" s="47">
        <f t="shared" si="467"/>
        <v>13780.8</v>
      </c>
      <c r="G4233" s="48">
        <f t="shared" si="468"/>
        <v>13780.8</v>
      </c>
      <c r="H4233" s="21">
        <v>343108</v>
      </c>
      <c r="I4233" s="21" t="s">
        <v>5847</v>
      </c>
      <c r="J4233" s="21">
        <v>1</v>
      </c>
      <c r="K4233" s="21">
        <v>1</v>
      </c>
      <c r="L4233" s="21">
        <f t="shared" si="469"/>
        <v>0</v>
      </c>
      <c r="M4233" s="21" t="s">
        <v>6110</v>
      </c>
      <c r="N4233" s="30">
        <v>45986</v>
      </c>
      <c r="O4233" s="48">
        <v>28318.5</v>
      </c>
      <c r="P4233" s="21" t="s">
        <v>1136</v>
      </c>
      <c r="Q4233" s="21" t="s">
        <v>5959</v>
      </c>
      <c r="R4233" s="21" t="s">
        <v>6091</v>
      </c>
      <c r="S4233" s="3">
        <v>4</v>
      </c>
      <c r="T4233" s="37"/>
      <c r="U4233" s="21" t="s">
        <v>5871</v>
      </c>
      <c r="V4233" s="21" t="str">
        <f>VLOOKUP(P4233,'Customer List'!B:C,2,)</f>
        <v>Delhi</v>
      </c>
      <c r="W4233" s="38"/>
      <c r="X4233" s="30">
        <f t="shared" ref="X4233" si="474">IF(OR(R4233 = "PRIYANKA MADAM", R4233 = "DEEPAK", R4233 = "PORTER"),N4233,"")</f>
        <v>45986</v>
      </c>
      <c r="Y4233" s="21">
        <f t="shared" si="471"/>
        <v>0</v>
      </c>
      <c r="Z4233" s="21" t="str">
        <f t="shared" si="472"/>
        <v>Tuesday</v>
      </c>
      <c r="AA4233" s="21" t="str">
        <f t="shared" si="473"/>
        <v>Tuesday</v>
      </c>
      <c r="AB4233" s="21" t="str">
        <f>VLOOKUP(U4233,'Currency Sheet'!A:C,3,)</f>
        <v>DOLLAR</v>
      </c>
      <c r="AC4233" s="42" t="str">
        <f>VLOOKUP(P4233,'Customer List'!B:D,3,)</f>
        <v>Local</v>
      </c>
    </row>
    <row r="4234" spans="1:29" x14ac:dyDescent="0.25">
      <c r="A4234" s="21">
        <v>4232</v>
      </c>
      <c r="B4234" s="21" t="s">
        <v>5834</v>
      </c>
      <c r="C4234" s="30">
        <v>45965</v>
      </c>
      <c r="D4234" s="30">
        <v>45975</v>
      </c>
      <c r="E4234" s="47">
        <v>195</v>
      </c>
      <c r="F4234" s="47">
        <f t="shared" si="467"/>
        <v>17160</v>
      </c>
      <c r="G4234" s="48">
        <f t="shared" si="468"/>
        <v>34320</v>
      </c>
      <c r="H4234" s="21">
        <v>344712</v>
      </c>
      <c r="I4234" s="21" t="s">
        <v>4787</v>
      </c>
      <c r="J4234" s="21">
        <v>2</v>
      </c>
      <c r="K4234" s="21">
        <v>2</v>
      </c>
      <c r="L4234" s="21">
        <f t="shared" si="469"/>
        <v>0</v>
      </c>
      <c r="M4234" s="21" t="s">
        <v>5971</v>
      </c>
      <c r="N4234" s="30">
        <v>45976</v>
      </c>
      <c r="O4234" s="48">
        <v>60450</v>
      </c>
      <c r="P4234" s="21" t="s">
        <v>2046</v>
      </c>
      <c r="Q4234" s="21">
        <v>58158206610</v>
      </c>
      <c r="R4234" s="21" t="s">
        <v>5912</v>
      </c>
      <c r="S4234" s="3">
        <v>4</v>
      </c>
      <c r="T4234" s="37"/>
      <c r="U4234" s="21" t="s">
        <v>5871</v>
      </c>
      <c r="V4234" s="21" t="str">
        <f>VLOOKUP(P4234,'Customer List'!B:C,2,)</f>
        <v>Banglore</v>
      </c>
      <c r="W4234" s="38"/>
      <c r="X4234" s="30">
        <v>45978</v>
      </c>
      <c r="Y4234" s="21">
        <f t="shared" si="471"/>
        <v>2</v>
      </c>
      <c r="Z4234" s="21" t="str">
        <f t="shared" si="472"/>
        <v>Saturday</v>
      </c>
      <c r="AA4234" s="21" t="str">
        <f t="shared" si="473"/>
        <v>Monday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x14ac:dyDescent="0.25">
      <c r="A4235" s="21">
        <v>4233</v>
      </c>
      <c r="B4235" s="21" t="s">
        <v>5834</v>
      </c>
      <c r="C4235" s="30">
        <v>45965</v>
      </c>
      <c r="D4235" s="30">
        <v>45975</v>
      </c>
      <c r="E4235" s="47">
        <v>292.60000000000002</v>
      </c>
      <c r="F4235" s="47">
        <f t="shared" si="467"/>
        <v>25748.800000000003</v>
      </c>
      <c r="G4235" s="48">
        <f t="shared" si="468"/>
        <v>25748.800000000003</v>
      </c>
      <c r="H4235" s="21">
        <v>344730</v>
      </c>
      <c r="I4235" s="21" t="s">
        <v>4787</v>
      </c>
      <c r="J4235" s="21">
        <v>1</v>
      </c>
      <c r="K4235" s="21">
        <v>1</v>
      </c>
      <c r="L4235" s="21">
        <f t="shared" si="469"/>
        <v>0</v>
      </c>
      <c r="M4235" s="21" t="s">
        <v>5993</v>
      </c>
      <c r="N4235" s="30">
        <v>45976</v>
      </c>
      <c r="O4235" s="48">
        <v>31751.279999999999</v>
      </c>
      <c r="P4235" s="21" t="s">
        <v>276</v>
      </c>
      <c r="Q4235" s="21">
        <v>58158193520</v>
      </c>
      <c r="R4235" s="21" t="s">
        <v>5912</v>
      </c>
      <c r="S4235" s="3">
        <v>4</v>
      </c>
      <c r="T4235" s="37"/>
      <c r="U4235" s="21" t="s">
        <v>5871</v>
      </c>
      <c r="V4235" s="21" t="str">
        <f>VLOOKUP(P4235,'Customer List'!B:C,2,)</f>
        <v>Pune</v>
      </c>
      <c r="W4235" s="38"/>
      <c r="X4235" s="30">
        <v>45979</v>
      </c>
      <c r="Y4235" s="21">
        <f t="shared" si="471"/>
        <v>3</v>
      </c>
      <c r="Z4235" s="21" t="str">
        <f t="shared" si="472"/>
        <v>Saturday</v>
      </c>
      <c r="AA4235" s="21" t="str">
        <f t="shared" si="473"/>
        <v>Tuesday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x14ac:dyDescent="0.25">
      <c r="A4236" s="21">
        <v>4234</v>
      </c>
      <c r="B4236" s="21" t="s">
        <v>5834</v>
      </c>
      <c r="C4236" s="30">
        <v>45965</v>
      </c>
      <c r="D4236" s="30">
        <v>45975</v>
      </c>
      <c r="E4236" s="47">
        <v>172.9</v>
      </c>
      <c r="F4236" s="47">
        <f t="shared" si="467"/>
        <v>15215.2</v>
      </c>
      <c r="G4236" s="48">
        <f t="shared" si="468"/>
        <v>15215.2</v>
      </c>
      <c r="H4236" s="21">
        <v>344732</v>
      </c>
      <c r="I4236" s="21" t="s">
        <v>4787</v>
      </c>
      <c r="J4236" s="21">
        <v>1</v>
      </c>
      <c r="K4236" s="21">
        <v>1</v>
      </c>
      <c r="L4236" s="21">
        <f t="shared" si="469"/>
        <v>0</v>
      </c>
      <c r="M4236" s="21" t="s">
        <v>5995</v>
      </c>
      <c r="N4236" s="30">
        <v>45976</v>
      </c>
      <c r="O4236" s="48">
        <v>22971</v>
      </c>
      <c r="P4236" s="21" t="s">
        <v>626</v>
      </c>
      <c r="Q4236" s="21">
        <v>58158204996</v>
      </c>
      <c r="R4236" s="21" t="s">
        <v>5912</v>
      </c>
      <c r="S4236" s="3">
        <v>4</v>
      </c>
      <c r="T4236" s="37"/>
      <c r="U4236" s="21" t="s">
        <v>5871</v>
      </c>
      <c r="V4236" s="21" t="str">
        <f>VLOOKUP(P4236,'Customer List'!B:C,2,)</f>
        <v>Hyderabad</v>
      </c>
      <c r="W4236" s="38"/>
      <c r="X4236" s="30">
        <v>45979</v>
      </c>
      <c r="Y4236" s="21">
        <f t="shared" si="471"/>
        <v>3</v>
      </c>
      <c r="Z4236" s="21" t="str">
        <f t="shared" si="472"/>
        <v>Saturday</v>
      </c>
      <c r="AA4236" s="21" t="str">
        <f t="shared" si="473"/>
        <v>Tuesday</v>
      </c>
      <c r="AB4236" s="21" t="str">
        <f>VLOOKUP(U4236,'Currency Sheet'!A:C,3,)</f>
        <v>DOLLAR</v>
      </c>
      <c r="AC4236" s="42" t="str">
        <f>VLOOKUP(P4236,'Customer List'!B:D,3,)</f>
        <v>OutStation</v>
      </c>
    </row>
    <row r="4237" spans="1:29" x14ac:dyDescent="0.25">
      <c r="A4237" s="21">
        <v>4235</v>
      </c>
      <c r="B4237" s="21" t="s">
        <v>5834</v>
      </c>
      <c r="C4237" s="30">
        <v>45965</v>
      </c>
      <c r="D4237" s="30">
        <v>45975</v>
      </c>
      <c r="E4237" s="47">
        <v>292.60000000000002</v>
      </c>
      <c r="F4237" s="47">
        <f t="shared" si="467"/>
        <v>25748.800000000003</v>
      </c>
      <c r="G4237" s="48">
        <f t="shared" si="468"/>
        <v>25748.800000000003</v>
      </c>
      <c r="H4237" s="21">
        <v>344734</v>
      </c>
      <c r="I4237" s="21" t="s">
        <v>4787</v>
      </c>
      <c r="J4237" s="21">
        <v>1</v>
      </c>
      <c r="K4237" s="21">
        <v>1</v>
      </c>
      <c r="L4237" s="21">
        <f t="shared" si="469"/>
        <v>0</v>
      </c>
      <c r="M4237" s="21" t="s">
        <v>6243</v>
      </c>
      <c r="N4237" s="30">
        <v>45985</v>
      </c>
      <c r="O4237" s="48">
        <v>61550.5</v>
      </c>
      <c r="P4237" s="21" t="s">
        <v>30</v>
      </c>
      <c r="Q4237" s="21" t="s">
        <v>5959</v>
      </c>
      <c r="R4237" s="21" t="s">
        <v>847</v>
      </c>
      <c r="S4237" s="3">
        <v>4</v>
      </c>
      <c r="T4237" s="37"/>
      <c r="U4237" s="21" t="s">
        <v>5871</v>
      </c>
      <c r="V4237" s="21" t="str">
        <f>VLOOKUP(P4237,'Customer List'!B:C,2,)</f>
        <v>Delhi</v>
      </c>
      <c r="W4237" s="38"/>
      <c r="X4237" s="30">
        <f t="shared" ref="X4237:X4238" si="475">IF(OR(R4237 = "PRIYANKA MADAM", R4237 = "DEEPAK", R4237 = "PORTER"),N4237,"")</f>
        <v>45985</v>
      </c>
      <c r="Y4237" s="21">
        <f t="shared" si="471"/>
        <v>0</v>
      </c>
      <c r="Z4237" s="21" t="str">
        <f t="shared" si="472"/>
        <v>Monday</v>
      </c>
      <c r="AA4237" s="21" t="str">
        <f t="shared" si="473"/>
        <v>Monday</v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x14ac:dyDescent="0.25">
      <c r="A4238" s="21">
        <v>4236</v>
      </c>
      <c r="B4238" s="21" t="s">
        <v>5834</v>
      </c>
      <c r="C4238" s="30">
        <v>45965</v>
      </c>
      <c r="D4238" s="30">
        <v>45975</v>
      </c>
      <c r="E4238" s="47">
        <v>102.6</v>
      </c>
      <c r="F4238" s="47">
        <f t="shared" si="467"/>
        <v>9028.7999999999993</v>
      </c>
      <c r="G4238" s="48">
        <f t="shared" si="468"/>
        <v>9028.7999999999993</v>
      </c>
      <c r="H4238" s="21">
        <v>344807</v>
      </c>
      <c r="I4238" s="21" t="s">
        <v>4767</v>
      </c>
      <c r="J4238" s="21">
        <v>1</v>
      </c>
      <c r="K4238" s="21">
        <v>1</v>
      </c>
      <c r="L4238" s="21">
        <f t="shared" si="469"/>
        <v>0</v>
      </c>
      <c r="M4238" s="21" t="s">
        <v>5933</v>
      </c>
      <c r="N4238" s="30">
        <v>45979</v>
      </c>
      <c r="O4238" s="48">
        <v>16416</v>
      </c>
      <c r="P4238" s="21" t="s">
        <v>208</v>
      </c>
      <c r="Q4238" s="21" t="s">
        <v>1127</v>
      </c>
      <c r="R4238" s="21" t="s">
        <v>1127</v>
      </c>
      <c r="S4238" s="3">
        <v>4</v>
      </c>
      <c r="T4238" s="37"/>
      <c r="U4238" s="21" t="s">
        <v>5871</v>
      </c>
      <c r="V4238" s="21" t="str">
        <f>VLOOKUP(P4238,'Customer List'!B:C,2,)</f>
        <v>Delhi</v>
      </c>
      <c r="W4238" s="38"/>
      <c r="X4238" s="30">
        <f t="shared" si="475"/>
        <v>45979</v>
      </c>
      <c r="Y4238" s="21">
        <f t="shared" si="471"/>
        <v>0</v>
      </c>
      <c r="Z4238" s="21" t="str">
        <f t="shared" si="472"/>
        <v>Tuesday</v>
      </c>
      <c r="AA4238" s="21" t="str">
        <f t="shared" si="473"/>
        <v>Tuesday</v>
      </c>
      <c r="AB4238" s="21" t="str">
        <f>VLOOKUP(U4238,'Currency Sheet'!A:C,3,)</f>
        <v>DOLLAR</v>
      </c>
      <c r="AC4238" s="42" t="str">
        <f>VLOOKUP(P4238,'Customer List'!B:D,3,)</f>
        <v>Local</v>
      </c>
    </row>
    <row r="4239" spans="1:29" x14ac:dyDescent="0.25">
      <c r="A4239" s="21">
        <v>4237</v>
      </c>
      <c r="B4239" s="21" t="s">
        <v>5834</v>
      </c>
      <c r="C4239" s="30">
        <v>45965</v>
      </c>
      <c r="D4239" s="30">
        <v>45975</v>
      </c>
      <c r="E4239" s="47">
        <v>85.8</v>
      </c>
      <c r="F4239" s="47">
        <f t="shared" si="467"/>
        <v>7550.4</v>
      </c>
      <c r="G4239" s="48">
        <f t="shared" si="468"/>
        <v>7550.4</v>
      </c>
      <c r="H4239" s="21">
        <v>344813</v>
      </c>
      <c r="I4239" s="21" t="s">
        <v>4767</v>
      </c>
      <c r="J4239" s="21">
        <v>1</v>
      </c>
      <c r="K4239" s="21">
        <v>1</v>
      </c>
      <c r="L4239" s="21">
        <f t="shared" si="469"/>
        <v>0</v>
      </c>
      <c r="M4239" s="21" t="s">
        <v>5929</v>
      </c>
      <c r="N4239" s="30">
        <v>45975</v>
      </c>
      <c r="O4239" s="48">
        <v>15515.5</v>
      </c>
      <c r="P4239" s="21" t="s">
        <v>191</v>
      </c>
      <c r="Q4239" s="21" t="s">
        <v>5960</v>
      </c>
      <c r="R4239" s="21" t="s">
        <v>5912</v>
      </c>
      <c r="S4239" s="3">
        <v>4</v>
      </c>
      <c r="T4239" s="37"/>
      <c r="U4239" s="21" t="s">
        <v>5871</v>
      </c>
      <c r="V4239" s="21" t="str">
        <f>VLOOKUP(P4239,'Customer List'!B:C,2,)</f>
        <v>Chandigarh</v>
      </c>
      <c r="W4239" s="38"/>
      <c r="X4239" s="30">
        <v>45976</v>
      </c>
      <c r="Y4239" s="21">
        <f t="shared" si="471"/>
        <v>1</v>
      </c>
      <c r="Z4239" s="21" t="str">
        <f t="shared" si="472"/>
        <v>Friday</v>
      </c>
      <c r="AA4239" s="21" t="str">
        <f t="shared" si="473"/>
        <v>Saturday</v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x14ac:dyDescent="0.25">
      <c r="A4240" s="21">
        <v>4238</v>
      </c>
      <c r="B4240" s="21" t="s">
        <v>5834</v>
      </c>
      <c r="C4240" s="30">
        <v>45965</v>
      </c>
      <c r="D4240" s="30">
        <v>45975</v>
      </c>
      <c r="E4240" s="47">
        <v>292.60000000000002</v>
      </c>
      <c r="F4240" s="47">
        <f t="shared" si="467"/>
        <v>25748.800000000003</v>
      </c>
      <c r="G4240" s="48">
        <f t="shared" si="468"/>
        <v>25748.800000000003</v>
      </c>
      <c r="H4240" s="21">
        <v>344846</v>
      </c>
      <c r="I4240" s="21" t="s">
        <v>4767</v>
      </c>
      <c r="J4240" s="21">
        <v>1</v>
      </c>
      <c r="K4240" s="21">
        <v>1</v>
      </c>
      <c r="L4240" s="21">
        <f t="shared" si="469"/>
        <v>0</v>
      </c>
      <c r="M4240" s="21" t="s">
        <v>5916</v>
      </c>
      <c r="N4240" s="30">
        <v>45976</v>
      </c>
      <c r="O4240" s="48">
        <v>0</v>
      </c>
      <c r="P4240" s="21" t="s">
        <v>625</v>
      </c>
      <c r="Q4240" s="21" t="s">
        <v>5959</v>
      </c>
      <c r="R4240" s="21" t="s">
        <v>637</v>
      </c>
      <c r="S4240" s="3">
        <v>4</v>
      </c>
      <c r="T4240" s="37"/>
      <c r="U4240" s="21" t="s">
        <v>5871</v>
      </c>
      <c r="V4240" s="21" t="str">
        <f>VLOOKUP(P4240,'Customer List'!B:C,2,)</f>
        <v>Delhi</v>
      </c>
      <c r="W4240" s="38"/>
      <c r="X4240" s="30">
        <f t="shared" ref="X4240" si="476">IF(OR(R4240 = "PRIYANKA MADAM", R4240 = "DEEPAK", R4240 = "PORTER"),N4240,"")</f>
        <v>45976</v>
      </c>
      <c r="Y4240" s="21">
        <f t="shared" si="471"/>
        <v>0</v>
      </c>
      <c r="Z4240" s="21" t="str">
        <f t="shared" si="472"/>
        <v>Saturday</v>
      </c>
      <c r="AA4240" s="21" t="str">
        <f t="shared" si="473"/>
        <v>Saturday</v>
      </c>
      <c r="AB4240" s="21" t="str">
        <f>VLOOKUP(U4240,'Currency Sheet'!A:C,3,)</f>
        <v>DOLLAR</v>
      </c>
      <c r="AC4240" s="42" t="str">
        <f>VLOOKUP(P4240,'Customer List'!B:D,3,)</f>
        <v>Local</v>
      </c>
    </row>
    <row r="4241" spans="1:29" x14ac:dyDescent="0.25">
      <c r="A4241" s="21">
        <v>4239</v>
      </c>
      <c r="B4241" s="21" t="s">
        <v>5834</v>
      </c>
      <c r="C4241" s="30">
        <v>45965</v>
      </c>
      <c r="D4241" s="30">
        <v>45975</v>
      </c>
      <c r="E4241" s="47">
        <v>216</v>
      </c>
      <c r="F4241" s="47">
        <f t="shared" si="467"/>
        <v>19008</v>
      </c>
      <c r="G4241" s="48">
        <f t="shared" si="468"/>
        <v>38016</v>
      </c>
      <c r="H4241" s="21">
        <v>345006</v>
      </c>
      <c r="I4241" s="21" t="s">
        <v>5071</v>
      </c>
      <c r="J4241" s="21">
        <v>2</v>
      </c>
      <c r="K4241" s="21">
        <v>2</v>
      </c>
      <c r="L4241" s="21">
        <f t="shared" si="469"/>
        <v>0</v>
      </c>
      <c r="M4241" s="21" t="s">
        <v>5971</v>
      </c>
      <c r="N4241" s="30">
        <v>45976</v>
      </c>
      <c r="O4241" s="48">
        <v>66960</v>
      </c>
      <c r="P4241" s="21" t="s">
        <v>2046</v>
      </c>
      <c r="Q4241" s="21">
        <v>58158206610</v>
      </c>
      <c r="R4241" s="21" t="s">
        <v>5912</v>
      </c>
      <c r="S4241" s="3">
        <v>4</v>
      </c>
      <c r="T4241" s="37"/>
      <c r="U4241" s="21" t="s">
        <v>5871</v>
      </c>
      <c r="V4241" s="21" t="str">
        <f>VLOOKUP(P4241,'Customer List'!B:C,2,)</f>
        <v>Banglore</v>
      </c>
      <c r="W4241" s="38"/>
      <c r="X4241" s="30">
        <v>45978</v>
      </c>
      <c r="Y4241" s="21">
        <f t="shared" si="471"/>
        <v>2</v>
      </c>
      <c r="Z4241" s="21" t="str">
        <f t="shared" si="472"/>
        <v>Saturday</v>
      </c>
      <c r="AA4241" s="21" t="str">
        <f t="shared" si="473"/>
        <v>Monday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x14ac:dyDescent="0.25">
      <c r="A4242" s="21">
        <v>4240</v>
      </c>
      <c r="B4242" s="21" t="s">
        <v>5834</v>
      </c>
      <c r="C4242" s="30">
        <v>45965</v>
      </c>
      <c r="D4242" s="30">
        <v>45975</v>
      </c>
      <c r="E4242" s="47">
        <v>158.19999999999999</v>
      </c>
      <c r="F4242" s="47">
        <f t="shared" si="467"/>
        <v>13921.599999999999</v>
      </c>
      <c r="G4242" s="48">
        <f t="shared" si="468"/>
        <v>13921.599999999999</v>
      </c>
      <c r="H4242" s="21">
        <v>345031</v>
      </c>
      <c r="I4242" s="21" t="s">
        <v>5071</v>
      </c>
      <c r="J4242" s="21">
        <v>1</v>
      </c>
      <c r="K4242" s="21">
        <v>1</v>
      </c>
      <c r="L4242" s="21">
        <f t="shared" si="469"/>
        <v>0</v>
      </c>
      <c r="M4242" s="21" t="s">
        <v>5993</v>
      </c>
      <c r="N4242" s="30">
        <v>45976</v>
      </c>
      <c r="O4242" s="48">
        <v>17166.96</v>
      </c>
      <c r="P4242" s="21" t="s">
        <v>276</v>
      </c>
      <c r="Q4242" s="21">
        <v>58158193520</v>
      </c>
      <c r="R4242" s="21" t="s">
        <v>5912</v>
      </c>
      <c r="S4242" s="3">
        <v>4</v>
      </c>
      <c r="T4242" s="37"/>
      <c r="U4242" s="21" t="s">
        <v>5871</v>
      </c>
      <c r="V4242" s="21" t="str">
        <f>VLOOKUP(P4242,'Customer List'!B:C,2,)</f>
        <v>Pune</v>
      </c>
      <c r="W4242" s="38"/>
      <c r="X4242" s="30">
        <v>45979</v>
      </c>
      <c r="Y4242" s="21">
        <f t="shared" si="471"/>
        <v>3</v>
      </c>
      <c r="Z4242" s="21" t="str">
        <f t="shared" si="472"/>
        <v>Saturday</v>
      </c>
      <c r="AA4242" s="21" t="str">
        <f t="shared" si="473"/>
        <v>Tuesday</v>
      </c>
      <c r="AB4242" s="21" t="str">
        <f>VLOOKUP(U4242,'Currency Sheet'!A:C,3,)</f>
        <v>DOLLAR</v>
      </c>
      <c r="AC4242" s="42" t="str">
        <f>VLOOKUP(P4242,'Customer List'!B:D,3,)</f>
        <v>OutStation</v>
      </c>
    </row>
    <row r="4243" spans="1:29" x14ac:dyDescent="0.25">
      <c r="A4243" s="21">
        <v>4241</v>
      </c>
      <c r="B4243" s="21" t="s">
        <v>5834</v>
      </c>
      <c r="C4243" s="30">
        <v>45965</v>
      </c>
      <c r="D4243" s="30">
        <v>45975</v>
      </c>
      <c r="E4243" s="47">
        <v>174.6</v>
      </c>
      <c r="F4243" s="47">
        <f t="shared" si="467"/>
        <v>15364.8</v>
      </c>
      <c r="G4243" s="48">
        <f t="shared" si="468"/>
        <v>15364.8</v>
      </c>
      <c r="H4243" s="21">
        <v>350216</v>
      </c>
      <c r="I4243" s="21" t="s">
        <v>5187</v>
      </c>
      <c r="J4243" s="21">
        <v>1</v>
      </c>
      <c r="K4243" s="21">
        <v>1</v>
      </c>
      <c r="L4243" s="21">
        <f t="shared" si="469"/>
        <v>0</v>
      </c>
      <c r="M4243" s="21" t="s">
        <v>6242</v>
      </c>
      <c r="N4243" s="30">
        <v>45985</v>
      </c>
      <c r="O4243" s="48">
        <v>42849.75</v>
      </c>
      <c r="P4243" s="21" t="s">
        <v>30</v>
      </c>
      <c r="Q4243" s="21" t="s">
        <v>5959</v>
      </c>
      <c r="R4243" s="21" t="s">
        <v>847</v>
      </c>
      <c r="S4243" s="3">
        <v>4</v>
      </c>
      <c r="T4243" s="37"/>
      <c r="U4243" s="21" t="s">
        <v>5871</v>
      </c>
      <c r="V4243" s="21" t="str">
        <f>VLOOKUP(P4243,'Customer List'!B:C,2,)</f>
        <v>Delhi</v>
      </c>
      <c r="W4243" s="38"/>
      <c r="X4243" s="30">
        <f t="shared" ref="X4243:X4244" si="477">IF(OR(R4243 = "PRIYANKA MADAM", R4243 = "DEEPAK", R4243 = "PORTER"),N4243,"")</f>
        <v>45985</v>
      </c>
      <c r="Y4243" s="21">
        <f t="shared" si="471"/>
        <v>0</v>
      </c>
      <c r="Z4243" s="21" t="str">
        <f t="shared" si="472"/>
        <v>Monday</v>
      </c>
      <c r="AA4243" s="21" t="str">
        <f t="shared" si="473"/>
        <v>Monday</v>
      </c>
      <c r="AB4243" s="21" t="str">
        <f>VLOOKUP(U4243,'Currency Sheet'!A:C,3,)</f>
        <v>DOLLAR</v>
      </c>
      <c r="AC4243" s="42" t="str">
        <f>VLOOKUP(P4243,'Customer List'!B:D,3,)</f>
        <v>Local</v>
      </c>
    </row>
    <row r="4244" spans="1:29" x14ac:dyDescent="0.25">
      <c r="A4244" s="21">
        <v>4242</v>
      </c>
      <c r="B4244" s="21" t="s">
        <v>5834</v>
      </c>
      <c r="C4244" s="30">
        <v>45965</v>
      </c>
      <c r="D4244" s="30">
        <v>45975</v>
      </c>
      <c r="E4244" s="47">
        <v>208.2</v>
      </c>
      <c r="F4244" s="47">
        <f t="shared" si="467"/>
        <v>18321.599999999999</v>
      </c>
      <c r="G4244" s="48">
        <f t="shared" si="468"/>
        <v>18321.599999999999</v>
      </c>
      <c r="H4244" s="21">
        <v>350504</v>
      </c>
      <c r="I4244" s="21" t="s">
        <v>5848</v>
      </c>
      <c r="J4244" s="21">
        <v>1</v>
      </c>
      <c r="K4244" s="21">
        <v>1</v>
      </c>
      <c r="L4244" s="21">
        <f t="shared" si="469"/>
        <v>0</v>
      </c>
      <c r="M4244" s="21" t="s">
        <v>5916</v>
      </c>
      <c r="N4244" s="30">
        <v>45976</v>
      </c>
      <c r="O4244" s="48">
        <v>0</v>
      </c>
      <c r="P4244" s="21" t="s">
        <v>625</v>
      </c>
      <c r="Q4244" s="21" t="s">
        <v>5959</v>
      </c>
      <c r="R4244" s="21" t="s">
        <v>637</v>
      </c>
      <c r="S4244" s="3">
        <v>4</v>
      </c>
      <c r="T4244" s="37"/>
      <c r="U4244" s="21" t="s">
        <v>5871</v>
      </c>
      <c r="V4244" s="21" t="str">
        <f>VLOOKUP(P4244,'Customer List'!B:C,2,)</f>
        <v>Delhi</v>
      </c>
      <c r="W4244" s="38"/>
      <c r="X4244" s="30">
        <f t="shared" si="477"/>
        <v>45976</v>
      </c>
      <c r="Y4244" s="21">
        <f t="shared" si="471"/>
        <v>0</v>
      </c>
      <c r="Z4244" s="21" t="str">
        <f t="shared" si="472"/>
        <v>Saturday</v>
      </c>
      <c r="AA4244" s="21" t="str">
        <f t="shared" si="473"/>
        <v>Saturday</v>
      </c>
      <c r="AB4244" s="21" t="str">
        <f>VLOOKUP(U4244,'Currency Sheet'!A:C,3,)</f>
        <v>DOLLAR</v>
      </c>
      <c r="AC4244" s="42" t="str">
        <f>VLOOKUP(P4244,'Customer List'!B:D,3,)</f>
        <v>Local</v>
      </c>
    </row>
    <row r="4245" spans="1:29" x14ac:dyDescent="0.25">
      <c r="A4245" s="21">
        <v>4243</v>
      </c>
      <c r="B4245" s="21" t="s">
        <v>5834</v>
      </c>
      <c r="C4245" s="30">
        <v>45965</v>
      </c>
      <c r="D4245" s="30">
        <v>45975</v>
      </c>
      <c r="E4245" s="47">
        <v>105.6</v>
      </c>
      <c r="F4245" s="47">
        <f t="shared" si="467"/>
        <v>9292.7999999999993</v>
      </c>
      <c r="G4245" s="48">
        <f t="shared" si="468"/>
        <v>9292.7999999999993</v>
      </c>
      <c r="H4245" s="21">
        <v>353019</v>
      </c>
      <c r="I4245" s="21" t="s">
        <v>5849</v>
      </c>
      <c r="J4245" s="21">
        <v>1</v>
      </c>
      <c r="K4245" s="21">
        <v>1</v>
      </c>
      <c r="L4245" s="21">
        <f t="shared" si="469"/>
        <v>0</v>
      </c>
      <c r="M4245" s="21" t="s">
        <v>5947</v>
      </c>
      <c r="N4245" s="30">
        <v>45978</v>
      </c>
      <c r="O4245" s="48">
        <v>16368</v>
      </c>
      <c r="P4245" s="21" t="s">
        <v>3332</v>
      </c>
      <c r="Q4245" s="21" t="s">
        <v>5911</v>
      </c>
      <c r="R4245" s="21" t="s">
        <v>5912</v>
      </c>
      <c r="S4245" s="3">
        <v>4</v>
      </c>
      <c r="T4245" s="37"/>
      <c r="U4245" s="21" t="s">
        <v>5871</v>
      </c>
      <c r="V4245" s="21" t="str">
        <f>VLOOKUP(P4245,'Customer List'!B:C,2,)</f>
        <v>Chandigarh</v>
      </c>
      <c r="W4245" s="38"/>
      <c r="X4245" s="30">
        <v>45979</v>
      </c>
      <c r="Y4245" s="21">
        <f t="shared" si="471"/>
        <v>1</v>
      </c>
      <c r="Z4245" s="21" t="str">
        <f t="shared" si="472"/>
        <v>Monday</v>
      </c>
      <c r="AA4245" s="21" t="str">
        <f t="shared" si="473"/>
        <v>Tuesday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x14ac:dyDescent="0.25">
      <c r="A4246" s="21">
        <v>4244</v>
      </c>
      <c r="B4246" s="21" t="s">
        <v>5834</v>
      </c>
      <c r="C4246" s="30">
        <v>45965</v>
      </c>
      <c r="D4246" s="30">
        <v>45975</v>
      </c>
      <c r="E4246" s="47">
        <v>172.2</v>
      </c>
      <c r="F4246" s="47">
        <f t="shared" si="467"/>
        <v>15153.599999999999</v>
      </c>
      <c r="G4246" s="48">
        <f t="shared" si="468"/>
        <v>30307.199999999997</v>
      </c>
      <c r="H4246" s="21">
        <v>353204</v>
      </c>
      <c r="I4246" s="21" t="s">
        <v>5073</v>
      </c>
      <c r="J4246" s="21">
        <v>2</v>
      </c>
      <c r="K4246" s="21">
        <v>2</v>
      </c>
      <c r="L4246" s="21">
        <f t="shared" si="469"/>
        <v>0</v>
      </c>
      <c r="M4246" s="21" t="s">
        <v>5971</v>
      </c>
      <c r="N4246" s="30">
        <v>45976</v>
      </c>
      <c r="O4246" s="48">
        <v>53382</v>
      </c>
      <c r="P4246" s="21" t="s">
        <v>2046</v>
      </c>
      <c r="Q4246" s="21">
        <v>58158206610</v>
      </c>
      <c r="R4246" s="21" t="s">
        <v>5912</v>
      </c>
      <c r="S4246" s="3">
        <v>4</v>
      </c>
      <c r="T4246" s="37"/>
      <c r="U4246" s="21" t="s">
        <v>5871</v>
      </c>
      <c r="V4246" s="21" t="str">
        <f>VLOOKUP(P4246,'Customer List'!B:C,2,)</f>
        <v>Banglore</v>
      </c>
      <c r="W4246" s="38"/>
      <c r="X4246" s="30">
        <v>45978</v>
      </c>
      <c r="Y4246" s="21">
        <f t="shared" si="471"/>
        <v>2</v>
      </c>
      <c r="Z4246" s="21" t="str">
        <f t="shared" si="472"/>
        <v>Saturday</v>
      </c>
      <c r="AA4246" s="21" t="str">
        <f t="shared" si="473"/>
        <v>Monday</v>
      </c>
      <c r="AB4246" s="21" t="str">
        <f>VLOOKUP(U4246,'Currency Sheet'!A:C,3,)</f>
        <v>DOLLAR</v>
      </c>
      <c r="AC4246" s="42" t="str">
        <f>VLOOKUP(P4246,'Customer List'!B:D,3,)</f>
        <v>OutStation</v>
      </c>
    </row>
    <row r="4247" spans="1:29" x14ac:dyDescent="0.25">
      <c r="A4247" s="21">
        <v>4245</v>
      </c>
      <c r="B4247" s="21" t="s">
        <v>5834</v>
      </c>
      <c r="C4247" s="30">
        <v>45965</v>
      </c>
      <c r="D4247" s="30">
        <v>45975</v>
      </c>
      <c r="E4247" s="47">
        <v>229.2</v>
      </c>
      <c r="F4247" s="47">
        <f t="shared" si="467"/>
        <v>20169.599999999999</v>
      </c>
      <c r="G4247" s="48">
        <f t="shared" si="468"/>
        <v>20169.599999999999</v>
      </c>
      <c r="H4247" s="21">
        <v>353236</v>
      </c>
      <c r="I4247" s="21" t="s">
        <v>5073</v>
      </c>
      <c r="J4247" s="21">
        <v>1</v>
      </c>
      <c r="K4247" s="21">
        <v>1</v>
      </c>
      <c r="L4247" s="21">
        <f t="shared" si="469"/>
        <v>0</v>
      </c>
      <c r="M4247" s="21" t="s">
        <v>6243</v>
      </c>
      <c r="N4247" s="30">
        <v>45985</v>
      </c>
      <c r="O4247" s="48">
        <v>56249.5</v>
      </c>
      <c r="P4247" s="21" t="s">
        <v>30</v>
      </c>
      <c r="Q4247" s="21" t="s">
        <v>5959</v>
      </c>
      <c r="R4247" s="21" t="s">
        <v>847</v>
      </c>
      <c r="S4247" s="3">
        <v>4</v>
      </c>
      <c r="T4247" s="37"/>
      <c r="U4247" s="21" t="s">
        <v>5871</v>
      </c>
      <c r="V4247" s="21" t="str">
        <f>VLOOKUP(P4247,'Customer List'!B:C,2,)</f>
        <v>Delhi</v>
      </c>
      <c r="W4247" s="38"/>
      <c r="X4247" s="30">
        <f t="shared" ref="X4247" si="478">IF(OR(R4247 = "PRIYANKA MADAM", R4247 = "DEEPAK", R4247 = "PORTER"),N4247,"")</f>
        <v>45985</v>
      </c>
      <c r="Y4247" s="21">
        <f t="shared" si="471"/>
        <v>0</v>
      </c>
      <c r="Z4247" s="21" t="str">
        <f t="shared" si="472"/>
        <v>Monday</v>
      </c>
      <c r="AA4247" s="21" t="str">
        <f t="shared" si="473"/>
        <v>Monday</v>
      </c>
      <c r="AB4247" s="21" t="str">
        <f>VLOOKUP(U4247,'Currency Sheet'!A:C,3,)</f>
        <v>DOLLAR</v>
      </c>
      <c r="AC4247" s="42" t="str">
        <f>VLOOKUP(P4247,'Customer List'!B:D,3,)</f>
        <v>Local</v>
      </c>
    </row>
    <row r="4248" spans="1:29" x14ac:dyDescent="0.25">
      <c r="A4248" s="21">
        <v>4246</v>
      </c>
      <c r="B4248" s="21" t="s">
        <v>5834</v>
      </c>
      <c r="C4248" s="30">
        <v>45965</v>
      </c>
      <c r="D4248" s="30">
        <v>45975</v>
      </c>
      <c r="E4248" s="47">
        <v>89.4</v>
      </c>
      <c r="F4248" s="47">
        <f t="shared" si="467"/>
        <v>7867.2000000000007</v>
      </c>
      <c r="G4248" s="48">
        <f t="shared" si="468"/>
        <v>7867.2000000000007</v>
      </c>
      <c r="H4248" s="21">
        <v>353415</v>
      </c>
      <c r="I4248" s="21" t="s">
        <v>5804</v>
      </c>
      <c r="J4248" s="21">
        <v>1</v>
      </c>
      <c r="K4248" s="21">
        <v>1</v>
      </c>
      <c r="L4248" s="21">
        <f t="shared" si="469"/>
        <v>0</v>
      </c>
      <c r="M4248" s="21" t="s">
        <v>5947</v>
      </c>
      <c r="N4248" s="30">
        <v>45978</v>
      </c>
      <c r="O4248" s="48">
        <v>13857</v>
      </c>
      <c r="P4248" s="21" t="s">
        <v>3332</v>
      </c>
      <c r="Q4248" s="21" t="s">
        <v>5911</v>
      </c>
      <c r="R4248" s="21" t="s">
        <v>5912</v>
      </c>
      <c r="S4248" s="3">
        <v>4</v>
      </c>
      <c r="T4248" s="37"/>
      <c r="U4248" s="21" t="s">
        <v>5871</v>
      </c>
      <c r="V4248" s="21" t="str">
        <f>VLOOKUP(P4248,'Customer List'!B:C,2,)</f>
        <v>Chandigarh</v>
      </c>
      <c r="W4248" s="38"/>
      <c r="X4248" s="30">
        <v>45979</v>
      </c>
      <c r="Y4248" s="21">
        <f t="shared" si="471"/>
        <v>1</v>
      </c>
      <c r="Z4248" s="21" t="str">
        <f t="shared" si="472"/>
        <v>Monday</v>
      </c>
      <c r="AA4248" s="21" t="str">
        <f t="shared" si="473"/>
        <v>Tuesday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x14ac:dyDescent="0.25">
      <c r="A4249" s="21">
        <v>4247</v>
      </c>
      <c r="B4249" s="21" t="s">
        <v>5834</v>
      </c>
      <c r="C4249" s="30">
        <v>45965</v>
      </c>
      <c r="D4249" s="30">
        <v>45975</v>
      </c>
      <c r="E4249" s="47">
        <v>201</v>
      </c>
      <c r="F4249" s="47">
        <f t="shared" si="467"/>
        <v>17688</v>
      </c>
      <c r="G4249" s="48">
        <f t="shared" si="468"/>
        <v>35376</v>
      </c>
      <c r="H4249" s="21">
        <v>353712</v>
      </c>
      <c r="I4249" s="21" t="s">
        <v>4792</v>
      </c>
      <c r="J4249" s="21">
        <v>2</v>
      </c>
      <c r="K4249" s="21">
        <v>2</v>
      </c>
      <c r="L4249" s="21">
        <f t="shared" si="469"/>
        <v>0</v>
      </c>
      <c r="M4249" s="21" t="s">
        <v>5971</v>
      </c>
      <c r="N4249" s="30">
        <v>45976</v>
      </c>
      <c r="O4249" s="48">
        <v>62310</v>
      </c>
      <c r="P4249" s="21" t="s">
        <v>2046</v>
      </c>
      <c r="Q4249" s="21">
        <v>58158206610</v>
      </c>
      <c r="R4249" s="21" t="s">
        <v>5912</v>
      </c>
      <c r="S4249" s="3">
        <v>4</v>
      </c>
      <c r="T4249" s="37"/>
      <c r="U4249" s="21" t="s">
        <v>5871</v>
      </c>
      <c r="V4249" s="21" t="str">
        <f>VLOOKUP(P4249,'Customer List'!B:C,2,)</f>
        <v>Banglore</v>
      </c>
      <c r="W4249" s="38"/>
      <c r="X4249" s="30">
        <v>45978</v>
      </c>
      <c r="Y4249" s="21">
        <f t="shared" si="471"/>
        <v>2</v>
      </c>
      <c r="Z4249" s="21" t="str">
        <f t="shared" si="472"/>
        <v>Saturday</v>
      </c>
      <c r="AA4249" s="21" t="str">
        <f t="shared" si="473"/>
        <v>Monday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x14ac:dyDescent="0.25">
      <c r="A4250" s="21">
        <v>4248</v>
      </c>
      <c r="B4250" s="21" t="s">
        <v>5834</v>
      </c>
      <c r="C4250" s="30">
        <v>45965</v>
      </c>
      <c r="D4250" s="30">
        <v>45975</v>
      </c>
      <c r="E4250" s="47">
        <v>142.80000000000001</v>
      </c>
      <c r="F4250" s="47">
        <f t="shared" si="467"/>
        <v>12566.400000000001</v>
      </c>
      <c r="G4250" s="48">
        <f t="shared" si="468"/>
        <v>12566.400000000001</v>
      </c>
      <c r="H4250" s="21">
        <v>353737</v>
      </c>
      <c r="I4250" s="21" t="s">
        <v>4792</v>
      </c>
      <c r="J4250" s="21">
        <v>1</v>
      </c>
      <c r="K4250" s="21">
        <v>1</v>
      </c>
      <c r="L4250" s="21">
        <f t="shared" si="469"/>
        <v>0</v>
      </c>
      <c r="M4250" s="21" t="s">
        <v>5947</v>
      </c>
      <c r="N4250" s="30">
        <v>45978</v>
      </c>
      <c r="O4250" s="48">
        <v>18972</v>
      </c>
      <c r="P4250" s="21" t="s">
        <v>3332</v>
      </c>
      <c r="Q4250" s="21" t="s">
        <v>5911</v>
      </c>
      <c r="R4250" s="21" t="s">
        <v>5912</v>
      </c>
      <c r="S4250" s="3">
        <v>4</v>
      </c>
      <c r="T4250" s="37"/>
      <c r="U4250" s="21" t="s">
        <v>5871</v>
      </c>
      <c r="V4250" s="21" t="str">
        <f>VLOOKUP(P4250,'Customer List'!B:C,2,)</f>
        <v>Chandigarh</v>
      </c>
      <c r="W4250" s="38"/>
      <c r="X4250" s="30">
        <v>45979</v>
      </c>
      <c r="Y4250" s="21">
        <f t="shared" si="471"/>
        <v>1</v>
      </c>
      <c r="Z4250" s="21" t="str">
        <f t="shared" si="472"/>
        <v>Monday</v>
      </c>
      <c r="AA4250" s="21" t="str">
        <f t="shared" si="473"/>
        <v>Tuesday</v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x14ac:dyDescent="0.25">
      <c r="A4251" s="21">
        <v>4249</v>
      </c>
      <c r="B4251" s="21" t="s">
        <v>5834</v>
      </c>
      <c r="C4251" s="30">
        <v>45965</v>
      </c>
      <c r="D4251" s="30">
        <v>45975</v>
      </c>
      <c r="E4251" s="47">
        <v>159</v>
      </c>
      <c r="F4251" s="47">
        <f t="shared" si="467"/>
        <v>13992</v>
      </c>
      <c r="G4251" s="48">
        <f t="shared" si="468"/>
        <v>27984</v>
      </c>
      <c r="H4251" s="21">
        <v>356128</v>
      </c>
      <c r="I4251" s="21" t="s">
        <v>5376</v>
      </c>
      <c r="J4251" s="21">
        <v>2</v>
      </c>
      <c r="K4251" s="21">
        <v>2</v>
      </c>
      <c r="L4251" s="21">
        <f t="shared" si="469"/>
        <v>0</v>
      </c>
      <c r="M4251" s="21" t="s">
        <v>5971</v>
      </c>
      <c r="N4251" s="30">
        <v>45976</v>
      </c>
      <c r="O4251" s="48">
        <v>49290</v>
      </c>
      <c r="P4251" s="21" t="s">
        <v>2046</v>
      </c>
      <c r="Q4251" s="21">
        <v>58158206610</v>
      </c>
      <c r="R4251" s="21" t="s">
        <v>5912</v>
      </c>
      <c r="S4251" s="3">
        <v>4</v>
      </c>
      <c r="T4251" s="37"/>
      <c r="U4251" s="21" t="s">
        <v>5871</v>
      </c>
      <c r="V4251" s="21" t="str">
        <f>VLOOKUP(P4251,'Customer List'!B:C,2,)</f>
        <v>Banglore</v>
      </c>
      <c r="W4251" s="38"/>
      <c r="X4251" s="30">
        <v>45978</v>
      </c>
      <c r="Y4251" s="21">
        <f t="shared" si="471"/>
        <v>2</v>
      </c>
      <c r="Z4251" s="21" t="str">
        <f t="shared" si="472"/>
        <v>Saturday</v>
      </c>
      <c r="AA4251" s="21" t="str">
        <f t="shared" si="473"/>
        <v>Monday</v>
      </c>
      <c r="AB4251" s="21" t="str">
        <f>VLOOKUP(U4251,'Currency Sheet'!A:C,3,)</f>
        <v>DOLLAR</v>
      </c>
      <c r="AC4251" s="42" t="str">
        <f>VLOOKUP(P4251,'Customer List'!B:D,3,)</f>
        <v>OutStation</v>
      </c>
    </row>
    <row r="4252" spans="1:29" x14ac:dyDescent="0.25">
      <c r="A4252" s="21">
        <v>4250</v>
      </c>
      <c r="B4252" s="21" t="s">
        <v>5834</v>
      </c>
      <c r="C4252" s="30">
        <v>45965</v>
      </c>
      <c r="D4252" s="30">
        <v>45975</v>
      </c>
      <c r="E4252" s="47">
        <v>96.6</v>
      </c>
      <c r="F4252" s="47">
        <f t="shared" si="467"/>
        <v>8500.7999999999993</v>
      </c>
      <c r="G4252" s="48">
        <f t="shared" si="468"/>
        <v>8500.7999999999993</v>
      </c>
      <c r="H4252" s="21">
        <v>357505</v>
      </c>
      <c r="I4252" s="21" t="s">
        <v>4793</v>
      </c>
      <c r="J4252" s="21">
        <v>1</v>
      </c>
      <c r="K4252" s="21">
        <v>1</v>
      </c>
      <c r="L4252" s="21">
        <f t="shared" si="469"/>
        <v>0</v>
      </c>
      <c r="M4252" s="21" t="s">
        <v>5922</v>
      </c>
      <c r="N4252" s="30">
        <v>45979</v>
      </c>
      <c r="O4252" s="48">
        <v>14973</v>
      </c>
      <c r="P4252" s="21" t="s">
        <v>153</v>
      </c>
      <c r="Q4252" s="21" t="s">
        <v>1127</v>
      </c>
      <c r="R4252" s="21" t="s">
        <v>1127</v>
      </c>
      <c r="S4252" s="3">
        <v>4</v>
      </c>
      <c r="T4252" s="37"/>
      <c r="U4252" s="21" t="s">
        <v>5871</v>
      </c>
      <c r="V4252" s="21" t="str">
        <f>VLOOKUP(P4252,'Customer List'!B:C,2,)</f>
        <v>Noida</v>
      </c>
      <c r="W4252" s="38"/>
      <c r="X4252" s="30">
        <f t="shared" ref="X4252" si="479">IF(OR(R4252 = "PRIYANKA MADAM", R4252 = "DEEPAK", R4252 = "PORTER"),N4252,"")</f>
        <v>45979</v>
      </c>
      <c r="Y4252" s="21">
        <f t="shared" si="471"/>
        <v>0</v>
      </c>
      <c r="Z4252" s="21" t="str">
        <f t="shared" si="472"/>
        <v>Tuesday</v>
      </c>
      <c r="AA4252" s="21" t="str">
        <f t="shared" si="473"/>
        <v>Tuesday</v>
      </c>
      <c r="AB4252" s="21" t="str">
        <f>VLOOKUP(U4252,'Currency Sheet'!A:C,3,)</f>
        <v>DOLLAR</v>
      </c>
      <c r="AC4252" s="42" t="str">
        <f>VLOOKUP(P4252,'Customer List'!B:D,3,)</f>
        <v>Local</v>
      </c>
    </row>
    <row r="4253" spans="1:29" x14ac:dyDescent="0.25">
      <c r="A4253" s="21">
        <v>4251</v>
      </c>
      <c r="B4253" s="21" t="s">
        <v>5834</v>
      </c>
      <c r="C4253" s="30">
        <v>45965</v>
      </c>
      <c r="D4253" s="30">
        <v>45975</v>
      </c>
      <c r="E4253" s="47">
        <v>89.4</v>
      </c>
      <c r="F4253" s="47">
        <f t="shared" si="467"/>
        <v>7867.2000000000007</v>
      </c>
      <c r="G4253" s="48">
        <f t="shared" si="468"/>
        <v>7867.2000000000007</v>
      </c>
      <c r="H4253" s="21">
        <v>359407</v>
      </c>
      <c r="I4253" s="21" t="s">
        <v>5850</v>
      </c>
      <c r="J4253" s="21">
        <v>1</v>
      </c>
      <c r="K4253" s="21">
        <v>1</v>
      </c>
      <c r="L4253" s="21">
        <f t="shared" si="469"/>
        <v>0</v>
      </c>
      <c r="M4253" s="21" t="s">
        <v>5930</v>
      </c>
      <c r="N4253" s="30">
        <v>45975</v>
      </c>
      <c r="O4253" s="48">
        <v>16166.5</v>
      </c>
      <c r="P4253" s="21" t="s">
        <v>191</v>
      </c>
      <c r="Q4253" s="21" t="s">
        <v>5960</v>
      </c>
      <c r="R4253" s="21" t="s">
        <v>5912</v>
      </c>
      <c r="S4253" s="3">
        <v>4</v>
      </c>
      <c r="T4253" s="37"/>
      <c r="U4253" s="21" t="s">
        <v>5871</v>
      </c>
      <c r="V4253" s="21" t="str">
        <f>VLOOKUP(P4253,'Customer List'!B:C,2,)</f>
        <v>Chandigarh</v>
      </c>
      <c r="W4253" s="38"/>
      <c r="X4253" s="30">
        <v>45976</v>
      </c>
      <c r="Y4253" s="21">
        <f t="shared" si="471"/>
        <v>1</v>
      </c>
      <c r="Z4253" s="21" t="str">
        <f t="shared" si="472"/>
        <v>Friday</v>
      </c>
      <c r="AA4253" s="21" t="str">
        <f t="shared" si="473"/>
        <v>Saturday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x14ac:dyDescent="0.25">
      <c r="A4254" s="21">
        <v>4252</v>
      </c>
      <c r="B4254" s="21" t="s">
        <v>5834</v>
      </c>
      <c r="C4254" s="30">
        <v>45965</v>
      </c>
      <c r="D4254" s="30">
        <v>45975</v>
      </c>
      <c r="E4254" s="47">
        <v>296.8</v>
      </c>
      <c r="F4254" s="47">
        <f t="shared" si="467"/>
        <v>26118.400000000001</v>
      </c>
      <c r="G4254" s="48">
        <f t="shared" si="468"/>
        <v>26118.400000000001</v>
      </c>
      <c r="H4254" s="21">
        <v>360734</v>
      </c>
      <c r="I4254" s="21" t="s">
        <v>5179</v>
      </c>
      <c r="J4254" s="21">
        <v>1</v>
      </c>
      <c r="K4254" s="21">
        <v>1</v>
      </c>
      <c r="L4254" s="21">
        <f t="shared" si="469"/>
        <v>0</v>
      </c>
      <c r="M4254" s="21" t="s">
        <v>5995</v>
      </c>
      <c r="N4254" s="30">
        <v>45976</v>
      </c>
      <c r="O4254" s="48">
        <v>39432</v>
      </c>
      <c r="P4254" s="21" t="s">
        <v>626</v>
      </c>
      <c r="Q4254" s="21">
        <v>58158204996</v>
      </c>
      <c r="R4254" s="21" t="s">
        <v>5912</v>
      </c>
      <c r="S4254" s="3">
        <v>4</v>
      </c>
      <c r="T4254" s="37"/>
      <c r="U4254" s="21" t="s">
        <v>5871</v>
      </c>
      <c r="V4254" s="21" t="str">
        <f>VLOOKUP(P4254,'Customer List'!B:C,2,)</f>
        <v>Hyderabad</v>
      </c>
      <c r="W4254" s="38"/>
      <c r="X4254" s="30">
        <v>45979</v>
      </c>
      <c r="Y4254" s="21">
        <f t="shared" si="471"/>
        <v>3</v>
      </c>
      <c r="Z4254" s="21" t="str">
        <f t="shared" si="472"/>
        <v>Saturday</v>
      </c>
      <c r="AA4254" s="21" t="str">
        <f t="shared" si="473"/>
        <v>Tuesday</v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 x14ac:dyDescent="0.25">
      <c r="A4255" s="21">
        <v>4253</v>
      </c>
      <c r="B4255" s="21" t="s">
        <v>5834</v>
      </c>
      <c r="C4255" s="30">
        <v>45965</v>
      </c>
      <c r="D4255" s="30">
        <v>45975</v>
      </c>
      <c r="E4255" s="47">
        <v>142.80000000000001</v>
      </c>
      <c r="F4255" s="47">
        <f t="shared" si="467"/>
        <v>12566.400000000001</v>
      </c>
      <c r="G4255" s="48">
        <f t="shared" si="468"/>
        <v>12566.400000000001</v>
      </c>
      <c r="H4255" s="21">
        <v>361023</v>
      </c>
      <c r="I4255" s="21" t="s">
        <v>5851</v>
      </c>
      <c r="J4255" s="21">
        <v>1</v>
      </c>
      <c r="K4255" s="21">
        <v>1</v>
      </c>
      <c r="L4255" s="21">
        <f t="shared" si="469"/>
        <v>0</v>
      </c>
      <c r="M4255" s="21" t="s">
        <v>5934</v>
      </c>
      <c r="N4255" s="30">
        <v>45979</v>
      </c>
      <c r="O4255" s="48">
        <v>19584</v>
      </c>
      <c r="P4255" s="21" t="s">
        <v>208</v>
      </c>
      <c r="Q4255" s="21" t="s">
        <v>1127</v>
      </c>
      <c r="R4255" s="21" t="s">
        <v>1127</v>
      </c>
      <c r="S4255" s="3">
        <v>4</v>
      </c>
      <c r="T4255" s="37"/>
      <c r="U4255" s="21" t="s">
        <v>5871</v>
      </c>
      <c r="V4255" s="21" t="str">
        <f>VLOOKUP(P4255,'Customer List'!B:C,2,)</f>
        <v>Delhi</v>
      </c>
      <c r="W4255" s="38"/>
      <c r="X4255" s="30">
        <f t="shared" ref="X4255:X4256" si="480">IF(OR(R4255 = "PRIYANKA MADAM", R4255 = "DEEPAK", R4255 = "PORTER"),N4255,"")</f>
        <v>45979</v>
      </c>
      <c r="Y4255" s="21">
        <f t="shared" si="471"/>
        <v>0</v>
      </c>
      <c r="Z4255" s="21" t="str">
        <f t="shared" si="472"/>
        <v>Tuesday</v>
      </c>
      <c r="AA4255" s="21" t="str">
        <f t="shared" si="473"/>
        <v>Tuesday</v>
      </c>
      <c r="AB4255" s="21" t="str">
        <f>VLOOKUP(U4255,'Currency Sheet'!A:C,3,)</f>
        <v>DOLLAR</v>
      </c>
      <c r="AC4255" s="42" t="str">
        <f>VLOOKUP(P4255,'Customer List'!B:D,3,)</f>
        <v>Local</v>
      </c>
    </row>
    <row r="4256" spans="1:29" x14ac:dyDescent="0.25">
      <c r="A4256" s="21">
        <v>4254</v>
      </c>
      <c r="B4256" s="21" t="s">
        <v>5834</v>
      </c>
      <c r="C4256" s="30">
        <v>45965</v>
      </c>
      <c r="D4256" s="30">
        <v>45975</v>
      </c>
      <c r="E4256" s="47">
        <v>75</v>
      </c>
      <c r="F4256" s="47">
        <f t="shared" si="467"/>
        <v>6600</v>
      </c>
      <c r="G4256" s="48">
        <f t="shared" si="468"/>
        <v>6600</v>
      </c>
      <c r="H4256" s="21">
        <v>362503</v>
      </c>
      <c r="I4256" s="21" t="s">
        <v>4779</v>
      </c>
      <c r="J4256" s="21">
        <v>1</v>
      </c>
      <c r="K4256" s="21">
        <v>1</v>
      </c>
      <c r="L4256" s="21">
        <f t="shared" si="469"/>
        <v>0</v>
      </c>
      <c r="M4256" s="21" t="s">
        <v>5933</v>
      </c>
      <c r="N4256" s="30">
        <v>45979</v>
      </c>
      <c r="O4256" s="48">
        <v>12000</v>
      </c>
      <c r="P4256" s="21" t="s">
        <v>208</v>
      </c>
      <c r="Q4256" s="21" t="s">
        <v>1127</v>
      </c>
      <c r="R4256" s="21" t="s">
        <v>1127</v>
      </c>
      <c r="S4256" s="3">
        <v>4</v>
      </c>
      <c r="T4256" s="37"/>
      <c r="U4256" s="21" t="s">
        <v>5871</v>
      </c>
      <c r="V4256" s="21" t="str">
        <f>VLOOKUP(P4256,'Customer List'!B:C,2,)</f>
        <v>Delhi</v>
      </c>
      <c r="W4256" s="38"/>
      <c r="X4256" s="30">
        <f t="shared" si="480"/>
        <v>45979</v>
      </c>
      <c r="Y4256" s="21">
        <f t="shared" si="471"/>
        <v>0</v>
      </c>
      <c r="Z4256" s="21" t="str">
        <f t="shared" si="472"/>
        <v>Tuesday</v>
      </c>
      <c r="AA4256" s="21" t="str">
        <f t="shared" si="473"/>
        <v>Tuesday</v>
      </c>
      <c r="AB4256" s="21" t="str">
        <f>VLOOKUP(U4256,'Currency Sheet'!A:C,3,)</f>
        <v>DOLLAR</v>
      </c>
      <c r="AC4256" s="42" t="str">
        <f>VLOOKUP(P4256,'Customer List'!B:D,3,)</f>
        <v>Local</v>
      </c>
    </row>
    <row r="4257" spans="1:29" x14ac:dyDescent="0.25">
      <c r="A4257" s="21">
        <v>4255</v>
      </c>
      <c r="B4257" s="21" t="s">
        <v>5834</v>
      </c>
      <c r="C4257" s="30">
        <v>45965</v>
      </c>
      <c r="D4257" s="30">
        <v>45975</v>
      </c>
      <c r="E4257" s="47">
        <v>154.80000000000001</v>
      </c>
      <c r="F4257" s="47">
        <f t="shared" si="467"/>
        <v>13622.400000000001</v>
      </c>
      <c r="G4257" s="48">
        <f t="shared" si="468"/>
        <v>13622.400000000001</v>
      </c>
      <c r="H4257" s="21">
        <v>362526</v>
      </c>
      <c r="I4257" s="21" t="s">
        <v>4779</v>
      </c>
      <c r="J4257" s="21">
        <v>1</v>
      </c>
      <c r="K4257" s="21">
        <v>1</v>
      </c>
      <c r="L4257" s="21">
        <f t="shared" si="469"/>
        <v>0</v>
      </c>
      <c r="M4257" s="21" t="s">
        <v>5995</v>
      </c>
      <c r="N4257" s="30">
        <v>45976</v>
      </c>
      <c r="O4257" s="48">
        <v>23994</v>
      </c>
      <c r="P4257" s="21" t="s">
        <v>626</v>
      </c>
      <c r="Q4257" s="21">
        <v>58158204996</v>
      </c>
      <c r="R4257" s="21" t="s">
        <v>5912</v>
      </c>
      <c r="S4257" s="3">
        <v>4</v>
      </c>
      <c r="T4257" s="37"/>
      <c r="U4257" s="21" t="s">
        <v>5871</v>
      </c>
      <c r="V4257" s="21" t="str">
        <f>VLOOKUP(P4257,'Customer List'!B:C,2,)</f>
        <v>Hyderabad</v>
      </c>
      <c r="W4257" s="38"/>
      <c r="X4257" s="30">
        <v>45979</v>
      </c>
      <c r="Y4257" s="21">
        <f t="shared" si="471"/>
        <v>3</v>
      </c>
      <c r="Z4257" s="21" t="str">
        <f t="shared" si="472"/>
        <v>Saturday</v>
      </c>
      <c r="AA4257" s="21" t="str">
        <f t="shared" si="473"/>
        <v>Tuesday</v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x14ac:dyDescent="0.25">
      <c r="A4258" s="21">
        <v>4256</v>
      </c>
      <c r="B4258" s="21" t="s">
        <v>5834</v>
      </c>
      <c r="C4258" s="30">
        <v>45965</v>
      </c>
      <c r="D4258" s="30">
        <v>45975</v>
      </c>
      <c r="E4258" s="47">
        <v>237</v>
      </c>
      <c r="F4258" s="47">
        <f t="shared" si="467"/>
        <v>20856</v>
      </c>
      <c r="G4258" s="48">
        <f t="shared" si="468"/>
        <v>20856</v>
      </c>
      <c r="H4258" s="21">
        <v>362638</v>
      </c>
      <c r="I4258" s="21" t="s">
        <v>5852</v>
      </c>
      <c r="J4258" s="21">
        <v>1</v>
      </c>
      <c r="K4258" s="21">
        <v>1</v>
      </c>
      <c r="L4258" s="21">
        <f t="shared" si="469"/>
        <v>0</v>
      </c>
      <c r="M4258" s="21" t="s">
        <v>6259</v>
      </c>
      <c r="N4258" s="30">
        <v>45989</v>
      </c>
      <c r="O4258" s="48">
        <v>35648.75</v>
      </c>
      <c r="P4258" s="21" t="s">
        <v>42</v>
      </c>
      <c r="Q4258" s="21"/>
      <c r="R4258" s="21"/>
      <c r="S4258" s="3">
        <v>4</v>
      </c>
      <c r="T4258" s="37"/>
      <c r="U4258" s="21" t="s">
        <v>5871</v>
      </c>
      <c r="V4258" s="21" t="str">
        <f>VLOOKUP(P4258,'Customer List'!B:C,2,)</f>
        <v>Faridabad</v>
      </c>
      <c r="W4258" s="38" t="s">
        <v>637</v>
      </c>
      <c r="X4258" s="30" t="str">
        <f t="shared" ref="X4258:X4259" si="481">IF(OR(R4258 = "PRIYANKA MADAM", R4258 = "DEEPAK", R4258 = "PORTER"),N4258,"")</f>
        <v/>
      </c>
      <c r="Y4258" s="21" t="str">
        <f t="shared" si="471"/>
        <v/>
      </c>
      <c r="Z4258" s="21" t="str">
        <f t="shared" si="472"/>
        <v>Friday</v>
      </c>
      <c r="AA4258" s="21" t="str">
        <f t="shared" si="473"/>
        <v/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x14ac:dyDescent="0.25">
      <c r="A4259" s="21">
        <v>4257</v>
      </c>
      <c r="B4259" s="21" t="s">
        <v>5834</v>
      </c>
      <c r="C4259" s="30">
        <v>45965</v>
      </c>
      <c r="D4259" s="30">
        <v>45975</v>
      </c>
      <c r="E4259" s="47">
        <v>190.2</v>
      </c>
      <c r="F4259" s="47">
        <f t="shared" si="467"/>
        <v>16737.599999999999</v>
      </c>
      <c r="G4259" s="48">
        <f t="shared" si="468"/>
        <v>16737.599999999999</v>
      </c>
      <c r="H4259" s="21">
        <v>368516</v>
      </c>
      <c r="I4259" s="21" t="s">
        <v>4795</v>
      </c>
      <c r="J4259" s="21">
        <v>1</v>
      </c>
      <c r="K4259" s="21">
        <v>1</v>
      </c>
      <c r="L4259" s="21">
        <f t="shared" si="469"/>
        <v>0</v>
      </c>
      <c r="M4259" s="21" t="s">
        <v>5916</v>
      </c>
      <c r="N4259" s="30">
        <v>45976</v>
      </c>
      <c r="O4259" s="48">
        <v>0</v>
      </c>
      <c r="P4259" s="21" t="s">
        <v>625</v>
      </c>
      <c r="Q4259" s="21" t="s">
        <v>5959</v>
      </c>
      <c r="R4259" s="21" t="s">
        <v>637</v>
      </c>
      <c r="S4259" s="3">
        <v>4</v>
      </c>
      <c r="T4259" s="37"/>
      <c r="U4259" s="21" t="s">
        <v>5871</v>
      </c>
      <c r="V4259" s="21" t="str">
        <f>VLOOKUP(P4259,'Customer List'!B:C,2,)</f>
        <v>Delhi</v>
      </c>
      <c r="W4259" s="38"/>
      <c r="X4259" s="30">
        <f t="shared" si="481"/>
        <v>45976</v>
      </c>
      <c r="Y4259" s="21">
        <f t="shared" si="471"/>
        <v>0</v>
      </c>
      <c r="Z4259" s="21" t="str">
        <f t="shared" si="472"/>
        <v>Saturday</v>
      </c>
      <c r="AA4259" s="21" t="str">
        <f t="shared" si="473"/>
        <v>Saturday</v>
      </c>
      <c r="AB4259" s="21" t="str">
        <f>VLOOKUP(U4259,'Currency Sheet'!A:C,3,)</f>
        <v>DOLLAR</v>
      </c>
      <c r="AC4259" s="42" t="str">
        <f>VLOOKUP(P4259,'Customer List'!B:D,3,)</f>
        <v>Local</v>
      </c>
    </row>
    <row r="4260" spans="1:29" x14ac:dyDescent="0.25">
      <c r="A4260" s="21">
        <v>4258</v>
      </c>
      <c r="B4260" s="21" t="s">
        <v>5834</v>
      </c>
      <c r="C4260" s="30">
        <v>45965</v>
      </c>
      <c r="D4260" s="30">
        <v>45975</v>
      </c>
      <c r="E4260" s="47">
        <v>96.6</v>
      </c>
      <c r="F4260" s="47">
        <f t="shared" si="467"/>
        <v>8500.7999999999993</v>
      </c>
      <c r="G4260" s="48">
        <f t="shared" si="468"/>
        <v>8500.7999999999993</v>
      </c>
      <c r="H4260" s="21">
        <v>369211</v>
      </c>
      <c r="I4260" s="21" t="s">
        <v>5075</v>
      </c>
      <c r="J4260" s="21">
        <v>1</v>
      </c>
      <c r="K4260" s="21">
        <v>1</v>
      </c>
      <c r="L4260" s="21">
        <f t="shared" si="469"/>
        <v>0</v>
      </c>
      <c r="M4260" s="21" t="s">
        <v>5993</v>
      </c>
      <c r="N4260" s="30">
        <v>45976</v>
      </c>
      <c r="O4260" s="48">
        <v>12229.56</v>
      </c>
      <c r="P4260" s="21" t="s">
        <v>276</v>
      </c>
      <c r="Q4260" s="21">
        <v>58158193520</v>
      </c>
      <c r="R4260" s="21" t="s">
        <v>5912</v>
      </c>
      <c r="S4260" s="3">
        <v>4</v>
      </c>
      <c r="T4260" s="37"/>
      <c r="U4260" s="21" t="s">
        <v>5871</v>
      </c>
      <c r="V4260" s="21" t="str">
        <f>VLOOKUP(P4260,'Customer List'!B:C,2,)</f>
        <v>Pune</v>
      </c>
      <c r="W4260" s="38"/>
      <c r="X4260" s="30">
        <v>45979</v>
      </c>
      <c r="Y4260" s="21">
        <f t="shared" si="471"/>
        <v>3</v>
      </c>
      <c r="Z4260" s="21" t="str">
        <f t="shared" si="472"/>
        <v>Saturday</v>
      </c>
      <c r="AA4260" s="21" t="str">
        <f t="shared" si="473"/>
        <v>Tuesday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x14ac:dyDescent="0.25">
      <c r="A4261" s="21">
        <v>4259</v>
      </c>
      <c r="B4261" s="21" t="s">
        <v>5834</v>
      </c>
      <c r="C4261" s="30">
        <v>45965</v>
      </c>
      <c r="D4261" s="30">
        <v>45975</v>
      </c>
      <c r="E4261" s="47">
        <v>281.39999999999998</v>
      </c>
      <c r="F4261" s="47">
        <f t="shared" si="467"/>
        <v>24763.199999999997</v>
      </c>
      <c r="G4261" s="48">
        <f t="shared" si="468"/>
        <v>49526.399999999994</v>
      </c>
      <c r="H4261" s="21">
        <v>369318</v>
      </c>
      <c r="I4261" s="21" t="s">
        <v>5075</v>
      </c>
      <c r="J4261" s="21">
        <v>2</v>
      </c>
      <c r="K4261" s="21">
        <v>2</v>
      </c>
      <c r="L4261" s="21">
        <f t="shared" si="469"/>
        <v>0</v>
      </c>
      <c r="M4261" s="21" t="s">
        <v>5971</v>
      </c>
      <c r="N4261" s="30">
        <v>45976</v>
      </c>
      <c r="O4261" s="48">
        <v>74772</v>
      </c>
      <c r="P4261" s="21" t="s">
        <v>2046</v>
      </c>
      <c r="Q4261" s="21">
        <v>58158206610</v>
      </c>
      <c r="R4261" s="21" t="s">
        <v>5912</v>
      </c>
      <c r="S4261" s="3">
        <v>4</v>
      </c>
      <c r="T4261" s="37"/>
      <c r="U4261" s="21" t="s">
        <v>5871</v>
      </c>
      <c r="V4261" s="21" t="str">
        <f>VLOOKUP(P4261,'Customer List'!B:C,2,)</f>
        <v>Banglore</v>
      </c>
      <c r="W4261" s="38"/>
      <c r="X4261" s="30">
        <v>45978</v>
      </c>
      <c r="Y4261" s="21">
        <f t="shared" si="471"/>
        <v>2</v>
      </c>
      <c r="Z4261" s="21" t="str">
        <f t="shared" si="472"/>
        <v>Saturday</v>
      </c>
      <c r="AA4261" s="21" t="str">
        <f t="shared" si="473"/>
        <v>Monday</v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x14ac:dyDescent="0.25">
      <c r="A4262" s="21">
        <v>4260</v>
      </c>
      <c r="B4262" s="21" t="s">
        <v>5834</v>
      </c>
      <c r="C4262" s="30">
        <v>45965</v>
      </c>
      <c r="D4262" s="30">
        <v>45975</v>
      </c>
      <c r="E4262" s="47">
        <v>222</v>
      </c>
      <c r="F4262" s="47">
        <f t="shared" si="467"/>
        <v>19536</v>
      </c>
      <c r="G4262" s="48">
        <f t="shared" si="468"/>
        <v>19536</v>
      </c>
      <c r="H4262" s="21">
        <v>372216</v>
      </c>
      <c r="I4262" s="21" t="s">
        <v>5077</v>
      </c>
      <c r="J4262" s="21">
        <v>1</v>
      </c>
      <c r="K4262" s="21">
        <v>1</v>
      </c>
      <c r="L4262" s="21">
        <f t="shared" si="469"/>
        <v>0</v>
      </c>
      <c r="M4262" s="21" t="s">
        <v>5993</v>
      </c>
      <c r="N4262" s="30">
        <v>45976</v>
      </c>
      <c r="O4262" s="48">
        <v>28105.200000000001</v>
      </c>
      <c r="P4262" s="21" t="s">
        <v>276</v>
      </c>
      <c r="Q4262" s="21">
        <v>58158193520</v>
      </c>
      <c r="R4262" s="21" t="s">
        <v>5912</v>
      </c>
      <c r="S4262" s="3">
        <v>4</v>
      </c>
      <c r="T4262" s="37"/>
      <c r="U4262" s="21" t="s">
        <v>5871</v>
      </c>
      <c r="V4262" s="21" t="str">
        <f>VLOOKUP(P4262,'Customer List'!B:C,2,)</f>
        <v>Pune</v>
      </c>
      <c r="W4262" s="38"/>
      <c r="X4262" s="30">
        <v>45979</v>
      </c>
      <c r="Y4262" s="21">
        <f t="shared" si="471"/>
        <v>3</v>
      </c>
      <c r="Z4262" s="21" t="str">
        <f t="shared" si="472"/>
        <v>Saturday</v>
      </c>
      <c r="AA4262" s="21" t="str">
        <f t="shared" si="473"/>
        <v>Tuesday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x14ac:dyDescent="0.25">
      <c r="A4263" s="21">
        <v>4261</v>
      </c>
      <c r="B4263" s="21" t="s">
        <v>5834</v>
      </c>
      <c r="C4263" s="30">
        <v>45965</v>
      </c>
      <c r="D4263" s="30">
        <v>45975</v>
      </c>
      <c r="E4263" s="47">
        <v>260.39999999999998</v>
      </c>
      <c r="F4263" s="47">
        <f t="shared" si="467"/>
        <v>22915.199999999997</v>
      </c>
      <c r="G4263" s="48">
        <f t="shared" si="468"/>
        <v>45830.399999999994</v>
      </c>
      <c r="H4263" s="21">
        <v>372734</v>
      </c>
      <c r="I4263" s="21" t="s">
        <v>5542</v>
      </c>
      <c r="J4263" s="21">
        <v>2</v>
      </c>
      <c r="K4263" s="21">
        <v>2</v>
      </c>
      <c r="L4263" s="21">
        <f t="shared" si="469"/>
        <v>0</v>
      </c>
      <c r="M4263" s="21" t="s">
        <v>5971</v>
      </c>
      <c r="N4263" s="30">
        <v>45976</v>
      </c>
      <c r="O4263" s="48">
        <v>80724</v>
      </c>
      <c r="P4263" s="21" t="s">
        <v>2046</v>
      </c>
      <c r="Q4263" s="21">
        <v>58158206610</v>
      </c>
      <c r="R4263" s="21" t="s">
        <v>5912</v>
      </c>
      <c r="S4263" s="3">
        <v>4</v>
      </c>
      <c r="T4263" s="37"/>
      <c r="U4263" s="21" t="s">
        <v>5871</v>
      </c>
      <c r="V4263" s="21" t="str">
        <f>VLOOKUP(P4263,'Customer List'!B:C,2,)</f>
        <v>Banglore</v>
      </c>
      <c r="W4263" s="38"/>
      <c r="X4263" s="30">
        <v>45978</v>
      </c>
      <c r="Y4263" s="21">
        <f t="shared" si="471"/>
        <v>2</v>
      </c>
      <c r="Z4263" s="21" t="str">
        <f t="shared" si="472"/>
        <v>Saturday</v>
      </c>
      <c r="AA4263" s="21" t="str">
        <f t="shared" si="473"/>
        <v>Monday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v>4262</v>
      </c>
      <c r="B4264" s="21" t="s">
        <v>5834</v>
      </c>
      <c r="C4264" s="30">
        <v>45965</v>
      </c>
      <c r="D4264" s="30">
        <v>45975</v>
      </c>
      <c r="E4264" s="47">
        <v>173.6</v>
      </c>
      <c r="F4264" s="47">
        <f t="shared" si="467"/>
        <v>15276.8</v>
      </c>
      <c r="G4264" s="48">
        <f t="shared" si="468"/>
        <v>15276.8</v>
      </c>
      <c r="H4264" s="21">
        <v>375023</v>
      </c>
      <c r="I4264" s="21" t="s">
        <v>5853</v>
      </c>
      <c r="J4264" s="21">
        <v>1</v>
      </c>
      <c r="K4264" s="21">
        <v>1</v>
      </c>
      <c r="L4264" s="21">
        <f t="shared" si="469"/>
        <v>0</v>
      </c>
      <c r="M4264" s="21" t="s">
        <v>5947</v>
      </c>
      <c r="N4264" s="30">
        <v>45978</v>
      </c>
      <c r="O4264" s="48">
        <v>23064</v>
      </c>
      <c r="P4264" s="21" t="s">
        <v>3332</v>
      </c>
      <c r="Q4264" s="21" t="s">
        <v>5911</v>
      </c>
      <c r="R4264" s="21" t="s">
        <v>5912</v>
      </c>
      <c r="S4264" s="3">
        <v>4</v>
      </c>
      <c r="T4264" s="37"/>
      <c r="U4264" s="21" t="s">
        <v>5871</v>
      </c>
      <c r="V4264" s="21" t="str">
        <f>VLOOKUP(P4264,'Customer List'!B:C,2,)</f>
        <v>Chandigarh</v>
      </c>
      <c r="W4264" s="38"/>
      <c r="X4264" s="30">
        <v>45979</v>
      </c>
      <c r="Y4264" s="21">
        <f t="shared" si="471"/>
        <v>1</v>
      </c>
      <c r="Z4264" s="21" t="str">
        <f t="shared" si="472"/>
        <v>Monday</v>
      </c>
      <c r="AA4264" s="21" t="str">
        <f t="shared" si="473"/>
        <v>Tuesday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x14ac:dyDescent="0.25">
      <c r="A4265" s="21">
        <v>4263</v>
      </c>
      <c r="B4265" s="21" t="s">
        <v>5834</v>
      </c>
      <c r="C4265" s="30">
        <v>45965</v>
      </c>
      <c r="D4265" s="30">
        <v>45975</v>
      </c>
      <c r="E4265" s="47">
        <v>76.2</v>
      </c>
      <c r="F4265" s="47">
        <f t="shared" si="467"/>
        <v>6705.6</v>
      </c>
      <c r="G4265" s="48">
        <f t="shared" si="468"/>
        <v>6705.6</v>
      </c>
      <c r="H4265" s="21">
        <v>379209</v>
      </c>
      <c r="I4265" s="21" t="s">
        <v>4781</v>
      </c>
      <c r="J4265" s="21">
        <v>1</v>
      </c>
      <c r="K4265" s="21">
        <v>1</v>
      </c>
      <c r="L4265" s="21">
        <f t="shared" si="469"/>
        <v>0</v>
      </c>
      <c r="M4265" s="21" t="s">
        <v>5993</v>
      </c>
      <c r="N4265" s="30">
        <v>45976</v>
      </c>
      <c r="O4265" s="48">
        <v>9646.92</v>
      </c>
      <c r="P4265" s="21" t="s">
        <v>276</v>
      </c>
      <c r="Q4265" s="21">
        <v>58158193520</v>
      </c>
      <c r="R4265" s="21" t="s">
        <v>5912</v>
      </c>
      <c r="S4265" s="3">
        <v>4</v>
      </c>
      <c r="T4265" s="37"/>
      <c r="U4265" s="21" t="s">
        <v>5871</v>
      </c>
      <c r="V4265" s="21" t="str">
        <f>VLOOKUP(P4265,'Customer List'!B:C,2,)</f>
        <v>Pune</v>
      </c>
      <c r="W4265" s="38"/>
      <c r="X4265" s="30">
        <v>45979</v>
      </c>
      <c r="Y4265" s="21">
        <f t="shared" si="471"/>
        <v>3</v>
      </c>
      <c r="Z4265" s="21" t="str">
        <f t="shared" si="472"/>
        <v>Saturday</v>
      </c>
      <c r="AA4265" s="21" t="str">
        <f t="shared" si="473"/>
        <v>Tuesday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x14ac:dyDescent="0.25">
      <c r="A4266" s="21">
        <v>4264</v>
      </c>
      <c r="B4266" s="21" t="s">
        <v>5834</v>
      </c>
      <c r="C4266" s="30">
        <v>45965</v>
      </c>
      <c r="D4266" s="30">
        <v>45975</v>
      </c>
      <c r="E4266" s="47">
        <v>300.3</v>
      </c>
      <c r="F4266" s="47">
        <f t="shared" si="467"/>
        <v>26426.400000000001</v>
      </c>
      <c r="G4266" s="48">
        <f t="shared" si="468"/>
        <v>26426.400000000001</v>
      </c>
      <c r="H4266" s="21">
        <v>396414</v>
      </c>
      <c r="I4266" s="21" t="s">
        <v>5077</v>
      </c>
      <c r="J4266" s="21">
        <v>1</v>
      </c>
      <c r="K4266" s="21">
        <v>1</v>
      </c>
      <c r="L4266" s="21">
        <f t="shared" si="469"/>
        <v>0</v>
      </c>
      <c r="M4266" s="21" t="s">
        <v>5916</v>
      </c>
      <c r="N4266" s="30">
        <v>45976</v>
      </c>
      <c r="O4266" s="48">
        <v>0</v>
      </c>
      <c r="P4266" s="21" t="s">
        <v>625</v>
      </c>
      <c r="Q4266" s="21" t="s">
        <v>5959</v>
      </c>
      <c r="R4266" s="21" t="s">
        <v>637</v>
      </c>
      <c r="S4266" s="3">
        <v>4</v>
      </c>
      <c r="T4266" s="37"/>
      <c r="U4266" s="21" t="s">
        <v>5871</v>
      </c>
      <c r="V4266" s="21" t="str">
        <f>VLOOKUP(P4266,'Customer List'!B:C,2,)</f>
        <v>Delhi</v>
      </c>
      <c r="W4266" s="38"/>
      <c r="X4266" s="30">
        <f t="shared" ref="X4266:X4267" si="482">IF(OR(R4266 = "PRIYANKA MADAM", R4266 = "DEEPAK", R4266 = "PORTER"),N4266,"")</f>
        <v>45976</v>
      </c>
      <c r="Y4266" s="21">
        <f t="shared" si="471"/>
        <v>0</v>
      </c>
      <c r="Z4266" s="21" t="str">
        <f t="shared" si="472"/>
        <v>Saturday</v>
      </c>
      <c r="AA4266" s="21" t="str">
        <f t="shared" si="473"/>
        <v>Saturday</v>
      </c>
      <c r="AB4266" s="21" t="str">
        <f>VLOOKUP(U4266,'Currency Sheet'!A:C,3,)</f>
        <v>DOLLAR</v>
      </c>
      <c r="AC4266" s="42" t="str">
        <f>VLOOKUP(P4266,'Customer List'!B:D,3,)</f>
        <v>Local</v>
      </c>
    </row>
    <row r="4267" spans="1:29" x14ac:dyDescent="0.25">
      <c r="A4267" s="21">
        <v>4265</v>
      </c>
      <c r="B4267" s="21" t="s">
        <v>5834</v>
      </c>
      <c r="C4267" s="30">
        <v>45965</v>
      </c>
      <c r="D4267" s="30">
        <v>45975</v>
      </c>
      <c r="E4267" s="47">
        <v>82.8</v>
      </c>
      <c r="F4267" s="47">
        <f t="shared" si="467"/>
        <v>7286.4</v>
      </c>
      <c r="G4267" s="48">
        <f t="shared" si="468"/>
        <v>7286.4</v>
      </c>
      <c r="H4267" s="21">
        <v>396425</v>
      </c>
      <c r="I4267" s="21" t="s">
        <v>5077</v>
      </c>
      <c r="J4267" s="21">
        <v>1</v>
      </c>
      <c r="K4267" s="21">
        <v>1</v>
      </c>
      <c r="L4267" s="21">
        <f t="shared" si="469"/>
        <v>0</v>
      </c>
      <c r="M4267" s="21" t="s">
        <v>6118</v>
      </c>
      <c r="N4267" s="30">
        <v>45986</v>
      </c>
      <c r="O4267" s="48">
        <v>11799</v>
      </c>
      <c r="P4267" s="21" t="s">
        <v>42</v>
      </c>
      <c r="Q4267" s="21" t="s">
        <v>5959</v>
      </c>
      <c r="R4267" s="21" t="s">
        <v>6091</v>
      </c>
      <c r="S4267" s="3">
        <v>4</v>
      </c>
      <c r="T4267" s="37"/>
      <c r="U4267" s="21" t="s">
        <v>5871</v>
      </c>
      <c r="V4267" s="21" t="str">
        <f>VLOOKUP(P4267,'Customer List'!B:C,2,)</f>
        <v>Faridabad</v>
      </c>
      <c r="W4267" s="38"/>
      <c r="X4267" s="30">
        <f t="shared" si="482"/>
        <v>45986</v>
      </c>
      <c r="Y4267" s="21">
        <f t="shared" si="471"/>
        <v>0</v>
      </c>
      <c r="Z4267" s="21" t="str">
        <f t="shared" si="472"/>
        <v>Tuesday</v>
      </c>
      <c r="AA4267" s="21" t="str">
        <f t="shared" si="473"/>
        <v>Tuesday</v>
      </c>
      <c r="AB4267" s="21" t="str">
        <f>VLOOKUP(U4267,'Currency Sheet'!A:C,3,)</f>
        <v>DOLLAR</v>
      </c>
      <c r="AC4267" s="42" t="str">
        <f>VLOOKUP(P4267,'Customer List'!B:D,3,)</f>
        <v>Local</v>
      </c>
    </row>
    <row r="4268" spans="1:29" x14ac:dyDescent="0.25">
      <c r="A4268" s="21">
        <v>4266</v>
      </c>
      <c r="B4268" s="21" t="s">
        <v>5834</v>
      </c>
      <c r="C4268" s="30">
        <v>45965</v>
      </c>
      <c r="D4268" s="30">
        <v>45975</v>
      </c>
      <c r="E4268" s="47">
        <v>46.2</v>
      </c>
      <c r="F4268" s="47">
        <f t="shared" si="467"/>
        <v>4065.6000000000004</v>
      </c>
      <c r="G4268" s="48">
        <f t="shared" si="468"/>
        <v>8131.2000000000007</v>
      </c>
      <c r="H4268" s="21">
        <v>400112</v>
      </c>
      <c r="I4268" s="21" t="s">
        <v>4798</v>
      </c>
      <c r="J4268" s="21">
        <v>2</v>
      </c>
      <c r="K4268" s="21">
        <v>2</v>
      </c>
      <c r="L4268" s="21">
        <f t="shared" si="469"/>
        <v>0</v>
      </c>
      <c r="M4268" s="21" t="s">
        <v>5971</v>
      </c>
      <c r="N4268" s="30">
        <v>45976</v>
      </c>
      <c r="O4268" s="48">
        <v>14322</v>
      </c>
      <c r="P4268" s="21" t="s">
        <v>2046</v>
      </c>
      <c r="Q4268" s="21">
        <v>58158206610</v>
      </c>
      <c r="R4268" s="21" t="s">
        <v>5912</v>
      </c>
      <c r="S4268" s="3">
        <v>4</v>
      </c>
      <c r="T4268" s="37"/>
      <c r="U4268" s="21" t="s">
        <v>5871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71"/>
        <v>2</v>
      </c>
      <c r="Z4268" s="21" t="str">
        <f t="shared" si="472"/>
        <v>Saturday</v>
      </c>
      <c r="AA4268" s="21" t="str">
        <f t="shared" si="473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x14ac:dyDescent="0.25">
      <c r="A4269" s="21">
        <v>4267</v>
      </c>
      <c r="B4269" s="21" t="s">
        <v>5834</v>
      </c>
      <c r="C4269" s="30">
        <v>45965</v>
      </c>
      <c r="D4269" s="30">
        <v>45975</v>
      </c>
      <c r="E4269" s="47">
        <v>63.6</v>
      </c>
      <c r="F4269" s="47">
        <f t="shared" si="467"/>
        <v>5596.8</v>
      </c>
      <c r="G4269" s="48">
        <f t="shared" si="468"/>
        <v>5596.8</v>
      </c>
      <c r="H4269" s="21">
        <v>400125</v>
      </c>
      <c r="I4269" s="21" t="s">
        <v>4798</v>
      </c>
      <c r="J4269" s="21">
        <v>1</v>
      </c>
      <c r="K4269" s="21">
        <v>1</v>
      </c>
      <c r="L4269" s="21">
        <f t="shared" si="469"/>
        <v>0</v>
      </c>
      <c r="M4269" s="21" t="s">
        <v>5972</v>
      </c>
      <c r="N4269" s="30">
        <v>45976</v>
      </c>
      <c r="O4269" s="48">
        <v>9858</v>
      </c>
      <c r="P4269" s="21" t="s">
        <v>2046</v>
      </c>
      <c r="Q4269" s="21">
        <v>58158206610</v>
      </c>
      <c r="R4269" s="21" t="s">
        <v>5912</v>
      </c>
      <c r="S4269" s="3">
        <v>4</v>
      </c>
      <c r="T4269" s="37"/>
      <c r="U4269" s="21" t="s">
        <v>5871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71"/>
        <v>2</v>
      </c>
      <c r="Z4269" s="21" t="str">
        <f t="shared" si="472"/>
        <v>Saturday</v>
      </c>
      <c r="AA4269" s="21" t="str">
        <f t="shared" si="473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x14ac:dyDescent="0.25">
      <c r="A4270" s="21">
        <v>4268</v>
      </c>
      <c r="B4270" s="21" t="s">
        <v>5834</v>
      </c>
      <c r="C4270" s="30">
        <v>45965</v>
      </c>
      <c r="D4270" s="30">
        <v>45975</v>
      </c>
      <c r="E4270" s="47">
        <v>107.4</v>
      </c>
      <c r="F4270" s="47">
        <f t="shared" si="467"/>
        <v>9451.2000000000007</v>
      </c>
      <c r="G4270" s="48">
        <f t="shared" si="468"/>
        <v>9451.2000000000007</v>
      </c>
      <c r="H4270" s="21">
        <v>400126</v>
      </c>
      <c r="I4270" s="21" t="s">
        <v>4798</v>
      </c>
      <c r="J4270" s="21">
        <v>1</v>
      </c>
      <c r="K4270" s="21">
        <v>1</v>
      </c>
      <c r="L4270" s="21">
        <f t="shared" si="469"/>
        <v>0</v>
      </c>
      <c r="M4270" s="21" t="s">
        <v>5971</v>
      </c>
      <c r="N4270" s="30">
        <v>45976</v>
      </c>
      <c r="O4270" s="48">
        <v>16647</v>
      </c>
      <c r="P4270" s="21" t="s">
        <v>2046</v>
      </c>
      <c r="Q4270" s="21">
        <v>58158206610</v>
      </c>
      <c r="R4270" s="21" t="s">
        <v>5912</v>
      </c>
      <c r="S4270" s="3">
        <v>4</v>
      </c>
      <c r="T4270" s="37"/>
      <c r="U4270" s="21" t="s">
        <v>5871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71"/>
        <v>2</v>
      </c>
      <c r="Z4270" s="21" t="str">
        <f t="shared" si="472"/>
        <v>Saturday</v>
      </c>
      <c r="AA4270" s="21" t="str">
        <f t="shared" si="473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x14ac:dyDescent="0.25">
      <c r="A4271" s="21">
        <v>4269</v>
      </c>
      <c r="B4271" s="21" t="s">
        <v>5834</v>
      </c>
      <c r="C4271" s="30">
        <v>45965</v>
      </c>
      <c r="D4271" s="30">
        <v>45975</v>
      </c>
      <c r="E4271" s="47">
        <v>107.4</v>
      </c>
      <c r="F4271" s="47">
        <f t="shared" si="467"/>
        <v>9451.2000000000007</v>
      </c>
      <c r="G4271" s="48">
        <f t="shared" si="468"/>
        <v>9451.2000000000007</v>
      </c>
      <c r="H4271" s="21">
        <v>400128</v>
      </c>
      <c r="I4271" s="21" t="s">
        <v>4798</v>
      </c>
      <c r="J4271" s="21">
        <v>1</v>
      </c>
      <c r="K4271" s="21">
        <v>1</v>
      </c>
      <c r="L4271" s="21">
        <f t="shared" si="469"/>
        <v>0</v>
      </c>
      <c r="M4271" s="21" t="s">
        <v>5971</v>
      </c>
      <c r="N4271" s="30">
        <v>45976</v>
      </c>
      <c r="O4271" s="48">
        <v>16647</v>
      </c>
      <c r="P4271" s="21" t="s">
        <v>2046</v>
      </c>
      <c r="Q4271" s="21">
        <v>58158206610</v>
      </c>
      <c r="R4271" s="21" t="s">
        <v>5912</v>
      </c>
      <c r="S4271" s="3">
        <v>4</v>
      </c>
      <c r="T4271" s="37"/>
      <c r="U4271" s="21" t="s">
        <v>5871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71"/>
        <v>2</v>
      </c>
      <c r="Z4271" s="21" t="str">
        <f t="shared" si="472"/>
        <v>Saturday</v>
      </c>
      <c r="AA4271" s="21" t="str">
        <f t="shared" si="473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4270</v>
      </c>
      <c r="B4272" s="21" t="s">
        <v>5834</v>
      </c>
      <c r="C4272" s="30">
        <v>45965</v>
      </c>
      <c r="D4272" s="30">
        <v>45975</v>
      </c>
      <c r="E4272" s="47">
        <v>125.4</v>
      </c>
      <c r="F4272" s="47">
        <f t="shared" si="467"/>
        <v>11035.2</v>
      </c>
      <c r="G4272" s="48">
        <f t="shared" si="468"/>
        <v>11035.2</v>
      </c>
      <c r="H4272" s="21">
        <v>400130</v>
      </c>
      <c r="I4272" s="21" t="s">
        <v>5191</v>
      </c>
      <c r="J4272" s="21">
        <v>1</v>
      </c>
      <c r="K4272" s="21">
        <v>1</v>
      </c>
      <c r="L4272" s="21">
        <f t="shared" si="469"/>
        <v>0</v>
      </c>
      <c r="M4272" s="21" t="s">
        <v>5971</v>
      </c>
      <c r="N4272" s="30">
        <v>45976</v>
      </c>
      <c r="O4272" s="48">
        <v>19437</v>
      </c>
      <c r="P4272" s="21" t="s">
        <v>2046</v>
      </c>
      <c r="Q4272" s="21">
        <v>58158206610</v>
      </c>
      <c r="R4272" s="21" t="s">
        <v>5912</v>
      </c>
      <c r="S4272" s="3">
        <v>4</v>
      </c>
      <c r="T4272" s="37"/>
      <c r="U4272" s="21" t="s">
        <v>5871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71"/>
        <v>2</v>
      </c>
      <c r="Z4272" s="21" t="str">
        <f t="shared" si="472"/>
        <v>Saturday</v>
      </c>
      <c r="AA4272" s="21" t="str">
        <f t="shared" si="473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4271</v>
      </c>
      <c r="B4273" s="21" t="s">
        <v>5834</v>
      </c>
      <c r="C4273" s="30">
        <v>45965</v>
      </c>
      <c r="D4273" s="30">
        <v>45975</v>
      </c>
      <c r="E4273" s="47">
        <v>115.8</v>
      </c>
      <c r="F4273" s="47">
        <f t="shared" si="467"/>
        <v>10190.4</v>
      </c>
      <c r="G4273" s="48">
        <f t="shared" si="468"/>
        <v>10190.4</v>
      </c>
      <c r="H4273" s="21">
        <v>400144</v>
      </c>
      <c r="I4273" s="21" t="s">
        <v>4798</v>
      </c>
      <c r="J4273" s="21">
        <v>1</v>
      </c>
      <c r="K4273" s="21">
        <v>1</v>
      </c>
      <c r="L4273" s="21">
        <f t="shared" si="469"/>
        <v>0</v>
      </c>
      <c r="M4273" s="21" t="s">
        <v>5971</v>
      </c>
      <c r="N4273" s="30">
        <v>45976</v>
      </c>
      <c r="O4273" s="48">
        <v>17949</v>
      </c>
      <c r="P4273" s="21" t="s">
        <v>2046</v>
      </c>
      <c r="Q4273" s="21">
        <v>58158206610</v>
      </c>
      <c r="R4273" s="21" t="s">
        <v>5912</v>
      </c>
      <c r="S4273" s="3">
        <v>4</v>
      </c>
      <c r="T4273" s="37"/>
      <c r="U4273" s="21" t="s">
        <v>5871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71"/>
        <v>2</v>
      </c>
      <c r="Z4273" s="21" t="str">
        <f t="shared" si="472"/>
        <v>Saturday</v>
      </c>
      <c r="AA4273" s="21" t="str">
        <f t="shared" si="473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4272</v>
      </c>
      <c r="B4274" s="21" t="s">
        <v>5834</v>
      </c>
      <c r="C4274" s="30">
        <v>45965</v>
      </c>
      <c r="D4274" s="30">
        <v>45975</v>
      </c>
      <c r="E4274" s="47">
        <v>289.10000000000002</v>
      </c>
      <c r="F4274" s="47">
        <f t="shared" si="467"/>
        <v>25440.800000000003</v>
      </c>
      <c r="G4274" s="48">
        <f t="shared" si="468"/>
        <v>25440.800000000003</v>
      </c>
      <c r="H4274" s="21">
        <v>400164</v>
      </c>
      <c r="I4274" s="21" t="s">
        <v>4798</v>
      </c>
      <c r="J4274" s="21">
        <v>1</v>
      </c>
      <c r="K4274" s="21">
        <v>1</v>
      </c>
      <c r="L4274" s="21">
        <f t="shared" si="469"/>
        <v>0</v>
      </c>
      <c r="M4274" s="21" t="s">
        <v>5971</v>
      </c>
      <c r="N4274" s="30">
        <v>45976</v>
      </c>
      <c r="O4274" s="48">
        <v>38409</v>
      </c>
      <c r="P4274" s="21" t="s">
        <v>2046</v>
      </c>
      <c r="Q4274" s="21">
        <v>58158206610</v>
      </c>
      <c r="R4274" s="21" t="s">
        <v>5912</v>
      </c>
      <c r="S4274" s="3">
        <v>4</v>
      </c>
      <c r="T4274" s="37"/>
      <c r="U4274" s="21" t="s">
        <v>5871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71"/>
        <v>2</v>
      </c>
      <c r="Z4274" s="21" t="str">
        <f t="shared" si="472"/>
        <v>Saturday</v>
      </c>
      <c r="AA4274" s="21" t="str">
        <f t="shared" si="473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4273</v>
      </c>
      <c r="B4275" s="21" t="s">
        <v>5834</v>
      </c>
      <c r="C4275" s="30">
        <v>45965</v>
      </c>
      <c r="D4275" s="30">
        <v>45975</v>
      </c>
      <c r="E4275" s="47">
        <v>80.400000000000006</v>
      </c>
      <c r="F4275" s="47">
        <f t="shared" si="467"/>
        <v>7075.2000000000007</v>
      </c>
      <c r="G4275" s="48">
        <f t="shared" si="468"/>
        <v>7075.2000000000007</v>
      </c>
      <c r="H4275" s="21">
        <v>400214</v>
      </c>
      <c r="I4275" s="21" t="s">
        <v>5854</v>
      </c>
      <c r="J4275" s="21">
        <v>1</v>
      </c>
      <c r="K4275" s="21">
        <v>1</v>
      </c>
      <c r="L4275" s="21">
        <f t="shared" si="469"/>
        <v>0</v>
      </c>
      <c r="M4275" s="21" t="s">
        <v>5971</v>
      </c>
      <c r="N4275" s="30">
        <v>45976</v>
      </c>
      <c r="O4275" s="48">
        <v>12462</v>
      </c>
      <c r="P4275" s="21" t="s">
        <v>2046</v>
      </c>
      <c r="Q4275" s="21">
        <v>58158206610</v>
      </c>
      <c r="R4275" s="21" t="s">
        <v>5912</v>
      </c>
      <c r="S4275" s="3">
        <v>4</v>
      </c>
      <c r="T4275" s="37"/>
      <c r="U4275" s="21" t="s">
        <v>5871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71"/>
        <v>2</v>
      </c>
      <c r="Z4275" s="21" t="str">
        <f t="shared" si="472"/>
        <v>Saturday</v>
      </c>
      <c r="AA4275" s="21" t="str">
        <f t="shared" si="473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4274</v>
      </c>
      <c r="B4276" s="21" t="s">
        <v>5834</v>
      </c>
      <c r="C4276" s="30">
        <v>45965</v>
      </c>
      <c r="D4276" s="30">
        <v>45975</v>
      </c>
      <c r="E4276" s="47">
        <v>105.6</v>
      </c>
      <c r="F4276" s="47">
        <f t="shared" si="467"/>
        <v>9292.7999999999993</v>
      </c>
      <c r="G4276" s="48">
        <f t="shared" si="468"/>
        <v>9292.7999999999993</v>
      </c>
      <c r="H4276" s="21">
        <v>400230</v>
      </c>
      <c r="I4276" s="21" t="s">
        <v>4799</v>
      </c>
      <c r="J4276" s="21">
        <v>1</v>
      </c>
      <c r="K4276" s="21">
        <v>1</v>
      </c>
      <c r="L4276" s="21">
        <f t="shared" si="469"/>
        <v>0</v>
      </c>
      <c r="M4276" s="21" t="s">
        <v>5971</v>
      </c>
      <c r="N4276" s="30">
        <v>45976</v>
      </c>
      <c r="O4276" s="48">
        <v>16368</v>
      </c>
      <c r="P4276" s="21" t="s">
        <v>2046</v>
      </c>
      <c r="Q4276" s="21">
        <v>58158206610</v>
      </c>
      <c r="R4276" s="21" t="s">
        <v>5912</v>
      </c>
      <c r="S4276" s="3">
        <v>4</v>
      </c>
      <c r="T4276" s="37"/>
      <c r="U4276" s="21" t="s">
        <v>5871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71"/>
        <v>2</v>
      </c>
      <c r="Z4276" s="21" t="str">
        <f t="shared" si="472"/>
        <v>Saturday</v>
      </c>
      <c r="AA4276" s="21" t="str">
        <f t="shared" si="473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4275</v>
      </c>
      <c r="B4277" s="21" t="s">
        <v>5834</v>
      </c>
      <c r="C4277" s="30">
        <v>45965</v>
      </c>
      <c r="D4277" s="30">
        <v>45975</v>
      </c>
      <c r="E4277" s="47">
        <v>105.6</v>
      </c>
      <c r="F4277" s="47">
        <f t="shared" si="467"/>
        <v>9292.7999999999993</v>
      </c>
      <c r="G4277" s="48">
        <f t="shared" si="468"/>
        <v>9292.7999999999993</v>
      </c>
      <c r="H4277" s="21">
        <v>400232</v>
      </c>
      <c r="I4277" s="21" t="s">
        <v>4799</v>
      </c>
      <c r="J4277" s="21">
        <v>1</v>
      </c>
      <c r="K4277" s="21">
        <v>1</v>
      </c>
      <c r="L4277" s="21">
        <f t="shared" si="469"/>
        <v>0</v>
      </c>
      <c r="M4277" s="21" t="s">
        <v>5971</v>
      </c>
      <c r="N4277" s="30">
        <v>45976</v>
      </c>
      <c r="O4277" s="48">
        <v>16368</v>
      </c>
      <c r="P4277" s="21" t="s">
        <v>2046</v>
      </c>
      <c r="Q4277" s="21">
        <v>58158206610</v>
      </c>
      <c r="R4277" s="21" t="s">
        <v>5912</v>
      </c>
      <c r="S4277" s="3">
        <v>4</v>
      </c>
      <c r="T4277" s="37"/>
      <c r="U4277" s="21" t="s">
        <v>5871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71"/>
        <v>2</v>
      </c>
      <c r="Z4277" s="21" t="str">
        <f t="shared" si="472"/>
        <v>Saturday</v>
      </c>
      <c r="AA4277" s="21" t="str">
        <f t="shared" si="473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4276</v>
      </c>
      <c r="B4278" s="21" t="s">
        <v>5834</v>
      </c>
      <c r="C4278" s="30">
        <v>45965</v>
      </c>
      <c r="D4278" s="30">
        <v>45975</v>
      </c>
      <c r="E4278" s="47">
        <v>123.6</v>
      </c>
      <c r="F4278" s="47">
        <f t="shared" si="467"/>
        <v>10876.8</v>
      </c>
      <c r="G4278" s="48">
        <f t="shared" si="468"/>
        <v>10876.8</v>
      </c>
      <c r="H4278" s="21">
        <v>400233</v>
      </c>
      <c r="I4278" s="21" t="s">
        <v>4799</v>
      </c>
      <c r="J4278" s="21">
        <v>1</v>
      </c>
      <c r="K4278" s="21">
        <v>1</v>
      </c>
      <c r="L4278" s="21">
        <f t="shared" si="469"/>
        <v>0</v>
      </c>
      <c r="M4278" s="21" t="s">
        <v>5971</v>
      </c>
      <c r="N4278" s="30">
        <v>45976</v>
      </c>
      <c r="O4278" s="48">
        <v>19158</v>
      </c>
      <c r="P4278" s="21" t="s">
        <v>2046</v>
      </c>
      <c r="Q4278" s="21">
        <v>58158206610</v>
      </c>
      <c r="R4278" s="21" t="s">
        <v>5912</v>
      </c>
      <c r="S4278" s="3">
        <v>4</v>
      </c>
      <c r="T4278" s="37"/>
      <c r="U4278" s="21" t="s">
        <v>5871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71"/>
        <v>2</v>
      </c>
      <c r="Z4278" s="21" t="str">
        <f t="shared" si="472"/>
        <v>Saturday</v>
      </c>
      <c r="AA4278" s="21" t="str">
        <f t="shared" si="473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4277</v>
      </c>
      <c r="B4279" s="21" t="s">
        <v>5834</v>
      </c>
      <c r="C4279" s="30">
        <v>45965</v>
      </c>
      <c r="D4279" s="30">
        <v>45975</v>
      </c>
      <c r="E4279" s="47">
        <v>105.6</v>
      </c>
      <c r="F4279" s="47">
        <f t="shared" si="467"/>
        <v>9292.7999999999993</v>
      </c>
      <c r="G4279" s="48">
        <f t="shared" si="468"/>
        <v>9292.7999999999993</v>
      </c>
      <c r="H4279" s="21">
        <v>400326</v>
      </c>
      <c r="I4279" s="21" t="s">
        <v>4800</v>
      </c>
      <c r="J4279" s="21">
        <v>1</v>
      </c>
      <c r="K4279" s="21">
        <v>1</v>
      </c>
      <c r="L4279" s="21">
        <f t="shared" si="469"/>
        <v>0</v>
      </c>
      <c r="M4279" s="21" t="s">
        <v>5971</v>
      </c>
      <c r="N4279" s="30">
        <v>45976</v>
      </c>
      <c r="O4279" s="48">
        <v>16368</v>
      </c>
      <c r="P4279" s="21" t="s">
        <v>2046</v>
      </c>
      <c r="Q4279" s="21">
        <v>58158206610</v>
      </c>
      <c r="R4279" s="21" t="s">
        <v>5912</v>
      </c>
      <c r="S4279" s="3">
        <v>4</v>
      </c>
      <c r="T4279" s="37"/>
      <c r="U4279" s="21" t="s">
        <v>5871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71"/>
        <v>2</v>
      </c>
      <c r="Z4279" s="21" t="str">
        <f t="shared" si="472"/>
        <v>Saturday</v>
      </c>
      <c r="AA4279" s="21" t="str">
        <f t="shared" si="473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x14ac:dyDescent="0.25">
      <c r="A4280" s="21">
        <v>4278</v>
      </c>
      <c r="B4280" s="21" t="s">
        <v>5834</v>
      </c>
      <c r="C4280" s="30">
        <v>45965</v>
      </c>
      <c r="D4280" s="30">
        <v>45975</v>
      </c>
      <c r="E4280" s="47">
        <v>135.1</v>
      </c>
      <c r="F4280" s="47">
        <f t="shared" si="467"/>
        <v>11888.8</v>
      </c>
      <c r="G4280" s="48">
        <f t="shared" si="468"/>
        <v>11888.8</v>
      </c>
      <c r="H4280" s="21">
        <v>400345</v>
      </c>
      <c r="I4280" s="21" t="s">
        <v>4800</v>
      </c>
      <c r="J4280" s="21">
        <v>1</v>
      </c>
      <c r="K4280" s="21">
        <v>1</v>
      </c>
      <c r="L4280" s="21">
        <f t="shared" si="469"/>
        <v>0</v>
      </c>
      <c r="M4280" s="21" t="s">
        <v>5971</v>
      </c>
      <c r="N4280" s="30">
        <v>45976</v>
      </c>
      <c r="O4280" s="48">
        <v>17949</v>
      </c>
      <c r="P4280" s="21" t="s">
        <v>2046</v>
      </c>
      <c r="Q4280" s="21">
        <v>58158206610</v>
      </c>
      <c r="R4280" s="21" t="s">
        <v>5912</v>
      </c>
      <c r="S4280" s="3">
        <v>4</v>
      </c>
      <c r="T4280" s="37"/>
      <c r="U4280" s="21" t="s">
        <v>5871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71"/>
        <v>2</v>
      </c>
      <c r="Z4280" s="21" t="str">
        <f t="shared" si="472"/>
        <v>Saturday</v>
      </c>
      <c r="AA4280" s="21" t="str">
        <f t="shared" si="473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v>4279</v>
      </c>
      <c r="B4281" s="21" t="s">
        <v>5834</v>
      </c>
      <c r="C4281" s="30">
        <v>45965</v>
      </c>
      <c r="D4281" s="30">
        <v>45975</v>
      </c>
      <c r="E4281" s="47">
        <v>289.10000000000002</v>
      </c>
      <c r="F4281" s="47">
        <f t="shared" si="467"/>
        <v>25440.800000000003</v>
      </c>
      <c r="G4281" s="48">
        <f t="shared" si="468"/>
        <v>25440.800000000003</v>
      </c>
      <c r="H4281" s="21">
        <v>400350</v>
      </c>
      <c r="I4281" s="21" t="s">
        <v>4800</v>
      </c>
      <c r="J4281" s="21">
        <v>1</v>
      </c>
      <c r="K4281" s="21">
        <v>1</v>
      </c>
      <c r="L4281" s="21">
        <f t="shared" si="469"/>
        <v>0</v>
      </c>
      <c r="M4281" s="21" t="s">
        <v>5971</v>
      </c>
      <c r="N4281" s="30">
        <v>45976</v>
      </c>
      <c r="O4281" s="48">
        <v>38409</v>
      </c>
      <c r="P4281" s="21" t="s">
        <v>2046</v>
      </c>
      <c r="Q4281" s="21">
        <v>58158206610</v>
      </c>
      <c r="R4281" s="21" t="s">
        <v>5912</v>
      </c>
      <c r="S4281" s="3">
        <v>4</v>
      </c>
      <c r="T4281" s="37"/>
      <c r="U4281" s="21" t="s">
        <v>5871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71"/>
        <v>2</v>
      </c>
      <c r="Z4281" s="21" t="str">
        <f t="shared" si="472"/>
        <v>Saturday</v>
      </c>
      <c r="AA4281" s="21" t="str">
        <f t="shared" si="473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v>4280</v>
      </c>
      <c r="B4282" s="21" t="s">
        <v>5834</v>
      </c>
      <c r="C4282" s="30">
        <v>45965</v>
      </c>
      <c r="D4282" s="30">
        <v>45975</v>
      </c>
      <c r="E4282" s="47">
        <v>115.5</v>
      </c>
      <c r="F4282" s="47">
        <f t="shared" si="467"/>
        <v>10164</v>
      </c>
      <c r="G4282" s="48">
        <f t="shared" si="468"/>
        <v>10164</v>
      </c>
      <c r="H4282" s="21">
        <v>400639</v>
      </c>
      <c r="I4282" s="21" t="s">
        <v>4801</v>
      </c>
      <c r="J4282" s="21">
        <v>1</v>
      </c>
      <c r="K4282" s="21">
        <v>1</v>
      </c>
      <c r="L4282" s="21">
        <f t="shared" si="469"/>
        <v>0</v>
      </c>
      <c r="M4282" s="21" t="s">
        <v>5971</v>
      </c>
      <c r="N4282" s="30">
        <v>45976</v>
      </c>
      <c r="O4282" s="48">
        <v>15345</v>
      </c>
      <c r="P4282" s="21" t="s">
        <v>2046</v>
      </c>
      <c r="Q4282" s="21">
        <v>58158206610</v>
      </c>
      <c r="R4282" s="21" t="s">
        <v>5912</v>
      </c>
      <c r="S4282" s="3">
        <v>4</v>
      </c>
      <c r="T4282" s="37"/>
      <c r="U4282" s="21" t="s">
        <v>5871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71"/>
        <v>2</v>
      </c>
      <c r="Z4282" s="21" t="str">
        <f t="shared" si="472"/>
        <v>Saturday</v>
      </c>
      <c r="AA4282" s="21" t="str">
        <f t="shared" si="473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x14ac:dyDescent="0.25">
      <c r="A4283" s="21">
        <v>4281</v>
      </c>
      <c r="B4283" s="21" t="s">
        <v>5834</v>
      </c>
      <c r="C4283" s="30">
        <v>45965</v>
      </c>
      <c r="D4283" s="30">
        <v>45975</v>
      </c>
      <c r="E4283" s="47">
        <v>189</v>
      </c>
      <c r="F4283" s="47">
        <f t="shared" si="467"/>
        <v>16632</v>
      </c>
      <c r="G4283" s="48">
        <f t="shared" si="468"/>
        <v>16632</v>
      </c>
      <c r="H4283" s="21">
        <v>400651</v>
      </c>
      <c r="I4283" s="21" t="s">
        <v>4801</v>
      </c>
      <c r="J4283" s="21">
        <v>1</v>
      </c>
      <c r="K4283" s="21">
        <v>1</v>
      </c>
      <c r="L4283" s="21">
        <f t="shared" si="469"/>
        <v>0</v>
      </c>
      <c r="M4283" s="21" t="s">
        <v>5971</v>
      </c>
      <c r="N4283" s="30">
        <v>45976</v>
      </c>
      <c r="O4283" s="48">
        <v>25110</v>
      </c>
      <c r="P4283" s="21" t="s">
        <v>2046</v>
      </c>
      <c r="Q4283" s="21">
        <v>58158206610</v>
      </c>
      <c r="R4283" s="21" t="s">
        <v>5912</v>
      </c>
      <c r="S4283" s="3">
        <v>4</v>
      </c>
      <c r="T4283" s="37"/>
      <c r="U4283" s="21" t="s">
        <v>5871</v>
      </c>
      <c r="V4283" s="21" t="str">
        <f>VLOOKUP(P4283,'Customer List'!B:C,2,)</f>
        <v>Banglore</v>
      </c>
      <c r="W4283" s="38"/>
      <c r="X4283" s="30">
        <v>45978</v>
      </c>
      <c r="Y4283" s="21">
        <f t="shared" si="471"/>
        <v>2</v>
      </c>
      <c r="Z4283" s="21" t="str">
        <f t="shared" si="472"/>
        <v>Saturday</v>
      </c>
      <c r="AA4283" s="21" t="str">
        <f t="shared" si="473"/>
        <v>Monday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v>4282</v>
      </c>
      <c r="B4284" s="21" t="s">
        <v>5834</v>
      </c>
      <c r="C4284" s="30">
        <v>45965</v>
      </c>
      <c r="D4284" s="30">
        <v>45975</v>
      </c>
      <c r="E4284" s="47">
        <v>64.2</v>
      </c>
      <c r="F4284" s="47">
        <f t="shared" si="467"/>
        <v>5649.6</v>
      </c>
      <c r="G4284" s="48">
        <f t="shared" si="468"/>
        <v>5649.6</v>
      </c>
      <c r="H4284" s="21">
        <v>401209</v>
      </c>
      <c r="I4284" s="21" t="s">
        <v>4800</v>
      </c>
      <c r="J4284" s="21">
        <v>1</v>
      </c>
      <c r="K4284" s="21">
        <v>1</v>
      </c>
      <c r="L4284" s="21">
        <f t="shared" si="469"/>
        <v>0</v>
      </c>
      <c r="M4284" s="21" t="s">
        <v>5975</v>
      </c>
      <c r="N4284" s="30">
        <v>45976</v>
      </c>
      <c r="O4284" s="48">
        <v>9951</v>
      </c>
      <c r="P4284" s="21" t="s">
        <v>2048</v>
      </c>
      <c r="Q4284" s="21">
        <v>58158193041</v>
      </c>
      <c r="R4284" s="21" t="s">
        <v>5912</v>
      </c>
      <c r="S4284" s="3">
        <v>4</v>
      </c>
      <c r="T4284" s="37"/>
      <c r="U4284" s="21" t="s">
        <v>5871</v>
      </c>
      <c r="V4284" s="21" t="str">
        <f>VLOOKUP(P4284,'Customer List'!B:C,2,)</f>
        <v>Hyderabad</v>
      </c>
      <c r="W4284" s="38"/>
      <c r="X4284" s="30">
        <v>45979</v>
      </c>
      <c r="Y4284" s="21">
        <f t="shared" si="471"/>
        <v>3</v>
      </c>
      <c r="Z4284" s="21" t="str">
        <f t="shared" si="472"/>
        <v>Saturday</v>
      </c>
      <c r="AA4284" s="21" t="str">
        <f t="shared" si="473"/>
        <v>Tuesday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x14ac:dyDescent="0.25">
      <c r="A4285" s="21">
        <v>4283</v>
      </c>
      <c r="B4285" s="21" t="s">
        <v>5834</v>
      </c>
      <c r="C4285" s="30">
        <v>45965</v>
      </c>
      <c r="D4285" s="30">
        <v>45975</v>
      </c>
      <c r="E4285" s="47">
        <v>53.4</v>
      </c>
      <c r="F4285" s="47">
        <f t="shared" si="467"/>
        <v>4699.2</v>
      </c>
      <c r="G4285" s="48">
        <f t="shared" si="468"/>
        <v>23496</v>
      </c>
      <c r="H4285" s="21">
        <v>420201</v>
      </c>
      <c r="I4285" s="21" t="s">
        <v>1605</v>
      </c>
      <c r="J4285" s="21">
        <v>5</v>
      </c>
      <c r="K4285" s="21">
        <v>5</v>
      </c>
      <c r="L4285" s="21">
        <f t="shared" si="469"/>
        <v>0</v>
      </c>
      <c r="M4285" s="21" t="s">
        <v>5981</v>
      </c>
      <c r="N4285" s="30">
        <v>45976</v>
      </c>
      <c r="O4285" s="48">
        <v>48282</v>
      </c>
      <c r="P4285" s="21" t="s">
        <v>886</v>
      </c>
      <c r="Q4285" s="21">
        <v>58158192105</v>
      </c>
      <c r="R4285" s="21" t="s">
        <v>5912</v>
      </c>
      <c r="S4285" s="3">
        <v>4</v>
      </c>
      <c r="T4285" s="37"/>
      <c r="U4285" s="21" t="s">
        <v>5871</v>
      </c>
      <c r="V4285" s="21" t="str">
        <f>VLOOKUP(P4285,'Customer List'!B:C,2,)</f>
        <v>Karnataka</v>
      </c>
      <c r="W4285" s="38"/>
      <c r="X4285" s="30">
        <v>45978</v>
      </c>
      <c r="Y4285" s="21">
        <f t="shared" si="471"/>
        <v>2</v>
      </c>
      <c r="Z4285" s="21" t="str">
        <f t="shared" si="472"/>
        <v>Saturday</v>
      </c>
      <c r="AA4285" s="21" t="str">
        <f t="shared" si="473"/>
        <v>Monday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x14ac:dyDescent="0.25">
      <c r="A4286" s="21">
        <v>4284</v>
      </c>
      <c r="B4286" s="21" t="s">
        <v>5834</v>
      </c>
      <c r="C4286" s="30">
        <v>45965</v>
      </c>
      <c r="D4286" s="30">
        <v>45975</v>
      </c>
      <c r="E4286" s="47">
        <v>39</v>
      </c>
      <c r="F4286" s="47">
        <f t="shared" si="467"/>
        <v>3432</v>
      </c>
      <c r="G4286" s="48">
        <f t="shared" si="468"/>
        <v>3432</v>
      </c>
      <c r="H4286" s="21">
        <v>420301</v>
      </c>
      <c r="I4286" s="21" t="s">
        <v>2883</v>
      </c>
      <c r="J4286" s="21">
        <v>1</v>
      </c>
      <c r="K4286" s="21">
        <v>1</v>
      </c>
      <c r="L4286" s="21">
        <f t="shared" si="469"/>
        <v>0</v>
      </c>
      <c r="M4286" s="21" t="s">
        <v>5934</v>
      </c>
      <c r="N4286" s="30">
        <v>45979</v>
      </c>
      <c r="O4286" s="48">
        <v>6240</v>
      </c>
      <c r="P4286" s="21" t="s">
        <v>208</v>
      </c>
      <c r="Q4286" s="21" t="s">
        <v>1127</v>
      </c>
      <c r="R4286" s="21" t="s">
        <v>1127</v>
      </c>
      <c r="S4286" s="3">
        <v>4</v>
      </c>
      <c r="T4286" s="37"/>
      <c r="U4286" s="21" t="s">
        <v>5871</v>
      </c>
      <c r="V4286" s="21" t="str">
        <f>VLOOKUP(P4286,'Customer List'!B:C,2,)</f>
        <v>Delhi</v>
      </c>
      <c r="W4286" s="38"/>
      <c r="X4286" s="30">
        <f t="shared" ref="X4286" si="483">IF(OR(R4286 = "PRIYANKA MADAM", R4286 = "DEEPAK", R4286 = "PORTER"),N4286,"")</f>
        <v>45979</v>
      </c>
      <c r="Y4286" s="21">
        <f t="shared" si="471"/>
        <v>0</v>
      </c>
      <c r="Z4286" s="21" t="str">
        <f t="shared" si="472"/>
        <v>Tuesday</v>
      </c>
      <c r="AA4286" s="21" t="str">
        <f t="shared" si="473"/>
        <v>Tuesday</v>
      </c>
      <c r="AB4286" s="21" t="str">
        <f>VLOOKUP(U4286,'Currency Sheet'!A:C,3,)</f>
        <v>DOLLAR</v>
      </c>
      <c r="AC4286" s="42" t="str">
        <f>VLOOKUP(P4286,'Customer List'!B:D,3,)</f>
        <v>Local</v>
      </c>
    </row>
    <row r="4287" spans="1:29" x14ac:dyDescent="0.25">
      <c r="A4287" s="21">
        <v>4285</v>
      </c>
      <c r="B4287" s="21" t="s">
        <v>5834</v>
      </c>
      <c r="C4287" s="30">
        <v>45965</v>
      </c>
      <c r="D4287" s="30">
        <v>45975</v>
      </c>
      <c r="E4287" s="47">
        <v>18</v>
      </c>
      <c r="F4287" s="47">
        <f t="shared" si="467"/>
        <v>1584</v>
      </c>
      <c r="G4287" s="48">
        <f t="shared" si="468"/>
        <v>1584</v>
      </c>
      <c r="H4287" s="21">
        <v>420403</v>
      </c>
      <c r="I4287" s="21" t="s">
        <v>14</v>
      </c>
      <c r="J4287" s="21">
        <v>1</v>
      </c>
      <c r="K4287" s="21">
        <v>1</v>
      </c>
      <c r="L4287" s="21">
        <f t="shared" si="469"/>
        <v>0</v>
      </c>
      <c r="M4287" s="21" t="s">
        <v>5956</v>
      </c>
      <c r="N4287" s="30">
        <v>45978</v>
      </c>
      <c r="O4287" s="48">
        <v>3255</v>
      </c>
      <c r="P4287" s="21" t="s">
        <v>2170</v>
      </c>
      <c r="Q4287" s="21">
        <v>58158258476</v>
      </c>
      <c r="R4287" s="21" t="s">
        <v>5912</v>
      </c>
      <c r="S4287" s="3">
        <v>4</v>
      </c>
      <c r="T4287" s="37"/>
      <c r="U4287" s="21" t="s">
        <v>5871</v>
      </c>
      <c r="V4287" s="21" t="str">
        <f>VLOOKUP(P4287,'Customer List'!B:C,2,)</f>
        <v>Gujrat</v>
      </c>
      <c r="W4287" s="38"/>
      <c r="X4287" s="30">
        <v>45981</v>
      </c>
      <c r="Y4287" s="21">
        <f t="shared" si="471"/>
        <v>3</v>
      </c>
      <c r="Z4287" s="21" t="str">
        <f t="shared" si="472"/>
        <v>Monday</v>
      </c>
      <c r="AA4287" s="21" t="str">
        <f t="shared" si="473"/>
        <v>Thursday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x14ac:dyDescent="0.25">
      <c r="A4288" s="21">
        <v>4286</v>
      </c>
      <c r="B4288" s="21" t="s">
        <v>5834</v>
      </c>
      <c r="C4288" s="30">
        <v>45965</v>
      </c>
      <c r="D4288" s="30">
        <v>45975</v>
      </c>
      <c r="E4288" s="47">
        <v>53.4</v>
      </c>
      <c r="F4288" s="47">
        <f t="shared" si="467"/>
        <v>4699.2</v>
      </c>
      <c r="G4288" s="48">
        <f t="shared" si="468"/>
        <v>4699.2</v>
      </c>
      <c r="H4288" s="21">
        <v>423101</v>
      </c>
      <c r="I4288" s="21" t="s">
        <v>1265</v>
      </c>
      <c r="J4288" s="21">
        <v>1</v>
      </c>
      <c r="K4288" s="21">
        <v>1</v>
      </c>
      <c r="L4288" s="21">
        <f t="shared" si="469"/>
        <v>0</v>
      </c>
      <c r="M4288" s="21" t="s">
        <v>5993</v>
      </c>
      <c r="N4288" s="30">
        <v>45976</v>
      </c>
      <c r="O4288" s="48">
        <v>6760.44</v>
      </c>
      <c r="P4288" s="21" t="s">
        <v>276</v>
      </c>
      <c r="Q4288" s="21">
        <v>58158193520</v>
      </c>
      <c r="R4288" s="21" t="s">
        <v>5912</v>
      </c>
      <c r="S4288" s="3">
        <v>-20</v>
      </c>
      <c r="T4288" s="37"/>
      <c r="U4288" s="21" t="s">
        <v>5871</v>
      </c>
      <c r="V4288" s="21" t="str">
        <f>VLOOKUP(P4288,'Customer List'!B:C,2,)</f>
        <v>Pune</v>
      </c>
      <c r="W4288" s="38"/>
      <c r="X4288" s="30">
        <v>45979</v>
      </c>
      <c r="Y4288" s="21">
        <f t="shared" si="471"/>
        <v>3</v>
      </c>
      <c r="Z4288" s="21" t="str">
        <f t="shared" si="472"/>
        <v>Saturday</v>
      </c>
      <c r="AA4288" s="21" t="str">
        <f t="shared" si="473"/>
        <v>Tuesday</v>
      </c>
      <c r="AB4288" s="21" t="str">
        <f>VLOOKUP(U4288,'Currency Sheet'!A:C,3,)</f>
        <v>DOLLAR</v>
      </c>
      <c r="AC4288" s="42" t="str">
        <f>VLOOKUP(P4288,'Customer List'!B:D,3,)</f>
        <v>OutStation</v>
      </c>
    </row>
    <row r="4289" spans="1:29" x14ac:dyDescent="0.25">
      <c r="A4289" s="21">
        <v>4287</v>
      </c>
      <c r="B4289" s="21" t="s">
        <v>5834</v>
      </c>
      <c r="C4289" s="30">
        <v>45965</v>
      </c>
      <c r="D4289" s="30">
        <v>45975</v>
      </c>
      <c r="E4289" s="47">
        <v>201</v>
      </c>
      <c r="F4289" s="47">
        <f t="shared" si="467"/>
        <v>17688</v>
      </c>
      <c r="G4289" s="48">
        <f t="shared" si="468"/>
        <v>53064</v>
      </c>
      <c r="H4289" s="21">
        <v>423106</v>
      </c>
      <c r="I4289" s="21" t="s">
        <v>19</v>
      </c>
      <c r="J4289" s="21">
        <v>3</v>
      </c>
      <c r="K4289" s="21">
        <v>3</v>
      </c>
      <c r="L4289" s="21">
        <f t="shared" si="469"/>
        <v>0</v>
      </c>
      <c r="M4289" s="21" t="s">
        <v>6118</v>
      </c>
      <c r="N4289" s="30">
        <v>45986</v>
      </c>
      <c r="O4289" s="48">
        <v>85927.5</v>
      </c>
      <c r="P4289" s="21" t="s">
        <v>42</v>
      </c>
      <c r="Q4289" s="21" t="s">
        <v>5959</v>
      </c>
      <c r="R4289" s="21" t="s">
        <v>6091</v>
      </c>
      <c r="S4289" s="3">
        <v>-20</v>
      </c>
      <c r="T4289" s="37"/>
      <c r="U4289" s="21" t="s">
        <v>5871</v>
      </c>
      <c r="V4289" s="21" t="str">
        <f>VLOOKUP(P4289,'Customer List'!B:C,2,)</f>
        <v>Faridabad</v>
      </c>
      <c r="W4289" s="38"/>
      <c r="X4289" s="30">
        <f t="shared" ref="X4289" si="484">IF(OR(R4289 = "PRIYANKA MADAM", R4289 = "DEEPAK", R4289 = "PORTER"),N4289,"")</f>
        <v>45986</v>
      </c>
      <c r="Y4289" s="21">
        <f t="shared" si="471"/>
        <v>0</v>
      </c>
      <c r="Z4289" s="21" t="str">
        <f t="shared" si="472"/>
        <v>Tuesday</v>
      </c>
      <c r="AA4289" s="21" t="str">
        <f t="shared" si="473"/>
        <v>Tuesday</v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x14ac:dyDescent="0.25">
      <c r="A4290" s="21">
        <v>4288</v>
      </c>
      <c r="B4290" s="21" t="s">
        <v>5834</v>
      </c>
      <c r="C4290" s="30">
        <v>45965</v>
      </c>
      <c r="D4290" s="30">
        <v>45975</v>
      </c>
      <c r="E4290" s="47">
        <v>99</v>
      </c>
      <c r="F4290" s="47">
        <f t="shared" si="467"/>
        <v>8712</v>
      </c>
      <c r="G4290" s="48">
        <f t="shared" si="468"/>
        <v>8712</v>
      </c>
      <c r="H4290" s="21">
        <v>424401</v>
      </c>
      <c r="I4290" s="21" t="s">
        <v>1342</v>
      </c>
      <c r="J4290" s="21">
        <v>1</v>
      </c>
      <c r="K4290" s="21">
        <v>1</v>
      </c>
      <c r="L4290" s="21">
        <f t="shared" si="469"/>
        <v>0</v>
      </c>
      <c r="M4290" s="21" t="s">
        <v>5993</v>
      </c>
      <c r="N4290" s="30">
        <v>45976</v>
      </c>
      <c r="O4290" s="48">
        <v>12533.4</v>
      </c>
      <c r="P4290" s="21" t="s">
        <v>276</v>
      </c>
      <c r="Q4290" s="21">
        <v>58158193520</v>
      </c>
      <c r="R4290" s="21" t="s">
        <v>5912</v>
      </c>
      <c r="S4290" s="3">
        <v>4</v>
      </c>
      <c r="T4290" s="37"/>
      <c r="U4290" s="21" t="s">
        <v>5871</v>
      </c>
      <c r="V4290" s="21" t="str">
        <f>VLOOKUP(P4290,'Customer List'!B:C,2,)</f>
        <v>Pune</v>
      </c>
      <c r="W4290" s="38"/>
      <c r="X4290" s="30">
        <v>45979</v>
      </c>
      <c r="Y4290" s="21">
        <f t="shared" si="471"/>
        <v>3</v>
      </c>
      <c r="Z4290" s="21" t="str">
        <f t="shared" si="472"/>
        <v>Saturday</v>
      </c>
      <c r="AA4290" s="21" t="str">
        <f t="shared" si="473"/>
        <v>Tuesday</v>
      </c>
      <c r="AB4290" s="21" t="str">
        <f>VLOOKUP(U4290,'Currency Sheet'!A:C,3,)</f>
        <v>DOLLAR</v>
      </c>
      <c r="AC4290" s="42" t="str">
        <f>VLOOKUP(P4290,'Customer List'!B:D,3,)</f>
        <v>OutStation</v>
      </c>
    </row>
    <row r="4291" spans="1:29" x14ac:dyDescent="0.25">
      <c r="A4291" s="21">
        <v>4289</v>
      </c>
      <c r="B4291" s="21" t="s">
        <v>5834</v>
      </c>
      <c r="C4291" s="30">
        <v>45965</v>
      </c>
      <c r="D4291" s="30">
        <v>45975</v>
      </c>
      <c r="E4291" s="47">
        <v>99</v>
      </c>
      <c r="F4291" s="47">
        <f t="shared" si="467"/>
        <v>8712</v>
      </c>
      <c r="G4291" s="48">
        <f t="shared" si="468"/>
        <v>8712</v>
      </c>
      <c r="H4291" s="21">
        <v>424401</v>
      </c>
      <c r="I4291" s="21" t="s">
        <v>1342</v>
      </c>
      <c r="J4291" s="21">
        <v>1</v>
      </c>
      <c r="K4291" s="21">
        <v>1</v>
      </c>
      <c r="L4291" s="21">
        <f t="shared" si="469"/>
        <v>0</v>
      </c>
      <c r="M4291" s="21" t="s">
        <v>6120</v>
      </c>
      <c r="N4291" s="30">
        <v>45986</v>
      </c>
      <c r="O4291" s="48">
        <v>0</v>
      </c>
      <c r="P4291" s="21" t="s">
        <v>42</v>
      </c>
      <c r="Q4291" s="21" t="s">
        <v>5959</v>
      </c>
      <c r="R4291" s="21" t="s">
        <v>637</v>
      </c>
      <c r="S4291" s="3">
        <v>4</v>
      </c>
      <c r="T4291" s="37" t="s">
        <v>609</v>
      </c>
      <c r="U4291" s="21" t="s">
        <v>5871</v>
      </c>
      <c r="V4291" s="21" t="str">
        <f>VLOOKUP(P4291,'Customer List'!B:C,2,)</f>
        <v>Faridabad</v>
      </c>
      <c r="W4291" s="38"/>
      <c r="X4291" s="30">
        <f t="shared" ref="X4291" si="485">IF(OR(R4291 = "PRIYANKA MADAM", R4291 = "DEEPAK", R4291 = "PORTER"),N4291,"")</f>
        <v>45986</v>
      </c>
      <c r="Y4291" s="21">
        <f t="shared" si="471"/>
        <v>0</v>
      </c>
      <c r="Z4291" s="21" t="str">
        <f t="shared" si="472"/>
        <v>Tuesday</v>
      </c>
      <c r="AA4291" s="21" t="str">
        <f t="shared" si="473"/>
        <v>Tuesday</v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x14ac:dyDescent="0.25">
      <c r="A4292" s="21">
        <v>4290</v>
      </c>
      <c r="B4292" s="21" t="s">
        <v>5834</v>
      </c>
      <c r="C4292" s="30">
        <v>45965</v>
      </c>
      <c r="D4292" s="30">
        <v>45975</v>
      </c>
      <c r="E4292" s="47">
        <v>141</v>
      </c>
      <c r="F4292" s="47">
        <f t="shared" si="467"/>
        <v>12408</v>
      </c>
      <c r="G4292" s="48">
        <f t="shared" si="468"/>
        <v>12408</v>
      </c>
      <c r="H4292" s="21">
        <v>424602</v>
      </c>
      <c r="I4292" s="21" t="s">
        <v>1240</v>
      </c>
      <c r="J4292" s="21">
        <v>1</v>
      </c>
      <c r="K4292" s="21">
        <v>1</v>
      </c>
      <c r="L4292" s="21">
        <f t="shared" si="469"/>
        <v>0</v>
      </c>
      <c r="M4292" s="21" t="s">
        <v>5993</v>
      </c>
      <c r="N4292" s="30">
        <v>45976</v>
      </c>
      <c r="O4292" s="48">
        <v>17850.599999999999</v>
      </c>
      <c r="P4292" s="21" t="s">
        <v>276</v>
      </c>
      <c r="Q4292" s="21">
        <v>58158193520</v>
      </c>
      <c r="R4292" s="21" t="s">
        <v>5912</v>
      </c>
      <c r="S4292" s="3">
        <v>4</v>
      </c>
      <c r="T4292" s="37"/>
      <c r="U4292" s="21" t="s">
        <v>5871</v>
      </c>
      <c r="V4292" s="21" t="str">
        <f>VLOOKUP(P4292,'Customer List'!B:C,2,)</f>
        <v>Pune</v>
      </c>
      <c r="W4292" s="38"/>
      <c r="X4292" s="30">
        <v>45979</v>
      </c>
      <c r="Y4292" s="21">
        <f t="shared" si="471"/>
        <v>3</v>
      </c>
      <c r="Z4292" s="21" t="str">
        <f t="shared" si="472"/>
        <v>Saturday</v>
      </c>
      <c r="AA4292" s="21" t="str">
        <f t="shared" si="473"/>
        <v>Tuesday</v>
      </c>
      <c r="AB4292" s="21" t="str">
        <f>VLOOKUP(U4292,'Currency Sheet'!A:C,3,)</f>
        <v>DOLLAR</v>
      </c>
      <c r="AC4292" s="42" t="str">
        <f>VLOOKUP(P4292,'Customer List'!B:D,3,)</f>
        <v>OutStation</v>
      </c>
    </row>
    <row r="4293" spans="1:29" x14ac:dyDescent="0.25">
      <c r="A4293" s="21">
        <v>4291</v>
      </c>
      <c r="B4293" s="21" t="s">
        <v>5834</v>
      </c>
      <c r="C4293" s="30">
        <v>45965</v>
      </c>
      <c r="D4293" s="30">
        <v>45975</v>
      </c>
      <c r="E4293" s="47">
        <v>141</v>
      </c>
      <c r="F4293" s="47">
        <f t="shared" ref="F4293:F4356" si="486">IF(AB4293="DOLLAR",E4293*88,E4293)</f>
        <v>12408</v>
      </c>
      <c r="G4293" s="48">
        <f t="shared" ref="G4293:G4356" si="487">F4293*J4293</f>
        <v>12408</v>
      </c>
      <c r="H4293" s="21">
        <v>424602</v>
      </c>
      <c r="I4293" s="21" t="s">
        <v>1240</v>
      </c>
      <c r="J4293" s="21">
        <v>1</v>
      </c>
      <c r="K4293" s="21">
        <v>1</v>
      </c>
      <c r="L4293" s="21">
        <f t="shared" ref="L4293:L4356" si="488">J4293-K4293</f>
        <v>0</v>
      </c>
      <c r="M4293" s="21" t="s">
        <v>6242</v>
      </c>
      <c r="N4293" s="30">
        <v>45985</v>
      </c>
      <c r="O4293" s="48">
        <v>34603.75</v>
      </c>
      <c r="P4293" s="21" t="s">
        <v>30</v>
      </c>
      <c r="Q4293" s="21" t="s">
        <v>5959</v>
      </c>
      <c r="R4293" s="21" t="s">
        <v>847</v>
      </c>
      <c r="S4293" s="3">
        <v>4</v>
      </c>
      <c r="T4293" s="37"/>
      <c r="U4293" s="21" t="s">
        <v>5871</v>
      </c>
      <c r="V4293" s="21" t="str">
        <f>VLOOKUP(P4293,'Customer List'!B:C,2,)</f>
        <v>Delhi</v>
      </c>
      <c r="W4293" s="38"/>
      <c r="X4293" s="30">
        <f t="shared" ref="X4293:X4299" si="489">IF(OR(R4293 = "PRIYANKA MADAM", R4293 = "DEEPAK", R4293 = "PORTER"),N4293,"")</f>
        <v>45985</v>
      </c>
      <c r="Y4293" s="21">
        <f t="shared" ref="Y4293:Y4356" si="490">IF(X4293="", "", X4293-N4293)</f>
        <v>0</v>
      </c>
      <c r="Z4293" s="21" t="str">
        <f t="shared" ref="Z4293:Z4356" si="491">IF(N4293="", "", TEXT(N4293, "dddd"))</f>
        <v>Monday</v>
      </c>
      <c r="AA4293" s="21" t="str">
        <f t="shared" ref="AA4293:AA4356" si="492">IF(X4293="", "", TEXT(X4293, "dddd"))</f>
        <v>Monday</v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x14ac:dyDescent="0.25">
      <c r="A4294" s="21">
        <v>4292</v>
      </c>
      <c r="B4294" s="21" t="s">
        <v>5834</v>
      </c>
      <c r="C4294" s="30">
        <v>45965</v>
      </c>
      <c r="D4294" s="30">
        <v>45975</v>
      </c>
      <c r="E4294" s="47">
        <v>95.4</v>
      </c>
      <c r="F4294" s="47">
        <f t="shared" si="486"/>
        <v>8395.2000000000007</v>
      </c>
      <c r="G4294" s="48">
        <f t="shared" si="487"/>
        <v>8395.2000000000007</v>
      </c>
      <c r="H4294" s="21">
        <v>425401</v>
      </c>
      <c r="I4294" s="21" t="s">
        <v>3037</v>
      </c>
      <c r="J4294" s="21">
        <v>1</v>
      </c>
      <c r="K4294" s="21">
        <v>1</v>
      </c>
      <c r="L4294" s="21">
        <f t="shared" si="488"/>
        <v>0</v>
      </c>
      <c r="M4294" s="21" t="s">
        <v>6120</v>
      </c>
      <c r="N4294" s="30">
        <v>45986</v>
      </c>
      <c r="O4294" s="48">
        <v>0</v>
      </c>
      <c r="P4294" s="21" t="s">
        <v>42</v>
      </c>
      <c r="Q4294" s="21" t="s">
        <v>5959</v>
      </c>
      <c r="R4294" s="21" t="s">
        <v>637</v>
      </c>
      <c r="S4294" s="3">
        <v>4</v>
      </c>
      <c r="T4294" s="37" t="s">
        <v>609</v>
      </c>
      <c r="U4294" s="21" t="s">
        <v>5871</v>
      </c>
      <c r="V4294" s="21" t="str">
        <f>VLOOKUP(P4294,'Customer List'!B:C,2,)</f>
        <v>Faridabad</v>
      </c>
      <c r="W4294" s="38"/>
      <c r="X4294" s="30">
        <f t="shared" si="489"/>
        <v>45986</v>
      </c>
      <c r="Y4294" s="21">
        <f t="shared" si="490"/>
        <v>0</v>
      </c>
      <c r="Z4294" s="21" t="str">
        <f t="shared" si="491"/>
        <v>Tuesday</v>
      </c>
      <c r="AA4294" s="21" t="str">
        <f t="shared" si="492"/>
        <v>Tuesday</v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x14ac:dyDescent="0.25">
      <c r="A4295" s="21">
        <v>4293</v>
      </c>
      <c r="B4295" s="21" t="s">
        <v>5834</v>
      </c>
      <c r="C4295" s="30">
        <v>45965</v>
      </c>
      <c r="D4295" s="30">
        <v>45975</v>
      </c>
      <c r="E4295" s="47">
        <v>49.8</v>
      </c>
      <c r="F4295" s="47">
        <f t="shared" si="486"/>
        <v>4382.3999999999996</v>
      </c>
      <c r="G4295" s="48">
        <f t="shared" si="487"/>
        <v>4382.3999999999996</v>
      </c>
      <c r="H4295" s="21">
        <v>503807</v>
      </c>
      <c r="I4295" s="21" t="s">
        <v>4823</v>
      </c>
      <c r="J4295" s="21">
        <v>1</v>
      </c>
      <c r="K4295" s="21">
        <v>1</v>
      </c>
      <c r="L4295" s="21">
        <f t="shared" si="488"/>
        <v>0</v>
      </c>
      <c r="M4295" s="21" t="s">
        <v>6118</v>
      </c>
      <c r="N4295" s="30">
        <v>45986</v>
      </c>
      <c r="O4295" s="48">
        <v>7096.5</v>
      </c>
      <c r="P4295" s="21" t="s">
        <v>42</v>
      </c>
      <c r="Q4295" s="21" t="s">
        <v>5959</v>
      </c>
      <c r="R4295" s="21" t="s">
        <v>6091</v>
      </c>
      <c r="S4295" s="3">
        <v>4</v>
      </c>
      <c r="T4295" s="37"/>
      <c r="U4295" s="21" t="s">
        <v>5871</v>
      </c>
      <c r="V4295" s="21" t="str">
        <f>VLOOKUP(P4295,'Customer List'!B:C,2,)</f>
        <v>Faridabad</v>
      </c>
      <c r="W4295" s="38"/>
      <c r="X4295" s="30">
        <f t="shared" si="489"/>
        <v>45986</v>
      </c>
      <c r="Y4295" s="21">
        <f t="shared" si="490"/>
        <v>0</v>
      </c>
      <c r="Z4295" s="21" t="str">
        <f t="shared" si="491"/>
        <v>Tuesday</v>
      </c>
      <c r="AA4295" s="21" t="str">
        <f t="shared" si="492"/>
        <v>Tuesday</v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x14ac:dyDescent="0.25">
      <c r="A4296" s="21">
        <v>4294</v>
      </c>
      <c r="B4296" s="21" t="s">
        <v>5834</v>
      </c>
      <c r="C4296" s="30">
        <v>45965</v>
      </c>
      <c r="D4296" s="30">
        <v>45975</v>
      </c>
      <c r="E4296" s="47">
        <v>200.2</v>
      </c>
      <c r="F4296" s="47">
        <f t="shared" si="486"/>
        <v>17617.599999999999</v>
      </c>
      <c r="G4296" s="48">
        <f t="shared" si="487"/>
        <v>17617.599999999999</v>
      </c>
      <c r="H4296" s="21">
        <v>503833</v>
      </c>
      <c r="I4296" s="21" t="s">
        <v>4823</v>
      </c>
      <c r="J4296" s="21">
        <v>1</v>
      </c>
      <c r="K4296" s="21">
        <v>1</v>
      </c>
      <c r="L4296" s="21">
        <f t="shared" si="488"/>
        <v>0</v>
      </c>
      <c r="M4296" s="21" t="s">
        <v>6123</v>
      </c>
      <c r="N4296" s="30">
        <v>45987</v>
      </c>
      <c r="O4296" s="48">
        <v>39897</v>
      </c>
      <c r="P4296" s="21" t="s">
        <v>625</v>
      </c>
      <c r="Q4296" s="21"/>
      <c r="R4296" s="21"/>
      <c r="S4296" s="3">
        <v>4</v>
      </c>
      <c r="T4296" s="37"/>
      <c r="U4296" s="21" t="s">
        <v>5871</v>
      </c>
      <c r="V4296" s="21" t="str">
        <f>VLOOKUP(P4296,'Customer List'!B:C,2,)</f>
        <v>Delhi</v>
      </c>
      <c r="W4296" s="38"/>
      <c r="X4296" s="30" t="str">
        <f t="shared" si="489"/>
        <v/>
      </c>
      <c r="Y4296" s="21" t="str">
        <f t="shared" si="490"/>
        <v/>
      </c>
      <c r="Z4296" s="21" t="str">
        <f t="shared" si="491"/>
        <v>Wednesday</v>
      </c>
      <c r="AA4296" s="21" t="str">
        <f t="shared" si="492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v>4295</v>
      </c>
      <c r="B4297" s="21" t="s">
        <v>5834</v>
      </c>
      <c r="C4297" s="30">
        <v>45965</v>
      </c>
      <c r="D4297" s="30">
        <v>45975</v>
      </c>
      <c r="E4297" s="47">
        <v>198.1</v>
      </c>
      <c r="F4297" s="47">
        <f t="shared" si="486"/>
        <v>17432.8</v>
      </c>
      <c r="G4297" s="48">
        <f t="shared" si="487"/>
        <v>17432.8</v>
      </c>
      <c r="H4297" s="21">
        <v>505838</v>
      </c>
      <c r="I4297" s="21" t="s">
        <v>4824</v>
      </c>
      <c r="J4297" s="21">
        <v>1</v>
      </c>
      <c r="K4297" s="21">
        <v>1</v>
      </c>
      <c r="L4297" s="21">
        <f t="shared" si="488"/>
        <v>0</v>
      </c>
      <c r="M4297" s="21" t="s">
        <v>6118</v>
      </c>
      <c r="N4297" s="30">
        <v>45986</v>
      </c>
      <c r="O4297" s="48">
        <v>24196.5</v>
      </c>
      <c r="P4297" s="21" t="s">
        <v>42</v>
      </c>
      <c r="Q4297" s="21" t="s">
        <v>5959</v>
      </c>
      <c r="R4297" s="21" t="s">
        <v>6091</v>
      </c>
      <c r="S4297" s="3">
        <v>4</v>
      </c>
      <c r="T4297" s="37"/>
      <c r="U4297" s="21" t="s">
        <v>5871</v>
      </c>
      <c r="V4297" s="21" t="str">
        <f>VLOOKUP(P4297,'Customer List'!B:C,2,)</f>
        <v>Faridabad</v>
      </c>
      <c r="W4297" s="38"/>
      <c r="X4297" s="30">
        <f t="shared" si="489"/>
        <v>45986</v>
      </c>
      <c r="Y4297" s="21">
        <f t="shared" si="490"/>
        <v>0</v>
      </c>
      <c r="Z4297" s="21" t="str">
        <f t="shared" si="491"/>
        <v>Tuesday</v>
      </c>
      <c r="AA4297" s="21" t="str">
        <f t="shared" si="492"/>
        <v>Tuesday</v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x14ac:dyDescent="0.25">
      <c r="A4298" s="21">
        <v>4296</v>
      </c>
      <c r="B4298" s="21" t="s">
        <v>5834</v>
      </c>
      <c r="C4298" s="30">
        <v>45965</v>
      </c>
      <c r="D4298" s="30">
        <v>45975</v>
      </c>
      <c r="E4298" s="47">
        <v>83.4</v>
      </c>
      <c r="F4298" s="47">
        <f t="shared" si="486"/>
        <v>7339.2000000000007</v>
      </c>
      <c r="G4298" s="48">
        <f t="shared" si="487"/>
        <v>7339.2000000000007</v>
      </c>
      <c r="H4298" s="21">
        <v>505845</v>
      </c>
      <c r="I4298" s="21" t="s">
        <v>4824</v>
      </c>
      <c r="J4298" s="21">
        <v>1</v>
      </c>
      <c r="K4298" s="21">
        <v>1</v>
      </c>
      <c r="L4298" s="21">
        <f t="shared" si="488"/>
        <v>0</v>
      </c>
      <c r="M4298" s="21" t="s">
        <v>6118</v>
      </c>
      <c r="N4298" s="30">
        <v>45986</v>
      </c>
      <c r="O4298" s="48">
        <v>11884.5</v>
      </c>
      <c r="P4298" s="21" t="s">
        <v>42</v>
      </c>
      <c r="Q4298" s="21" t="s">
        <v>5959</v>
      </c>
      <c r="R4298" s="21" t="s">
        <v>6091</v>
      </c>
      <c r="S4298" s="3">
        <v>4</v>
      </c>
      <c r="T4298" s="37"/>
      <c r="U4298" s="21" t="s">
        <v>5871</v>
      </c>
      <c r="V4298" s="21" t="str">
        <f>VLOOKUP(P4298,'Customer List'!B:C,2,)</f>
        <v>Faridabad</v>
      </c>
      <c r="W4298" s="38"/>
      <c r="X4298" s="30">
        <f t="shared" si="489"/>
        <v>45986</v>
      </c>
      <c r="Y4298" s="21">
        <f t="shared" si="490"/>
        <v>0</v>
      </c>
      <c r="Z4298" s="21" t="str">
        <f t="shared" si="491"/>
        <v>Tuesday</v>
      </c>
      <c r="AA4298" s="21" t="str">
        <f t="shared" si="492"/>
        <v>Tuesday</v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x14ac:dyDescent="0.25">
      <c r="A4299" s="21">
        <v>4297</v>
      </c>
      <c r="B4299" s="21" t="s">
        <v>5834</v>
      </c>
      <c r="C4299" s="30">
        <v>45965</v>
      </c>
      <c r="D4299" s="30">
        <v>45975</v>
      </c>
      <c r="E4299" s="47">
        <v>105.6</v>
      </c>
      <c r="F4299" s="47">
        <f t="shared" si="486"/>
        <v>9292.7999999999993</v>
      </c>
      <c r="G4299" s="48">
        <f t="shared" si="487"/>
        <v>9292.7999999999993</v>
      </c>
      <c r="H4299" s="21">
        <v>506947</v>
      </c>
      <c r="I4299" s="21" t="s">
        <v>5550</v>
      </c>
      <c r="J4299" s="21">
        <v>1</v>
      </c>
      <c r="K4299" s="21">
        <v>1</v>
      </c>
      <c r="L4299" s="21">
        <f t="shared" si="488"/>
        <v>0</v>
      </c>
      <c r="M4299" s="21" t="s">
        <v>6118</v>
      </c>
      <c r="N4299" s="30">
        <v>45986</v>
      </c>
      <c r="O4299" s="48">
        <v>15048</v>
      </c>
      <c r="P4299" s="21" t="s">
        <v>42</v>
      </c>
      <c r="Q4299" s="21" t="s">
        <v>5959</v>
      </c>
      <c r="R4299" s="21" t="s">
        <v>6091</v>
      </c>
      <c r="S4299" s="3">
        <v>4</v>
      </c>
      <c r="T4299" s="37"/>
      <c r="U4299" s="21" t="s">
        <v>5871</v>
      </c>
      <c r="V4299" s="21" t="str">
        <f>VLOOKUP(P4299,'Customer List'!B:C,2,)</f>
        <v>Faridabad</v>
      </c>
      <c r="W4299" s="38"/>
      <c r="X4299" s="30">
        <f t="shared" si="489"/>
        <v>45986</v>
      </c>
      <c r="Y4299" s="21">
        <f t="shared" si="490"/>
        <v>0</v>
      </c>
      <c r="Z4299" s="21" t="str">
        <f t="shared" si="491"/>
        <v>Tuesday</v>
      </c>
      <c r="AA4299" s="21" t="str">
        <f t="shared" si="492"/>
        <v>Tuesday</v>
      </c>
      <c r="AB4299" s="21" t="str">
        <f>VLOOKUP(U4299,'Currency Sheet'!A:C,3,)</f>
        <v>DOLLAR</v>
      </c>
      <c r="AC4299" s="42" t="str">
        <f>VLOOKUP(P4299,'Customer List'!B:D,3,)</f>
        <v>Local</v>
      </c>
    </row>
    <row r="4300" spans="1:29" x14ac:dyDescent="0.25">
      <c r="A4300" s="21">
        <v>4298</v>
      </c>
      <c r="B4300" s="21" t="s">
        <v>5834</v>
      </c>
      <c r="C4300" s="30">
        <v>45965</v>
      </c>
      <c r="D4300" s="30">
        <v>45975</v>
      </c>
      <c r="E4300" s="47">
        <v>216</v>
      </c>
      <c r="F4300" s="47">
        <f t="shared" si="486"/>
        <v>19008</v>
      </c>
      <c r="G4300" s="48">
        <f t="shared" si="487"/>
        <v>19008</v>
      </c>
      <c r="H4300" s="21">
        <v>613412</v>
      </c>
      <c r="I4300" s="21" t="s">
        <v>5855</v>
      </c>
      <c r="J4300" s="21">
        <v>1</v>
      </c>
      <c r="K4300" s="21">
        <v>1</v>
      </c>
      <c r="L4300" s="21">
        <f t="shared" si="488"/>
        <v>0</v>
      </c>
      <c r="M4300" s="21" t="s">
        <v>5990</v>
      </c>
      <c r="N4300" s="30">
        <v>45976</v>
      </c>
      <c r="O4300" s="48">
        <v>33480</v>
      </c>
      <c r="P4300" s="21" t="s">
        <v>172</v>
      </c>
      <c r="Q4300" s="21">
        <v>58158192654</v>
      </c>
      <c r="R4300" s="21" t="s">
        <v>5912</v>
      </c>
      <c r="S4300" s="3">
        <v>4</v>
      </c>
      <c r="T4300" s="37"/>
      <c r="U4300" s="21" t="s">
        <v>5871</v>
      </c>
      <c r="V4300" s="21" t="str">
        <f>VLOOKUP(P4300,'Customer List'!B:C,2,)</f>
        <v>Kolkata</v>
      </c>
      <c r="W4300" s="38"/>
      <c r="X4300" s="30">
        <v>45978</v>
      </c>
      <c r="Y4300" s="21">
        <f t="shared" si="490"/>
        <v>2</v>
      </c>
      <c r="Z4300" s="21" t="str">
        <f t="shared" si="491"/>
        <v>Saturday</v>
      </c>
      <c r="AA4300" s="21" t="str">
        <f t="shared" si="492"/>
        <v>Monday</v>
      </c>
      <c r="AB4300" s="21" t="str">
        <f>VLOOKUP(U4300,'Currency Sheet'!A:C,3,)</f>
        <v>DOLLAR</v>
      </c>
      <c r="AC4300" s="42" t="str">
        <f>VLOOKUP(P4300,'Customer List'!B:D,3,)</f>
        <v>OutStation</v>
      </c>
    </row>
    <row r="4301" spans="1:29" x14ac:dyDescent="0.25">
      <c r="A4301" s="21">
        <v>4299</v>
      </c>
      <c r="B4301" s="21" t="s">
        <v>5834</v>
      </c>
      <c r="C4301" s="30">
        <v>45965</v>
      </c>
      <c r="D4301" s="30">
        <v>45975</v>
      </c>
      <c r="E4301" s="47">
        <v>105</v>
      </c>
      <c r="F4301" s="47">
        <f t="shared" si="486"/>
        <v>9240</v>
      </c>
      <c r="G4301" s="48">
        <f t="shared" si="487"/>
        <v>9240</v>
      </c>
      <c r="H4301" s="21">
        <v>614853</v>
      </c>
      <c r="I4301" s="21" t="s">
        <v>5856</v>
      </c>
      <c r="J4301" s="21">
        <v>1</v>
      </c>
      <c r="K4301" s="21">
        <v>1</v>
      </c>
      <c r="L4301" s="21">
        <f t="shared" si="488"/>
        <v>0</v>
      </c>
      <c r="M4301" s="21" t="s">
        <v>5933</v>
      </c>
      <c r="N4301" s="30">
        <v>45979</v>
      </c>
      <c r="O4301" s="48">
        <v>16800</v>
      </c>
      <c r="P4301" s="21" t="s">
        <v>208</v>
      </c>
      <c r="Q4301" s="21" t="s">
        <v>1127</v>
      </c>
      <c r="R4301" s="21" t="s">
        <v>1127</v>
      </c>
      <c r="S4301" s="3">
        <v>4</v>
      </c>
      <c r="T4301" s="37"/>
      <c r="U4301" s="21" t="s">
        <v>5871</v>
      </c>
      <c r="V4301" s="21" t="str">
        <f>VLOOKUP(P4301,'Customer List'!B:C,2,)</f>
        <v>Delhi</v>
      </c>
      <c r="W4301" s="38"/>
      <c r="X4301" s="30">
        <f t="shared" ref="X4301" si="493">IF(OR(R4301 = "PRIYANKA MADAM", R4301 = "DEEPAK", R4301 = "PORTER"),N4301,"")</f>
        <v>45979</v>
      </c>
      <c r="Y4301" s="21">
        <f t="shared" si="490"/>
        <v>0</v>
      </c>
      <c r="Z4301" s="21" t="str">
        <f t="shared" si="491"/>
        <v>Tuesday</v>
      </c>
      <c r="AA4301" s="21" t="str">
        <f t="shared" si="492"/>
        <v>Tuesday</v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x14ac:dyDescent="0.25">
      <c r="A4302" s="21">
        <v>4300</v>
      </c>
      <c r="B4302" s="21" t="s">
        <v>5834</v>
      </c>
      <c r="C4302" s="30">
        <v>45965</v>
      </c>
      <c r="D4302" s="30">
        <v>45975</v>
      </c>
      <c r="E4302" s="47">
        <v>222</v>
      </c>
      <c r="F4302" s="47">
        <f t="shared" si="486"/>
        <v>19536</v>
      </c>
      <c r="G4302" s="48">
        <f t="shared" si="487"/>
        <v>39072</v>
      </c>
      <c r="H4302" s="21">
        <v>621616</v>
      </c>
      <c r="I4302" s="21" t="s">
        <v>4781</v>
      </c>
      <c r="J4302" s="21">
        <v>2</v>
      </c>
      <c r="K4302" s="21">
        <v>2</v>
      </c>
      <c r="L4302" s="21">
        <f t="shared" si="488"/>
        <v>0</v>
      </c>
      <c r="M4302" s="21" t="s">
        <v>5971</v>
      </c>
      <c r="N4302" s="30">
        <v>45976</v>
      </c>
      <c r="O4302" s="48">
        <v>68820</v>
      </c>
      <c r="P4302" s="21" t="s">
        <v>2046</v>
      </c>
      <c r="Q4302" s="21">
        <v>58158206610</v>
      </c>
      <c r="R4302" s="21" t="s">
        <v>5912</v>
      </c>
      <c r="S4302" s="3">
        <v>4</v>
      </c>
      <c r="T4302" s="37"/>
      <c r="U4302" s="21" t="s">
        <v>5871</v>
      </c>
      <c r="V4302" s="21" t="str">
        <f>VLOOKUP(P4302,'Customer List'!B:C,2,)</f>
        <v>Banglore</v>
      </c>
      <c r="W4302" s="38"/>
      <c r="X4302" s="30">
        <v>45978</v>
      </c>
      <c r="Y4302" s="21">
        <f t="shared" si="490"/>
        <v>2</v>
      </c>
      <c r="Z4302" s="21" t="str">
        <f t="shared" si="491"/>
        <v>Saturday</v>
      </c>
      <c r="AA4302" s="21" t="str">
        <f t="shared" si="492"/>
        <v>Monday</v>
      </c>
      <c r="AB4302" s="21" t="str">
        <f>VLOOKUP(U4302,'Currency Sheet'!A:C,3,)</f>
        <v>DOLLAR</v>
      </c>
      <c r="AC4302" s="42" t="str">
        <f>VLOOKUP(P4302,'Customer List'!B:D,3,)</f>
        <v>OutStation</v>
      </c>
    </row>
    <row r="4303" spans="1:29" x14ac:dyDescent="0.25">
      <c r="A4303" s="21">
        <v>4301</v>
      </c>
      <c r="B4303" s="21" t="s">
        <v>5834</v>
      </c>
      <c r="C4303" s="30">
        <v>45965</v>
      </c>
      <c r="D4303" s="30">
        <v>45975</v>
      </c>
      <c r="E4303" s="47">
        <v>229.2</v>
      </c>
      <c r="F4303" s="47">
        <f t="shared" si="486"/>
        <v>20169.599999999999</v>
      </c>
      <c r="G4303" s="48">
        <f t="shared" si="487"/>
        <v>20169.599999999999</v>
      </c>
      <c r="H4303" s="21">
        <v>621622</v>
      </c>
      <c r="I4303" s="21" t="s">
        <v>4781</v>
      </c>
      <c r="J4303" s="21">
        <v>1</v>
      </c>
      <c r="K4303" s="21">
        <v>1</v>
      </c>
      <c r="L4303" s="21">
        <f t="shared" si="488"/>
        <v>0</v>
      </c>
      <c r="M4303" s="21" t="s">
        <v>6243</v>
      </c>
      <c r="N4303" s="30">
        <v>45985</v>
      </c>
      <c r="O4303" s="48">
        <v>56249.5</v>
      </c>
      <c r="P4303" s="21" t="s">
        <v>30</v>
      </c>
      <c r="Q4303" s="21" t="s">
        <v>5959</v>
      </c>
      <c r="R4303" s="21" t="s">
        <v>847</v>
      </c>
      <c r="S4303" s="3">
        <v>4</v>
      </c>
      <c r="T4303" s="37"/>
      <c r="U4303" s="21" t="s">
        <v>5871</v>
      </c>
      <c r="V4303" s="21" t="str">
        <f>VLOOKUP(P4303,'Customer List'!B:C,2,)</f>
        <v>Delhi</v>
      </c>
      <c r="W4303" s="38"/>
      <c r="X4303" s="30">
        <f t="shared" ref="X4303" si="494">IF(OR(R4303 = "PRIYANKA MADAM", R4303 = "DEEPAK", R4303 = "PORTER"),N4303,"")</f>
        <v>45985</v>
      </c>
      <c r="Y4303" s="21">
        <f t="shared" si="490"/>
        <v>0</v>
      </c>
      <c r="Z4303" s="21" t="str">
        <f t="shared" si="491"/>
        <v>Monday</v>
      </c>
      <c r="AA4303" s="21" t="str">
        <f t="shared" si="492"/>
        <v>Monday</v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x14ac:dyDescent="0.25">
      <c r="A4304" s="21">
        <v>4302</v>
      </c>
      <c r="B4304" s="21" t="s">
        <v>5834</v>
      </c>
      <c r="C4304" s="30">
        <v>45965</v>
      </c>
      <c r="D4304" s="30">
        <v>45975</v>
      </c>
      <c r="E4304" s="47">
        <v>222</v>
      </c>
      <c r="F4304" s="47">
        <f t="shared" si="486"/>
        <v>19536</v>
      </c>
      <c r="G4304" s="48">
        <f t="shared" si="487"/>
        <v>58608</v>
      </c>
      <c r="H4304" s="21">
        <v>626812</v>
      </c>
      <c r="I4304" s="21" t="s">
        <v>5202</v>
      </c>
      <c r="J4304" s="21">
        <v>3</v>
      </c>
      <c r="K4304" s="21">
        <v>3</v>
      </c>
      <c r="L4304" s="21">
        <f t="shared" si="488"/>
        <v>0</v>
      </c>
      <c r="M4304" s="21" t="s">
        <v>5973</v>
      </c>
      <c r="N4304" s="30">
        <v>45976</v>
      </c>
      <c r="O4304" s="48">
        <v>111832.5</v>
      </c>
      <c r="P4304" s="21" t="s">
        <v>2046</v>
      </c>
      <c r="Q4304" s="21">
        <v>58158206610</v>
      </c>
      <c r="R4304" s="21" t="s">
        <v>5912</v>
      </c>
      <c r="S4304" s="3">
        <v>4</v>
      </c>
      <c r="T4304" s="37"/>
      <c r="U4304" s="21" t="s">
        <v>5871</v>
      </c>
      <c r="V4304" s="21" t="str">
        <f>VLOOKUP(P4304,'Customer List'!B:C,2,)</f>
        <v>Banglore</v>
      </c>
      <c r="W4304" s="38"/>
      <c r="X4304" s="30">
        <v>45978</v>
      </c>
      <c r="Y4304" s="21">
        <f t="shared" si="490"/>
        <v>2</v>
      </c>
      <c r="Z4304" s="21" t="str">
        <f t="shared" si="491"/>
        <v>Saturday</v>
      </c>
      <c r="AA4304" s="21" t="str">
        <f t="shared" si="492"/>
        <v>Monday</v>
      </c>
      <c r="AB4304" s="21" t="str">
        <f>VLOOKUP(U4304,'Currency Sheet'!A:C,3,)</f>
        <v>DOLLAR</v>
      </c>
      <c r="AC4304" s="42" t="str">
        <f>VLOOKUP(P4304,'Customer List'!B:D,3,)</f>
        <v>OutStation</v>
      </c>
    </row>
    <row r="4305" spans="1:29" x14ac:dyDescent="0.25">
      <c r="A4305" s="21">
        <v>4303</v>
      </c>
      <c r="B4305" s="21" t="s">
        <v>5834</v>
      </c>
      <c r="C4305" s="30">
        <v>45965</v>
      </c>
      <c r="D4305" s="30">
        <v>45975</v>
      </c>
      <c r="E4305" s="47">
        <v>222</v>
      </c>
      <c r="F4305" s="47">
        <f t="shared" si="486"/>
        <v>19536</v>
      </c>
      <c r="G4305" s="48">
        <f t="shared" si="487"/>
        <v>39072</v>
      </c>
      <c r="H4305" s="21">
        <v>637318</v>
      </c>
      <c r="I4305" s="21" t="s">
        <v>5857</v>
      </c>
      <c r="J4305" s="21">
        <v>2</v>
      </c>
      <c r="K4305" s="21">
        <v>2</v>
      </c>
      <c r="L4305" s="21">
        <f t="shared" si="488"/>
        <v>0</v>
      </c>
      <c r="M4305" s="21" t="s">
        <v>5973</v>
      </c>
      <c r="N4305" s="30">
        <v>45976</v>
      </c>
      <c r="O4305" s="48">
        <v>80290</v>
      </c>
      <c r="P4305" s="21" t="s">
        <v>2046</v>
      </c>
      <c r="Q4305" s="21">
        <v>58158206610</v>
      </c>
      <c r="R4305" s="21" t="s">
        <v>5912</v>
      </c>
      <c r="S4305" s="3">
        <v>4</v>
      </c>
      <c r="T4305" s="37"/>
      <c r="U4305" s="21" t="s">
        <v>5871</v>
      </c>
      <c r="V4305" s="21" t="str">
        <f>VLOOKUP(P4305,'Customer List'!B:C,2,)</f>
        <v>Banglore</v>
      </c>
      <c r="W4305" s="38"/>
      <c r="X4305" s="30">
        <v>45978</v>
      </c>
      <c r="Y4305" s="21">
        <f t="shared" si="490"/>
        <v>2</v>
      </c>
      <c r="Z4305" s="21" t="str">
        <f t="shared" si="491"/>
        <v>Saturday</v>
      </c>
      <c r="AA4305" s="21" t="str">
        <f t="shared" si="492"/>
        <v>Monday</v>
      </c>
      <c r="AB4305" s="21" t="str">
        <f>VLOOKUP(U4305,'Currency Sheet'!A:C,3,)</f>
        <v>DOLLAR</v>
      </c>
      <c r="AC4305" s="42" t="str">
        <f>VLOOKUP(P4305,'Customer List'!B:D,3,)</f>
        <v>OutStation</v>
      </c>
    </row>
    <row r="4306" spans="1:29" x14ac:dyDescent="0.25">
      <c r="A4306" s="21">
        <v>4304</v>
      </c>
      <c r="B4306" s="21" t="s">
        <v>5834</v>
      </c>
      <c r="C4306" s="30">
        <v>45965</v>
      </c>
      <c r="D4306" s="30">
        <v>45975</v>
      </c>
      <c r="E4306" s="47">
        <v>169.4</v>
      </c>
      <c r="F4306" s="47">
        <f t="shared" si="486"/>
        <v>14907.2</v>
      </c>
      <c r="G4306" s="48">
        <f t="shared" si="487"/>
        <v>14907.2</v>
      </c>
      <c r="H4306" s="21">
        <v>644819</v>
      </c>
      <c r="I4306" s="21" t="s">
        <v>5554</v>
      </c>
      <c r="J4306" s="21">
        <v>1</v>
      </c>
      <c r="K4306" s="21">
        <v>1</v>
      </c>
      <c r="L4306" s="21">
        <f t="shared" si="488"/>
        <v>0</v>
      </c>
      <c r="M4306" s="21" t="s">
        <v>5993</v>
      </c>
      <c r="N4306" s="30">
        <v>45976</v>
      </c>
      <c r="O4306" s="48">
        <v>18382.32</v>
      </c>
      <c r="P4306" s="21" t="s">
        <v>276</v>
      </c>
      <c r="Q4306" s="21">
        <v>58158193520</v>
      </c>
      <c r="R4306" s="21" t="s">
        <v>5912</v>
      </c>
      <c r="S4306" s="3">
        <v>4</v>
      </c>
      <c r="T4306" s="37"/>
      <c r="U4306" s="21" t="s">
        <v>5871</v>
      </c>
      <c r="V4306" s="21" t="str">
        <f>VLOOKUP(P4306,'Customer List'!B:C,2,)</f>
        <v>Pune</v>
      </c>
      <c r="W4306" s="38"/>
      <c r="X4306" s="30">
        <v>45979</v>
      </c>
      <c r="Y4306" s="21">
        <f t="shared" si="490"/>
        <v>3</v>
      </c>
      <c r="Z4306" s="21" t="str">
        <f t="shared" si="491"/>
        <v>Saturday</v>
      </c>
      <c r="AA4306" s="21" t="str">
        <f t="shared" si="492"/>
        <v>Tuesday</v>
      </c>
      <c r="AB4306" s="21" t="str">
        <f>VLOOKUP(U4306,'Currency Sheet'!A:C,3,)</f>
        <v>DOLLAR</v>
      </c>
      <c r="AC4306" s="42" t="str">
        <f>VLOOKUP(P4306,'Customer List'!B:D,3,)</f>
        <v>OutStation</v>
      </c>
    </row>
    <row r="4307" spans="1:29" x14ac:dyDescent="0.25">
      <c r="A4307" s="21">
        <v>4305</v>
      </c>
      <c r="B4307" s="21" t="s">
        <v>5834</v>
      </c>
      <c r="C4307" s="30">
        <v>45965</v>
      </c>
      <c r="D4307" s="30">
        <v>45975</v>
      </c>
      <c r="E4307" s="47">
        <v>70.8</v>
      </c>
      <c r="F4307" s="47">
        <f t="shared" si="486"/>
        <v>6230.4</v>
      </c>
      <c r="G4307" s="48">
        <f t="shared" si="487"/>
        <v>6230.4</v>
      </c>
      <c r="H4307" s="21">
        <v>740145</v>
      </c>
      <c r="I4307" s="21" t="s">
        <v>5858</v>
      </c>
      <c r="J4307" s="21">
        <v>1</v>
      </c>
      <c r="K4307" s="21">
        <v>1</v>
      </c>
      <c r="L4307" s="21">
        <f t="shared" si="488"/>
        <v>0</v>
      </c>
      <c r="M4307" s="21" t="s">
        <v>6260</v>
      </c>
      <c r="N4307" s="30">
        <v>45989</v>
      </c>
      <c r="O4307" s="48">
        <v>10761.6</v>
      </c>
      <c r="P4307" s="21" t="s">
        <v>254</v>
      </c>
      <c r="Q4307" s="21"/>
      <c r="R4307" s="21"/>
      <c r="S4307" s="3">
        <v>4</v>
      </c>
      <c r="T4307" s="37"/>
      <c r="U4307" s="21" t="s">
        <v>5871</v>
      </c>
      <c r="V4307" s="21" t="str">
        <f>VLOOKUP(P4307,'Customer List'!B:C,2,)</f>
        <v>Delhi</v>
      </c>
      <c r="W4307" s="38" t="s">
        <v>637</v>
      </c>
      <c r="X4307" s="30" t="str">
        <f t="shared" ref="X4307:X4313" si="495">IF(OR(R4307 = "PRIYANKA MADAM", R4307 = "DEEPAK", R4307 = "PORTER"),N4307,"")</f>
        <v/>
      </c>
      <c r="Y4307" s="21" t="str">
        <f t="shared" si="490"/>
        <v/>
      </c>
      <c r="Z4307" s="21" t="str">
        <f t="shared" si="491"/>
        <v>Friday</v>
      </c>
      <c r="AA4307" s="21" t="str">
        <f t="shared" si="492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x14ac:dyDescent="0.25">
      <c r="A4308" s="21">
        <v>4306</v>
      </c>
      <c r="B4308" s="21" t="s">
        <v>5834</v>
      </c>
      <c r="C4308" s="30">
        <v>45965</v>
      </c>
      <c r="D4308" s="30">
        <v>45975</v>
      </c>
      <c r="E4308" s="47">
        <v>4.2</v>
      </c>
      <c r="F4308" s="47">
        <f t="shared" si="486"/>
        <v>369.6</v>
      </c>
      <c r="G4308" s="48">
        <f t="shared" si="487"/>
        <v>369.6</v>
      </c>
      <c r="H4308" s="21">
        <v>740379</v>
      </c>
      <c r="I4308" s="21" t="s">
        <v>243</v>
      </c>
      <c r="J4308" s="21">
        <v>1</v>
      </c>
      <c r="K4308" s="21">
        <v>1</v>
      </c>
      <c r="L4308" s="21">
        <f t="shared" si="488"/>
        <v>0</v>
      </c>
      <c r="M4308" s="21" t="s">
        <v>6260</v>
      </c>
      <c r="N4308" s="30">
        <v>45989</v>
      </c>
      <c r="O4308" s="48">
        <v>598.5</v>
      </c>
      <c r="P4308" s="21" t="s">
        <v>254</v>
      </c>
      <c r="Q4308" s="21"/>
      <c r="R4308" s="21"/>
      <c r="S4308" s="3">
        <v>4</v>
      </c>
      <c r="T4308" s="37"/>
      <c r="U4308" s="21" t="s">
        <v>5871</v>
      </c>
      <c r="V4308" s="21" t="str">
        <f>VLOOKUP(P4308,'Customer List'!B:C,2,)</f>
        <v>Delhi</v>
      </c>
      <c r="W4308" s="38" t="s">
        <v>637</v>
      </c>
      <c r="X4308" s="30" t="str">
        <f t="shared" si="495"/>
        <v/>
      </c>
      <c r="Y4308" s="21" t="str">
        <f t="shared" si="490"/>
        <v/>
      </c>
      <c r="Z4308" s="21" t="str">
        <f t="shared" si="491"/>
        <v>Friday</v>
      </c>
      <c r="AA4308" s="21" t="str">
        <f t="shared" si="492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x14ac:dyDescent="0.25">
      <c r="A4309" s="21">
        <v>4307</v>
      </c>
      <c r="B4309" s="21" t="s">
        <v>5834</v>
      </c>
      <c r="C4309" s="30">
        <v>45965</v>
      </c>
      <c r="D4309" s="30">
        <v>45975</v>
      </c>
      <c r="E4309" s="47">
        <v>70.8</v>
      </c>
      <c r="F4309" s="47">
        <f t="shared" si="486"/>
        <v>6230.4</v>
      </c>
      <c r="G4309" s="48">
        <f t="shared" si="487"/>
        <v>6230.4</v>
      </c>
      <c r="H4309" s="21">
        <v>740623</v>
      </c>
      <c r="I4309" s="21" t="s">
        <v>5859</v>
      </c>
      <c r="J4309" s="21">
        <v>1</v>
      </c>
      <c r="K4309" s="21">
        <v>1</v>
      </c>
      <c r="L4309" s="21">
        <f t="shared" si="488"/>
        <v>0</v>
      </c>
      <c r="M4309" s="21" t="s">
        <v>6260</v>
      </c>
      <c r="N4309" s="30">
        <v>45989</v>
      </c>
      <c r="O4309" s="48">
        <v>10761.6</v>
      </c>
      <c r="P4309" s="21" t="s">
        <v>254</v>
      </c>
      <c r="Q4309" s="21"/>
      <c r="R4309" s="21"/>
      <c r="S4309" s="3">
        <v>4</v>
      </c>
      <c r="T4309" s="37"/>
      <c r="U4309" s="21" t="s">
        <v>5871</v>
      </c>
      <c r="V4309" s="21" t="str">
        <f>VLOOKUP(P4309,'Customer List'!B:C,2,)</f>
        <v>Delhi</v>
      </c>
      <c r="W4309" s="38" t="s">
        <v>637</v>
      </c>
      <c r="X4309" s="30" t="str">
        <f t="shared" si="495"/>
        <v/>
      </c>
      <c r="Y4309" s="21" t="str">
        <f t="shared" si="490"/>
        <v/>
      </c>
      <c r="Z4309" s="21" t="str">
        <f t="shared" si="491"/>
        <v>Friday</v>
      </c>
      <c r="AA4309" s="21" t="str">
        <f t="shared" si="492"/>
        <v/>
      </c>
      <c r="AB4309" s="21" t="str">
        <f>VLOOKUP(U4309,'Currency Sheet'!A:C,3,)</f>
        <v>DOLLAR</v>
      </c>
      <c r="AC4309" s="42" t="str">
        <f>VLOOKUP(P4309,'Customer List'!B:D,3,)</f>
        <v>Local</v>
      </c>
    </row>
    <row r="4310" spans="1:29" x14ac:dyDescent="0.25">
      <c r="A4310" s="21">
        <v>4308</v>
      </c>
      <c r="B4310" s="21" t="s">
        <v>5834</v>
      </c>
      <c r="C4310" s="30">
        <v>45965</v>
      </c>
      <c r="D4310" s="30">
        <v>45975</v>
      </c>
      <c r="E4310" s="47">
        <v>70.8</v>
      </c>
      <c r="F4310" s="47">
        <f t="shared" si="486"/>
        <v>6230.4</v>
      </c>
      <c r="G4310" s="48">
        <f t="shared" si="487"/>
        <v>6230.4</v>
      </c>
      <c r="H4310" s="21">
        <v>740627</v>
      </c>
      <c r="I4310" s="21" t="s">
        <v>5860</v>
      </c>
      <c r="J4310" s="21">
        <v>1</v>
      </c>
      <c r="K4310" s="21">
        <v>1</v>
      </c>
      <c r="L4310" s="21">
        <f t="shared" si="488"/>
        <v>0</v>
      </c>
      <c r="M4310" s="21" t="s">
        <v>6260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5871</v>
      </c>
      <c r="V4310" s="21" t="str">
        <f>VLOOKUP(P4310,'Customer List'!B:C,2,)</f>
        <v>Delhi</v>
      </c>
      <c r="W4310" s="38" t="s">
        <v>637</v>
      </c>
      <c r="X4310" s="30" t="str">
        <f t="shared" si="495"/>
        <v/>
      </c>
      <c r="Y4310" s="21" t="str">
        <f t="shared" si="490"/>
        <v/>
      </c>
      <c r="Z4310" s="21" t="str">
        <f t="shared" si="491"/>
        <v>Friday</v>
      </c>
      <c r="AA4310" s="21" t="str">
        <f t="shared" si="492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x14ac:dyDescent="0.25">
      <c r="A4311" s="21">
        <v>4309</v>
      </c>
      <c r="B4311" s="21" t="s">
        <v>5834</v>
      </c>
      <c r="C4311" s="30">
        <v>45965</v>
      </c>
      <c r="D4311" s="30">
        <v>45975</v>
      </c>
      <c r="E4311" s="47">
        <v>70.8</v>
      </c>
      <c r="F4311" s="47">
        <f t="shared" si="486"/>
        <v>6230.4</v>
      </c>
      <c r="G4311" s="48">
        <f t="shared" si="487"/>
        <v>6230.4</v>
      </c>
      <c r="H4311" s="21">
        <v>740628</v>
      </c>
      <c r="I4311" s="21" t="s">
        <v>5861</v>
      </c>
      <c r="J4311" s="21">
        <v>1</v>
      </c>
      <c r="K4311" s="21">
        <v>1</v>
      </c>
      <c r="L4311" s="21">
        <f t="shared" si="488"/>
        <v>0</v>
      </c>
      <c r="M4311" s="21" t="s">
        <v>6260</v>
      </c>
      <c r="N4311" s="30">
        <v>45989</v>
      </c>
      <c r="O4311" s="48">
        <v>10761.6</v>
      </c>
      <c r="P4311" s="21" t="s">
        <v>254</v>
      </c>
      <c r="Q4311" s="21"/>
      <c r="R4311" s="21"/>
      <c r="S4311" s="3">
        <v>4</v>
      </c>
      <c r="T4311" s="37"/>
      <c r="U4311" s="21" t="s">
        <v>5871</v>
      </c>
      <c r="V4311" s="21" t="str">
        <f>VLOOKUP(P4311,'Customer List'!B:C,2,)</f>
        <v>Delhi</v>
      </c>
      <c r="W4311" s="38" t="s">
        <v>637</v>
      </c>
      <c r="X4311" s="30" t="str">
        <f t="shared" si="495"/>
        <v/>
      </c>
      <c r="Y4311" s="21" t="str">
        <f t="shared" si="490"/>
        <v/>
      </c>
      <c r="Z4311" s="21" t="str">
        <f t="shared" si="491"/>
        <v>Friday</v>
      </c>
      <c r="AA4311" s="21" t="str">
        <f t="shared" si="492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x14ac:dyDescent="0.25">
      <c r="A4312" s="21">
        <v>4310</v>
      </c>
      <c r="B4312" s="21" t="s">
        <v>5834</v>
      </c>
      <c r="C4312" s="30">
        <v>45965</v>
      </c>
      <c r="D4312" s="30">
        <v>45975</v>
      </c>
      <c r="E4312" s="47">
        <v>70.8</v>
      </c>
      <c r="F4312" s="47">
        <f t="shared" si="486"/>
        <v>6230.4</v>
      </c>
      <c r="G4312" s="48">
        <f t="shared" si="487"/>
        <v>6230.4</v>
      </c>
      <c r="H4312" s="21">
        <v>740629</v>
      </c>
      <c r="I4312" s="21" t="s">
        <v>5862</v>
      </c>
      <c r="J4312" s="21">
        <v>1</v>
      </c>
      <c r="K4312" s="21">
        <v>1</v>
      </c>
      <c r="L4312" s="21">
        <f t="shared" si="488"/>
        <v>0</v>
      </c>
      <c r="M4312" s="21" t="s">
        <v>6260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5871</v>
      </c>
      <c r="V4312" s="21" t="str">
        <f>VLOOKUP(P4312,'Customer List'!B:C,2,)</f>
        <v>Delhi</v>
      </c>
      <c r="W4312" s="38" t="s">
        <v>637</v>
      </c>
      <c r="X4312" s="30" t="str">
        <f t="shared" si="495"/>
        <v/>
      </c>
      <c r="Y4312" s="21" t="str">
        <f t="shared" si="490"/>
        <v/>
      </c>
      <c r="Z4312" s="21" t="str">
        <f t="shared" si="491"/>
        <v>Friday</v>
      </c>
      <c r="AA4312" s="21" t="str">
        <f t="shared" si="492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x14ac:dyDescent="0.25">
      <c r="A4313" s="21">
        <v>4311</v>
      </c>
      <c r="B4313" s="21" t="s">
        <v>5834</v>
      </c>
      <c r="C4313" s="30">
        <v>45965</v>
      </c>
      <c r="D4313" s="30">
        <v>45975</v>
      </c>
      <c r="E4313" s="47">
        <v>70.8</v>
      </c>
      <c r="F4313" s="47">
        <f t="shared" si="486"/>
        <v>6230.4</v>
      </c>
      <c r="G4313" s="48">
        <f t="shared" si="487"/>
        <v>6230.4</v>
      </c>
      <c r="H4313" s="21">
        <v>740634</v>
      </c>
      <c r="I4313" s="21" t="s">
        <v>5863</v>
      </c>
      <c r="J4313" s="21">
        <v>1</v>
      </c>
      <c r="K4313" s="21">
        <v>1</v>
      </c>
      <c r="L4313" s="21">
        <f t="shared" si="488"/>
        <v>0</v>
      </c>
      <c r="M4313" s="21" t="s">
        <v>6260</v>
      </c>
      <c r="N4313" s="30">
        <v>45989</v>
      </c>
      <c r="O4313" s="48">
        <v>10761.6</v>
      </c>
      <c r="P4313" s="21" t="s">
        <v>254</v>
      </c>
      <c r="Q4313" s="21"/>
      <c r="R4313" s="21"/>
      <c r="S4313" s="3">
        <v>4</v>
      </c>
      <c r="T4313" s="37"/>
      <c r="U4313" s="21" t="s">
        <v>5871</v>
      </c>
      <c r="V4313" s="21" t="str">
        <f>VLOOKUP(P4313,'Customer List'!B:C,2,)</f>
        <v>Delhi</v>
      </c>
      <c r="W4313" s="38" t="s">
        <v>637</v>
      </c>
      <c r="X4313" s="30" t="str">
        <f t="shared" si="495"/>
        <v/>
      </c>
      <c r="Y4313" s="21" t="str">
        <f t="shared" si="490"/>
        <v/>
      </c>
      <c r="Z4313" s="21" t="str">
        <f t="shared" si="491"/>
        <v>Friday</v>
      </c>
      <c r="AA4313" s="21" t="str">
        <f t="shared" si="492"/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x14ac:dyDescent="0.25">
      <c r="A4314" s="21">
        <v>4312</v>
      </c>
      <c r="B4314" s="21" t="s">
        <v>5834</v>
      </c>
      <c r="C4314" s="30">
        <v>45965</v>
      </c>
      <c r="D4314" s="30">
        <v>45975</v>
      </c>
      <c r="E4314" s="47">
        <v>176.4</v>
      </c>
      <c r="F4314" s="47">
        <f t="shared" si="486"/>
        <v>15523.2</v>
      </c>
      <c r="G4314" s="48">
        <f t="shared" si="487"/>
        <v>15523.2</v>
      </c>
      <c r="H4314" s="21">
        <v>740868</v>
      </c>
      <c r="I4314" s="21" t="s">
        <v>5864</v>
      </c>
      <c r="J4314" s="21">
        <v>1</v>
      </c>
      <c r="K4314" s="21">
        <v>1</v>
      </c>
      <c r="L4314" s="21">
        <f t="shared" si="488"/>
        <v>0</v>
      </c>
      <c r="M4314" s="21" t="s">
        <v>5988</v>
      </c>
      <c r="N4314" s="30">
        <v>45976</v>
      </c>
      <c r="O4314" s="48">
        <v>33266.1</v>
      </c>
      <c r="P4314" s="21" t="s">
        <v>1134</v>
      </c>
      <c r="Q4314" s="21">
        <v>58158205766</v>
      </c>
      <c r="R4314" s="21" t="s">
        <v>5912</v>
      </c>
      <c r="S4314" s="3">
        <v>4</v>
      </c>
      <c r="T4314" s="37"/>
      <c r="U4314" s="21" t="s">
        <v>5871</v>
      </c>
      <c r="V4314" s="21" t="str">
        <f>VLOOKUP(P4314,'Customer List'!B:C,2,)</f>
        <v>Mumbai</v>
      </c>
      <c r="W4314" s="38"/>
      <c r="X4314" s="30">
        <v>45979</v>
      </c>
      <c r="Y4314" s="21">
        <f t="shared" si="490"/>
        <v>3</v>
      </c>
      <c r="Z4314" s="21" t="str">
        <f t="shared" si="491"/>
        <v>Saturday</v>
      </c>
      <c r="AA4314" s="21" t="str">
        <f t="shared" si="492"/>
        <v>Tuesday</v>
      </c>
      <c r="AB4314" s="21" t="str">
        <f>VLOOKUP(U4314,'Currency Sheet'!A:C,3,)</f>
        <v>DOLLAR</v>
      </c>
      <c r="AC4314" s="42" t="str">
        <f>VLOOKUP(P4314,'Customer List'!B:D,3,)</f>
        <v>OutStation</v>
      </c>
    </row>
    <row r="4315" spans="1:29" x14ac:dyDescent="0.25">
      <c r="A4315" s="21">
        <v>4313</v>
      </c>
      <c r="B4315" s="21" t="s">
        <v>5834</v>
      </c>
      <c r="C4315" s="30">
        <v>45965</v>
      </c>
      <c r="D4315" s="30">
        <v>45975</v>
      </c>
      <c r="E4315" s="47">
        <v>35.4</v>
      </c>
      <c r="F4315" s="47">
        <f t="shared" si="486"/>
        <v>3115.2</v>
      </c>
      <c r="G4315" s="48">
        <f t="shared" si="487"/>
        <v>3115.2</v>
      </c>
      <c r="H4315" s="21">
        <v>740869</v>
      </c>
      <c r="I4315" s="21" t="s">
        <v>5865</v>
      </c>
      <c r="J4315" s="21">
        <v>1</v>
      </c>
      <c r="K4315" s="21">
        <v>1</v>
      </c>
      <c r="L4315" s="21">
        <f t="shared" si="488"/>
        <v>0</v>
      </c>
      <c r="M4315" s="21" t="s">
        <v>5988</v>
      </c>
      <c r="N4315" s="30">
        <v>45976</v>
      </c>
      <c r="O4315" s="48">
        <v>6675.85</v>
      </c>
      <c r="P4315" s="21" t="s">
        <v>1134</v>
      </c>
      <c r="Q4315" s="21">
        <v>58158205766</v>
      </c>
      <c r="R4315" s="21" t="s">
        <v>5912</v>
      </c>
      <c r="S4315" s="3">
        <v>4</v>
      </c>
      <c r="T4315" s="37"/>
      <c r="U4315" s="21" t="s">
        <v>5871</v>
      </c>
      <c r="V4315" s="21" t="str">
        <f>VLOOKUP(P4315,'Customer List'!B:C,2,)</f>
        <v>Mumbai</v>
      </c>
      <c r="W4315" s="38"/>
      <c r="X4315" s="30">
        <v>45979</v>
      </c>
      <c r="Y4315" s="21">
        <f t="shared" si="490"/>
        <v>3</v>
      </c>
      <c r="Z4315" s="21" t="str">
        <f t="shared" si="491"/>
        <v>Saturday</v>
      </c>
      <c r="AA4315" s="21" t="str">
        <f t="shared" si="492"/>
        <v>Tuesday</v>
      </c>
      <c r="AB4315" s="21" t="str">
        <f>VLOOKUP(U4315,'Currency Sheet'!A:C,3,)</f>
        <v>DOLLAR</v>
      </c>
      <c r="AC4315" s="42" t="str">
        <f>VLOOKUP(P4315,'Customer List'!B:D,3,)</f>
        <v>OutStation</v>
      </c>
    </row>
    <row r="4316" spans="1:29" x14ac:dyDescent="0.25">
      <c r="A4316" s="21">
        <v>4314</v>
      </c>
      <c r="B4316" s="21" t="s">
        <v>5834</v>
      </c>
      <c r="C4316" s="30">
        <v>45965</v>
      </c>
      <c r="D4316" s="30">
        <v>45975</v>
      </c>
      <c r="E4316" s="47">
        <v>70.8</v>
      </c>
      <c r="F4316" s="47">
        <f t="shared" si="486"/>
        <v>6230.4</v>
      </c>
      <c r="G4316" s="48">
        <f t="shared" si="487"/>
        <v>6230.4</v>
      </c>
      <c r="H4316" s="21">
        <v>740870</v>
      </c>
      <c r="I4316" s="21" t="s">
        <v>5866</v>
      </c>
      <c r="J4316" s="21">
        <v>1</v>
      </c>
      <c r="K4316" s="21">
        <v>1</v>
      </c>
      <c r="L4316" s="21">
        <f t="shared" si="488"/>
        <v>0</v>
      </c>
      <c r="M4316" s="21" t="s">
        <v>5988</v>
      </c>
      <c r="N4316" s="30">
        <v>45976</v>
      </c>
      <c r="O4316" s="48">
        <v>13351.7</v>
      </c>
      <c r="P4316" s="21" t="s">
        <v>1134</v>
      </c>
      <c r="Q4316" s="21">
        <v>58158205766</v>
      </c>
      <c r="R4316" s="21" t="s">
        <v>5912</v>
      </c>
      <c r="S4316" s="3">
        <v>4</v>
      </c>
      <c r="T4316" s="37"/>
      <c r="U4316" s="21" t="s">
        <v>5871</v>
      </c>
      <c r="V4316" s="21" t="str">
        <f>VLOOKUP(P4316,'Customer List'!B:C,2,)</f>
        <v>Mumbai</v>
      </c>
      <c r="W4316" s="38"/>
      <c r="X4316" s="30">
        <v>45979</v>
      </c>
      <c r="Y4316" s="21">
        <f t="shared" si="490"/>
        <v>3</v>
      </c>
      <c r="Z4316" s="21" t="str">
        <f t="shared" si="491"/>
        <v>Saturday</v>
      </c>
      <c r="AA4316" s="21" t="str">
        <f t="shared" si="492"/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x14ac:dyDescent="0.25">
      <c r="A4317" s="21">
        <v>4315</v>
      </c>
      <c r="B4317" s="21" t="s">
        <v>5834</v>
      </c>
      <c r="C4317" s="30">
        <v>45965</v>
      </c>
      <c r="D4317" s="30">
        <v>45975</v>
      </c>
      <c r="E4317" s="47">
        <v>1056.5999999999999</v>
      </c>
      <c r="F4317" s="47">
        <f t="shared" si="486"/>
        <v>92980.799999999988</v>
      </c>
      <c r="G4317" s="48">
        <f t="shared" si="487"/>
        <v>92980.799999999988</v>
      </c>
      <c r="H4317" s="21">
        <v>740965</v>
      </c>
      <c r="I4317" s="21" t="s">
        <v>5867</v>
      </c>
      <c r="J4317" s="21">
        <v>1</v>
      </c>
      <c r="K4317" s="21">
        <v>1</v>
      </c>
      <c r="L4317" s="21">
        <f t="shared" si="488"/>
        <v>0</v>
      </c>
      <c r="M4317" s="21" t="s">
        <v>6224</v>
      </c>
      <c r="N4317" s="30">
        <v>45983</v>
      </c>
      <c r="O4317" s="48">
        <v>163773</v>
      </c>
      <c r="P4317" s="21" t="s">
        <v>224</v>
      </c>
      <c r="Q4317" s="60">
        <v>58158457302</v>
      </c>
      <c r="R4317" s="21" t="s">
        <v>6107</v>
      </c>
      <c r="S4317" s="3">
        <v>4</v>
      </c>
      <c r="T4317" s="37"/>
      <c r="U4317" s="21" t="s">
        <v>5871</v>
      </c>
      <c r="V4317" s="21" t="str">
        <f>VLOOKUP(P4317,'Customer List'!B:C,2,)</f>
        <v>Punjab</v>
      </c>
      <c r="W4317" s="38"/>
      <c r="X4317" s="30">
        <v>45986</v>
      </c>
      <c r="Y4317" s="21">
        <f t="shared" si="490"/>
        <v>3</v>
      </c>
      <c r="Z4317" s="21" t="str">
        <f t="shared" si="491"/>
        <v>Saturday</v>
      </c>
      <c r="AA4317" s="21" t="str">
        <f t="shared" si="492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x14ac:dyDescent="0.25">
      <c r="A4318" s="21">
        <v>4316</v>
      </c>
      <c r="B4318" s="21" t="s">
        <v>5834</v>
      </c>
      <c r="C4318" s="30">
        <v>45965</v>
      </c>
      <c r="D4318" s="30">
        <v>45975</v>
      </c>
      <c r="E4318" s="47">
        <v>70.8</v>
      </c>
      <c r="F4318" s="47">
        <f t="shared" si="486"/>
        <v>6230.4</v>
      </c>
      <c r="G4318" s="48">
        <f t="shared" si="487"/>
        <v>6230.4</v>
      </c>
      <c r="H4318" s="21">
        <v>740981</v>
      </c>
      <c r="I4318" s="21" t="s">
        <v>5868</v>
      </c>
      <c r="J4318" s="21">
        <v>1</v>
      </c>
      <c r="K4318" s="21">
        <v>1</v>
      </c>
      <c r="L4318" s="21">
        <f t="shared" si="488"/>
        <v>0</v>
      </c>
      <c r="M4318" s="21" t="s">
        <v>5988</v>
      </c>
      <c r="N4318" s="30">
        <v>45976</v>
      </c>
      <c r="O4318" s="48">
        <v>15151.7</v>
      </c>
      <c r="P4318" s="21" t="s">
        <v>1134</v>
      </c>
      <c r="Q4318" s="21">
        <v>58158205766</v>
      </c>
      <c r="R4318" s="21" t="s">
        <v>5912</v>
      </c>
      <c r="S4318" s="3">
        <v>4</v>
      </c>
      <c r="T4318" s="37"/>
      <c r="U4318" s="21" t="s">
        <v>5871</v>
      </c>
      <c r="V4318" s="21" t="str">
        <f>VLOOKUP(P4318,'Customer List'!B:C,2,)</f>
        <v>Mumbai</v>
      </c>
      <c r="W4318" s="38"/>
      <c r="X4318" s="30">
        <v>45979</v>
      </c>
      <c r="Y4318" s="21">
        <f t="shared" si="490"/>
        <v>3</v>
      </c>
      <c r="Z4318" s="21" t="str">
        <f t="shared" si="491"/>
        <v>Saturday</v>
      </c>
      <c r="AA4318" s="21" t="str">
        <f t="shared" si="492"/>
        <v>Tuesday</v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x14ac:dyDescent="0.25">
      <c r="A4319" s="21">
        <v>4317</v>
      </c>
      <c r="B4319" s="21" t="s">
        <v>5834</v>
      </c>
      <c r="C4319" s="30">
        <v>45965</v>
      </c>
      <c r="D4319" s="30">
        <v>45975</v>
      </c>
      <c r="E4319" s="47">
        <v>70.8</v>
      </c>
      <c r="F4319" s="47">
        <f t="shared" si="486"/>
        <v>6230.4</v>
      </c>
      <c r="G4319" s="48">
        <f t="shared" si="487"/>
        <v>6230.4</v>
      </c>
      <c r="H4319" s="21">
        <v>741260</v>
      </c>
      <c r="I4319" s="21" t="s">
        <v>5869</v>
      </c>
      <c r="J4319" s="21">
        <v>1</v>
      </c>
      <c r="K4319" s="21">
        <v>1</v>
      </c>
      <c r="L4319" s="21">
        <f t="shared" si="488"/>
        <v>0</v>
      </c>
      <c r="M4319" s="21" t="s">
        <v>6260</v>
      </c>
      <c r="N4319" s="30">
        <v>45989</v>
      </c>
      <c r="O4319" s="48">
        <v>10761.6</v>
      </c>
      <c r="P4319" s="21" t="s">
        <v>254</v>
      </c>
      <c r="Q4319" s="21"/>
      <c r="R4319" s="21"/>
      <c r="S4319" s="3">
        <v>4</v>
      </c>
      <c r="T4319" s="37"/>
      <c r="U4319" s="21" t="s">
        <v>5871</v>
      </c>
      <c r="V4319" s="21" t="str">
        <f>VLOOKUP(P4319,'Customer List'!B:C,2,)</f>
        <v>Delhi</v>
      </c>
      <c r="W4319" s="38" t="s">
        <v>637</v>
      </c>
      <c r="X4319" s="30" t="str">
        <f t="shared" ref="X4319:X4321" si="496">IF(OR(R4319 = "PRIYANKA MADAM", R4319 = "DEEPAK", R4319 = "PORTER"),N4319,"")</f>
        <v/>
      </c>
      <c r="Y4319" s="21" t="str">
        <f t="shared" si="490"/>
        <v/>
      </c>
      <c r="Z4319" s="21" t="str">
        <f t="shared" si="491"/>
        <v>Friday</v>
      </c>
      <c r="AA4319" s="21" t="str">
        <f t="shared" si="492"/>
        <v/>
      </c>
      <c r="AB4319" s="21" t="str">
        <f>VLOOKUP(U4319,'Currency Sheet'!A:C,3,)</f>
        <v>DOLLAR</v>
      </c>
      <c r="AC4319" s="42" t="str">
        <f>VLOOKUP(P4319,'Customer List'!B:D,3,)</f>
        <v>Local</v>
      </c>
    </row>
    <row r="4320" spans="1:29" x14ac:dyDescent="0.25">
      <c r="A4320" s="21">
        <v>4318</v>
      </c>
      <c r="B4320" s="21" t="s">
        <v>5834</v>
      </c>
      <c r="C4320" s="30">
        <v>45965</v>
      </c>
      <c r="D4320" s="30">
        <v>45975</v>
      </c>
      <c r="E4320" s="47">
        <v>99</v>
      </c>
      <c r="F4320" s="47">
        <f t="shared" si="486"/>
        <v>8712</v>
      </c>
      <c r="G4320" s="48">
        <f t="shared" si="487"/>
        <v>8712</v>
      </c>
      <c r="H4320" s="21">
        <v>820101</v>
      </c>
      <c r="I4320" s="21" t="s">
        <v>5870</v>
      </c>
      <c r="J4320" s="21">
        <v>1</v>
      </c>
      <c r="K4320" s="21">
        <v>1</v>
      </c>
      <c r="L4320" s="21">
        <f t="shared" si="488"/>
        <v>0</v>
      </c>
      <c r="M4320" s="21" t="s">
        <v>5923</v>
      </c>
      <c r="N4320" s="30">
        <v>45979</v>
      </c>
      <c r="O4320" s="48">
        <v>19181.25</v>
      </c>
      <c r="P4320" s="21" t="s">
        <v>153</v>
      </c>
      <c r="Q4320" s="21" t="s">
        <v>1127</v>
      </c>
      <c r="R4320" s="21" t="s">
        <v>1127</v>
      </c>
      <c r="S4320" s="3">
        <v>4</v>
      </c>
      <c r="T4320" s="37"/>
      <c r="U4320" s="21" t="s">
        <v>5871</v>
      </c>
      <c r="V4320" s="21" t="str">
        <f>VLOOKUP(P4320,'Customer List'!B:C,2,)</f>
        <v>Noida</v>
      </c>
      <c r="W4320" s="38"/>
      <c r="X4320" s="30">
        <f t="shared" si="496"/>
        <v>45979</v>
      </c>
      <c r="Y4320" s="21">
        <f t="shared" si="490"/>
        <v>0</v>
      </c>
      <c r="Z4320" s="21" t="str">
        <f t="shared" si="491"/>
        <v>Tuesday</v>
      </c>
      <c r="AA4320" s="21" t="str">
        <f t="shared" si="492"/>
        <v>Tuesday</v>
      </c>
      <c r="AB4320" s="21" t="str">
        <f>VLOOKUP(U4320,'Currency Sheet'!A:C,3,)</f>
        <v>DOLLAR</v>
      </c>
      <c r="AC4320" s="42" t="str">
        <f>VLOOKUP(P4320,'Customer List'!B:D,3,)</f>
        <v>Local</v>
      </c>
    </row>
    <row r="4321" spans="1:29" x14ac:dyDescent="0.25">
      <c r="A4321" s="21">
        <v>4319</v>
      </c>
      <c r="B4321" s="21" t="s">
        <v>5834</v>
      </c>
      <c r="C4321" s="30">
        <v>45965</v>
      </c>
      <c r="D4321" s="30">
        <v>45975</v>
      </c>
      <c r="E4321" s="47">
        <v>0</v>
      </c>
      <c r="F4321" s="47">
        <f t="shared" si="486"/>
        <v>0</v>
      </c>
      <c r="G4321" s="48">
        <f t="shared" si="487"/>
        <v>0</v>
      </c>
      <c r="H4321" s="21">
        <v>331222</v>
      </c>
      <c r="I4321" s="21" t="s">
        <v>5870</v>
      </c>
      <c r="J4321" s="21">
        <v>1</v>
      </c>
      <c r="K4321" s="21"/>
      <c r="L4321" s="21">
        <f t="shared" si="488"/>
        <v>1</v>
      </c>
      <c r="M4321" s="21"/>
      <c r="N4321" s="30"/>
      <c r="O4321" s="48"/>
      <c r="P4321" s="21" t="s">
        <v>2025</v>
      </c>
      <c r="Q4321" s="21"/>
      <c r="R4321" s="21"/>
      <c r="S4321" s="3">
        <v>4</v>
      </c>
      <c r="T4321" s="37" t="s">
        <v>5442</v>
      </c>
      <c r="U4321" s="21" t="s">
        <v>5871</v>
      </c>
      <c r="V4321" s="21" t="s">
        <v>2025</v>
      </c>
      <c r="W4321" s="38" t="s">
        <v>2025</v>
      </c>
      <c r="X4321" s="30" t="str">
        <f t="shared" si="496"/>
        <v/>
      </c>
      <c r="Y4321" s="21" t="str">
        <f t="shared" si="490"/>
        <v/>
      </c>
      <c r="Z4321" s="21" t="str">
        <f t="shared" si="491"/>
        <v/>
      </c>
      <c r="AA4321" s="21" t="str">
        <f t="shared" si="492"/>
        <v/>
      </c>
      <c r="AB4321" s="21" t="s">
        <v>2459</v>
      </c>
      <c r="AC4321" s="42" t="s">
        <v>2025</v>
      </c>
    </row>
    <row r="4322" spans="1:29" x14ac:dyDescent="0.25">
      <c r="A4322" s="21">
        <v>4320</v>
      </c>
      <c r="B4322" s="21">
        <v>45330</v>
      </c>
      <c r="C4322" s="30">
        <v>45971</v>
      </c>
      <c r="D4322" s="30">
        <v>45975</v>
      </c>
      <c r="E4322" s="47">
        <v>367.25</v>
      </c>
      <c r="F4322" s="47">
        <f t="shared" si="486"/>
        <v>32318</v>
      </c>
      <c r="G4322" s="48">
        <f t="shared" si="487"/>
        <v>64636</v>
      </c>
      <c r="H4322" s="21" t="s">
        <v>5872</v>
      </c>
      <c r="I4322" s="21" t="s">
        <v>5873</v>
      </c>
      <c r="J4322" s="21">
        <v>2</v>
      </c>
      <c r="K4322" s="21">
        <v>2</v>
      </c>
      <c r="L4322" s="21">
        <f t="shared" si="488"/>
        <v>0</v>
      </c>
      <c r="M4322" s="21" t="s">
        <v>5963</v>
      </c>
      <c r="N4322" s="30">
        <v>45978</v>
      </c>
      <c r="O4322" s="48">
        <v>110740</v>
      </c>
      <c r="P4322" s="21" t="s">
        <v>3591</v>
      </c>
      <c r="Q4322" s="21">
        <v>58158257323</v>
      </c>
      <c r="R4322" s="21" t="s">
        <v>5912</v>
      </c>
      <c r="S4322" s="3">
        <v>4</v>
      </c>
      <c r="T4322" s="37"/>
      <c r="U4322" s="21" t="s">
        <v>2026</v>
      </c>
      <c r="V4322" s="21" t="str">
        <f>VLOOKUP(P4322,'Customer List'!B:C,2,)</f>
        <v>Mumbai</v>
      </c>
      <c r="W4322" s="38"/>
      <c r="X4322" s="30">
        <v>45979</v>
      </c>
      <c r="Y4322" s="21">
        <f t="shared" si="490"/>
        <v>1</v>
      </c>
      <c r="Z4322" s="21" t="str">
        <f t="shared" si="491"/>
        <v>Monday</v>
      </c>
      <c r="AA4322" s="21" t="str">
        <f t="shared" si="492"/>
        <v>Tuesday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x14ac:dyDescent="0.25">
      <c r="A4323" s="21">
        <v>4321</v>
      </c>
      <c r="B4323" s="21">
        <v>45330</v>
      </c>
      <c r="C4323" s="30">
        <v>45971</v>
      </c>
      <c r="D4323" s="30">
        <v>45975</v>
      </c>
      <c r="E4323" s="47">
        <v>367.25</v>
      </c>
      <c r="F4323" s="47">
        <f t="shared" si="486"/>
        <v>32318</v>
      </c>
      <c r="G4323" s="48">
        <f t="shared" si="487"/>
        <v>96954</v>
      </c>
      <c r="H4323" s="21" t="s">
        <v>5872</v>
      </c>
      <c r="I4323" s="21" t="s">
        <v>5873</v>
      </c>
      <c r="J4323" s="21">
        <v>3</v>
      </c>
      <c r="K4323" s="21">
        <v>3</v>
      </c>
      <c r="L4323" s="21">
        <f t="shared" si="488"/>
        <v>0</v>
      </c>
      <c r="M4323" s="21" t="s">
        <v>5964</v>
      </c>
      <c r="N4323" s="30">
        <v>45978</v>
      </c>
      <c r="O4323" s="48">
        <v>166110.45000000001</v>
      </c>
      <c r="P4323" s="21" t="s">
        <v>3591</v>
      </c>
      <c r="Q4323" s="21">
        <v>58158257323</v>
      </c>
      <c r="R4323" s="21" t="s">
        <v>5912</v>
      </c>
      <c r="S4323" s="3">
        <v>4</v>
      </c>
      <c r="T4323" s="37"/>
      <c r="U4323" s="21" t="s">
        <v>2026</v>
      </c>
      <c r="V4323" s="21" t="str">
        <f>VLOOKUP(P4323,'Customer List'!B:C,2,)</f>
        <v>Mumbai</v>
      </c>
      <c r="W4323" s="38"/>
      <c r="X4323" s="30">
        <v>45979</v>
      </c>
      <c r="Y4323" s="21">
        <f t="shared" si="490"/>
        <v>1</v>
      </c>
      <c r="Z4323" s="21" t="str">
        <f t="shared" si="491"/>
        <v>Monday</v>
      </c>
      <c r="AA4323" s="21" t="str">
        <f t="shared" si="492"/>
        <v>Tuesday</v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 x14ac:dyDescent="0.25">
      <c r="A4324" s="21">
        <v>4322</v>
      </c>
      <c r="B4324" s="21" t="s">
        <v>5885</v>
      </c>
      <c r="C4324" s="30">
        <v>45973</v>
      </c>
      <c r="D4324" s="30">
        <v>45978</v>
      </c>
      <c r="E4324" s="47">
        <v>93</v>
      </c>
      <c r="F4324" s="47">
        <f t="shared" si="486"/>
        <v>8184</v>
      </c>
      <c r="G4324" s="48">
        <f t="shared" si="487"/>
        <v>8184</v>
      </c>
      <c r="H4324" s="21" t="s">
        <v>5886</v>
      </c>
      <c r="I4324" s="21"/>
      <c r="J4324" s="21">
        <v>1</v>
      </c>
      <c r="K4324" s="21">
        <v>1</v>
      </c>
      <c r="L4324" s="21">
        <f t="shared" si="488"/>
        <v>0</v>
      </c>
      <c r="M4324" s="21" t="s">
        <v>5921</v>
      </c>
      <c r="N4324" s="30">
        <v>45979</v>
      </c>
      <c r="O4324" s="48">
        <v>45979</v>
      </c>
      <c r="P4324" s="21" t="s">
        <v>945</v>
      </c>
      <c r="Q4324" s="21">
        <v>58158291461</v>
      </c>
      <c r="R4324" s="21" t="s">
        <v>5912</v>
      </c>
      <c r="S4324" s="3">
        <v>-20</v>
      </c>
      <c r="T4324" s="37" t="s">
        <v>2577</v>
      </c>
      <c r="U4324" s="21" t="s">
        <v>4685</v>
      </c>
      <c r="V4324" s="21" t="str">
        <f>VLOOKUP(P4324,'Customer List'!B:C,2,)</f>
        <v>Banglore</v>
      </c>
      <c r="W4324" s="38" t="s">
        <v>2577</v>
      </c>
      <c r="X4324" s="30">
        <v>45980</v>
      </c>
      <c r="Y4324" s="21">
        <f t="shared" si="490"/>
        <v>1</v>
      </c>
      <c r="Z4324" s="21" t="str">
        <f t="shared" si="491"/>
        <v>Tuesday</v>
      </c>
      <c r="AA4324" s="21" t="str">
        <f t="shared" si="492"/>
        <v>Wednesday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x14ac:dyDescent="0.25">
      <c r="A4325" s="21">
        <v>4323</v>
      </c>
      <c r="B4325" s="21" t="s">
        <v>5887</v>
      </c>
      <c r="C4325" s="30">
        <v>45975</v>
      </c>
      <c r="D4325" s="30">
        <v>45978</v>
      </c>
      <c r="E4325" s="47">
        <v>293.39999999999998</v>
      </c>
      <c r="F4325" s="47">
        <f t="shared" si="486"/>
        <v>25819.199999999997</v>
      </c>
      <c r="G4325" s="48">
        <f t="shared" si="487"/>
        <v>25819.199999999997</v>
      </c>
      <c r="H4325" s="21" t="s">
        <v>5888</v>
      </c>
      <c r="I4325" s="21"/>
      <c r="J4325" s="21">
        <v>1</v>
      </c>
      <c r="K4325" s="21">
        <v>1</v>
      </c>
      <c r="L4325" s="21">
        <f t="shared" si="488"/>
        <v>0</v>
      </c>
      <c r="M4325" s="21" t="s">
        <v>5939</v>
      </c>
      <c r="N4325" s="30">
        <v>45979</v>
      </c>
      <c r="O4325" s="48">
        <v>46088.25</v>
      </c>
      <c r="P4325" s="21" t="s">
        <v>5898</v>
      </c>
      <c r="Q4325" s="21">
        <v>58158289280</v>
      </c>
      <c r="R4325" s="21" t="s">
        <v>5912</v>
      </c>
      <c r="S4325" s="3">
        <v>-20</v>
      </c>
      <c r="T4325" s="37"/>
      <c r="U4325" s="21" t="s">
        <v>4685</v>
      </c>
      <c r="V4325" s="21" t="str">
        <f>VLOOKUP(P4325,'Customer List'!B:C,2,)</f>
        <v>THANE</v>
      </c>
      <c r="W4325" s="38"/>
      <c r="X4325" s="30">
        <v>45981</v>
      </c>
      <c r="Y4325" s="21">
        <f t="shared" si="490"/>
        <v>2</v>
      </c>
      <c r="Z4325" s="21" t="str">
        <f t="shared" si="491"/>
        <v>Tuesday</v>
      </c>
      <c r="AA4325" s="21" t="str">
        <f t="shared" si="492"/>
        <v>Thursday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x14ac:dyDescent="0.25">
      <c r="A4326" s="21">
        <v>4324</v>
      </c>
      <c r="B4326" s="21" t="s">
        <v>5887</v>
      </c>
      <c r="C4326" s="30">
        <v>45975</v>
      </c>
      <c r="D4326" s="30">
        <v>45978</v>
      </c>
      <c r="E4326" s="47">
        <v>148.19999999999999</v>
      </c>
      <c r="F4326" s="47">
        <f t="shared" si="486"/>
        <v>13041.599999999999</v>
      </c>
      <c r="G4326" s="48">
        <f t="shared" si="487"/>
        <v>13041.599999999999</v>
      </c>
      <c r="H4326" s="21" t="s">
        <v>5889</v>
      </c>
      <c r="I4326" s="21"/>
      <c r="J4326" s="21">
        <v>1</v>
      </c>
      <c r="K4326" s="21">
        <v>1</v>
      </c>
      <c r="L4326" s="21">
        <f t="shared" si="488"/>
        <v>0</v>
      </c>
      <c r="M4326" s="21" t="s">
        <v>5925</v>
      </c>
      <c r="N4326" s="30">
        <v>45979</v>
      </c>
      <c r="O4326" s="48">
        <v>25070.5</v>
      </c>
      <c r="P4326" s="21" t="s">
        <v>153</v>
      </c>
      <c r="Q4326" s="21" t="s">
        <v>1127</v>
      </c>
      <c r="R4326" s="21" t="s">
        <v>1127</v>
      </c>
      <c r="S4326" s="3">
        <v>-20</v>
      </c>
      <c r="T4326" s="37"/>
      <c r="U4326" s="21" t="s">
        <v>4685</v>
      </c>
      <c r="V4326" s="21" t="str">
        <f>VLOOKUP(P4326,'Customer List'!B:C,2,)</f>
        <v>Noida</v>
      </c>
      <c r="W4326" s="38"/>
      <c r="X4326" s="30">
        <f t="shared" ref="X4326" si="497">IF(OR(R4326 = "PRIYANKA MADAM", R4326 = "DEEPAK", R4326 = "PORTER"),N4326,"")</f>
        <v>45979</v>
      </c>
      <c r="Y4326" s="21">
        <f t="shared" si="490"/>
        <v>0</v>
      </c>
      <c r="Z4326" s="21" t="str">
        <f t="shared" si="491"/>
        <v>Tuesday</v>
      </c>
      <c r="AA4326" s="21" t="str">
        <f t="shared" si="492"/>
        <v>Tuesday</v>
      </c>
      <c r="AB4326" s="21" t="str">
        <f>VLOOKUP(U4326,'Currency Sheet'!A:C,3,)</f>
        <v>DOLLAR</v>
      </c>
      <c r="AC4326" s="42" t="str">
        <f>VLOOKUP(P4326,'Customer List'!B:D,3,)</f>
        <v>Local</v>
      </c>
    </row>
    <row r="4327" spans="1:29" x14ac:dyDescent="0.25">
      <c r="A4327" s="21">
        <v>4325</v>
      </c>
      <c r="B4327" s="21" t="s">
        <v>5890</v>
      </c>
      <c r="C4327" s="30">
        <v>45975</v>
      </c>
      <c r="D4327" s="30">
        <v>45978</v>
      </c>
      <c r="E4327" s="47">
        <v>207</v>
      </c>
      <c r="F4327" s="47">
        <f t="shared" si="486"/>
        <v>18216</v>
      </c>
      <c r="G4327" s="48">
        <f t="shared" si="487"/>
        <v>18216</v>
      </c>
      <c r="H4327" s="21" t="s">
        <v>5891</v>
      </c>
      <c r="I4327" s="21"/>
      <c r="J4327" s="21">
        <v>1</v>
      </c>
      <c r="K4327" s="21">
        <v>1</v>
      </c>
      <c r="L4327" s="21">
        <f t="shared" si="488"/>
        <v>0</v>
      </c>
      <c r="M4327" s="21" t="s">
        <v>5941</v>
      </c>
      <c r="N4327" s="30">
        <v>45979</v>
      </c>
      <c r="O4327" s="48">
        <v>35018</v>
      </c>
      <c r="P4327" s="21" t="s">
        <v>630</v>
      </c>
      <c r="Q4327" s="21">
        <v>58158286281</v>
      </c>
      <c r="R4327" s="21" t="s">
        <v>5912</v>
      </c>
      <c r="S4327" s="3">
        <v>-20</v>
      </c>
      <c r="T4327" s="37"/>
      <c r="U4327" s="21" t="s">
        <v>4685</v>
      </c>
      <c r="V4327" s="21" t="str">
        <f>VLOOKUP(P4327,'Customer List'!B:C,2,)</f>
        <v>Telangana</v>
      </c>
      <c r="W4327" s="38"/>
      <c r="X4327" s="30">
        <v>45980</v>
      </c>
      <c r="Y4327" s="21">
        <f t="shared" si="490"/>
        <v>1</v>
      </c>
      <c r="Z4327" s="21" t="str">
        <f t="shared" si="491"/>
        <v>Tuesday</v>
      </c>
      <c r="AA4327" s="21" t="str">
        <f t="shared" si="492"/>
        <v>Wednesday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x14ac:dyDescent="0.25">
      <c r="A4328" s="21">
        <v>4326</v>
      </c>
      <c r="B4328" s="21" t="s">
        <v>5890</v>
      </c>
      <c r="C4328" s="30">
        <v>45975</v>
      </c>
      <c r="D4328" s="30">
        <v>45978</v>
      </c>
      <c r="E4328" s="47">
        <v>36</v>
      </c>
      <c r="F4328" s="47">
        <f t="shared" si="486"/>
        <v>3168</v>
      </c>
      <c r="G4328" s="48">
        <f t="shared" si="487"/>
        <v>3168</v>
      </c>
      <c r="H4328" s="21" t="s">
        <v>5892</v>
      </c>
      <c r="I4328" s="21"/>
      <c r="J4328" s="21">
        <v>1</v>
      </c>
      <c r="K4328" s="21">
        <v>1</v>
      </c>
      <c r="L4328" s="21">
        <f t="shared" si="488"/>
        <v>0</v>
      </c>
      <c r="M4328" s="21" t="s">
        <v>6358</v>
      </c>
      <c r="N4328" s="30">
        <v>45992</v>
      </c>
      <c r="O4328" s="48">
        <v>4452</v>
      </c>
      <c r="P4328" s="21" t="s">
        <v>4968</v>
      </c>
      <c r="Q4328" s="21" t="s">
        <v>5959</v>
      </c>
      <c r="R4328" s="21" t="s">
        <v>6091</v>
      </c>
      <c r="S4328" s="3">
        <v>-20</v>
      </c>
      <c r="T4328" s="37"/>
      <c r="U4328" s="21" t="s">
        <v>4685</v>
      </c>
      <c r="V4328" s="21" t="str">
        <f>VLOOKUP(P4328,'Customer List'!B:C,2,)</f>
        <v>Delhi</v>
      </c>
      <c r="W4328" s="38" t="s">
        <v>637</v>
      </c>
      <c r="X4328" s="30">
        <f t="shared" ref="X4328" si="498">IF(OR(R4328 = "PRIYANKA MADAM", R4328 = "DEEPAK", R4328 = "PORTER"),N4328,"")</f>
        <v>45992</v>
      </c>
      <c r="Y4328" s="21">
        <f t="shared" si="490"/>
        <v>0</v>
      </c>
      <c r="Z4328" s="21" t="str">
        <f t="shared" si="491"/>
        <v>Monday</v>
      </c>
      <c r="AA4328" s="21" t="str">
        <f t="shared" si="492"/>
        <v>Monday</v>
      </c>
      <c r="AB4328" s="21" t="str">
        <f>VLOOKUP(U4328,'Currency Sheet'!A:C,3,)</f>
        <v>DOLLAR</v>
      </c>
      <c r="AC4328" s="42" t="str">
        <f>VLOOKUP(P4328,'Customer List'!B:D,3,)</f>
        <v>Local</v>
      </c>
    </row>
    <row r="4329" spans="1:29" x14ac:dyDescent="0.25">
      <c r="A4329" s="21">
        <v>4327</v>
      </c>
      <c r="B4329" s="21" t="s">
        <v>5893</v>
      </c>
      <c r="C4329" s="30">
        <v>45975</v>
      </c>
      <c r="D4329" s="30">
        <v>45978</v>
      </c>
      <c r="E4329" s="47">
        <v>5</v>
      </c>
      <c r="F4329" s="47">
        <f t="shared" si="486"/>
        <v>440</v>
      </c>
      <c r="G4329" s="48">
        <f t="shared" si="487"/>
        <v>440</v>
      </c>
      <c r="H4329" s="21" t="s">
        <v>5894</v>
      </c>
      <c r="I4329" s="21"/>
      <c r="J4329" s="21">
        <v>1</v>
      </c>
      <c r="K4329" s="21">
        <v>1</v>
      </c>
      <c r="L4329" s="21">
        <f t="shared" si="488"/>
        <v>0</v>
      </c>
      <c r="M4329" s="21" t="s">
        <v>5920</v>
      </c>
      <c r="N4329" s="30">
        <v>45978</v>
      </c>
      <c r="O4329" s="48">
        <v>0</v>
      </c>
      <c r="P4329" s="21" t="s">
        <v>168</v>
      </c>
      <c r="Q4329" s="21">
        <v>58158244981</v>
      </c>
      <c r="R4329" s="21" t="s">
        <v>5912</v>
      </c>
      <c r="S4329" s="3">
        <v>-20</v>
      </c>
      <c r="T4329" s="37" t="s">
        <v>2577</v>
      </c>
      <c r="U4329" s="21" t="s">
        <v>4685</v>
      </c>
      <c r="V4329" s="21" t="str">
        <f>VLOOKUP(P4329,'Customer List'!B:C,2,)</f>
        <v>Bhopal</v>
      </c>
      <c r="W4329" s="38"/>
      <c r="X4329" s="30">
        <v>45980</v>
      </c>
      <c r="Y4329" s="21">
        <f t="shared" si="490"/>
        <v>2</v>
      </c>
      <c r="Z4329" s="21" t="str">
        <f t="shared" si="491"/>
        <v>Monday</v>
      </c>
      <c r="AA4329" s="21" t="str">
        <f t="shared" si="492"/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x14ac:dyDescent="0.25">
      <c r="A4330" s="21">
        <v>4328</v>
      </c>
      <c r="B4330" s="21" t="s">
        <v>5893</v>
      </c>
      <c r="C4330" s="30">
        <v>45975</v>
      </c>
      <c r="D4330" s="30">
        <v>45978</v>
      </c>
      <c r="E4330" s="47">
        <v>5</v>
      </c>
      <c r="F4330" s="47">
        <f t="shared" si="486"/>
        <v>440</v>
      </c>
      <c r="G4330" s="48">
        <f t="shared" si="487"/>
        <v>440</v>
      </c>
      <c r="H4330" s="21" t="s">
        <v>5895</v>
      </c>
      <c r="I4330" s="21"/>
      <c r="J4330" s="21">
        <v>1</v>
      </c>
      <c r="K4330" s="21">
        <v>1</v>
      </c>
      <c r="L4330" s="21">
        <f t="shared" si="488"/>
        <v>0</v>
      </c>
      <c r="M4330" s="21" t="s">
        <v>5920</v>
      </c>
      <c r="N4330" s="30">
        <v>45978</v>
      </c>
      <c r="O4330" s="48">
        <v>0</v>
      </c>
      <c r="P4330" s="21" t="s">
        <v>168</v>
      </c>
      <c r="Q4330" s="21">
        <v>58158244981</v>
      </c>
      <c r="R4330" s="21" t="s">
        <v>5912</v>
      </c>
      <c r="S4330" s="3">
        <v>-20</v>
      </c>
      <c r="T4330" s="37" t="s">
        <v>2577</v>
      </c>
      <c r="U4330" s="21" t="s">
        <v>4685</v>
      </c>
      <c r="V4330" s="21" t="str">
        <f>VLOOKUP(P4330,'Customer List'!B:C,2,)</f>
        <v>Bhopal</v>
      </c>
      <c r="W4330" s="38"/>
      <c r="X4330" s="30">
        <v>45980</v>
      </c>
      <c r="Y4330" s="21">
        <f t="shared" si="490"/>
        <v>2</v>
      </c>
      <c r="Z4330" s="21" t="str">
        <f t="shared" si="491"/>
        <v>Monday</v>
      </c>
      <c r="AA4330" s="21" t="str">
        <f t="shared" si="492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x14ac:dyDescent="0.25">
      <c r="A4331" s="21">
        <v>4329</v>
      </c>
      <c r="B4331" s="21" t="s">
        <v>5893</v>
      </c>
      <c r="C4331" s="30">
        <v>45975</v>
      </c>
      <c r="D4331" s="30">
        <v>45978</v>
      </c>
      <c r="E4331" s="47">
        <v>5</v>
      </c>
      <c r="F4331" s="47">
        <f t="shared" si="486"/>
        <v>440</v>
      </c>
      <c r="G4331" s="48">
        <f t="shared" si="487"/>
        <v>440</v>
      </c>
      <c r="H4331" s="21" t="s">
        <v>5896</v>
      </c>
      <c r="I4331" s="21"/>
      <c r="J4331" s="21">
        <v>1</v>
      </c>
      <c r="K4331" s="21">
        <v>1</v>
      </c>
      <c r="L4331" s="21">
        <f t="shared" si="488"/>
        <v>0</v>
      </c>
      <c r="M4331" s="21" t="s">
        <v>5920</v>
      </c>
      <c r="N4331" s="30">
        <v>45978</v>
      </c>
      <c r="O4331" s="48">
        <v>0</v>
      </c>
      <c r="P4331" s="21" t="s">
        <v>168</v>
      </c>
      <c r="Q4331" s="21">
        <v>58158244981</v>
      </c>
      <c r="R4331" s="21" t="s">
        <v>5912</v>
      </c>
      <c r="S4331" s="3">
        <v>-20</v>
      </c>
      <c r="T4331" s="37" t="s">
        <v>2577</v>
      </c>
      <c r="U4331" s="21" t="s">
        <v>4685</v>
      </c>
      <c r="V4331" s="21" t="str">
        <f>VLOOKUP(P4331,'Customer List'!B:C,2,)</f>
        <v>Bhopal</v>
      </c>
      <c r="W4331" s="38"/>
      <c r="X4331" s="30">
        <v>45980</v>
      </c>
      <c r="Y4331" s="21">
        <f t="shared" si="490"/>
        <v>2</v>
      </c>
      <c r="Z4331" s="21" t="str">
        <f t="shared" si="491"/>
        <v>Monday</v>
      </c>
      <c r="AA4331" s="21" t="str">
        <f t="shared" si="492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x14ac:dyDescent="0.25">
      <c r="A4332" s="21">
        <v>4330</v>
      </c>
      <c r="B4332" s="21" t="s">
        <v>5893</v>
      </c>
      <c r="C4332" s="30">
        <v>45975</v>
      </c>
      <c r="D4332" s="30">
        <v>45978</v>
      </c>
      <c r="E4332" s="47">
        <v>5</v>
      </c>
      <c r="F4332" s="47">
        <f t="shared" si="486"/>
        <v>440</v>
      </c>
      <c r="G4332" s="48">
        <f t="shared" si="487"/>
        <v>440</v>
      </c>
      <c r="H4332" s="21" t="s">
        <v>5897</v>
      </c>
      <c r="I4332" s="21"/>
      <c r="J4332" s="21">
        <v>1</v>
      </c>
      <c r="K4332" s="21">
        <v>1</v>
      </c>
      <c r="L4332" s="21">
        <f t="shared" si="488"/>
        <v>0</v>
      </c>
      <c r="M4332" s="21" t="s">
        <v>5920</v>
      </c>
      <c r="N4332" s="30">
        <v>45978</v>
      </c>
      <c r="O4332" s="48">
        <v>0</v>
      </c>
      <c r="P4332" s="21" t="s">
        <v>168</v>
      </c>
      <c r="Q4332" s="21">
        <v>58158244981</v>
      </c>
      <c r="R4332" s="21" t="s">
        <v>5912</v>
      </c>
      <c r="S4332" s="3">
        <v>-20</v>
      </c>
      <c r="T4332" s="37" t="s">
        <v>2577</v>
      </c>
      <c r="U4332" s="21" t="s">
        <v>4685</v>
      </c>
      <c r="V4332" s="21" t="str">
        <f>VLOOKUP(P4332,'Customer List'!B:C,2,)</f>
        <v>Bhopal</v>
      </c>
      <c r="W4332" s="38"/>
      <c r="X4332" s="30">
        <v>45980</v>
      </c>
      <c r="Y4332" s="21">
        <f t="shared" si="490"/>
        <v>2</v>
      </c>
      <c r="Z4332" s="21" t="str">
        <f t="shared" si="491"/>
        <v>Monday</v>
      </c>
      <c r="AA4332" s="21" t="str">
        <f t="shared" si="492"/>
        <v>Wednesday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x14ac:dyDescent="0.25">
      <c r="A4333" s="21">
        <v>4331</v>
      </c>
      <c r="B4333" s="21" t="s">
        <v>5900</v>
      </c>
      <c r="C4333" s="30">
        <v>45975</v>
      </c>
      <c r="D4333" s="30">
        <v>45978</v>
      </c>
      <c r="E4333" s="47">
        <v>124</v>
      </c>
      <c r="F4333" s="47">
        <f t="shared" si="486"/>
        <v>10912</v>
      </c>
      <c r="G4333" s="48">
        <f t="shared" si="487"/>
        <v>10912</v>
      </c>
      <c r="H4333" s="21" t="s">
        <v>1986</v>
      </c>
      <c r="I4333" s="21"/>
      <c r="J4333" s="21">
        <v>1</v>
      </c>
      <c r="K4333" s="21">
        <v>1</v>
      </c>
      <c r="L4333" s="21">
        <f t="shared" si="488"/>
        <v>0</v>
      </c>
      <c r="M4333" s="21" t="s">
        <v>5937</v>
      </c>
      <c r="N4333" s="30">
        <v>45979</v>
      </c>
      <c r="O4333" s="48">
        <v>19220</v>
      </c>
      <c r="P4333" s="21" t="s">
        <v>5901</v>
      </c>
      <c r="Q4333" s="21">
        <v>58158290083</v>
      </c>
      <c r="R4333" s="21" t="s">
        <v>5912</v>
      </c>
      <c r="S4333" s="3">
        <v>-20</v>
      </c>
      <c r="T4333" s="37"/>
      <c r="U4333" s="21" t="s">
        <v>5710</v>
      </c>
      <c r="V4333" s="21" t="str">
        <f>VLOOKUP(P4333,'Customer List'!B:C,2,)</f>
        <v>JHARKHAND</v>
      </c>
      <c r="W4333" s="38"/>
      <c r="X4333" s="30">
        <v>45982</v>
      </c>
      <c r="Y4333" s="21">
        <f t="shared" si="490"/>
        <v>3</v>
      </c>
      <c r="Z4333" s="21" t="str">
        <f t="shared" si="491"/>
        <v>Tuesday</v>
      </c>
      <c r="AA4333" s="21" t="str">
        <f t="shared" si="492"/>
        <v>Friday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x14ac:dyDescent="0.25">
      <c r="A4334" s="21">
        <v>4332</v>
      </c>
      <c r="B4334" s="21" t="s">
        <v>5900</v>
      </c>
      <c r="C4334" s="30">
        <v>45975</v>
      </c>
      <c r="D4334" s="30">
        <v>45978</v>
      </c>
      <c r="E4334" s="47">
        <v>196</v>
      </c>
      <c r="F4334" s="47">
        <f t="shared" si="486"/>
        <v>17248</v>
      </c>
      <c r="G4334" s="48">
        <f t="shared" si="487"/>
        <v>17248</v>
      </c>
      <c r="H4334" s="21">
        <v>31000</v>
      </c>
      <c r="I4334" s="21"/>
      <c r="J4334" s="21">
        <v>1</v>
      </c>
      <c r="K4334" s="21">
        <v>1</v>
      </c>
      <c r="L4334" s="21">
        <f t="shared" si="488"/>
        <v>0</v>
      </c>
      <c r="M4334" s="21" t="s">
        <v>5935</v>
      </c>
      <c r="N4334" s="30">
        <v>45979</v>
      </c>
      <c r="O4334" s="48">
        <v>30380</v>
      </c>
      <c r="P4334" s="21" t="s">
        <v>5902</v>
      </c>
      <c r="Q4334" s="21" t="s">
        <v>1127</v>
      </c>
      <c r="R4334" s="21" t="s">
        <v>1127</v>
      </c>
      <c r="S4334" s="3">
        <v>-20</v>
      </c>
      <c r="T4334" s="37"/>
      <c r="U4334" s="21" t="s">
        <v>5710</v>
      </c>
      <c r="V4334" s="21" t="str">
        <f>VLOOKUP(P4334,'Customer List'!B:C,2,)</f>
        <v>GGN</v>
      </c>
      <c r="W4334" s="38"/>
      <c r="X4334" s="30">
        <f t="shared" ref="X4334" si="499">IF(OR(R4334 = "PRIYANKA MADAM", R4334 = "DEEPAK", R4334 = "PORTER"),N4334,"")</f>
        <v>45979</v>
      </c>
      <c r="Y4334" s="21">
        <f t="shared" si="490"/>
        <v>0</v>
      </c>
      <c r="Z4334" s="21" t="str">
        <f t="shared" si="491"/>
        <v>Tuesday</v>
      </c>
      <c r="AA4334" s="21" t="str">
        <f t="shared" si="492"/>
        <v>Tuesday</v>
      </c>
      <c r="AB4334" s="21" t="str">
        <f>VLOOKUP(U4334,'Currency Sheet'!A:C,3,)</f>
        <v>DOLLAR</v>
      </c>
      <c r="AC4334" s="42" t="str">
        <f>VLOOKUP(P4334,'Customer List'!B:D,3,)</f>
        <v>Local</v>
      </c>
    </row>
    <row r="4335" spans="1:29" x14ac:dyDescent="0.25">
      <c r="A4335" s="21">
        <v>4333</v>
      </c>
      <c r="B4335" s="21" t="s">
        <v>5900</v>
      </c>
      <c r="C4335" s="30">
        <v>45975</v>
      </c>
      <c r="D4335" s="30">
        <v>45978</v>
      </c>
      <c r="E4335" s="47">
        <v>110.4</v>
      </c>
      <c r="F4335" s="47">
        <f t="shared" si="486"/>
        <v>9715.2000000000007</v>
      </c>
      <c r="G4335" s="48">
        <f t="shared" si="487"/>
        <v>9715.2000000000007</v>
      </c>
      <c r="H4335" s="21" t="s">
        <v>5940</v>
      </c>
      <c r="I4335" s="21"/>
      <c r="J4335" s="21">
        <v>1</v>
      </c>
      <c r="K4335" s="21">
        <v>1</v>
      </c>
      <c r="L4335" s="21">
        <f t="shared" si="488"/>
        <v>0</v>
      </c>
      <c r="M4335" s="21" t="s">
        <v>5941</v>
      </c>
      <c r="N4335" s="30">
        <v>45979</v>
      </c>
      <c r="O4335" s="48">
        <v>16042.5</v>
      </c>
      <c r="P4335" s="21" t="s">
        <v>5903</v>
      </c>
      <c r="Q4335" s="21">
        <v>58158288053</v>
      </c>
      <c r="R4335" s="21" t="s">
        <v>5912</v>
      </c>
      <c r="S4335" s="3">
        <v>-20</v>
      </c>
      <c r="T4335" s="37"/>
      <c r="U4335" s="21" t="s">
        <v>5710</v>
      </c>
      <c r="V4335" s="21" t="str">
        <f>VLOOKUP(P4335,'Customer List'!B:C,2,)</f>
        <v>CHENNAI</v>
      </c>
      <c r="W4335" s="38"/>
      <c r="X4335" s="30">
        <v>45980</v>
      </c>
      <c r="Y4335" s="21">
        <f t="shared" si="490"/>
        <v>1</v>
      </c>
      <c r="Z4335" s="21" t="str">
        <f t="shared" si="491"/>
        <v>Tuesday</v>
      </c>
      <c r="AA4335" s="21" t="str">
        <f t="shared" si="492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x14ac:dyDescent="0.25">
      <c r="A4336" s="21">
        <v>4334</v>
      </c>
      <c r="B4336" s="21">
        <v>181789</v>
      </c>
      <c r="C4336" s="30">
        <v>45972</v>
      </c>
      <c r="D4336" s="30">
        <v>45978</v>
      </c>
      <c r="E4336" s="47">
        <v>1265.4000000000001</v>
      </c>
      <c r="F4336" s="47">
        <f t="shared" si="486"/>
        <v>111355.20000000001</v>
      </c>
      <c r="G4336" s="48">
        <f t="shared" si="487"/>
        <v>111355.20000000001</v>
      </c>
      <c r="H4336" s="21" t="s">
        <v>798</v>
      </c>
      <c r="I4336" s="21"/>
      <c r="J4336" s="21">
        <v>1</v>
      </c>
      <c r="K4336" s="21">
        <v>1</v>
      </c>
      <c r="L4336" s="21">
        <f t="shared" si="488"/>
        <v>0</v>
      </c>
      <c r="M4336" s="21" t="s">
        <v>5938</v>
      </c>
      <c r="N4336" s="30">
        <v>45979</v>
      </c>
      <c r="O4336" s="48">
        <v>155011.5</v>
      </c>
      <c r="P4336" s="21" t="s">
        <v>621</v>
      </c>
      <c r="Q4336" s="21">
        <v>58158293826</v>
      </c>
      <c r="R4336" s="21" t="s">
        <v>5912</v>
      </c>
      <c r="S4336" s="3">
        <v>4</v>
      </c>
      <c r="T4336" s="37"/>
      <c r="U4336" s="21" t="s">
        <v>5214</v>
      </c>
      <c r="V4336" s="21" t="str">
        <f>VLOOKUP(P4336,'Customer List'!B:C,2,)</f>
        <v>Hyderabad</v>
      </c>
      <c r="W4336" s="38"/>
      <c r="X4336" s="30">
        <v>45980</v>
      </c>
      <c r="Y4336" s="21">
        <f t="shared" si="490"/>
        <v>1</v>
      </c>
      <c r="Z4336" s="21" t="str">
        <f t="shared" si="491"/>
        <v>Tuesday</v>
      </c>
      <c r="AA4336" s="21" t="str">
        <f t="shared" si="492"/>
        <v>Wednesday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x14ac:dyDescent="0.25">
      <c r="A4337" s="21">
        <v>4335</v>
      </c>
      <c r="B4337" s="21">
        <v>181995</v>
      </c>
      <c r="C4337" s="30">
        <v>45975</v>
      </c>
      <c r="D4337" s="30">
        <v>45979</v>
      </c>
      <c r="E4337" s="47">
        <v>1265.4000000000001</v>
      </c>
      <c r="F4337" s="47">
        <f t="shared" si="486"/>
        <v>111355.20000000001</v>
      </c>
      <c r="G4337" s="48">
        <f t="shared" si="487"/>
        <v>111355.20000000001</v>
      </c>
      <c r="H4337" s="21" t="s">
        <v>5906</v>
      </c>
      <c r="I4337" s="21"/>
      <c r="J4337" s="21">
        <v>1</v>
      </c>
      <c r="K4337" s="21">
        <v>1</v>
      </c>
      <c r="L4337" s="21">
        <f t="shared" si="488"/>
        <v>0</v>
      </c>
      <c r="M4337" s="21" t="s">
        <v>5936</v>
      </c>
      <c r="N4337" s="30">
        <v>45979</v>
      </c>
      <c r="O4337" s="48">
        <v>149844.45000000001</v>
      </c>
      <c r="P4337" s="21" t="s">
        <v>242</v>
      </c>
      <c r="Q4337" s="21">
        <v>58158284306</v>
      </c>
      <c r="R4337" s="21" t="s">
        <v>5912</v>
      </c>
      <c r="S4337" s="3">
        <v>4</v>
      </c>
      <c r="T4337" s="37"/>
      <c r="U4337" s="21" t="s">
        <v>5214</v>
      </c>
      <c r="V4337" s="21" t="str">
        <f>VLOOKUP(P4337,'Customer List'!B:C,2,)</f>
        <v>Mumbai</v>
      </c>
      <c r="W4337" s="38"/>
      <c r="X4337" s="30">
        <v>45980</v>
      </c>
      <c r="Y4337" s="21">
        <f t="shared" si="490"/>
        <v>1</v>
      </c>
      <c r="Z4337" s="21" t="str">
        <f t="shared" si="491"/>
        <v>Tuesday</v>
      </c>
      <c r="AA4337" s="21" t="str">
        <f t="shared" si="492"/>
        <v>Wednesday</v>
      </c>
      <c r="AB4337" s="21" t="str">
        <f>VLOOKUP(U4337,'Currency Sheet'!A:C,3,)</f>
        <v>DOLLAR</v>
      </c>
      <c r="AC4337" s="42" t="str">
        <f>VLOOKUP(P4337,'Customer List'!B:D,3,)</f>
        <v>OutStation</v>
      </c>
    </row>
    <row r="4338" spans="1:29" x14ac:dyDescent="0.25">
      <c r="A4338" s="21">
        <v>4336</v>
      </c>
      <c r="B4338" s="21">
        <v>181995</v>
      </c>
      <c r="C4338" s="30">
        <v>45975</v>
      </c>
      <c r="D4338" s="30">
        <v>45979</v>
      </c>
      <c r="E4338" s="47">
        <v>1265.4000000000001</v>
      </c>
      <c r="F4338" s="47">
        <f t="shared" si="486"/>
        <v>111355.20000000001</v>
      </c>
      <c r="G4338" s="48">
        <f t="shared" si="487"/>
        <v>111355.20000000001</v>
      </c>
      <c r="H4338" s="21" t="s">
        <v>449</v>
      </c>
      <c r="I4338" s="21"/>
      <c r="J4338" s="21">
        <v>1</v>
      </c>
      <c r="K4338" s="21">
        <v>1</v>
      </c>
      <c r="L4338" s="21">
        <f t="shared" si="488"/>
        <v>0</v>
      </c>
      <c r="M4338" s="21" t="s">
        <v>5936</v>
      </c>
      <c r="N4338" s="30">
        <v>45979</v>
      </c>
      <c r="O4338" s="48">
        <v>149844.45000000001</v>
      </c>
      <c r="P4338" s="21" t="s">
        <v>242</v>
      </c>
      <c r="Q4338" s="21">
        <v>58158284306</v>
      </c>
      <c r="R4338" s="21" t="s">
        <v>5912</v>
      </c>
      <c r="S4338" s="3">
        <v>4</v>
      </c>
      <c r="T4338" s="37"/>
      <c r="U4338" s="21" t="s">
        <v>5214</v>
      </c>
      <c r="V4338" s="21" t="str">
        <f>VLOOKUP(P4338,'Customer List'!B:C,2,)</f>
        <v>Mumbai</v>
      </c>
      <c r="W4338" s="38"/>
      <c r="X4338" s="30">
        <v>45980</v>
      </c>
      <c r="Y4338" s="21">
        <f t="shared" si="490"/>
        <v>1</v>
      </c>
      <c r="Z4338" s="21" t="str">
        <f t="shared" si="491"/>
        <v>Tuesday</v>
      </c>
      <c r="AA4338" s="21" t="str">
        <f t="shared" si="492"/>
        <v>Wednesday</v>
      </c>
      <c r="AB4338" s="21" t="str">
        <f>VLOOKUP(U4338,'Currency Sheet'!A:C,3,)</f>
        <v>DOLLAR</v>
      </c>
      <c r="AC4338" s="42" t="str">
        <f>VLOOKUP(P4338,'Customer List'!B:D,3,)</f>
        <v>OutStation</v>
      </c>
    </row>
    <row r="4339" spans="1:29" x14ac:dyDescent="0.25">
      <c r="A4339" s="21">
        <v>4337</v>
      </c>
      <c r="B4339" s="21">
        <v>71454</v>
      </c>
      <c r="C4339" s="30">
        <v>45975</v>
      </c>
      <c r="D4339" s="30">
        <v>45979</v>
      </c>
      <c r="E4339" s="47">
        <v>386</v>
      </c>
      <c r="F4339" s="47">
        <f t="shared" si="486"/>
        <v>33968</v>
      </c>
      <c r="G4339" s="48">
        <f t="shared" si="487"/>
        <v>67936</v>
      </c>
      <c r="H4339" s="21" t="s">
        <v>5907</v>
      </c>
      <c r="I4339" s="21"/>
      <c r="J4339" s="21">
        <v>2</v>
      </c>
      <c r="K4339" s="21"/>
      <c r="L4339" s="21">
        <f t="shared" si="488"/>
        <v>2</v>
      </c>
      <c r="M4339" s="21"/>
      <c r="N4339" s="30"/>
      <c r="O4339" s="48"/>
      <c r="P4339" s="21" t="s">
        <v>2025</v>
      </c>
      <c r="Q4339" s="21"/>
      <c r="R4339" s="21"/>
      <c r="S4339" s="3">
        <v>-20</v>
      </c>
      <c r="T4339" s="37"/>
      <c r="U4339" s="21" t="s">
        <v>5909</v>
      </c>
      <c r="V4339" s="21" t="str">
        <f>VLOOKUP(P4339,'Customer List'!B:C,2,)</f>
        <v>STOCK</v>
      </c>
      <c r="W4339" s="38" t="s">
        <v>2025</v>
      </c>
      <c r="X4339" s="30" t="str">
        <f t="shared" ref="X4339:X4344" si="500">IF(OR(R4339 = "PRIYANKA MADAM", R4339 = "DEEPAK", R4339 = "PORTER"),N4339,"")</f>
        <v/>
      </c>
      <c r="Y4339" s="21" t="str">
        <f t="shared" si="490"/>
        <v/>
      </c>
      <c r="Z4339" s="21" t="str">
        <f t="shared" si="491"/>
        <v/>
      </c>
      <c r="AA4339" s="21" t="str">
        <f t="shared" si="492"/>
        <v/>
      </c>
      <c r="AB4339" s="21" t="str">
        <f>VLOOKUP(U4339,'Currency Sheet'!A:C,3,)</f>
        <v>DOLLAR</v>
      </c>
      <c r="AC4339" s="42" t="str">
        <f>VLOOKUP(P4339,'Customer List'!B:D,3,)</f>
        <v>STOCK</v>
      </c>
    </row>
    <row r="4340" spans="1:29" x14ac:dyDescent="0.25">
      <c r="A4340" s="21">
        <v>4338</v>
      </c>
      <c r="B4340" s="21">
        <v>71454</v>
      </c>
      <c r="C4340" s="30">
        <v>45975</v>
      </c>
      <c r="D4340" s="30">
        <v>45979</v>
      </c>
      <c r="E4340" s="47">
        <v>175.6</v>
      </c>
      <c r="F4340" s="47">
        <f t="shared" si="486"/>
        <v>15452.8</v>
      </c>
      <c r="G4340" s="48">
        <f t="shared" si="487"/>
        <v>30905.599999999999</v>
      </c>
      <c r="H4340" s="21">
        <v>2227</v>
      </c>
      <c r="I4340" s="21"/>
      <c r="J4340" s="21">
        <v>2</v>
      </c>
      <c r="K4340" s="21"/>
      <c r="L4340" s="21">
        <f t="shared" si="488"/>
        <v>2</v>
      </c>
      <c r="M4340" s="21"/>
      <c r="N4340" s="30"/>
      <c r="O4340" s="48"/>
      <c r="P4340" s="21" t="s">
        <v>2025</v>
      </c>
      <c r="Q4340" s="21"/>
      <c r="R4340" s="21"/>
      <c r="S4340" s="3">
        <v>-20</v>
      </c>
      <c r="T4340" s="37"/>
      <c r="U4340" s="21" t="s">
        <v>5909</v>
      </c>
      <c r="V4340" s="21" t="str">
        <f>VLOOKUP(P4340,'Customer List'!B:C,2,)</f>
        <v>STOCK</v>
      </c>
      <c r="W4340" s="38" t="s">
        <v>2025</v>
      </c>
      <c r="X4340" s="30" t="str">
        <f t="shared" si="500"/>
        <v/>
      </c>
      <c r="Y4340" s="21" t="str">
        <f t="shared" si="490"/>
        <v/>
      </c>
      <c r="Z4340" s="21" t="str">
        <f t="shared" si="491"/>
        <v/>
      </c>
      <c r="AA4340" s="21" t="str">
        <f t="shared" si="492"/>
        <v/>
      </c>
      <c r="AB4340" s="21" t="str">
        <f>VLOOKUP(U4340,'Currency Sheet'!A:C,3,)</f>
        <v>DOLLAR</v>
      </c>
      <c r="AC4340" s="42" t="str">
        <f>VLOOKUP(P4340,'Customer List'!B:D,3,)</f>
        <v>STOCK</v>
      </c>
    </row>
    <row r="4341" spans="1:29" x14ac:dyDescent="0.25">
      <c r="A4341" s="21">
        <v>4339</v>
      </c>
      <c r="B4341" s="21">
        <v>71454</v>
      </c>
      <c r="C4341" s="30">
        <v>45975</v>
      </c>
      <c r="D4341" s="30">
        <v>45979</v>
      </c>
      <c r="E4341" s="47">
        <v>455.4</v>
      </c>
      <c r="F4341" s="47">
        <f t="shared" si="486"/>
        <v>40075.199999999997</v>
      </c>
      <c r="G4341" s="48">
        <f t="shared" si="487"/>
        <v>80150.399999999994</v>
      </c>
      <c r="H4341" s="21" t="s">
        <v>5908</v>
      </c>
      <c r="I4341" s="21"/>
      <c r="J4341" s="21">
        <v>2</v>
      </c>
      <c r="K4341" s="21"/>
      <c r="L4341" s="21">
        <f t="shared" si="488"/>
        <v>2</v>
      </c>
      <c r="M4341" s="21"/>
      <c r="N4341" s="30"/>
      <c r="O4341" s="48"/>
      <c r="P4341" s="21" t="s">
        <v>2025</v>
      </c>
      <c r="Q4341" s="21"/>
      <c r="R4341" s="21"/>
      <c r="S4341" s="3">
        <v>-20</v>
      </c>
      <c r="T4341" s="37"/>
      <c r="U4341" s="21" t="s">
        <v>5909</v>
      </c>
      <c r="V4341" s="21" t="str">
        <f>VLOOKUP(P4341,'Customer List'!B:C,2,)</f>
        <v>STOCK</v>
      </c>
      <c r="W4341" s="38" t="s">
        <v>2025</v>
      </c>
      <c r="X4341" s="30" t="str">
        <f t="shared" si="500"/>
        <v/>
      </c>
      <c r="Y4341" s="21" t="str">
        <f t="shared" si="490"/>
        <v/>
      </c>
      <c r="Z4341" s="21" t="str">
        <f t="shared" si="491"/>
        <v/>
      </c>
      <c r="AA4341" s="21" t="str">
        <f t="shared" si="492"/>
        <v/>
      </c>
      <c r="AB4341" s="21" t="str">
        <f>VLOOKUP(U4341,'Currency Sheet'!A:C,3,)</f>
        <v>DOLLAR</v>
      </c>
      <c r="AC4341" s="42" t="str">
        <f>VLOOKUP(P4341,'Customer List'!B:D,3,)</f>
        <v>STOCK</v>
      </c>
    </row>
    <row r="4342" spans="1:29" x14ac:dyDescent="0.25">
      <c r="A4342" s="21">
        <v>4340</v>
      </c>
      <c r="B4342" s="21">
        <v>341396</v>
      </c>
      <c r="C4342" s="30">
        <v>45975</v>
      </c>
      <c r="D4342" s="30">
        <v>45980</v>
      </c>
      <c r="E4342" s="47">
        <v>39.75</v>
      </c>
      <c r="F4342" s="47">
        <f t="shared" si="486"/>
        <v>3498</v>
      </c>
      <c r="G4342" s="48">
        <f t="shared" si="487"/>
        <v>3498</v>
      </c>
      <c r="H4342" s="21" t="s">
        <v>5913</v>
      </c>
      <c r="I4342" s="21"/>
      <c r="J4342" s="21">
        <v>1</v>
      </c>
      <c r="K4342" s="21">
        <v>1</v>
      </c>
      <c r="L4342" s="21">
        <f t="shared" si="488"/>
        <v>0</v>
      </c>
      <c r="M4342" s="21" t="s">
        <v>5961</v>
      </c>
      <c r="N4342" s="30">
        <v>45981</v>
      </c>
      <c r="O4342" s="48">
        <v>19181.25</v>
      </c>
      <c r="P4342" s="21" t="s">
        <v>153</v>
      </c>
      <c r="Q4342" s="21" t="s">
        <v>5959</v>
      </c>
      <c r="R4342" s="21" t="s">
        <v>1146</v>
      </c>
      <c r="S4342" s="3" t="s">
        <v>299</v>
      </c>
      <c r="T4342" s="37"/>
      <c r="U4342" s="21" t="s">
        <v>4334</v>
      </c>
      <c r="V4342" s="21" t="str">
        <f>VLOOKUP(P4342,'Customer List'!B:C,2,)</f>
        <v>Noida</v>
      </c>
      <c r="W4342" s="38"/>
      <c r="X4342" s="30" t="str">
        <f t="shared" si="500"/>
        <v/>
      </c>
      <c r="Y4342" s="21" t="str">
        <f t="shared" si="490"/>
        <v/>
      </c>
      <c r="Z4342" s="21" t="str">
        <f t="shared" si="491"/>
        <v>Thursday</v>
      </c>
      <c r="AA4342" s="21" t="str">
        <f t="shared" si="492"/>
        <v/>
      </c>
      <c r="AB4342" s="21" t="str">
        <f>VLOOKUP(U4342,'Currency Sheet'!A:C,3,)</f>
        <v>DOLLAR</v>
      </c>
      <c r="AC4342" s="42" t="str">
        <f>VLOOKUP(P4342,'Customer List'!B:D,3,)</f>
        <v>Local</v>
      </c>
    </row>
    <row r="4343" spans="1:29" x14ac:dyDescent="0.25">
      <c r="A4343" s="21">
        <v>4341</v>
      </c>
      <c r="B4343" s="21">
        <v>341396</v>
      </c>
      <c r="C4343" s="30">
        <v>45975</v>
      </c>
      <c r="D4343" s="30">
        <v>45980</v>
      </c>
      <c r="E4343" s="47">
        <v>154.5</v>
      </c>
      <c r="F4343" s="47">
        <f t="shared" si="486"/>
        <v>13596</v>
      </c>
      <c r="G4343" s="48">
        <f t="shared" si="487"/>
        <v>13596</v>
      </c>
      <c r="H4343" s="21" t="s">
        <v>5914</v>
      </c>
      <c r="I4343" s="21"/>
      <c r="J4343" s="21">
        <v>1</v>
      </c>
      <c r="K4343" s="21">
        <v>1</v>
      </c>
      <c r="L4343" s="21">
        <f t="shared" si="488"/>
        <v>0</v>
      </c>
      <c r="M4343" s="21" t="s">
        <v>5962</v>
      </c>
      <c r="N4343" s="30">
        <v>45981</v>
      </c>
      <c r="O4343" s="48">
        <v>22990</v>
      </c>
      <c r="P4343" s="21" t="s">
        <v>208</v>
      </c>
      <c r="Q4343" s="21" t="s">
        <v>1127</v>
      </c>
      <c r="R4343" s="21" t="s">
        <v>1127</v>
      </c>
      <c r="S4343" s="3">
        <v>4</v>
      </c>
      <c r="T4343" s="37"/>
      <c r="U4343" s="21" t="s">
        <v>4334</v>
      </c>
      <c r="V4343" s="21" t="str">
        <f>VLOOKUP(P4343,'Customer List'!B:C,2,)</f>
        <v>Delhi</v>
      </c>
      <c r="W4343" s="38"/>
      <c r="X4343" s="30">
        <f t="shared" si="500"/>
        <v>45981</v>
      </c>
      <c r="Y4343" s="21">
        <f t="shared" si="490"/>
        <v>0</v>
      </c>
      <c r="Z4343" s="21" t="str">
        <f t="shared" si="491"/>
        <v>Thursday</v>
      </c>
      <c r="AA4343" s="21" t="str">
        <f t="shared" si="492"/>
        <v>Thursday</v>
      </c>
      <c r="AB4343" s="21" t="str">
        <f>VLOOKUP(U4343,'Currency Sheet'!A:C,3,)</f>
        <v>DOLLAR</v>
      </c>
      <c r="AC4343" s="42" t="str">
        <f>VLOOKUP(P4343,'Customer List'!B:D,3,)</f>
        <v>Local</v>
      </c>
    </row>
    <row r="4344" spans="1:29" x14ac:dyDescent="0.25">
      <c r="A4344" s="21">
        <v>4342</v>
      </c>
      <c r="B4344" s="21">
        <v>341396</v>
      </c>
      <c r="C4344" s="30">
        <v>45975</v>
      </c>
      <c r="D4344" s="30">
        <v>45980</v>
      </c>
      <c r="E4344" s="47">
        <v>129.75</v>
      </c>
      <c r="F4344" s="47">
        <f t="shared" si="486"/>
        <v>11418</v>
      </c>
      <c r="G4344" s="48">
        <f t="shared" si="487"/>
        <v>11418</v>
      </c>
      <c r="H4344" s="21" t="s">
        <v>5915</v>
      </c>
      <c r="I4344" s="21"/>
      <c r="J4344" s="21">
        <v>1</v>
      </c>
      <c r="K4344" s="21">
        <v>1</v>
      </c>
      <c r="L4344" s="21">
        <f t="shared" si="488"/>
        <v>0</v>
      </c>
      <c r="M4344" s="21" t="s">
        <v>5962</v>
      </c>
      <c r="N4344" s="30">
        <v>45981</v>
      </c>
      <c r="O4344" s="48">
        <v>19307</v>
      </c>
      <c r="P4344" s="21" t="s">
        <v>208</v>
      </c>
      <c r="Q4344" s="21" t="s">
        <v>1127</v>
      </c>
      <c r="R4344" s="21" t="s">
        <v>1127</v>
      </c>
      <c r="S4344" s="3">
        <v>4</v>
      </c>
      <c r="T4344" s="37"/>
      <c r="U4344" s="21" t="s">
        <v>4334</v>
      </c>
      <c r="V4344" s="21" t="str">
        <f>VLOOKUP(P4344,'Customer List'!B:C,2,)</f>
        <v>Delhi</v>
      </c>
      <c r="W4344" s="38"/>
      <c r="X4344" s="30">
        <f t="shared" si="500"/>
        <v>45981</v>
      </c>
      <c r="Y4344" s="21">
        <f t="shared" si="490"/>
        <v>0</v>
      </c>
      <c r="Z4344" s="21" t="str">
        <f t="shared" si="491"/>
        <v>Thursday</v>
      </c>
      <c r="AA4344" s="21" t="str">
        <f t="shared" si="492"/>
        <v>Thursday</v>
      </c>
      <c r="AB4344" s="21" t="str">
        <f>VLOOKUP(U4344,'Currency Sheet'!A:C,3,)</f>
        <v>DOLLAR</v>
      </c>
      <c r="AC4344" s="42" t="str">
        <f>VLOOKUP(P4344,'Customer List'!B:D,3,)</f>
        <v>Local</v>
      </c>
    </row>
    <row r="4345" spans="1:29" x14ac:dyDescent="0.25">
      <c r="A4345" s="21">
        <v>4343</v>
      </c>
      <c r="B4345" s="21">
        <v>341397</v>
      </c>
      <c r="C4345" s="30">
        <v>45975</v>
      </c>
      <c r="D4345" s="30">
        <v>45980</v>
      </c>
      <c r="E4345" s="47">
        <v>36</v>
      </c>
      <c r="F4345" s="47">
        <f t="shared" si="486"/>
        <v>3168</v>
      </c>
      <c r="G4345" s="48">
        <f t="shared" si="487"/>
        <v>15840</v>
      </c>
      <c r="H4345" s="21" t="s">
        <v>3448</v>
      </c>
      <c r="I4345" s="21"/>
      <c r="J4345" s="21">
        <v>5</v>
      </c>
      <c r="K4345" s="21">
        <v>5</v>
      </c>
      <c r="L4345" s="21">
        <f t="shared" si="488"/>
        <v>0</v>
      </c>
      <c r="M4345" s="21" t="s">
        <v>6208</v>
      </c>
      <c r="N4345" s="30">
        <v>45983</v>
      </c>
      <c r="O4345" s="48">
        <v>26100</v>
      </c>
      <c r="P4345" s="21" t="s">
        <v>26</v>
      </c>
      <c r="Q4345" s="21" t="s">
        <v>6119</v>
      </c>
      <c r="R4345" s="21" t="s">
        <v>5912</v>
      </c>
      <c r="S4345" s="3" t="s">
        <v>299</v>
      </c>
      <c r="T4345" s="37"/>
      <c r="U4345" s="21" t="s">
        <v>4334</v>
      </c>
      <c r="V4345" s="21" t="str">
        <f>VLOOKUP(P4345,'Customer List'!B:C,2,)</f>
        <v>Chandigarh</v>
      </c>
      <c r="W4345" s="38"/>
      <c r="X4345" s="30">
        <v>45985</v>
      </c>
      <c r="Y4345" s="21">
        <f t="shared" si="490"/>
        <v>2</v>
      </c>
      <c r="Z4345" s="21" t="str">
        <f t="shared" si="491"/>
        <v>Saturday</v>
      </c>
      <c r="AA4345" s="21" t="str">
        <f t="shared" si="492"/>
        <v>Monday</v>
      </c>
      <c r="AB4345" s="21" t="str">
        <f>VLOOKUP(U4345,'Currency Sheet'!A:C,3,)</f>
        <v>DOLLAR</v>
      </c>
      <c r="AC4345" s="42" t="str">
        <f>VLOOKUP(P4345,'Customer List'!B:D,3,)</f>
        <v>OutStation</v>
      </c>
    </row>
    <row r="4346" spans="1:29" x14ac:dyDescent="0.25">
      <c r="A4346" s="21">
        <v>4344</v>
      </c>
      <c r="B4346" s="21" t="s">
        <v>6002</v>
      </c>
      <c r="C4346" s="30">
        <v>45975</v>
      </c>
      <c r="D4346" s="30">
        <v>45982</v>
      </c>
      <c r="E4346" s="47">
        <v>191.8</v>
      </c>
      <c r="F4346" s="47">
        <f t="shared" si="486"/>
        <v>16878.400000000001</v>
      </c>
      <c r="G4346" s="48">
        <f t="shared" si="487"/>
        <v>16878.400000000001</v>
      </c>
      <c r="H4346" s="21">
        <v>100449</v>
      </c>
      <c r="I4346" s="21" t="s">
        <v>4757</v>
      </c>
      <c r="J4346" s="21">
        <v>1</v>
      </c>
      <c r="K4346" s="21">
        <v>1</v>
      </c>
      <c r="L4346" s="21">
        <f t="shared" si="488"/>
        <v>0</v>
      </c>
      <c r="M4346" s="21" t="s">
        <v>6118</v>
      </c>
      <c r="N4346" s="30">
        <v>45986</v>
      </c>
      <c r="O4346" s="48">
        <v>23427</v>
      </c>
      <c r="P4346" s="21" t="s">
        <v>42</v>
      </c>
      <c r="Q4346" s="21" t="s">
        <v>5959</v>
      </c>
      <c r="R4346" s="21" t="s">
        <v>6091</v>
      </c>
      <c r="S4346" s="3">
        <v>4</v>
      </c>
      <c r="T4346" s="37"/>
      <c r="U4346" s="21" t="s">
        <v>18</v>
      </c>
      <c r="V4346" s="21" t="str">
        <f>VLOOKUP(P4346,'Customer List'!B:C,2,)</f>
        <v>Faridabad</v>
      </c>
      <c r="W4346" s="38"/>
      <c r="X4346" s="30">
        <f t="shared" ref="X4346" si="501">IF(OR(R4346 = "PRIYANKA MADAM", R4346 = "DEEPAK", R4346 = "PORTER"),N4346,"")</f>
        <v>45986</v>
      </c>
      <c r="Y4346" s="21">
        <f t="shared" si="490"/>
        <v>0</v>
      </c>
      <c r="Z4346" s="21" t="str">
        <f t="shared" si="491"/>
        <v>Tuesday</v>
      </c>
      <c r="AA4346" s="21" t="str">
        <f t="shared" si="492"/>
        <v>Tuesday</v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x14ac:dyDescent="0.25">
      <c r="A4347" s="21">
        <v>4345</v>
      </c>
      <c r="B4347" s="21" t="s">
        <v>6002</v>
      </c>
      <c r="C4347" s="30">
        <v>45975</v>
      </c>
      <c r="D4347" s="30">
        <v>45982</v>
      </c>
      <c r="E4347" s="47">
        <v>79.2</v>
      </c>
      <c r="F4347" s="47">
        <f t="shared" si="486"/>
        <v>6969.6</v>
      </c>
      <c r="G4347" s="48">
        <f t="shared" si="487"/>
        <v>6969.6</v>
      </c>
      <c r="H4347" s="21">
        <v>101206</v>
      </c>
      <c r="I4347" s="21" t="s">
        <v>4748</v>
      </c>
      <c r="J4347" s="21">
        <v>1</v>
      </c>
      <c r="K4347" s="21">
        <v>1</v>
      </c>
      <c r="L4347" s="21">
        <f t="shared" si="488"/>
        <v>0</v>
      </c>
      <c r="M4347" s="21" t="s">
        <v>6222</v>
      </c>
      <c r="N4347" s="30">
        <v>45983</v>
      </c>
      <c r="O4347" s="48">
        <v>14322</v>
      </c>
      <c r="P4347" s="21" t="s">
        <v>6097</v>
      </c>
      <c r="Q4347" s="60">
        <v>58158455622</v>
      </c>
      <c r="R4347" s="21" t="s">
        <v>6107</v>
      </c>
      <c r="S4347" s="3">
        <v>4</v>
      </c>
      <c r="T4347" s="37"/>
      <c r="U4347" s="21" t="s">
        <v>18</v>
      </c>
      <c r="V4347" s="21" t="str">
        <f>VLOOKUP(P4347,'Customer List'!B:C,2,)</f>
        <v>VADODARA</v>
      </c>
      <c r="W4347" s="38"/>
      <c r="X4347" s="30">
        <v>45985</v>
      </c>
      <c r="Y4347" s="21">
        <f t="shared" si="490"/>
        <v>2</v>
      </c>
      <c r="Z4347" s="21" t="str">
        <f t="shared" si="491"/>
        <v>Saturday</v>
      </c>
      <c r="AA4347" s="21" t="str">
        <f t="shared" si="492"/>
        <v>Monday</v>
      </c>
      <c r="AB4347" s="21" t="str">
        <f>VLOOKUP(U4347,'Currency Sheet'!A:C,3,)</f>
        <v>DOLLAR</v>
      </c>
      <c r="AC4347" s="42" t="str">
        <f>VLOOKUP(P4347,'Customer List'!B:D,3,)</f>
        <v>OutStation</v>
      </c>
    </row>
    <row r="4348" spans="1:29" x14ac:dyDescent="0.25">
      <c r="A4348" s="21">
        <v>4346</v>
      </c>
      <c r="B4348" s="21" t="s">
        <v>6002</v>
      </c>
      <c r="C4348" s="30">
        <v>45975</v>
      </c>
      <c r="D4348" s="30">
        <v>45982</v>
      </c>
      <c r="E4348" s="47">
        <v>269.5</v>
      </c>
      <c r="F4348" s="47">
        <f t="shared" si="486"/>
        <v>23716</v>
      </c>
      <c r="G4348" s="48">
        <f t="shared" si="487"/>
        <v>23716</v>
      </c>
      <c r="H4348" s="21">
        <v>101236</v>
      </c>
      <c r="I4348" s="21" t="s">
        <v>4748</v>
      </c>
      <c r="J4348" s="21">
        <v>1</v>
      </c>
      <c r="K4348" s="21">
        <v>1</v>
      </c>
      <c r="L4348" s="21">
        <f t="shared" si="488"/>
        <v>0</v>
      </c>
      <c r="M4348" s="21" t="s">
        <v>6114</v>
      </c>
      <c r="N4348" s="30">
        <v>45986</v>
      </c>
      <c r="O4348" s="48">
        <v>32917.5</v>
      </c>
      <c r="P4348" s="21" t="s">
        <v>254</v>
      </c>
      <c r="Q4348" s="21" t="s">
        <v>5959</v>
      </c>
      <c r="R4348" s="21" t="s">
        <v>6091</v>
      </c>
      <c r="S4348" s="3">
        <v>4</v>
      </c>
      <c r="T4348" s="37"/>
      <c r="U4348" s="21" t="s">
        <v>18</v>
      </c>
      <c r="V4348" s="21" t="str">
        <f>VLOOKUP(P4348,'Customer List'!B:C,2,)</f>
        <v>Delhi</v>
      </c>
      <c r="W4348" s="38"/>
      <c r="X4348" s="30">
        <f t="shared" ref="X4348:X4352" si="502">IF(OR(R4348 = "PRIYANKA MADAM", R4348 = "DEEPAK", R4348 = "PORTER"),N4348,"")</f>
        <v>45986</v>
      </c>
      <c r="Y4348" s="21">
        <f t="shared" si="490"/>
        <v>0</v>
      </c>
      <c r="Z4348" s="21" t="str">
        <f t="shared" si="491"/>
        <v>Tuesday</v>
      </c>
      <c r="AA4348" s="21" t="str">
        <f t="shared" si="492"/>
        <v>Tuesday</v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x14ac:dyDescent="0.25">
      <c r="A4349" s="21">
        <v>4347</v>
      </c>
      <c r="B4349" s="21" t="s">
        <v>6002</v>
      </c>
      <c r="C4349" s="30">
        <v>45975</v>
      </c>
      <c r="D4349" s="30">
        <v>45982</v>
      </c>
      <c r="E4349" s="47">
        <v>32.4</v>
      </c>
      <c r="F4349" s="47">
        <f t="shared" si="486"/>
        <v>2851.2</v>
      </c>
      <c r="G4349" s="48">
        <f t="shared" si="487"/>
        <v>2851.2</v>
      </c>
      <c r="H4349" s="21">
        <v>101319</v>
      </c>
      <c r="I4349" s="21" t="s">
        <v>5160</v>
      </c>
      <c r="J4349" s="21">
        <v>1</v>
      </c>
      <c r="K4349" s="21">
        <v>1</v>
      </c>
      <c r="L4349" s="21">
        <f t="shared" si="488"/>
        <v>0</v>
      </c>
      <c r="M4349" s="21" t="s">
        <v>6396</v>
      </c>
      <c r="N4349" s="30">
        <v>45986</v>
      </c>
      <c r="O4349" s="48">
        <v>5022</v>
      </c>
      <c r="P4349" s="21" t="s">
        <v>153</v>
      </c>
      <c r="Q4349" s="21" t="s">
        <v>1127</v>
      </c>
      <c r="R4349" s="21" t="s">
        <v>1127</v>
      </c>
      <c r="S4349" s="3">
        <v>4</v>
      </c>
      <c r="T4349" s="37"/>
      <c r="U4349" s="21" t="s">
        <v>18</v>
      </c>
      <c r="V4349" s="21" t="str">
        <f>VLOOKUP(P4349,'Customer List'!B:C,2,)</f>
        <v>Noida</v>
      </c>
      <c r="W4349" s="38"/>
      <c r="X4349" s="30">
        <f t="shared" si="502"/>
        <v>45986</v>
      </c>
      <c r="Y4349" s="21">
        <f t="shared" si="490"/>
        <v>0</v>
      </c>
      <c r="Z4349" s="21" t="str">
        <f t="shared" si="491"/>
        <v>Tuesday</v>
      </c>
      <c r="AA4349" s="21" t="str">
        <f t="shared" si="492"/>
        <v>Tuesday</v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x14ac:dyDescent="0.25">
      <c r="A4350" s="21">
        <v>4348</v>
      </c>
      <c r="B4350" s="21" t="s">
        <v>6002</v>
      </c>
      <c r="C4350" s="30">
        <v>45975</v>
      </c>
      <c r="D4350" s="30">
        <v>45982</v>
      </c>
      <c r="E4350" s="47">
        <v>66</v>
      </c>
      <c r="F4350" s="47">
        <f t="shared" si="486"/>
        <v>5808</v>
      </c>
      <c r="G4350" s="48">
        <f t="shared" si="487"/>
        <v>5808</v>
      </c>
      <c r="H4350" s="21">
        <v>102115</v>
      </c>
      <c r="I4350" s="21" t="s">
        <v>5162</v>
      </c>
      <c r="J4350" s="21">
        <v>1</v>
      </c>
      <c r="K4350" s="21">
        <v>1</v>
      </c>
      <c r="L4350" s="21">
        <f t="shared" si="488"/>
        <v>0</v>
      </c>
      <c r="M4350" s="21" t="s">
        <v>6396</v>
      </c>
      <c r="N4350" s="30">
        <v>45986</v>
      </c>
      <c r="O4350" s="48">
        <v>10232</v>
      </c>
      <c r="P4350" s="21" t="s">
        <v>153</v>
      </c>
      <c r="Q4350" s="21" t="s">
        <v>1127</v>
      </c>
      <c r="R4350" s="21" t="s">
        <v>1127</v>
      </c>
      <c r="S4350" s="3">
        <v>4</v>
      </c>
      <c r="T4350" s="37"/>
      <c r="U4350" s="21" t="s">
        <v>18</v>
      </c>
      <c r="V4350" s="21" t="str">
        <f>VLOOKUP(P4350,'Customer List'!B:C,2,)</f>
        <v>Noida</v>
      </c>
      <c r="W4350" s="38"/>
      <c r="X4350" s="30">
        <f t="shared" si="502"/>
        <v>45986</v>
      </c>
      <c r="Y4350" s="21">
        <f t="shared" si="490"/>
        <v>0</v>
      </c>
      <c r="Z4350" s="21" t="str">
        <f t="shared" si="491"/>
        <v>Tuesday</v>
      </c>
      <c r="AA4350" s="21" t="str">
        <f t="shared" si="492"/>
        <v>Tuesday</v>
      </c>
      <c r="AB4350" s="21" t="str">
        <f>VLOOKUP(U4350,'Currency Sheet'!A:C,3,)</f>
        <v>DOLLAR</v>
      </c>
      <c r="AC4350" s="42" t="str">
        <f>VLOOKUP(P4350,'Customer List'!B:D,3,)</f>
        <v>Local</v>
      </c>
    </row>
    <row r="4351" spans="1:29" x14ac:dyDescent="0.25">
      <c r="A4351" s="21">
        <v>4349</v>
      </c>
      <c r="B4351" s="21" t="s">
        <v>6002</v>
      </c>
      <c r="C4351" s="30">
        <v>45975</v>
      </c>
      <c r="D4351" s="30">
        <v>45982</v>
      </c>
      <c r="E4351" s="47">
        <v>186.6</v>
      </c>
      <c r="F4351" s="47">
        <f t="shared" si="486"/>
        <v>16420.8</v>
      </c>
      <c r="G4351" s="48">
        <f t="shared" si="487"/>
        <v>16420.8</v>
      </c>
      <c r="H4351" s="21">
        <v>102126</v>
      </c>
      <c r="I4351" s="21" t="s">
        <v>5162</v>
      </c>
      <c r="J4351" s="21">
        <v>1</v>
      </c>
      <c r="K4351" s="21">
        <v>1</v>
      </c>
      <c r="L4351" s="21">
        <f t="shared" si="488"/>
        <v>0</v>
      </c>
      <c r="M4351" s="21" t="s">
        <v>6235</v>
      </c>
      <c r="N4351" s="30">
        <v>45985</v>
      </c>
      <c r="O4351" s="48">
        <v>26590.5</v>
      </c>
      <c r="P4351" s="21" t="s">
        <v>16</v>
      </c>
      <c r="Q4351" s="21" t="s">
        <v>5959</v>
      </c>
      <c r="R4351" s="21" t="s">
        <v>6091</v>
      </c>
      <c r="S4351" s="3">
        <v>4</v>
      </c>
      <c r="T4351" s="37"/>
      <c r="U4351" s="21" t="s">
        <v>18</v>
      </c>
      <c r="V4351" s="21" t="str">
        <f>VLOOKUP(P4351,'Customer List'!B:C,2,)</f>
        <v>Delhi</v>
      </c>
      <c r="W4351" s="38"/>
      <c r="X4351" s="30">
        <f t="shared" si="502"/>
        <v>45985</v>
      </c>
      <c r="Y4351" s="21">
        <f t="shared" si="490"/>
        <v>0</v>
      </c>
      <c r="Z4351" s="21" t="str">
        <f t="shared" si="491"/>
        <v>Monday</v>
      </c>
      <c r="AA4351" s="21" t="str">
        <f t="shared" si="492"/>
        <v>Monday</v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x14ac:dyDescent="0.25">
      <c r="A4352" s="21">
        <v>4350</v>
      </c>
      <c r="B4352" s="21" t="s">
        <v>6002</v>
      </c>
      <c r="C4352" s="30">
        <v>45975</v>
      </c>
      <c r="D4352" s="30">
        <v>45982</v>
      </c>
      <c r="E4352" s="47">
        <v>70.2</v>
      </c>
      <c r="F4352" s="47">
        <f t="shared" si="486"/>
        <v>6177.6</v>
      </c>
      <c r="G4352" s="48">
        <f t="shared" si="487"/>
        <v>6177.6</v>
      </c>
      <c r="H4352" s="21">
        <v>103024</v>
      </c>
      <c r="I4352" s="21" t="s">
        <v>5163</v>
      </c>
      <c r="J4352" s="21">
        <v>1</v>
      </c>
      <c r="K4352" s="21">
        <v>1</v>
      </c>
      <c r="L4352" s="21">
        <f t="shared" si="488"/>
        <v>0</v>
      </c>
      <c r="M4352" s="21" t="s">
        <v>6235</v>
      </c>
      <c r="N4352" s="30">
        <v>45985</v>
      </c>
      <c r="O4352" s="48">
        <v>10003.5</v>
      </c>
      <c r="P4352" s="21" t="s">
        <v>16</v>
      </c>
      <c r="Q4352" s="21" t="s">
        <v>5959</v>
      </c>
      <c r="R4352" s="21" t="s">
        <v>6091</v>
      </c>
      <c r="S4352" s="3">
        <v>4</v>
      </c>
      <c r="T4352" s="37"/>
      <c r="U4352" s="21" t="s">
        <v>18</v>
      </c>
      <c r="V4352" s="21" t="str">
        <f>VLOOKUP(P4352,'Customer List'!B:C,2,)</f>
        <v>Delhi</v>
      </c>
      <c r="W4352" s="38"/>
      <c r="X4352" s="30">
        <f t="shared" si="502"/>
        <v>45985</v>
      </c>
      <c r="Y4352" s="21">
        <f t="shared" si="490"/>
        <v>0</v>
      </c>
      <c r="Z4352" s="21" t="str">
        <f t="shared" si="491"/>
        <v>Monday</v>
      </c>
      <c r="AA4352" s="21" t="str">
        <f t="shared" si="492"/>
        <v>Monday</v>
      </c>
      <c r="AB4352" s="21" t="str">
        <f>VLOOKUP(U4352,'Currency Sheet'!A:C,3,)</f>
        <v>DOLLAR</v>
      </c>
      <c r="AC4352" s="42" t="str">
        <f>VLOOKUP(P4352,'Customer List'!B:D,3,)</f>
        <v>Local</v>
      </c>
    </row>
    <row r="4353" spans="1:29" x14ac:dyDescent="0.25">
      <c r="A4353" s="21">
        <v>4351</v>
      </c>
      <c r="B4353" s="21" t="s">
        <v>6002</v>
      </c>
      <c r="C4353" s="30">
        <v>45975</v>
      </c>
      <c r="D4353" s="30">
        <v>45982</v>
      </c>
      <c r="E4353" s="47">
        <v>194.4</v>
      </c>
      <c r="F4353" s="47">
        <f t="shared" si="486"/>
        <v>17107.2</v>
      </c>
      <c r="G4353" s="48">
        <f t="shared" si="487"/>
        <v>17107.2</v>
      </c>
      <c r="H4353" s="21">
        <v>104536</v>
      </c>
      <c r="I4353" s="21" t="s">
        <v>5165</v>
      </c>
      <c r="J4353" s="21">
        <v>1</v>
      </c>
      <c r="K4353" s="21">
        <v>1</v>
      </c>
      <c r="L4353" s="21">
        <f t="shared" si="488"/>
        <v>0</v>
      </c>
      <c r="M4353" s="21" t="s">
        <v>6220</v>
      </c>
      <c r="N4353" s="30">
        <v>45983</v>
      </c>
      <c r="O4353" s="48">
        <v>37665</v>
      </c>
      <c r="P4353" s="21" t="s">
        <v>319</v>
      </c>
      <c r="Q4353" s="60">
        <v>58158456635</v>
      </c>
      <c r="R4353" s="21" t="s">
        <v>6107</v>
      </c>
      <c r="S4353" s="3">
        <v>4</v>
      </c>
      <c r="T4353" s="37"/>
      <c r="U4353" s="21" t="s">
        <v>18</v>
      </c>
      <c r="V4353" s="21" t="str">
        <f>VLOOKUP(P4353,'Customer List'!B:C,2,)</f>
        <v>Gujrat</v>
      </c>
      <c r="W4353" s="38"/>
      <c r="X4353" s="30">
        <v>45985</v>
      </c>
      <c r="Y4353" s="21">
        <f t="shared" si="490"/>
        <v>2</v>
      </c>
      <c r="Z4353" s="21" t="str">
        <f t="shared" si="491"/>
        <v>Saturday</v>
      </c>
      <c r="AA4353" s="21" t="str">
        <f t="shared" si="492"/>
        <v>Monday</v>
      </c>
      <c r="AB4353" s="21" t="str">
        <f>VLOOKUP(U4353,'Currency Sheet'!A:C,3,)</f>
        <v>DOLLAR</v>
      </c>
      <c r="AC4353" s="42" t="str">
        <f>VLOOKUP(P4353,'Customer List'!B:D,3,)</f>
        <v>OutStation</v>
      </c>
    </row>
    <row r="4354" spans="1:29" x14ac:dyDescent="0.25">
      <c r="A4354" s="21">
        <v>4352</v>
      </c>
      <c r="B4354" s="21" t="s">
        <v>6002</v>
      </c>
      <c r="C4354" s="30">
        <v>45975</v>
      </c>
      <c r="D4354" s="30">
        <v>45982</v>
      </c>
      <c r="E4354" s="47">
        <v>132</v>
      </c>
      <c r="F4354" s="47">
        <f t="shared" si="486"/>
        <v>11616</v>
      </c>
      <c r="G4354" s="48">
        <f t="shared" si="487"/>
        <v>11616</v>
      </c>
      <c r="H4354" s="21">
        <v>107606</v>
      </c>
      <c r="I4354" s="21" t="s">
        <v>4754</v>
      </c>
      <c r="J4354" s="21">
        <v>1</v>
      </c>
      <c r="K4354" s="21">
        <v>1</v>
      </c>
      <c r="L4354" s="21">
        <f t="shared" si="488"/>
        <v>0</v>
      </c>
      <c r="M4354" s="21" t="s">
        <v>6235</v>
      </c>
      <c r="N4354" s="30">
        <v>45985</v>
      </c>
      <c r="O4354" s="48">
        <v>18810</v>
      </c>
      <c r="P4354" s="21" t="s">
        <v>16</v>
      </c>
      <c r="Q4354" s="21" t="s">
        <v>5959</v>
      </c>
      <c r="R4354" s="21" t="s">
        <v>6091</v>
      </c>
      <c r="S4354" s="3">
        <v>4</v>
      </c>
      <c r="T4354" s="37"/>
      <c r="U4354" s="21" t="s">
        <v>18</v>
      </c>
      <c r="V4354" s="21" t="str">
        <f>VLOOKUP(P4354,'Customer List'!B:C,2,)</f>
        <v>Delhi</v>
      </c>
      <c r="W4354" s="38"/>
      <c r="X4354" s="30">
        <f t="shared" ref="X4354" si="503">IF(OR(R4354 = "PRIYANKA MADAM", R4354 = "DEEPAK", R4354 = "PORTER"),N4354,"")</f>
        <v>45985</v>
      </c>
      <c r="Y4354" s="21">
        <f t="shared" si="490"/>
        <v>0</v>
      </c>
      <c r="Z4354" s="21" t="str">
        <f t="shared" si="491"/>
        <v>Monday</v>
      </c>
      <c r="AA4354" s="21" t="str">
        <f t="shared" si="492"/>
        <v>Monday</v>
      </c>
      <c r="AB4354" s="21" t="str">
        <f>VLOOKUP(U4354,'Currency Sheet'!A:C,3,)</f>
        <v>DOLLAR</v>
      </c>
      <c r="AC4354" s="42" t="str">
        <f>VLOOKUP(P4354,'Customer List'!B:D,3,)</f>
        <v>Local</v>
      </c>
    </row>
    <row r="4355" spans="1:29" x14ac:dyDescent="0.25">
      <c r="A4355" s="21">
        <v>4353</v>
      </c>
      <c r="B4355" s="21" t="s">
        <v>6002</v>
      </c>
      <c r="C4355" s="30">
        <v>45975</v>
      </c>
      <c r="D4355" s="30">
        <v>45982</v>
      </c>
      <c r="E4355" s="47">
        <v>84.6</v>
      </c>
      <c r="F4355" s="47">
        <f t="shared" si="486"/>
        <v>7444.7999999999993</v>
      </c>
      <c r="G4355" s="48">
        <f t="shared" si="487"/>
        <v>7444.7999999999993</v>
      </c>
      <c r="H4355" s="21">
        <v>123110</v>
      </c>
      <c r="I4355" s="21" t="s">
        <v>4760</v>
      </c>
      <c r="J4355" s="21">
        <v>1</v>
      </c>
      <c r="K4355" s="21">
        <v>1</v>
      </c>
      <c r="L4355" s="21">
        <f t="shared" si="488"/>
        <v>0</v>
      </c>
      <c r="M4355" s="21" t="s">
        <v>6222</v>
      </c>
      <c r="N4355" s="30">
        <v>45983</v>
      </c>
      <c r="O4355" s="48">
        <v>15298.5</v>
      </c>
      <c r="P4355" s="21" t="s">
        <v>6097</v>
      </c>
      <c r="Q4355" s="60">
        <v>58158455622</v>
      </c>
      <c r="R4355" s="21" t="s">
        <v>6107</v>
      </c>
      <c r="S4355" s="3">
        <v>4</v>
      </c>
      <c r="T4355" s="37"/>
      <c r="U4355" s="21" t="s">
        <v>18</v>
      </c>
      <c r="V4355" s="21" t="str">
        <f>VLOOKUP(P4355,'Customer List'!B:C,2,)</f>
        <v>VADODARA</v>
      </c>
      <c r="W4355" s="38"/>
      <c r="X4355" s="30">
        <v>45985</v>
      </c>
      <c r="Y4355" s="21">
        <f t="shared" si="490"/>
        <v>2</v>
      </c>
      <c r="Z4355" s="21" t="str">
        <f t="shared" si="491"/>
        <v>Saturday</v>
      </c>
      <c r="AA4355" s="21" t="str">
        <f t="shared" si="492"/>
        <v>Monday</v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x14ac:dyDescent="0.25">
      <c r="A4356" s="21">
        <v>4354</v>
      </c>
      <c r="B4356" s="21" t="s">
        <v>6002</v>
      </c>
      <c r="C4356" s="30">
        <v>45975</v>
      </c>
      <c r="D4356" s="30">
        <v>45982</v>
      </c>
      <c r="E4356" s="47">
        <v>157.19999999999999</v>
      </c>
      <c r="F4356" s="47">
        <f t="shared" si="486"/>
        <v>13833.599999999999</v>
      </c>
      <c r="G4356" s="48">
        <f t="shared" si="487"/>
        <v>13833.599999999999</v>
      </c>
      <c r="H4356" s="21">
        <v>127606</v>
      </c>
      <c r="I4356" s="21" t="s">
        <v>5171</v>
      </c>
      <c r="J4356" s="21">
        <v>1</v>
      </c>
      <c r="K4356" s="21">
        <v>1</v>
      </c>
      <c r="L4356" s="21">
        <f t="shared" si="488"/>
        <v>0</v>
      </c>
      <c r="M4356" s="21" t="s">
        <v>6206</v>
      </c>
      <c r="N4356" s="30">
        <v>45983</v>
      </c>
      <c r="O4356" s="48">
        <v>26396.5</v>
      </c>
      <c r="P4356" s="21" t="s">
        <v>332</v>
      </c>
      <c r="Q4356" s="60">
        <v>58158452730</v>
      </c>
      <c r="R4356" s="21" t="s">
        <v>6107</v>
      </c>
      <c r="S4356" s="3">
        <v>4</v>
      </c>
      <c r="T4356" s="37"/>
      <c r="U4356" s="21" t="s">
        <v>18</v>
      </c>
      <c r="V4356" s="21" t="str">
        <f>VLOOKUP(P4356,'Customer List'!B:C,2,)</f>
        <v>Banglore</v>
      </c>
      <c r="W4356" s="38"/>
      <c r="X4356" s="30">
        <v>45985</v>
      </c>
      <c r="Y4356" s="21">
        <f t="shared" si="490"/>
        <v>2</v>
      </c>
      <c r="Z4356" s="21" t="str">
        <f t="shared" si="491"/>
        <v>Saturday</v>
      </c>
      <c r="AA4356" s="21" t="str">
        <f t="shared" si="492"/>
        <v>Monday</v>
      </c>
      <c r="AB4356" s="21" t="str">
        <f>VLOOKUP(U4356,'Currency Sheet'!A:C,3,)</f>
        <v>DOLLAR</v>
      </c>
      <c r="AC4356" s="42" t="str">
        <f>VLOOKUP(P4356,'Customer List'!B:D,3,)</f>
        <v>OutStation</v>
      </c>
    </row>
    <row r="4357" spans="1:29" x14ac:dyDescent="0.25">
      <c r="A4357" s="21">
        <v>4355</v>
      </c>
      <c r="B4357" s="21" t="s">
        <v>6002</v>
      </c>
      <c r="C4357" s="30">
        <v>45975</v>
      </c>
      <c r="D4357" s="30">
        <v>45982</v>
      </c>
      <c r="E4357" s="47">
        <v>188.4</v>
      </c>
      <c r="F4357" s="47">
        <f t="shared" ref="F4357:F4420" si="504">IF(AB4357="DOLLAR",E4357*88,E4357)</f>
        <v>16579.2</v>
      </c>
      <c r="G4357" s="48">
        <f t="shared" ref="G4357:G4420" si="505">F4357*J4357</f>
        <v>16579.2</v>
      </c>
      <c r="H4357" s="21">
        <v>127614</v>
      </c>
      <c r="I4357" s="21" t="s">
        <v>5171</v>
      </c>
      <c r="J4357" s="21">
        <v>1</v>
      </c>
      <c r="K4357" s="21">
        <v>1</v>
      </c>
      <c r="L4357" s="21">
        <f t="shared" ref="L4357:L4420" si="506">J4357-K4357</f>
        <v>0</v>
      </c>
      <c r="M4357" s="21" t="s">
        <v>6114</v>
      </c>
      <c r="N4357" s="30">
        <v>45986</v>
      </c>
      <c r="O4357" s="48">
        <v>26847</v>
      </c>
      <c r="P4357" s="21" t="s">
        <v>254</v>
      </c>
      <c r="Q4357" s="21" t="s">
        <v>5959</v>
      </c>
      <c r="R4357" s="21" t="s">
        <v>6091</v>
      </c>
      <c r="S4357" s="3">
        <v>4</v>
      </c>
      <c r="T4357" s="37"/>
      <c r="U4357" s="21" t="s">
        <v>18</v>
      </c>
      <c r="V4357" s="21" t="str">
        <f>VLOOKUP(P4357,'Customer List'!B:C,2,)</f>
        <v>Delhi</v>
      </c>
      <c r="W4357" s="38"/>
      <c r="X4357" s="30">
        <f t="shared" ref="X4357:X4358" si="507">IF(OR(R4357 = "PRIYANKA MADAM", R4357 = "DEEPAK", R4357 = "PORTER"),N4357,"")</f>
        <v>45986</v>
      </c>
      <c r="Y4357" s="21">
        <f t="shared" ref="Y4357:Y4420" si="508">IF(X4357="", "", X4357-N4357)</f>
        <v>0</v>
      </c>
      <c r="Z4357" s="21" t="str">
        <f t="shared" ref="Z4357:Z4420" si="509">IF(N4357="", "", TEXT(N4357, "dddd"))</f>
        <v>Tuesday</v>
      </c>
      <c r="AA4357" s="21" t="str">
        <f t="shared" ref="AA4357:AA4420" si="510">IF(X4357="", "", TEXT(X4357, "dddd"))</f>
        <v>Tuesday</v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x14ac:dyDescent="0.25">
      <c r="A4358" s="21">
        <v>4356</v>
      </c>
      <c r="B4358" s="21" t="s">
        <v>6002</v>
      </c>
      <c r="C4358" s="30">
        <v>45975</v>
      </c>
      <c r="D4358" s="30">
        <v>45982</v>
      </c>
      <c r="E4358" s="47">
        <v>186.6</v>
      </c>
      <c r="F4358" s="47">
        <f t="shared" si="504"/>
        <v>16420.8</v>
      </c>
      <c r="G4358" s="48">
        <f t="shared" si="505"/>
        <v>16420.8</v>
      </c>
      <c r="H4358" s="21">
        <v>128018</v>
      </c>
      <c r="I4358" s="21" t="s">
        <v>5839</v>
      </c>
      <c r="J4358" s="21">
        <v>1</v>
      </c>
      <c r="K4358" s="21">
        <v>1</v>
      </c>
      <c r="L4358" s="21">
        <f t="shared" si="506"/>
        <v>0</v>
      </c>
      <c r="M4358" s="21" t="s">
        <v>6114</v>
      </c>
      <c r="N4358" s="30">
        <v>45986</v>
      </c>
      <c r="O4358" s="48">
        <v>26590.5</v>
      </c>
      <c r="P4358" s="21" t="s">
        <v>254</v>
      </c>
      <c r="Q4358" s="21" t="s">
        <v>5959</v>
      </c>
      <c r="R4358" s="21" t="s">
        <v>6091</v>
      </c>
      <c r="S4358" s="3">
        <v>4</v>
      </c>
      <c r="T4358" s="37"/>
      <c r="U4358" s="21" t="s">
        <v>18</v>
      </c>
      <c r="V4358" s="21" t="str">
        <f>VLOOKUP(P4358,'Customer List'!B:C,2,)</f>
        <v>Delhi</v>
      </c>
      <c r="W4358" s="38"/>
      <c r="X4358" s="30">
        <f t="shared" si="507"/>
        <v>45986</v>
      </c>
      <c r="Y4358" s="21">
        <f t="shared" si="508"/>
        <v>0</v>
      </c>
      <c r="Z4358" s="21" t="str">
        <f t="shared" si="509"/>
        <v>Tuesday</v>
      </c>
      <c r="AA4358" s="21" t="str">
        <f t="shared" si="510"/>
        <v>Tuesday</v>
      </c>
      <c r="AB4358" s="21" t="str">
        <f>VLOOKUP(U4358,'Currency Sheet'!A:C,3,)</f>
        <v>DOLLAR</v>
      </c>
      <c r="AC4358" s="42" t="str">
        <f>VLOOKUP(P4358,'Customer List'!B:D,3,)</f>
        <v>Local</v>
      </c>
    </row>
    <row r="4359" spans="1:29" x14ac:dyDescent="0.25">
      <c r="A4359" s="21">
        <v>4357</v>
      </c>
      <c r="B4359" s="21" t="s">
        <v>6002</v>
      </c>
      <c r="C4359" s="30">
        <v>45975</v>
      </c>
      <c r="D4359" s="30">
        <v>45982</v>
      </c>
      <c r="E4359" s="47">
        <v>186.6</v>
      </c>
      <c r="F4359" s="47">
        <f t="shared" si="504"/>
        <v>16420.8</v>
      </c>
      <c r="G4359" s="48">
        <f t="shared" si="505"/>
        <v>16420.8</v>
      </c>
      <c r="H4359" s="21">
        <v>128018</v>
      </c>
      <c r="I4359" s="21" t="s">
        <v>5839</v>
      </c>
      <c r="J4359" s="21">
        <v>1</v>
      </c>
      <c r="K4359" s="21">
        <v>1</v>
      </c>
      <c r="L4359" s="21">
        <f t="shared" si="506"/>
        <v>0</v>
      </c>
      <c r="M4359" s="21" t="s">
        <v>6222</v>
      </c>
      <c r="N4359" s="30">
        <v>45983</v>
      </c>
      <c r="O4359" s="48">
        <v>33743.5</v>
      </c>
      <c r="P4359" s="21" t="s">
        <v>6097</v>
      </c>
      <c r="Q4359" s="60">
        <v>58158455622</v>
      </c>
      <c r="R4359" s="21" t="s">
        <v>6107</v>
      </c>
      <c r="S4359" s="3">
        <v>4</v>
      </c>
      <c r="T4359" s="37"/>
      <c r="U4359" s="21" t="s">
        <v>18</v>
      </c>
      <c r="V4359" s="21" t="str">
        <f>VLOOKUP(P4359,'Customer List'!B:C,2,)</f>
        <v>VADODARA</v>
      </c>
      <c r="W4359" s="38"/>
      <c r="X4359" s="30">
        <v>45985</v>
      </c>
      <c r="Y4359" s="21">
        <f t="shared" si="508"/>
        <v>2</v>
      </c>
      <c r="Z4359" s="21" t="str">
        <f t="shared" si="509"/>
        <v>Saturday</v>
      </c>
      <c r="AA4359" s="21" t="str">
        <f t="shared" si="510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x14ac:dyDescent="0.25">
      <c r="A4360" s="21">
        <v>4358</v>
      </c>
      <c r="B4360" s="21" t="s">
        <v>6002</v>
      </c>
      <c r="C4360" s="30">
        <v>45975</v>
      </c>
      <c r="D4360" s="30">
        <v>45982</v>
      </c>
      <c r="E4360" s="47">
        <v>387</v>
      </c>
      <c r="F4360" s="47">
        <f t="shared" si="504"/>
        <v>34056</v>
      </c>
      <c r="G4360" s="48">
        <f t="shared" si="505"/>
        <v>34056</v>
      </c>
      <c r="H4360" s="21">
        <v>133302</v>
      </c>
      <c r="I4360" s="21" t="s">
        <v>6003</v>
      </c>
      <c r="J4360" s="21">
        <v>1</v>
      </c>
      <c r="K4360" s="21">
        <v>1</v>
      </c>
      <c r="L4360" s="21">
        <f t="shared" si="506"/>
        <v>0</v>
      </c>
      <c r="M4360" s="21" t="s">
        <v>6225</v>
      </c>
      <c r="N4360" s="30">
        <v>45983</v>
      </c>
      <c r="O4360" s="48">
        <v>59985</v>
      </c>
      <c r="P4360" s="21" t="s">
        <v>1139</v>
      </c>
      <c r="Q4360" s="60">
        <v>58158454421</v>
      </c>
      <c r="R4360" s="21" t="s">
        <v>6107</v>
      </c>
      <c r="S4360" s="3">
        <v>4</v>
      </c>
      <c r="T4360" s="37"/>
      <c r="U4360" s="21" t="s">
        <v>18</v>
      </c>
      <c r="V4360" s="21" t="str">
        <f>VLOOKUP(P4360,'Customer List'!B:C,2,)</f>
        <v>Hyderabad</v>
      </c>
      <c r="W4360" s="38"/>
      <c r="X4360" s="30">
        <v>45985</v>
      </c>
      <c r="Y4360" s="21">
        <f t="shared" si="508"/>
        <v>2</v>
      </c>
      <c r="Z4360" s="21" t="str">
        <f t="shared" si="509"/>
        <v>Saturday</v>
      </c>
      <c r="AA4360" s="21" t="str">
        <f t="shared" si="510"/>
        <v>Monday</v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x14ac:dyDescent="0.25">
      <c r="A4361" s="21">
        <v>4359</v>
      </c>
      <c r="B4361" s="21" t="s">
        <v>6002</v>
      </c>
      <c r="C4361" s="30">
        <v>45975</v>
      </c>
      <c r="D4361" s="30">
        <v>45982</v>
      </c>
      <c r="E4361" s="47">
        <v>132</v>
      </c>
      <c r="F4361" s="47">
        <f t="shared" si="504"/>
        <v>11616</v>
      </c>
      <c r="G4361" s="48">
        <f t="shared" si="505"/>
        <v>11616</v>
      </c>
      <c r="H4361" s="21">
        <v>147708</v>
      </c>
      <c r="I4361" s="21" t="s">
        <v>4750</v>
      </c>
      <c r="J4361" s="21">
        <v>1</v>
      </c>
      <c r="K4361" s="21">
        <v>1</v>
      </c>
      <c r="L4361" s="21">
        <f t="shared" si="506"/>
        <v>0</v>
      </c>
      <c r="M4361" s="21" t="s">
        <v>6222</v>
      </c>
      <c r="N4361" s="30">
        <v>45983</v>
      </c>
      <c r="O4361" s="48">
        <v>23870</v>
      </c>
      <c r="P4361" s="21" t="s">
        <v>6097</v>
      </c>
      <c r="Q4361" s="60">
        <v>58158455622</v>
      </c>
      <c r="R4361" s="21" t="s">
        <v>6107</v>
      </c>
      <c r="S4361" s="3">
        <v>4</v>
      </c>
      <c r="T4361" s="37"/>
      <c r="U4361" s="21" t="s">
        <v>18</v>
      </c>
      <c r="V4361" s="21" t="str">
        <f>VLOOKUP(P4361,'Customer List'!B:C,2,)</f>
        <v>VADODARA</v>
      </c>
      <c r="W4361" s="38"/>
      <c r="X4361" s="30">
        <v>45985</v>
      </c>
      <c r="Y4361" s="21">
        <f t="shared" si="508"/>
        <v>2</v>
      </c>
      <c r="Z4361" s="21" t="str">
        <f t="shared" si="509"/>
        <v>Saturday</v>
      </c>
      <c r="AA4361" s="21" t="str">
        <f t="shared" si="510"/>
        <v>Monday</v>
      </c>
      <c r="AB4361" s="21" t="str">
        <f>VLOOKUP(U4361,'Currency Sheet'!A:C,3,)</f>
        <v>DOLLAR</v>
      </c>
      <c r="AC4361" s="42" t="str">
        <f>VLOOKUP(P4361,'Customer List'!B:D,3,)</f>
        <v>OutStation</v>
      </c>
    </row>
    <row r="4362" spans="1:29" x14ac:dyDescent="0.25">
      <c r="A4362" s="21">
        <v>4360</v>
      </c>
      <c r="B4362" s="21" t="s">
        <v>6002</v>
      </c>
      <c r="C4362" s="30">
        <v>45975</v>
      </c>
      <c r="D4362" s="30">
        <v>45982</v>
      </c>
      <c r="E4362" s="47">
        <v>67.2</v>
      </c>
      <c r="F4362" s="47">
        <f t="shared" si="504"/>
        <v>5913.6</v>
      </c>
      <c r="G4362" s="48">
        <f t="shared" si="505"/>
        <v>5913.6</v>
      </c>
      <c r="H4362" s="21">
        <v>155702</v>
      </c>
      <c r="I4362" s="21" t="s">
        <v>6004</v>
      </c>
      <c r="J4362" s="21">
        <v>1</v>
      </c>
      <c r="K4362" s="21">
        <v>1</v>
      </c>
      <c r="L4362" s="21">
        <f t="shared" si="506"/>
        <v>0</v>
      </c>
      <c r="M4362" s="21" t="s">
        <v>6396</v>
      </c>
      <c r="N4362" s="30">
        <v>45986</v>
      </c>
      <c r="O4362" s="48">
        <v>10416</v>
      </c>
      <c r="P4362" s="21" t="s">
        <v>153</v>
      </c>
      <c r="Q4362" s="21" t="s">
        <v>1127</v>
      </c>
      <c r="R4362" s="21" t="s">
        <v>1127</v>
      </c>
      <c r="S4362" s="3">
        <v>4</v>
      </c>
      <c r="T4362" s="37"/>
      <c r="U4362" s="21" t="s">
        <v>18</v>
      </c>
      <c r="V4362" s="21" t="str">
        <f>VLOOKUP(P4362,'Customer List'!B:C,2,)</f>
        <v>Noida</v>
      </c>
      <c r="W4362" s="38"/>
      <c r="X4362" s="30">
        <f t="shared" ref="X4362" si="511">IF(OR(R4362 = "PRIYANKA MADAM", R4362 = "DEEPAK", R4362 = "PORTER"),N4362,"")</f>
        <v>45986</v>
      </c>
      <c r="Y4362" s="21">
        <f t="shared" si="508"/>
        <v>0</v>
      </c>
      <c r="Z4362" s="21" t="str">
        <f t="shared" si="509"/>
        <v>Tuesday</v>
      </c>
      <c r="AA4362" s="21" t="str">
        <f t="shared" si="510"/>
        <v>Tuesday</v>
      </c>
      <c r="AB4362" s="21" t="str">
        <f>VLOOKUP(U4362,'Currency Sheet'!A:C,3,)</f>
        <v>DOLLAR</v>
      </c>
      <c r="AC4362" s="42" t="str">
        <f>VLOOKUP(P4362,'Customer List'!B:D,3,)</f>
        <v>Local</v>
      </c>
    </row>
    <row r="4363" spans="1:29" x14ac:dyDescent="0.25">
      <c r="A4363" s="21">
        <v>4361</v>
      </c>
      <c r="B4363" s="21" t="s">
        <v>6002</v>
      </c>
      <c r="C4363" s="30">
        <v>45975</v>
      </c>
      <c r="D4363" s="30">
        <v>45982</v>
      </c>
      <c r="E4363" s="47">
        <v>36.6</v>
      </c>
      <c r="F4363" s="47">
        <f t="shared" si="504"/>
        <v>3220.8</v>
      </c>
      <c r="G4363" s="48">
        <f t="shared" si="505"/>
        <v>6441.6</v>
      </c>
      <c r="H4363" s="21">
        <v>300308</v>
      </c>
      <c r="I4363" s="21" t="s">
        <v>4767</v>
      </c>
      <c r="J4363" s="21">
        <v>2</v>
      </c>
      <c r="K4363" s="21">
        <v>2</v>
      </c>
      <c r="L4363" s="21">
        <f t="shared" si="506"/>
        <v>0</v>
      </c>
      <c r="M4363" s="21" t="s">
        <v>6198</v>
      </c>
      <c r="N4363" s="30">
        <v>45983</v>
      </c>
      <c r="O4363" s="48">
        <v>18583.04</v>
      </c>
      <c r="P4363" s="21" t="s">
        <v>6000</v>
      </c>
      <c r="Q4363" s="60">
        <v>58158453614</v>
      </c>
      <c r="R4363" s="21" t="s">
        <v>6107</v>
      </c>
      <c r="S4363" s="3">
        <v>4</v>
      </c>
      <c r="T4363" s="37"/>
      <c r="U4363" s="21" t="s">
        <v>18</v>
      </c>
      <c r="V4363" s="21" t="str">
        <f>VLOOKUP(P4363,'Customer List'!B:C,2,)</f>
        <v>Coimbatore</v>
      </c>
      <c r="W4363" s="38"/>
      <c r="X4363" s="30">
        <v>45985</v>
      </c>
      <c r="Y4363" s="21">
        <f t="shared" si="508"/>
        <v>2</v>
      </c>
      <c r="Z4363" s="21" t="str">
        <f t="shared" si="509"/>
        <v>Saturday</v>
      </c>
      <c r="AA4363" s="21" t="str">
        <f t="shared" si="510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x14ac:dyDescent="0.25">
      <c r="A4364" s="21">
        <v>4362</v>
      </c>
      <c r="B4364" s="21" t="s">
        <v>6002</v>
      </c>
      <c r="C4364" s="30">
        <v>45975</v>
      </c>
      <c r="D4364" s="30">
        <v>45982</v>
      </c>
      <c r="E4364" s="47">
        <v>30</v>
      </c>
      <c r="F4364" s="47">
        <f t="shared" si="504"/>
        <v>2640</v>
      </c>
      <c r="G4364" s="48">
        <f t="shared" si="505"/>
        <v>2640</v>
      </c>
      <c r="H4364" s="21">
        <v>300406</v>
      </c>
      <c r="I4364" s="21" t="s">
        <v>4767</v>
      </c>
      <c r="J4364" s="21">
        <v>1</v>
      </c>
      <c r="K4364" s="21">
        <v>1</v>
      </c>
      <c r="L4364" s="21">
        <f t="shared" si="506"/>
        <v>0</v>
      </c>
      <c r="M4364" s="21" t="s">
        <v>6201</v>
      </c>
      <c r="N4364" s="30">
        <v>45983</v>
      </c>
      <c r="O4364" s="48">
        <v>4650</v>
      </c>
      <c r="P4364" s="21" t="s">
        <v>886</v>
      </c>
      <c r="Q4364" s="60">
        <v>58158453312</v>
      </c>
      <c r="R4364" s="21" t="s">
        <v>6107</v>
      </c>
      <c r="S4364" s="3">
        <v>4</v>
      </c>
      <c r="T4364" s="37"/>
      <c r="U4364" s="21" t="s">
        <v>18</v>
      </c>
      <c r="V4364" s="21" t="str">
        <f>VLOOKUP(P4364,'Customer List'!B:C,2,)</f>
        <v>Karnataka</v>
      </c>
      <c r="W4364" s="38"/>
      <c r="X4364" s="30">
        <v>45985</v>
      </c>
      <c r="Y4364" s="21">
        <f t="shared" si="508"/>
        <v>2</v>
      </c>
      <c r="Z4364" s="21" t="str">
        <f t="shared" si="509"/>
        <v>Saturday</v>
      </c>
      <c r="AA4364" s="21" t="str">
        <f t="shared" si="510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x14ac:dyDescent="0.25">
      <c r="A4365" s="21">
        <v>4363</v>
      </c>
      <c r="B4365" s="21" t="s">
        <v>6002</v>
      </c>
      <c r="C4365" s="30">
        <v>45975</v>
      </c>
      <c r="D4365" s="30">
        <v>45982</v>
      </c>
      <c r="E4365" s="47">
        <v>155.4</v>
      </c>
      <c r="F4365" s="47">
        <f t="shared" si="504"/>
        <v>13675.2</v>
      </c>
      <c r="G4365" s="48">
        <f t="shared" si="505"/>
        <v>27350.400000000001</v>
      </c>
      <c r="H4365" s="21">
        <v>302210</v>
      </c>
      <c r="I4365" s="21" t="s">
        <v>4769</v>
      </c>
      <c r="J4365" s="21">
        <v>2</v>
      </c>
      <c r="K4365" s="21">
        <v>2</v>
      </c>
      <c r="L4365" s="21">
        <f t="shared" si="506"/>
        <v>0</v>
      </c>
      <c r="M4365" s="21" t="s">
        <v>6198</v>
      </c>
      <c r="N4365" s="30">
        <v>45983</v>
      </c>
      <c r="O4365" s="48">
        <v>78901.759999999995</v>
      </c>
      <c r="P4365" s="21" t="s">
        <v>6000</v>
      </c>
      <c r="Q4365" s="60">
        <v>58158453614</v>
      </c>
      <c r="R4365" s="21" t="s">
        <v>6107</v>
      </c>
      <c r="S4365" s="3">
        <v>4</v>
      </c>
      <c r="T4365" s="37"/>
      <c r="U4365" s="21" t="s">
        <v>18</v>
      </c>
      <c r="V4365" s="21" t="str">
        <f>VLOOKUP(P4365,'Customer List'!B:C,2,)</f>
        <v>Coimbatore</v>
      </c>
      <c r="W4365" s="38"/>
      <c r="X4365" s="30">
        <v>45985</v>
      </c>
      <c r="Y4365" s="21">
        <f t="shared" si="508"/>
        <v>2</v>
      </c>
      <c r="Z4365" s="21" t="str">
        <f t="shared" si="509"/>
        <v>Saturday</v>
      </c>
      <c r="AA4365" s="21" t="str">
        <f t="shared" si="510"/>
        <v>Monday</v>
      </c>
      <c r="AB4365" s="21" t="str">
        <f>VLOOKUP(U4365,'Currency Sheet'!A:C,3,)</f>
        <v>DOLLAR</v>
      </c>
      <c r="AC4365" s="42" t="str">
        <f>VLOOKUP(P4365,'Customer List'!B:D,3,)</f>
        <v>OutStation</v>
      </c>
    </row>
    <row r="4366" spans="1:29" x14ac:dyDescent="0.25">
      <c r="A4366" s="21">
        <v>4364</v>
      </c>
      <c r="B4366" s="21" t="s">
        <v>6002</v>
      </c>
      <c r="C4366" s="30">
        <v>45975</v>
      </c>
      <c r="D4366" s="30">
        <v>45982</v>
      </c>
      <c r="E4366" s="47">
        <v>63</v>
      </c>
      <c r="F4366" s="47">
        <f t="shared" si="504"/>
        <v>5544</v>
      </c>
      <c r="G4366" s="48">
        <f t="shared" si="505"/>
        <v>5544</v>
      </c>
      <c r="H4366" s="21">
        <v>302212</v>
      </c>
      <c r="I4366" s="21" t="s">
        <v>4769</v>
      </c>
      <c r="J4366" s="21">
        <v>1</v>
      </c>
      <c r="K4366" s="21">
        <v>1</v>
      </c>
      <c r="L4366" s="21">
        <f t="shared" si="506"/>
        <v>0</v>
      </c>
      <c r="M4366" s="21" t="s">
        <v>6122</v>
      </c>
      <c r="N4366" s="30">
        <v>45987</v>
      </c>
      <c r="O4366" s="48">
        <v>14647.5</v>
      </c>
      <c r="P4366" s="21" t="s">
        <v>625</v>
      </c>
      <c r="Q4366" s="21"/>
      <c r="R4366" s="21"/>
      <c r="S4366" s="3">
        <v>4</v>
      </c>
      <c r="T4366" s="37"/>
      <c r="U4366" s="21" t="s">
        <v>18</v>
      </c>
      <c r="V4366" s="21" t="str">
        <f>VLOOKUP(P4366,'Customer List'!B:C,2,)</f>
        <v>Delhi</v>
      </c>
      <c r="W4366" s="38"/>
      <c r="X4366" s="30" t="str">
        <f t="shared" ref="X4366" si="512">IF(OR(R4366 = "PRIYANKA MADAM", R4366 = "DEEPAK", R4366 = "PORTER"),N4366,"")</f>
        <v/>
      </c>
      <c r="Y4366" s="21" t="str">
        <f t="shared" si="508"/>
        <v/>
      </c>
      <c r="Z4366" s="21" t="str">
        <f t="shared" si="509"/>
        <v>Wednesday</v>
      </c>
      <c r="AA4366" s="21" t="str">
        <f t="shared" si="510"/>
        <v/>
      </c>
      <c r="AB4366" s="21" t="str">
        <f>VLOOKUP(U4366,'Currency Sheet'!A:C,3,)</f>
        <v>DOLLAR</v>
      </c>
      <c r="AC4366" s="42" t="str">
        <f>VLOOKUP(P4366,'Customer List'!B:D,3,)</f>
        <v>Local</v>
      </c>
    </row>
    <row r="4367" spans="1:29" x14ac:dyDescent="0.25">
      <c r="A4367" s="21">
        <v>4365</v>
      </c>
      <c r="B4367" s="21" t="s">
        <v>6002</v>
      </c>
      <c r="C4367" s="30">
        <v>45975</v>
      </c>
      <c r="D4367" s="30">
        <v>45982</v>
      </c>
      <c r="E4367" s="47">
        <v>175.2</v>
      </c>
      <c r="F4367" s="47">
        <f t="shared" si="504"/>
        <v>15417.599999999999</v>
      </c>
      <c r="G4367" s="48">
        <f t="shared" si="505"/>
        <v>15417.599999999999</v>
      </c>
      <c r="H4367" s="21">
        <v>302612</v>
      </c>
      <c r="I4367" s="21" t="s">
        <v>5376</v>
      </c>
      <c r="J4367" s="21">
        <v>1</v>
      </c>
      <c r="K4367" s="21">
        <v>1</v>
      </c>
      <c r="L4367" s="21">
        <f t="shared" si="506"/>
        <v>0</v>
      </c>
      <c r="M4367" s="21" t="s">
        <v>6201</v>
      </c>
      <c r="N4367" s="30">
        <v>45983</v>
      </c>
      <c r="O4367" s="48">
        <v>27156</v>
      </c>
      <c r="P4367" s="21" t="s">
        <v>886</v>
      </c>
      <c r="Q4367" s="60">
        <v>58158453312</v>
      </c>
      <c r="R4367" s="21" t="s">
        <v>6107</v>
      </c>
      <c r="S4367" s="3">
        <v>4</v>
      </c>
      <c r="T4367" s="37"/>
      <c r="U4367" s="21" t="s">
        <v>18</v>
      </c>
      <c r="V4367" s="21" t="str">
        <f>VLOOKUP(P4367,'Customer List'!B:C,2,)</f>
        <v>Karnataka</v>
      </c>
      <c r="W4367" s="38"/>
      <c r="X4367" s="30">
        <v>45985</v>
      </c>
      <c r="Y4367" s="21">
        <f t="shared" si="508"/>
        <v>2</v>
      </c>
      <c r="Z4367" s="21" t="str">
        <f t="shared" si="509"/>
        <v>Saturday</v>
      </c>
      <c r="AA4367" s="21" t="str">
        <f t="shared" si="510"/>
        <v>Monday</v>
      </c>
      <c r="AB4367" s="21" t="str">
        <f>VLOOKUP(U4367,'Currency Sheet'!A:C,3,)</f>
        <v>DOLLAR</v>
      </c>
      <c r="AC4367" s="42" t="str">
        <f>VLOOKUP(P4367,'Customer List'!B:D,3,)</f>
        <v>OutStation</v>
      </c>
    </row>
    <row r="4368" spans="1:29" x14ac:dyDescent="0.25">
      <c r="A4368" s="21">
        <v>4366</v>
      </c>
      <c r="B4368" s="21" t="s">
        <v>6002</v>
      </c>
      <c r="C4368" s="30">
        <v>45975</v>
      </c>
      <c r="D4368" s="30">
        <v>45982</v>
      </c>
      <c r="E4368" s="47">
        <v>186.6</v>
      </c>
      <c r="F4368" s="47">
        <f t="shared" si="504"/>
        <v>16420.8</v>
      </c>
      <c r="G4368" s="48">
        <f t="shared" si="505"/>
        <v>16420.8</v>
      </c>
      <c r="H4368" s="21">
        <v>302626</v>
      </c>
      <c r="I4368" s="21" t="s">
        <v>5376</v>
      </c>
      <c r="J4368" s="21">
        <v>1</v>
      </c>
      <c r="K4368" s="21">
        <v>1</v>
      </c>
      <c r="L4368" s="21">
        <f t="shared" si="506"/>
        <v>0</v>
      </c>
      <c r="M4368" s="21" t="s">
        <v>6122</v>
      </c>
      <c r="N4368" s="30">
        <v>45987</v>
      </c>
      <c r="O4368" s="48">
        <v>43384.5</v>
      </c>
      <c r="P4368" s="21" t="s">
        <v>625</v>
      </c>
      <c r="Q4368" s="21"/>
      <c r="R4368" s="21"/>
      <c r="S4368" s="3">
        <v>4</v>
      </c>
      <c r="T4368" s="37"/>
      <c r="U4368" s="21" t="s">
        <v>18</v>
      </c>
      <c r="V4368" s="21" t="str">
        <f>VLOOKUP(P4368,'Customer List'!B:C,2,)</f>
        <v>Delhi</v>
      </c>
      <c r="W4368" s="38"/>
      <c r="X4368" s="30" t="str">
        <f t="shared" ref="X4368" si="513">IF(OR(R4368 = "PRIYANKA MADAM", R4368 = "DEEPAK", R4368 = "PORTER"),N4368,"")</f>
        <v/>
      </c>
      <c r="Y4368" s="21" t="str">
        <f t="shared" si="508"/>
        <v/>
      </c>
      <c r="Z4368" s="21" t="str">
        <f t="shared" si="509"/>
        <v>Wednesday</v>
      </c>
      <c r="AA4368" s="21" t="str">
        <f t="shared" si="510"/>
        <v/>
      </c>
      <c r="AB4368" s="21" t="str">
        <f>VLOOKUP(U4368,'Currency Sheet'!A:C,3,)</f>
        <v>DOLLAR</v>
      </c>
      <c r="AC4368" s="42" t="str">
        <f>VLOOKUP(P4368,'Customer List'!B:D,3,)</f>
        <v>Local</v>
      </c>
    </row>
    <row r="4369" spans="1:29" x14ac:dyDescent="0.25">
      <c r="A4369" s="21">
        <v>4367</v>
      </c>
      <c r="B4369" s="21" t="s">
        <v>6002</v>
      </c>
      <c r="C4369" s="30">
        <v>45975</v>
      </c>
      <c r="D4369" s="30">
        <v>45982</v>
      </c>
      <c r="E4369" s="47">
        <v>266.7</v>
      </c>
      <c r="F4369" s="47">
        <f t="shared" si="504"/>
        <v>23469.599999999999</v>
      </c>
      <c r="G4369" s="48">
        <f t="shared" si="505"/>
        <v>23469.599999999999</v>
      </c>
      <c r="H4369" s="21">
        <v>302630</v>
      </c>
      <c r="I4369" s="21" t="s">
        <v>5376</v>
      </c>
      <c r="J4369" s="21">
        <v>1</v>
      </c>
      <c r="K4369" s="21">
        <v>1</v>
      </c>
      <c r="L4369" s="21">
        <f t="shared" si="506"/>
        <v>0</v>
      </c>
      <c r="M4369" s="21" t="s">
        <v>6220</v>
      </c>
      <c r="N4369" s="30">
        <v>45983</v>
      </c>
      <c r="O4369" s="48">
        <v>44291</v>
      </c>
      <c r="P4369" s="21" t="s">
        <v>319</v>
      </c>
      <c r="Q4369" s="60">
        <v>58158456635</v>
      </c>
      <c r="R4369" s="21" t="s">
        <v>6107</v>
      </c>
      <c r="S4369" s="3">
        <v>4</v>
      </c>
      <c r="T4369" s="37"/>
      <c r="U4369" s="21" t="s">
        <v>18</v>
      </c>
      <c r="V4369" s="21" t="str">
        <f>VLOOKUP(P4369,'Customer List'!B:C,2,)</f>
        <v>Gujrat</v>
      </c>
      <c r="W4369" s="38"/>
      <c r="X4369" s="30">
        <v>45985</v>
      </c>
      <c r="Y4369" s="21">
        <f t="shared" si="508"/>
        <v>2</v>
      </c>
      <c r="Z4369" s="21" t="str">
        <f t="shared" si="509"/>
        <v>Saturday</v>
      </c>
      <c r="AA4369" s="21" t="str">
        <f t="shared" si="510"/>
        <v>Monday</v>
      </c>
      <c r="AB4369" s="21" t="str">
        <f>VLOOKUP(U4369,'Currency Sheet'!A:C,3,)</f>
        <v>DOLLAR</v>
      </c>
      <c r="AC4369" s="42" t="str">
        <f>VLOOKUP(P4369,'Customer List'!B:D,3,)</f>
        <v>OutStation</v>
      </c>
    </row>
    <row r="4370" spans="1:29" x14ac:dyDescent="0.25">
      <c r="A4370" s="21">
        <v>4368</v>
      </c>
      <c r="B4370" s="21" t="s">
        <v>6002</v>
      </c>
      <c r="C4370" s="30">
        <v>45975</v>
      </c>
      <c r="D4370" s="30">
        <v>45982</v>
      </c>
      <c r="E4370" s="47">
        <v>304.5</v>
      </c>
      <c r="F4370" s="47">
        <f t="shared" si="504"/>
        <v>26796</v>
      </c>
      <c r="G4370" s="48">
        <f t="shared" si="505"/>
        <v>53592</v>
      </c>
      <c r="H4370" s="21">
        <v>302830</v>
      </c>
      <c r="I4370" s="21" t="s">
        <v>4770</v>
      </c>
      <c r="J4370" s="21">
        <v>2</v>
      </c>
      <c r="K4370" s="21">
        <v>2</v>
      </c>
      <c r="L4370" s="21">
        <f t="shared" si="506"/>
        <v>0</v>
      </c>
      <c r="M4370" s="21" t="s">
        <v>6121</v>
      </c>
      <c r="N4370" s="30">
        <v>45987</v>
      </c>
      <c r="O4370" s="48">
        <v>94395</v>
      </c>
      <c r="P4370" s="21" t="s">
        <v>625</v>
      </c>
      <c r="Q4370" s="21" t="s">
        <v>5959</v>
      </c>
      <c r="R4370" s="21" t="s">
        <v>6091</v>
      </c>
      <c r="S4370" s="3">
        <v>4</v>
      </c>
      <c r="T4370" s="37"/>
      <c r="U4370" s="21" t="s">
        <v>18</v>
      </c>
      <c r="V4370" s="21" t="str">
        <f>VLOOKUP(P4370,'Customer List'!B:C,2,)</f>
        <v>Delhi</v>
      </c>
      <c r="W4370" s="38"/>
      <c r="X4370" s="30">
        <f t="shared" ref="X4370" si="514">IF(OR(R4370 = "PRIYANKA MADAM", R4370 = "DEEPAK", R4370 = "PORTER"),N4370,"")</f>
        <v>45987</v>
      </c>
      <c r="Y4370" s="21">
        <f t="shared" si="508"/>
        <v>0</v>
      </c>
      <c r="Z4370" s="21" t="str">
        <f t="shared" si="509"/>
        <v>Wednesday</v>
      </c>
      <c r="AA4370" s="21" t="str">
        <f t="shared" si="510"/>
        <v>Wednesday</v>
      </c>
      <c r="AB4370" s="21" t="str">
        <f>VLOOKUP(U4370,'Currency Sheet'!A:C,3,)</f>
        <v>DOLLAR</v>
      </c>
      <c r="AC4370" s="42" t="str">
        <f>VLOOKUP(P4370,'Customer List'!B:D,3,)</f>
        <v>Local</v>
      </c>
    </row>
    <row r="4371" spans="1:29" x14ac:dyDescent="0.25">
      <c r="A4371" s="21">
        <v>4369</v>
      </c>
      <c r="B4371" s="21" t="s">
        <v>6002</v>
      </c>
      <c r="C4371" s="30">
        <v>45975</v>
      </c>
      <c r="D4371" s="30">
        <v>45982</v>
      </c>
      <c r="E4371" s="47">
        <v>84.6</v>
      </c>
      <c r="F4371" s="47">
        <f t="shared" si="504"/>
        <v>7444.7999999999993</v>
      </c>
      <c r="G4371" s="48">
        <f t="shared" si="505"/>
        <v>7444.7999999999993</v>
      </c>
      <c r="H4371" s="21">
        <v>303025</v>
      </c>
      <c r="I4371" s="21" t="s">
        <v>6005</v>
      </c>
      <c r="J4371" s="21">
        <v>1</v>
      </c>
      <c r="K4371" s="21">
        <v>1</v>
      </c>
      <c r="L4371" s="21">
        <f t="shared" si="506"/>
        <v>0</v>
      </c>
      <c r="M4371" s="21" t="s">
        <v>6248</v>
      </c>
      <c r="N4371" s="30">
        <v>45985</v>
      </c>
      <c r="O4371" s="48">
        <v>14205.75</v>
      </c>
      <c r="P4371" s="21" t="s">
        <v>5833</v>
      </c>
      <c r="Q4371" s="21" t="s">
        <v>6096</v>
      </c>
      <c r="R4371" s="21" t="s">
        <v>6107</v>
      </c>
      <c r="S4371" s="3">
        <v>4</v>
      </c>
      <c r="T4371" s="37"/>
      <c r="U4371" s="21" t="s">
        <v>18</v>
      </c>
      <c r="V4371" s="21" t="str">
        <f>VLOOKUP(P4371,'Customer List'!B:C,2,)</f>
        <v>ROORKE</v>
      </c>
      <c r="W4371" s="38" t="s">
        <v>6047</v>
      </c>
      <c r="X4371" s="30">
        <v>45987</v>
      </c>
      <c r="Y4371" s="21">
        <f t="shared" si="508"/>
        <v>2</v>
      </c>
      <c r="Z4371" s="21" t="str">
        <f t="shared" si="509"/>
        <v>Monday</v>
      </c>
      <c r="AA4371" s="21" t="str">
        <f t="shared" si="510"/>
        <v>Wednesday</v>
      </c>
      <c r="AB4371" s="21" t="str">
        <f>VLOOKUP(U4371,'Currency Sheet'!A:C,3,)</f>
        <v>DOLLAR</v>
      </c>
      <c r="AC4371" s="42" t="str">
        <f>VLOOKUP(P4371,'Customer List'!B:D,3,)</f>
        <v>OutStation</v>
      </c>
    </row>
    <row r="4372" spans="1:29" x14ac:dyDescent="0.25">
      <c r="A4372" s="21">
        <v>4370</v>
      </c>
      <c r="B4372" s="21" t="s">
        <v>6002</v>
      </c>
      <c r="C4372" s="30">
        <v>45975</v>
      </c>
      <c r="D4372" s="30">
        <v>45982</v>
      </c>
      <c r="E4372" s="47">
        <v>204</v>
      </c>
      <c r="F4372" s="47">
        <f t="shared" si="504"/>
        <v>17952</v>
      </c>
      <c r="G4372" s="48">
        <f t="shared" si="505"/>
        <v>53856</v>
      </c>
      <c r="H4372" s="21">
        <v>304028</v>
      </c>
      <c r="I4372" s="21" t="s">
        <v>4795</v>
      </c>
      <c r="J4372" s="21">
        <v>3</v>
      </c>
      <c r="K4372" s="21">
        <v>3</v>
      </c>
      <c r="L4372" s="21">
        <f t="shared" si="506"/>
        <v>0</v>
      </c>
      <c r="M4372" s="21" t="s">
        <v>6121</v>
      </c>
      <c r="N4372" s="30">
        <v>45987</v>
      </c>
      <c r="O4372" s="48">
        <v>94860</v>
      </c>
      <c r="P4372" s="21" t="s">
        <v>625</v>
      </c>
      <c r="Q4372" s="21" t="s">
        <v>5959</v>
      </c>
      <c r="R4372" s="21" t="s">
        <v>6091</v>
      </c>
      <c r="S4372" s="3">
        <v>4</v>
      </c>
      <c r="T4372" s="37"/>
      <c r="U4372" s="21" t="s">
        <v>18</v>
      </c>
      <c r="V4372" s="21" t="str">
        <f>VLOOKUP(P4372,'Customer List'!B:C,2,)</f>
        <v>Delhi</v>
      </c>
      <c r="W4372" s="38"/>
      <c r="X4372" s="30">
        <f t="shared" ref="X4372:X4374" si="515">IF(OR(R4372 = "PRIYANKA MADAM", R4372 = "DEEPAK", R4372 = "PORTER"),N4372,"")</f>
        <v>45987</v>
      </c>
      <c r="Y4372" s="21">
        <f t="shared" si="508"/>
        <v>0</v>
      </c>
      <c r="Z4372" s="21" t="str">
        <f t="shared" si="509"/>
        <v>Wednesday</v>
      </c>
      <c r="AA4372" s="21" t="str">
        <f t="shared" si="510"/>
        <v>Wednesday</v>
      </c>
      <c r="AB4372" s="21" t="str">
        <f>VLOOKUP(U4372,'Currency Sheet'!A:C,3,)</f>
        <v>DOLLAR</v>
      </c>
      <c r="AC4372" s="42" t="str">
        <f>VLOOKUP(P4372,'Customer List'!B:D,3,)</f>
        <v>Local</v>
      </c>
    </row>
    <row r="4373" spans="1:29" x14ac:dyDescent="0.25">
      <c r="A4373" s="21">
        <v>4371</v>
      </c>
      <c r="B4373" s="21" t="s">
        <v>6002</v>
      </c>
      <c r="C4373" s="30">
        <v>45975</v>
      </c>
      <c r="D4373" s="30">
        <v>45982</v>
      </c>
      <c r="E4373" s="47">
        <v>208.2</v>
      </c>
      <c r="F4373" s="47">
        <f t="shared" si="504"/>
        <v>18321.599999999999</v>
      </c>
      <c r="G4373" s="48">
        <f t="shared" si="505"/>
        <v>36643.199999999997</v>
      </c>
      <c r="H4373" s="21">
        <v>305022</v>
      </c>
      <c r="I4373" s="21" t="s">
        <v>5180</v>
      </c>
      <c r="J4373" s="21">
        <v>2</v>
      </c>
      <c r="K4373" s="21">
        <v>2</v>
      </c>
      <c r="L4373" s="21">
        <f t="shared" si="506"/>
        <v>0</v>
      </c>
      <c r="M4373" s="21" t="s">
        <v>6121</v>
      </c>
      <c r="N4373" s="30">
        <v>45987</v>
      </c>
      <c r="O4373" s="48">
        <v>64542</v>
      </c>
      <c r="P4373" s="21" t="s">
        <v>625</v>
      </c>
      <c r="Q4373" s="21" t="s">
        <v>5959</v>
      </c>
      <c r="R4373" s="21" t="s">
        <v>6091</v>
      </c>
      <c r="S4373" s="3">
        <v>4</v>
      </c>
      <c r="T4373" s="37"/>
      <c r="U4373" s="21" t="s">
        <v>18</v>
      </c>
      <c r="V4373" s="21" t="str">
        <f>VLOOKUP(P4373,'Customer List'!B:C,2,)</f>
        <v>Delhi</v>
      </c>
      <c r="W4373" s="38"/>
      <c r="X4373" s="30">
        <f t="shared" si="515"/>
        <v>45987</v>
      </c>
      <c r="Y4373" s="21">
        <f t="shared" si="508"/>
        <v>0</v>
      </c>
      <c r="Z4373" s="21" t="str">
        <f t="shared" si="509"/>
        <v>Wednesday</v>
      </c>
      <c r="AA4373" s="21" t="str">
        <f t="shared" si="510"/>
        <v>Wednesday</v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x14ac:dyDescent="0.25">
      <c r="A4374" s="21">
        <v>4372</v>
      </c>
      <c r="B4374" s="21" t="s">
        <v>6002</v>
      </c>
      <c r="C4374" s="30">
        <v>45975</v>
      </c>
      <c r="D4374" s="30">
        <v>45982</v>
      </c>
      <c r="E4374" s="47">
        <v>186</v>
      </c>
      <c r="F4374" s="47">
        <f t="shared" si="504"/>
        <v>16368</v>
      </c>
      <c r="G4374" s="48">
        <f t="shared" si="505"/>
        <v>16368</v>
      </c>
      <c r="H4374" s="21">
        <v>305235</v>
      </c>
      <c r="I4374" s="21" t="s">
        <v>5397</v>
      </c>
      <c r="J4374" s="21">
        <v>1</v>
      </c>
      <c r="K4374" s="21">
        <v>1</v>
      </c>
      <c r="L4374" s="21">
        <f t="shared" si="506"/>
        <v>0</v>
      </c>
      <c r="M4374" s="21" t="s">
        <v>6240</v>
      </c>
      <c r="N4374" s="30">
        <v>45987</v>
      </c>
      <c r="O4374" s="48">
        <v>28061.200000000001</v>
      </c>
      <c r="P4374" s="21" t="s">
        <v>5205</v>
      </c>
      <c r="Q4374" s="21" t="s">
        <v>5959</v>
      </c>
      <c r="R4374" s="21" t="s">
        <v>847</v>
      </c>
      <c r="S4374" s="3">
        <v>4</v>
      </c>
      <c r="T4374" s="37"/>
      <c r="U4374" s="21" t="s">
        <v>18</v>
      </c>
      <c r="V4374" s="21" t="str">
        <f>VLOOKUP(P4374,'Customer List'!B:C,2,)</f>
        <v>Sonipat</v>
      </c>
      <c r="W4374" s="38"/>
      <c r="X4374" s="30">
        <f t="shared" si="515"/>
        <v>45987</v>
      </c>
      <c r="Y4374" s="21">
        <f t="shared" si="508"/>
        <v>0</v>
      </c>
      <c r="Z4374" s="21" t="str">
        <f t="shared" si="509"/>
        <v>Wednesday</v>
      </c>
      <c r="AA4374" s="21" t="str">
        <f t="shared" si="510"/>
        <v>Wednesday</v>
      </c>
      <c r="AB4374" s="21" t="str">
        <f>VLOOKUP(U4374,'Currency Sheet'!A:C,3,)</f>
        <v>DOLLAR</v>
      </c>
      <c r="AC4374" s="42" t="str">
        <f>VLOOKUP(P4374,'Customer List'!B:D,3,)</f>
        <v>Local</v>
      </c>
    </row>
    <row r="4375" spans="1:29" x14ac:dyDescent="0.25">
      <c r="A4375" s="21">
        <v>4373</v>
      </c>
      <c r="B4375" s="21" t="s">
        <v>6002</v>
      </c>
      <c r="C4375" s="30">
        <v>45975</v>
      </c>
      <c r="D4375" s="30">
        <v>45982</v>
      </c>
      <c r="E4375" s="47">
        <v>99</v>
      </c>
      <c r="F4375" s="47">
        <f t="shared" si="504"/>
        <v>8712</v>
      </c>
      <c r="G4375" s="48">
        <f t="shared" si="505"/>
        <v>8712</v>
      </c>
      <c r="H4375" s="21">
        <v>305679</v>
      </c>
      <c r="I4375" s="21" t="s">
        <v>5063</v>
      </c>
      <c r="J4375" s="21">
        <v>1</v>
      </c>
      <c r="K4375" s="21">
        <v>1</v>
      </c>
      <c r="L4375" s="21">
        <f t="shared" si="506"/>
        <v>0</v>
      </c>
      <c r="M4375" s="21" t="s">
        <v>6205</v>
      </c>
      <c r="N4375" s="30">
        <v>45983</v>
      </c>
      <c r="O4375" s="48">
        <v>15345</v>
      </c>
      <c r="P4375" s="21" t="s">
        <v>39</v>
      </c>
      <c r="Q4375" s="60">
        <v>58158451934</v>
      </c>
      <c r="R4375" s="21" t="s">
        <v>6107</v>
      </c>
      <c r="S4375" s="3">
        <v>4</v>
      </c>
      <c r="T4375" s="37"/>
      <c r="U4375" s="21" t="s">
        <v>18</v>
      </c>
      <c r="V4375" s="21" t="str">
        <f>VLOOKUP(P4375,'Customer List'!B:C,2,)</f>
        <v>Pune</v>
      </c>
      <c r="W4375" s="38"/>
      <c r="X4375" s="30">
        <v>45985</v>
      </c>
      <c r="Y4375" s="21">
        <f t="shared" si="508"/>
        <v>2</v>
      </c>
      <c r="Z4375" s="21" t="str">
        <f t="shared" si="509"/>
        <v>Saturday</v>
      </c>
      <c r="AA4375" s="21" t="str">
        <f t="shared" si="510"/>
        <v>Monday</v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x14ac:dyDescent="0.25">
      <c r="A4376" s="21">
        <v>4374</v>
      </c>
      <c r="B4376" s="21" t="s">
        <v>6002</v>
      </c>
      <c r="C4376" s="30">
        <v>45975</v>
      </c>
      <c r="D4376" s="30">
        <v>45982</v>
      </c>
      <c r="E4376" s="47">
        <v>154.19999999999999</v>
      </c>
      <c r="F4376" s="47">
        <f t="shared" si="504"/>
        <v>13569.599999999999</v>
      </c>
      <c r="G4376" s="48">
        <f t="shared" si="505"/>
        <v>13569.599999999999</v>
      </c>
      <c r="H4376" s="21">
        <v>306407</v>
      </c>
      <c r="I4376" s="21" t="s">
        <v>6006</v>
      </c>
      <c r="J4376" s="21">
        <v>1</v>
      </c>
      <c r="K4376" s="21">
        <v>1</v>
      </c>
      <c r="L4376" s="21">
        <f t="shared" si="506"/>
        <v>0</v>
      </c>
      <c r="M4376" s="21" t="s">
        <v>6205</v>
      </c>
      <c r="N4376" s="30">
        <v>45983</v>
      </c>
      <c r="O4376" s="48">
        <v>23901</v>
      </c>
      <c r="P4376" s="21" t="s">
        <v>39</v>
      </c>
      <c r="Q4376" s="60">
        <v>58158451934</v>
      </c>
      <c r="R4376" s="21" t="s">
        <v>6107</v>
      </c>
      <c r="S4376" s="3">
        <v>4</v>
      </c>
      <c r="T4376" s="37"/>
      <c r="U4376" s="21" t="s">
        <v>18</v>
      </c>
      <c r="V4376" s="21" t="str">
        <f>VLOOKUP(P4376,'Customer List'!B:C,2,)</f>
        <v>Pune</v>
      </c>
      <c r="W4376" s="38"/>
      <c r="X4376" s="30">
        <v>45985</v>
      </c>
      <c r="Y4376" s="21">
        <f t="shared" si="508"/>
        <v>2</v>
      </c>
      <c r="Z4376" s="21" t="str">
        <f t="shared" si="509"/>
        <v>Saturday</v>
      </c>
      <c r="AA4376" s="21" t="str">
        <f t="shared" si="510"/>
        <v>Monday</v>
      </c>
      <c r="AB4376" s="21" t="str">
        <f>VLOOKUP(U4376,'Currency Sheet'!A:C,3,)</f>
        <v>DOLLAR</v>
      </c>
      <c r="AC4376" s="42" t="str">
        <f>VLOOKUP(P4376,'Customer List'!B:D,3,)</f>
        <v>OutStation</v>
      </c>
    </row>
    <row r="4377" spans="1:29" x14ac:dyDescent="0.25">
      <c r="A4377" s="21">
        <v>4375</v>
      </c>
      <c r="B4377" s="21" t="s">
        <v>6002</v>
      </c>
      <c r="C4377" s="30">
        <v>45975</v>
      </c>
      <c r="D4377" s="30">
        <v>45982</v>
      </c>
      <c r="E4377" s="47">
        <v>266</v>
      </c>
      <c r="F4377" s="47">
        <f t="shared" si="504"/>
        <v>23408</v>
      </c>
      <c r="G4377" s="48">
        <f t="shared" si="505"/>
        <v>70224</v>
      </c>
      <c r="H4377" s="21">
        <v>307646</v>
      </c>
      <c r="I4377" s="21" t="s">
        <v>4776</v>
      </c>
      <c r="J4377" s="21">
        <v>3</v>
      </c>
      <c r="K4377" s="21">
        <v>3</v>
      </c>
      <c r="L4377" s="21">
        <f t="shared" si="506"/>
        <v>0</v>
      </c>
      <c r="M4377" s="21" t="s">
        <v>6216</v>
      </c>
      <c r="N4377" s="30">
        <v>45983</v>
      </c>
      <c r="O4377" s="48">
        <v>106020</v>
      </c>
      <c r="P4377" s="21" t="s">
        <v>183</v>
      </c>
      <c r="Q4377" s="60">
        <v>58158455412</v>
      </c>
      <c r="R4377" s="21" t="s">
        <v>6107</v>
      </c>
      <c r="S4377" s="3">
        <v>4</v>
      </c>
      <c r="T4377" s="37"/>
      <c r="U4377" s="21" t="s">
        <v>18</v>
      </c>
      <c r="V4377" s="21" t="str">
        <f>VLOOKUP(P4377,'Customer List'!B:C,2,)</f>
        <v>Mumbai</v>
      </c>
      <c r="W4377" s="38"/>
      <c r="X4377" s="30">
        <v>45985</v>
      </c>
      <c r="Y4377" s="21">
        <f t="shared" si="508"/>
        <v>2</v>
      </c>
      <c r="Z4377" s="21" t="str">
        <f t="shared" si="509"/>
        <v>Saturday</v>
      </c>
      <c r="AA4377" s="21" t="str">
        <f t="shared" si="510"/>
        <v>Monday</v>
      </c>
      <c r="AB4377" s="21" t="str">
        <f>VLOOKUP(U4377,'Currency Sheet'!A:C,3,)</f>
        <v>DOLLAR</v>
      </c>
      <c r="AC4377" s="42" t="str">
        <f>VLOOKUP(P4377,'Customer List'!B:D,3,)</f>
        <v>OutStation</v>
      </c>
    </row>
    <row r="4378" spans="1:29" x14ac:dyDescent="0.25">
      <c r="A4378" s="21">
        <v>4376</v>
      </c>
      <c r="B4378" s="21" t="s">
        <v>6002</v>
      </c>
      <c r="C4378" s="30">
        <v>45975</v>
      </c>
      <c r="D4378" s="30">
        <v>45982</v>
      </c>
      <c r="E4378" s="47">
        <v>273.7</v>
      </c>
      <c r="F4378" s="47">
        <f t="shared" si="504"/>
        <v>24085.599999999999</v>
      </c>
      <c r="G4378" s="48">
        <f t="shared" si="505"/>
        <v>24085.599999999999</v>
      </c>
      <c r="H4378" s="21">
        <v>309218</v>
      </c>
      <c r="I4378" s="21" t="s">
        <v>5382</v>
      </c>
      <c r="J4378" s="21">
        <v>1</v>
      </c>
      <c r="K4378" s="21">
        <v>1</v>
      </c>
      <c r="L4378" s="21">
        <f t="shared" si="506"/>
        <v>0</v>
      </c>
      <c r="M4378" s="21" t="s">
        <v>6121</v>
      </c>
      <c r="N4378" s="30">
        <v>45987</v>
      </c>
      <c r="O4378" s="48">
        <v>42423</v>
      </c>
      <c r="P4378" s="21" t="s">
        <v>625</v>
      </c>
      <c r="Q4378" s="21" t="s">
        <v>5959</v>
      </c>
      <c r="R4378" s="21" t="s">
        <v>6091</v>
      </c>
      <c r="S4378" s="3">
        <v>4</v>
      </c>
      <c r="T4378" s="37"/>
      <c r="U4378" s="21" t="s">
        <v>18</v>
      </c>
      <c r="V4378" s="21" t="str">
        <f>VLOOKUP(P4378,'Customer List'!B:C,2,)</f>
        <v>Delhi</v>
      </c>
      <c r="W4378" s="38"/>
      <c r="X4378" s="30">
        <f t="shared" ref="X4378" si="516">IF(OR(R4378 = "PRIYANKA MADAM", R4378 = "DEEPAK", R4378 = "PORTER"),N4378,"")</f>
        <v>45987</v>
      </c>
      <c r="Y4378" s="21">
        <f t="shared" si="508"/>
        <v>0</v>
      </c>
      <c r="Z4378" s="21" t="str">
        <f t="shared" si="509"/>
        <v>Wednesday</v>
      </c>
      <c r="AA4378" s="21" t="str">
        <f t="shared" si="510"/>
        <v>Wednesday</v>
      </c>
      <c r="AB4378" s="21" t="str">
        <f>VLOOKUP(U4378,'Currency Sheet'!A:C,3,)</f>
        <v>DOLLAR</v>
      </c>
      <c r="AC4378" s="42" t="str">
        <f>VLOOKUP(P4378,'Customer List'!B:D,3,)</f>
        <v>Local</v>
      </c>
    </row>
    <row r="4379" spans="1:29" x14ac:dyDescent="0.25">
      <c r="A4379" s="21">
        <v>4377</v>
      </c>
      <c r="B4379" s="21" t="s">
        <v>6002</v>
      </c>
      <c r="C4379" s="30">
        <v>45975</v>
      </c>
      <c r="D4379" s="30">
        <v>45982</v>
      </c>
      <c r="E4379" s="47">
        <v>255.5</v>
      </c>
      <c r="F4379" s="47">
        <f t="shared" si="504"/>
        <v>22484</v>
      </c>
      <c r="G4379" s="48">
        <f t="shared" si="505"/>
        <v>44968</v>
      </c>
      <c r="H4379" s="21">
        <v>310938</v>
      </c>
      <c r="I4379" s="21" t="s">
        <v>4777</v>
      </c>
      <c r="J4379" s="21">
        <v>2</v>
      </c>
      <c r="K4379" s="21">
        <v>2</v>
      </c>
      <c r="L4379" s="21">
        <f t="shared" si="506"/>
        <v>0</v>
      </c>
      <c r="M4379" s="21" t="s">
        <v>6209</v>
      </c>
      <c r="N4379" s="30">
        <v>45983</v>
      </c>
      <c r="O4379" s="48">
        <v>79205</v>
      </c>
      <c r="P4379" s="21" t="s">
        <v>298</v>
      </c>
      <c r="Q4379" s="60">
        <v>58158453043</v>
      </c>
      <c r="R4379" s="21" t="s">
        <v>6107</v>
      </c>
      <c r="S4379" s="3">
        <v>4</v>
      </c>
      <c r="T4379" s="37"/>
      <c r="U4379" s="21" t="s">
        <v>18</v>
      </c>
      <c r="V4379" s="21" t="str">
        <f>VLOOKUP(P4379,'Customer List'!B:C,2,)</f>
        <v>Banglore</v>
      </c>
      <c r="W4379" s="38"/>
      <c r="X4379" s="30">
        <v>45985</v>
      </c>
      <c r="Y4379" s="21">
        <f t="shared" si="508"/>
        <v>2</v>
      </c>
      <c r="Z4379" s="21" t="str">
        <f t="shared" si="509"/>
        <v>Saturday</v>
      </c>
      <c r="AA4379" s="21" t="str">
        <f t="shared" si="510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x14ac:dyDescent="0.25">
      <c r="A4380" s="21">
        <v>4378</v>
      </c>
      <c r="B4380" s="21" t="s">
        <v>6002</v>
      </c>
      <c r="C4380" s="30">
        <v>45975</v>
      </c>
      <c r="D4380" s="30">
        <v>45982</v>
      </c>
      <c r="E4380" s="47">
        <v>216</v>
      </c>
      <c r="F4380" s="47">
        <f t="shared" si="504"/>
        <v>19008</v>
      </c>
      <c r="G4380" s="48">
        <f t="shared" si="505"/>
        <v>19008</v>
      </c>
      <c r="H4380" s="21">
        <v>310942</v>
      </c>
      <c r="I4380" s="21" t="s">
        <v>4777</v>
      </c>
      <c r="J4380" s="21">
        <v>1</v>
      </c>
      <c r="K4380" s="21">
        <v>1</v>
      </c>
      <c r="L4380" s="21">
        <f t="shared" si="506"/>
        <v>0</v>
      </c>
      <c r="M4380" s="21" t="s">
        <v>6220</v>
      </c>
      <c r="N4380" s="30">
        <v>45983</v>
      </c>
      <c r="O4380" s="48">
        <v>41850</v>
      </c>
      <c r="P4380" s="21" t="s">
        <v>319</v>
      </c>
      <c r="Q4380" s="60">
        <v>58158456635</v>
      </c>
      <c r="R4380" s="21" t="s">
        <v>6107</v>
      </c>
      <c r="S4380" s="3">
        <v>4</v>
      </c>
      <c r="T4380" s="37"/>
      <c r="U4380" s="21" t="s">
        <v>18</v>
      </c>
      <c r="V4380" s="21" t="str">
        <f>VLOOKUP(P4380,'Customer List'!B:C,2,)</f>
        <v>Gujrat</v>
      </c>
      <c r="W4380" s="38"/>
      <c r="X4380" s="30">
        <v>45985</v>
      </c>
      <c r="Y4380" s="21">
        <f t="shared" si="508"/>
        <v>2</v>
      </c>
      <c r="Z4380" s="21" t="str">
        <f t="shared" si="509"/>
        <v>Saturday</v>
      </c>
      <c r="AA4380" s="21" t="str">
        <f t="shared" si="510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x14ac:dyDescent="0.25">
      <c r="A4381" s="21">
        <v>4379</v>
      </c>
      <c r="B4381" s="21" t="s">
        <v>6002</v>
      </c>
      <c r="C4381" s="30">
        <v>45975</v>
      </c>
      <c r="D4381" s="30">
        <v>45982</v>
      </c>
      <c r="E4381" s="47">
        <v>208.2</v>
      </c>
      <c r="F4381" s="47">
        <f t="shared" si="504"/>
        <v>18321.599999999999</v>
      </c>
      <c r="G4381" s="48">
        <f t="shared" si="505"/>
        <v>18321.599999999999</v>
      </c>
      <c r="H4381" s="21">
        <v>310946</v>
      </c>
      <c r="I4381" s="21" t="s">
        <v>4777</v>
      </c>
      <c r="J4381" s="21">
        <v>1</v>
      </c>
      <c r="K4381" s="21">
        <v>1</v>
      </c>
      <c r="L4381" s="21">
        <f t="shared" si="506"/>
        <v>0</v>
      </c>
      <c r="M4381" s="21" t="s">
        <v>6201</v>
      </c>
      <c r="N4381" s="30">
        <v>45983</v>
      </c>
      <c r="O4381" s="48">
        <v>32271</v>
      </c>
      <c r="P4381" s="21" t="s">
        <v>886</v>
      </c>
      <c r="Q4381" s="60">
        <v>58158453312</v>
      </c>
      <c r="R4381" s="21" t="s">
        <v>6107</v>
      </c>
      <c r="S4381" s="3">
        <v>4</v>
      </c>
      <c r="T4381" s="37"/>
      <c r="U4381" s="21" t="s">
        <v>18</v>
      </c>
      <c r="V4381" s="21" t="str">
        <f>VLOOKUP(P4381,'Customer List'!B:C,2,)</f>
        <v>Karnataka</v>
      </c>
      <c r="W4381" s="38"/>
      <c r="X4381" s="30">
        <v>45985</v>
      </c>
      <c r="Y4381" s="21">
        <f t="shared" si="508"/>
        <v>2</v>
      </c>
      <c r="Z4381" s="21" t="str">
        <f t="shared" si="509"/>
        <v>Saturday</v>
      </c>
      <c r="AA4381" s="21" t="str">
        <f t="shared" si="510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x14ac:dyDescent="0.25">
      <c r="A4382" s="21">
        <v>4380</v>
      </c>
      <c r="B4382" s="21" t="s">
        <v>6002</v>
      </c>
      <c r="C4382" s="30">
        <v>45975</v>
      </c>
      <c r="D4382" s="30">
        <v>45982</v>
      </c>
      <c r="E4382" s="47">
        <v>160.19999999999999</v>
      </c>
      <c r="F4382" s="47">
        <f t="shared" si="504"/>
        <v>14097.599999999999</v>
      </c>
      <c r="G4382" s="48">
        <f t="shared" si="505"/>
        <v>14097.599999999999</v>
      </c>
      <c r="H4382" s="21">
        <v>312108</v>
      </c>
      <c r="I4382" s="21" t="s">
        <v>6007</v>
      </c>
      <c r="J4382" s="21">
        <v>1</v>
      </c>
      <c r="K4382" s="21">
        <v>1</v>
      </c>
      <c r="L4382" s="21">
        <f t="shared" si="506"/>
        <v>0</v>
      </c>
      <c r="M4382" s="21" t="s">
        <v>6223</v>
      </c>
      <c r="N4382" s="30">
        <v>45983</v>
      </c>
      <c r="O4382" s="48">
        <v>24831</v>
      </c>
      <c r="P4382" s="21" t="s">
        <v>206</v>
      </c>
      <c r="Q4382" s="60">
        <v>58158455014</v>
      </c>
      <c r="R4382" s="21" t="s">
        <v>6107</v>
      </c>
      <c r="S4382" s="3">
        <v>4</v>
      </c>
      <c r="T4382" s="37"/>
      <c r="U4382" s="21" t="s">
        <v>18</v>
      </c>
      <c r="V4382" s="21" t="str">
        <f>VLOOKUP(P4382,'Customer List'!B:C,2,)</f>
        <v>Hyderabad</v>
      </c>
      <c r="W4382" s="38"/>
      <c r="X4382" s="30">
        <v>45985</v>
      </c>
      <c r="Y4382" s="21">
        <f t="shared" si="508"/>
        <v>2</v>
      </c>
      <c r="Z4382" s="21" t="str">
        <f t="shared" si="509"/>
        <v>Saturday</v>
      </c>
      <c r="AA4382" s="21" t="str">
        <f t="shared" si="510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x14ac:dyDescent="0.25">
      <c r="A4383" s="21">
        <v>4381</v>
      </c>
      <c r="B4383" s="21" t="s">
        <v>6002</v>
      </c>
      <c r="C4383" s="30">
        <v>45975</v>
      </c>
      <c r="D4383" s="30">
        <v>45982</v>
      </c>
      <c r="E4383" s="47">
        <v>304.5</v>
      </c>
      <c r="F4383" s="47">
        <f t="shared" si="504"/>
        <v>26796</v>
      </c>
      <c r="G4383" s="48">
        <f t="shared" si="505"/>
        <v>80388</v>
      </c>
      <c r="H4383" s="21">
        <v>313238</v>
      </c>
      <c r="I4383" s="21" t="s">
        <v>5535</v>
      </c>
      <c r="J4383" s="21">
        <v>3</v>
      </c>
      <c r="K4383" s="21">
        <v>3</v>
      </c>
      <c r="L4383" s="21">
        <f t="shared" si="506"/>
        <v>0</v>
      </c>
      <c r="M4383" s="21" t="s">
        <v>6216</v>
      </c>
      <c r="N4383" s="30">
        <v>45983</v>
      </c>
      <c r="O4383" s="48">
        <v>121365</v>
      </c>
      <c r="P4383" s="21" t="s">
        <v>183</v>
      </c>
      <c r="Q4383" s="60">
        <v>58158455412</v>
      </c>
      <c r="R4383" s="21" t="s">
        <v>6107</v>
      </c>
      <c r="S4383" s="3">
        <v>4</v>
      </c>
      <c r="T4383" s="37"/>
      <c r="U4383" s="21" t="s">
        <v>18</v>
      </c>
      <c r="V4383" s="21" t="str">
        <f>VLOOKUP(P4383,'Customer List'!B:C,2,)</f>
        <v>Mumbai</v>
      </c>
      <c r="W4383" s="38"/>
      <c r="X4383" s="30">
        <v>45985</v>
      </c>
      <c r="Y4383" s="21">
        <f t="shared" si="508"/>
        <v>2</v>
      </c>
      <c r="Z4383" s="21" t="str">
        <f t="shared" si="509"/>
        <v>Saturday</v>
      </c>
      <c r="AA4383" s="21" t="str">
        <f t="shared" si="510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x14ac:dyDescent="0.25">
      <c r="A4384" s="21">
        <v>4382</v>
      </c>
      <c r="B4384" s="21" t="s">
        <v>6002</v>
      </c>
      <c r="C4384" s="30">
        <v>45975</v>
      </c>
      <c r="D4384" s="30">
        <v>45982</v>
      </c>
      <c r="E4384" s="47">
        <v>208.2</v>
      </c>
      <c r="F4384" s="47">
        <f t="shared" si="504"/>
        <v>18321.599999999999</v>
      </c>
      <c r="G4384" s="48">
        <f t="shared" si="505"/>
        <v>18321.599999999999</v>
      </c>
      <c r="H4384" s="21">
        <v>314520</v>
      </c>
      <c r="I4384" s="21" t="s">
        <v>5801</v>
      </c>
      <c r="J4384" s="21">
        <v>1</v>
      </c>
      <c r="K4384" s="21">
        <v>1</v>
      </c>
      <c r="L4384" s="21">
        <f t="shared" si="506"/>
        <v>0</v>
      </c>
      <c r="M4384" s="21" t="s">
        <v>6223</v>
      </c>
      <c r="N4384" s="30">
        <v>45983</v>
      </c>
      <c r="O4384" s="48">
        <v>32271</v>
      </c>
      <c r="P4384" s="21" t="s">
        <v>206</v>
      </c>
      <c r="Q4384" s="60">
        <v>58158455014</v>
      </c>
      <c r="R4384" s="21" t="s">
        <v>6107</v>
      </c>
      <c r="S4384" s="3">
        <v>4</v>
      </c>
      <c r="T4384" s="37"/>
      <c r="U4384" s="21" t="s">
        <v>18</v>
      </c>
      <c r="V4384" s="21" t="str">
        <f>VLOOKUP(P4384,'Customer List'!B:C,2,)</f>
        <v>Hyderabad</v>
      </c>
      <c r="W4384" s="38"/>
      <c r="X4384" s="30">
        <v>45985</v>
      </c>
      <c r="Y4384" s="21">
        <f t="shared" si="508"/>
        <v>2</v>
      </c>
      <c r="Z4384" s="21" t="str">
        <f t="shared" si="509"/>
        <v>Saturday</v>
      </c>
      <c r="AA4384" s="21" t="str">
        <f t="shared" si="510"/>
        <v>Monday</v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x14ac:dyDescent="0.25">
      <c r="A4385" s="21">
        <v>4383</v>
      </c>
      <c r="B4385" s="21" t="s">
        <v>6002</v>
      </c>
      <c r="C4385" s="30">
        <v>45975</v>
      </c>
      <c r="D4385" s="30">
        <v>45982</v>
      </c>
      <c r="E4385" s="47">
        <v>30</v>
      </c>
      <c r="F4385" s="47">
        <f t="shared" si="504"/>
        <v>2640</v>
      </c>
      <c r="G4385" s="48">
        <f t="shared" si="505"/>
        <v>2640</v>
      </c>
      <c r="H4385" s="21">
        <v>317408</v>
      </c>
      <c r="I4385" s="21" t="s">
        <v>4778</v>
      </c>
      <c r="J4385" s="21">
        <v>1</v>
      </c>
      <c r="K4385" s="21">
        <v>1</v>
      </c>
      <c r="L4385" s="21">
        <f t="shared" si="506"/>
        <v>0</v>
      </c>
      <c r="M4385" s="21" t="s">
        <v>6423</v>
      </c>
      <c r="N4385" s="30">
        <v>45997</v>
      </c>
      <c r="O4385" s="48">
        <v>5815.5</v>
      </c>
      <c r="P4385" s="21" t="s">
        <v>3593</v>
      </c>
      <c r="Q4385" s="21">
        <v>58159043961</v>
      </c>
      <c r="R4385" s="21" t="s">
        <v>5912</v>
      </c>
      <c r="S4385" s="3">
        <v>4</v>
      </c>
      <c r="T4385" s="37"/>
      <c r="U4385" s="21" t="s">
        <v>18</v>
      </c>
      <c r="V4385" s="21" t="str">
        <f>VLOOKUP(P4385,'Customer List'!B:C,2,)</f>
        <v>Kharagpur</v>
      </c>
      <c r="W4385" s="38" t="s">
        <v>6377</v>
      </c>
      <c r="X4385" s="30">
        <v>46000</v>
      </c>
      <c r="Y4385" s="21">
        <f t="shared" si="508"/>
        <v>3</v>
      </c>
      <c r="Z4385" s="21" t="str">
        <f t="shared" si="509"/>
        <v>Saturday</v>
      </c>
      <c r="AA4385" s="21" t="str">
        <f t="shared" si="510"/>
        <v>Tuesday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x14ac:dyDescent="0.25">
      <c r="A4386" s="21">
        <v>4384</v>
      </c>
      <c r="B4386" s="21" t="s">
        <v>6002</v>
      </c>
      <c r="C4386" s="30">
        <v>45975</v>
      </c>
      <c r="D4386" s="30">
        <v>45982</v>
      </c>
      <c r="E4386" s="47">
        <v>70.2</v>
      </c>
      <c r="F4386" s="47">
        <f t="shared" si="504"/>
        <v>6177.6</v>
      </c>
      <c r="G4386" s="48">
        <f t="shared" si="505"/>
        <v>6177.6</v>
      </c>
      <c r="H4386" s="21">
        <v>322707</v>
      </c>
      <c r="I4386" s="21" t="s">
        <v>6008</v>
      </c>
      <c r="J4386" s="21">
        <v>1</v>
      </c>
      <c r="K4386" s="21">
        <v>1</v>
      </c>
      <c r="L4386" s="21">
        <f t="shared" si="506"/>
        <v>0</v>
      </c>
      <c r="M4386" s="21" t="s">
        <v>6202</v>
      </c>
      <c r="N4386" s="30">
        <v>45983</v>
      </c>
      <c r="O4386" s="48">
        <v>10881</v>
      </c>
      <c r="P4386" s="21" t="s">
        <v>3332</v>
      </c>
      <c r="Q4386" s="21" t="s">
        <v>6092</v>
      </c>
      <c r="R4386" s="21" t="s">
        <v>5912</v>
      </c>
      <c r="S4386" s="3">
        <v>4</v>
      </c>
      <c r="T4386" s="37"/>
      <c r="U4386" s="21" t="s">
        <v>18</v>
      </c>
      <c r="V4386" s="21" t="str">
        <f>VLOOKUP(P4386,'Customer List'!B:C,2,)</f>
        <v>Chandigarh</v>
      </c>
      <c r="W4386" s="38"/>
      <c r="X4386" s="30">
        <v>45985</v>
      </c>
      <c r="Y4386" s="21">
        <f t="shared" si="508"/>
        <v>2</v>
      </c>
      <c r="Z4386" s="21" t="str">
        <f t="shared" si="509"/>
        <v>Saturday</v>
      </c>
      <c r="AA4386" s="21" t="str">
        <f t="shared" si="510"/>
        <v>Monday</v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x14ac:dyDescent="0.25">
      <c r="A4387" s="21">
        <v>4385</v>
      </c>
      <c r="B4387" s="21" t="s">
        <v>6002</v>
      </c>
      <c r="C4387" s="30">
        <v>45975</v>
      </c>
      <c r="D4387" s="30">
        <v>45982</v>
      </c>
      <c r="E4387" s="47">
        <v>188.4</v>
      </c>
      <c r="F4387" s="47">
        <f t="shared" si="504"/>
        <v>16579.2</v>
      </c>
      <c r="G4387" s="48">
        <f t="shared" si="505"/>
        <v>16579.2</v>
      </c>
      <c r="H4387" s="21">
        <v>323608</v>
      </c>
      <c r="I4387" s="21" t="s">
        <v>6009</v>
      </c>
      <c r="J4387" s="21">
        <v>1</v>
      </c>
      <c r="K4387" s="21">
        <v>1</v>
      </c>
      <c r="L4387" s="21">
        <f t="shared" si="506"/>
        <v>0</v>
      </c>
      <c r="M4387" s="21" t="s">
        <v>6112</v>
      </c>
      <c r="N4387" s="30">
        <v>45986</v>
      </c>
      <c r="O4387" s="48">
        <v>30144</v>
      </c>
      <c r="P4387" s="21" t="s">
        <v>208</v>
      </c>
      <c r="Q4387" s="21" t="s">
        <v>1127</v>
      </c>
      <c r="R4387" s="21" t="s">
        <v>1127</v>
      </c>
      <c r="S4387" s="3">
        <v>4</v>
      </c>
      <c r="T4387" s="37"/>
      <c r="U4387" s="21" t="s">
        <v>18</v>
      </c>
      <c r="V4387" s="21" t="str">
        <f>VLOOKUP(P4387,'Customer List'!B:C,2,)</f>
        <v>Delhi</v>
      </c>
      <c r="W4387" s="38"/>
      <c r="X4387" s="30">
        <f t="shared" ref="X4387" si="517">IF(OR(R4387 = "PRIYANKA MADAM", R4387 = "DEEPAK", R4387 = "PORTER"),N4387,"")</f>
        <v>45986</v>
      </c>
      <c r="Y4387" s="21">
        <f t="shared" si="508"/>
        <v>0</v>
      </c>
      <c r="Z4387" s="21" t="str">
        <f t="shared" si="509"/>
        <v>Tuesday</v>
      </c>
      <c r="AA4387" s="21" t="str">
        <f t="shared" si="510"/>
        <v>Tuesday</v>
      </c>
      <c r="AB4387" s="21" t="str">
        <f>VLOOKUP(U4387,'Currency Sheet'!A:C,3,)</f>
        <v>DOLLAR</v>
      </c>
      <c r="AC4387" s="42" t="str">
        <f>VLOOKUP(P4387,'Customer List'!B:D,3,)</f>
        <v>Local</v>
      </c>
    </row>
    <row r="4388" spans="1:29" x14ac:dyDescent="0.25">
      <c r="A4388" s="21">
        <v>4386</v>
      </c>
      <c r="B4388" s="21" t="s">
        <v>6002</v>
      </c>
      <c r="C4388" s="30">
        <v>45975</v>
      </c>
      <c r="D4388" s="30">
        <v>45982</v>
      </c>
      <c r="E4388" s="47">
        <v>126.6</v>
      </c>
      <c r="F4388" s="47">
        <f t="shared" si="504"/>
        <v>11140.8</v>
      </c>
      <c r="G4388" s="48">
        <f t="shared" si="505"/>
        <v>11140.8</v>
      </c>
      <c r="H4388" s="21">
        <v>323804</v>
      </c>
      <c r="I4388" s="21" t="s">
        <v>5803</v>
      </c>
      <c r="J4388" s="21">
        <v>1</v>
      </c>
      <c r="K4388" s="21">
        <v>1</v>
      </c>
      <c r="L4388" s="21">
        <f t="shared" si="506"/>
        <v>0</v>
      </c>
      <c r="M4388" s="21" t="s">
        <v>6195</v>
      </c>
      <c r="N4388" s="30">
        <v>45983</v>
      </c>
      <c r="O4388" s="48">
        <v>27799.25</v>
      </c>
      <c r="P4388" s="21" t="s">
        <v>621</v>
      </c>
      <c r="Q4388" s="60">
        <v>58158454760</v>
      </c>
      <c r="R4388" s="21" t="s">
        <v>6107</v>
      </c>
      <c r="S4388" s="3">
        <v>4</v>
      </c>
      <c r="T4388" s="37"/>
      <c r="U4388" s="21" t="s">
        <v>18</v>
      </c>
      <c r="V4388" s="21" t="str">
        <f>VLOOKUP(P4388,'Customer List'!B:C,2,)</f>
        <v>Hyderabad</v>
      </c>
      <c r="W4388" s="38"/>
      <c r="X4388" s="30">
        <v>45985</v>
      </c>
      <c r="Y4388" s="21">
        <f t="shared" si="508"/>
        <v>2</v>
      </c>
      <c r="Z4388" s="21" t="str">
        <f t="shared" si="509"/>
        <v>Saturday</v>
      </c>
      <c r="AA4388" s="21" t="str">
        <f t="shared" si="510"/>
        <v>Monday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x14ac:dyDescent="0.25">
      <c r="A4389" s="21">
        <v>4387</v>
      </c>
      <c r="B4389" s="21" t="s">
        <v>6002</v>
      </c>
      <c r="C4389" s="30">
        <v>45975</v>
      </c>
      <c r="D4389" s="30">
        <v>45982</v>
      </c>
      <c r="E4389" s="47">
        <v>60.6</v>
      </c>
      <c r="F4389" s="47">
        <f t="shared" si="504"/>
        <v>5332.8</v>
      </c>
      <c r="G4389" s="48">
        <f t="shared" si="505"/>
        <v>5332.8</v>
      </c>
      <c r="H4389" s="21">
        <v>327401</v>
      </c>
      <c r="I4389" s="21" t="s">
        <v>6010</v>
      </c>
      <c r="J4389" s="21">
        <v>1</v>
      </c>
      <c r="K4389" s="21">
        <v>1</v>
      </c>
      <c r="L4389" s="21">
        <f t="shared" si="506"/>
        <v>0</v>
      </c>
      <c r="M4389" s="21" t="s">
        <v>6205</v>
      </c>
      <c r="N4389" s="30">
        <v>45983</v>
      </c>
      <c r="O4389" s="48">
        <v>9393</v>
      </c>
      <c r="P4389" s="21" t="s">
        <v>39</v>
      </c>
      <c r="Q4389" s="60">
        <v>58158451934</v>
      </c>
      <c r="R4389" s="21" t="s">
        <v>6107</v>
      </c>
      <c r="S4389" s="3">
        <v>4</v>
      </c>
      <c r="T4389" s="37"/>
      <c r="U4389" s="21" t="s">
        <v>18</v>
      </c>
      <c r="V4389" s="21" t="str">
        <f>VLOOKUP(P4389,'Customer List'!B:C,2,)</f>
        <v>Pune</v>
      </c>
      <c r="W4389" s="38"/>
      <c r="X4389" s="30">
        <v>45985</v>
      </c>
      <c r="Y4389" s="21">
        <f t="shared" si="508"/>
        <v>2</v>
      </c>
      <c r="Z4389" s="21" t="str">
        <f t="shared" si="509"/>
        <v>Saturday</v>
      </c>
      <c r="AA4389" s="21" t="str">
        <f t="shared" si="510"/>
        <v>Monday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x14ac:dyDescent="0.25">
      <c r="A4390" s="21">
        <v>4388</v>
      </c>
      <c r="B4390" s="21" t="s">
        <v>6002</v>
      </c>
      <c r="C4390" s="30">
        <v>45975</v>
      </c>
      <c r="D4390" s="30">
        <v>45982</v>
      </c>
      <c r="E4390" s="47">
        <v>89.4</v>
      </c>
      <c r="F4390" s="47">
        <f t="shared" si="504"/>
        <v>7867.2000000000007</v>
      </c>
      <c r="G4390" s="48">
        <f t="shared" si="505"/>
        <v>7867.2000000000007</v>
      </c>
      <c r="H4390" s="21">
        <v>328011</v>
      </c>
      <c r="I4390" s="21" t="s">
        <v>6011</v>
      </c>
      <c r="J4390" s="21">
        <v>1</v>
      </c>
      <c r="K4390" s="21">
        <v>1</v>
      </c>
      <c r="L4390" s="21">
        <f t="shared" si="506"/>
        <v>0</v>
      </c>
      <c r="M4390" s="21" t="s">
        <v>6248</v>
      </c>
      <c r="N4390" s="30">
        <v>45985</v>
      </c>
      <c r="O4390" s="48">
        <v>15011.75</v>
      </c>
      <c r="P4390" s="21" t="s">
        <v>5833</v>
      </c>
      <c r="Q4390" s="21" t="s">
        <v>6096</v>
      </c>
      <c r="R4390" s="21" t="s">
        <v>6107</v>
      </c>
      <c r="S4390" s="3">
        <v>4</v>
      </c>
      <c r="T4390" s="37"/>
      <c r="U4390" s="21" t="s">
        <v>18</v>
      </c>
      <c r="V4390" s="21" t="str">
        <f>VLOOKUP(P4390,'Customer List'!B:C,2,)</f>
        <v>ROORKE</v>
      </c>
      <c r="W4390" s="38" t="s">
        <v>6047</v>
      </c>
      <c r="X4390" s="30">
        <v>45987</v>
      </c>
      <c r="Y4390" s="21">
        <f t="shared" si="508"/>
        <v>2</v>
      </c>
      <c r="Z4390" s="21" t="str">
        <f t="shared" si="509"/>
        <v>Monday</v>
      </c>
      <c r="AA4390" s="21" t="str">
        <f t="shared" si="510"/>
        <v>Wednesday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x14ac:dyDescent="0.25">
      <c r="A4391" s="21">
        <v>4389</v>
      </c>
      <c r="B4391" s="21" t="s">
        <v>6002</v>
      </c>
      <c r="C4391" s="30">
        <v>45975</v>
      </c>
      <c r="D4391" s="30">
        <v>45982</v>
      </c>
      <c r="E4391" s="47">
        <v>80.400000000000006</v>
      </c>
      <c r="F4391" s="47">
        <f t="shared" si="504"/>
        <v>7075.2000000000007</v>
      </c>
      <c r="G4391" s="48">
        <f t="shared" si="505"/>
        <v>7075.2000000000007</v>
      </c>
      <c r="H4391" s="21">
        <v>329905</v>
      </c>
      <c r="I4391" s="21" t="s">
        <v>4781</v>
      </c>
      <c r="J4391" s="21">
        <v>1</v>
      </c>
      <c r="K4391" s="21">
        <v>1</v>
      </c>
      <c r="L4391" s="21">
        <f t="shared" si="506"/>
        <v>0</v>
      </c>
      <c r="M4391" s="21" t="s">
        <v>6203</v>
      </c>
      <c r="N4391" s="30">
        <v>45983</v>
      </c>
      <c r="O4391" s="48">
        <v>12462</v>
      </c>
      <c r="P4391" s="21" t="s">
        <v>2281</v>
      </c>
      <c r="Q4391" s="60">
        <v>58158457980</v>
      </c>
      <c r="R4391" s="21" t="s">
        <v>6107</v>
      </c>
      <c r="S4391" s="3">
        <v>4</v>
      </c>
      <c r="T4391" s="37"/>
      <c r="U4391" s="21" t="s">
        <v>18</v>
      </c>
      <c r="V4391" s="21" t="str">
        <f>VLOOKUP(P4391,'Customer List'!B:C,2,)</f>
        <v>BANGALORE</v>
      </c>
      <c r="W4391" s="38"/>
      <c r="X4391" s="30">
        <v>45985</v>
      </c>
      <c r="Y4391" s="21">
        <f t="shared" si="508"/>
        <v>2</v>
      </c>
      <c r="Z4391" s="21" t="str">
        <f t="shared" si="509"/>
        <v>Saturday</v>
      </c>
      <c r="AA4391" s="21" t="str">
        <f t="shared" si="510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x14ac:dyDescent="0.25">
      <c r="A4392" s="21">
        <v>4390</v>
      </c>
      <c r="B4392" s="21" t="s">
        <v>6002</v>
      </c>
      <c r="C4392" s="30">
        <v>45975</v>
      </c>
      <c r="D4392" s="30">
        <v>45982</v>
      </c>
      <c r="E4392" s="47">
        <v>80.400000000000006</v>
      </c>
      <c r="F4392" s="47">
        <f t="shared" si="504"/>
        <v>7075.2000000000007</v>
      </c>
      <c r="G4392" s="48">
        <f t="shared" si="505"/>
        <v>7075.2000000000007</v>
      </c>
      <c r="H4392" s="21">
        <v>331907</v>
      </c>
      <c r="I4392" s="21" t="s">
        <v>5387</v>
      </c>
      <c r="J4392" s="21">
        <v>1</v>
      </c>
      <c r="K4392" s="21">
        <v>1</v>
      </c>
      <c r="L4392" s="21">
        <f t="shared" si="506"/>
        <v>0</v>
      </c>
      <c r="M4392" s="21" t="s">
        <v>6203</v>
      </c>
      <c r="N4392" s="30">
        <v>45983</v>
      </c>
      <c r="O4392" s="48">
        <v>12462</v>
      </c>
      <c r="P4392" s="21" t="s">
        <v>2281</v>
      </c>
      <c r="Q4392" s="60">
        <v>58158457980</v>
      </c>
      <c r="R4392" s="21" t="s">
        <v>6107</v>
      </c>
      <c r="S4392" s="3">
        <v>4</v>
      </c>
      <c r="T4392" s="37"/>
      <c r="U4392" s="21" t="s">
        <v>18</v>
      </c>
      <c r="V4392" s="21" t="str">
        <f>VLOOKUP(P4392,'Customer List'!B:C,2,)</f>
        <v>BANGALORE</v>
      </c>
      <c r="W4392" s="38"/>
      <c r="X4392" s="30">
        <v>45985</v>
      </c>
      <c r="Y4392" s="21">
        <f t="shared" si="508"/>
        <v>2</v>
      </c>
      <c r="Z4392" s="21" t="str">
        <f t="shared" si="509"/>
        <v>Saturday</v>
      </c>
      <c r="AA4392" s="21" t="str">
        <f t="shared" si="510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x14ac:dyDescent="0.25">
      <c r="A4393" s="21">
        <v>4391</v>
      </c>
      <c r="B4393" s="21" t="s">
        <v>6002</v>
      </c>
      <c r="C4393" s="30">
        <v>45975</v>
      </c>
      <c r="D4393" s="30">
        <v>45982</v>
      </c>
      <c r="E4393" s="47">
        <v>246.6</v>
      </c>
      <c r="F4393" s="47">
        <f t="shared" si="504"/>
        <v>21700.799999999999</v>
      </c>
      <c r="G4393" s="48">
        <f t="shared" si="505"/>
        <v>21700.799999999999</v>
      </c>
      <c r="H4393" s="21">
        <v>336718</v>
      </c>
      <c r="I4393" s="21" t="s">
        <v>5388</v>
      </c>
      <c r="J4393" s="21">
        <v>1</v>
      </c>
      <c r="K4393" s="21">
        <v>1</v>
      </c>
      <c r="L4393" s="21">
        <f t="shared" si="506"/>
        <v>0</v>
      </c>
      <c r="M4393" s="21" t="s">
        <v>6223</v>
      </c>
      <c r="N4393" s="30">
        <v>45983</v>
      </c>
      <c r="O4393" s="48">
        <v>38223</v>
      </c>
      <c r="P4393" s="21" t="s">
        <v>206</v>
      </c>
      <c r="Q4393" s="60">
        <v>58158455014</v>
      </c>
      <c r="R4393" s="21" t="s">
        <v>6107</v>
      </c>
      <c r="S4393" s="3">
        <v>4</v>
      </c>
      <c r="T4393" s="37"/>
      <c r="U4393" s="21" t="s">
        <v>18</v>
      </c>
      <c r="V4393" s="21" t="str">
        <f>VLOOKUP(P4393,'Customer List'!B:C,2,)</f>
        <v>Hyderabad</v>
      </c>
      <c r="W4393" s="38"/>
      <c r="X4393" s="30">
        <v>45985</v>
      </c>
      <c r="Y4393" s="21">
        <f t="shared" si="508"/>
        <v>2</v>
      </c>
      <c r="Z4393" s="21" t="str">
        <f t="shared" si="509"/>
        <v>Saturday</v>
      </c>
      <c r="AA4393" s="21" t="str">
        <f t="shared" si="510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x14ac:dyDescent="0.25">
      <c r="A4394" s="21">
        <v>4392</v>
      </c>
      <c r="B4394" s="21" t="s">
        <v>6002</v>
      </c>
      <c r="C4394" s="30">
        <v>45975</v>
      </c>
      <c r="D4394" s="30">
        <v>45982</v>
      </c>
      <c r="E4394" s="47">
        <v>229.2</v>
      </c>
      <c r="F4394" s="47">
        <f t="shared" si="504"/>
        <v>20169.599999999999</v>
      </c>
      <c r="G4394" s="48">
        <f t="shared" si="505"/>
        <v>20169.599999999999</v>
      </c>
      <c r="H4394" s="21">
        <v>342312</v>
      </c>
      <c r="I4394" s="21" t="s">
        <v>6012</v>
      </c>
      <c r="J4394" s="21">
        <v>1</v>
      </c>
      <c r="K4394" s="21">
        <v>1</v>
      </c>
      <c r="L4394" s="21">
        <f t="shared" si="506"/>
        <v>0</v>
      </c>
      <c r="M4394" s="21" t="s">
        <v>6223</v>
      </c>
      <c r="N4394" s="30">
        <v>45983</v>
      </c>
      <c r="O4394" s="48">
        <v>35526</v>
      </c>
      <c r="P4394" s="21" t="s">
        <v>206</v>
      </c>
      <c r="Q4394" s="60">
        <v>58158455014</v>
      </c>
      <c r="R4394" s="21" t="s">
        <v>6107</v>
      </c>
      <c r="S4394" s="3">
        <v>4</v>
      </c>
      <c r="T4394" s="37"/>
      <c r="U4394" s="21" t="s">
        <v>18</v>
      </c>
      <c r="V4394" s="21" t="str">
        <f>VLOOKUP(P4394,'Customer List'!B:C,2,)</f>
        <v>Hyderabad</v>
      </c>
      <c r="W4394" s="38"/>
      <c r="X4394" s="30">
        <v>45985</v>
      </c>
      <c r="Y4394" s="21">
        <f t="shared" si="508"/>
        <v>2</v>
      </c>
      <c r="Z4394" s="21" t="str">
        <f t="shared" si="509"/>
        <v>Saturday</v>
      </c>
      <c r="AA4394" s="21" t="str">
        <f t="shared" si="510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x14ac:dyDescent="0.25">
      <c r="A4395" s="21">
        <v>4393</v>
      </c>
      <c r="B4395" s="21" t="s">
        <v>6002</v>
      </c>
      <c r="C4395" s="30">
        <v>45975</v>
      </c>
      <c r="D4395" s="30">
        <v>45982</v>
      </c>
      <c r="E4395" s="47">
        <v>201</v>
      </c>
      <c r="F4395" s="47">
        <f t="shared" si="504"/>
        <v>17688</v>
      </c>
      <c r="G4395" s="48">
        <f t="shared" si="505"/>
        <v>17688</v>
      </c>
      <c r="H4395" s="21">
        <v>362603</v>
      </c>
      <c r="I4395" s="21" t="s">
        <v>6013</v>
      </c>
      <c r="J4395" s="21">
        <v>1</v>
      </c>
      <c r="K4395" s="21">
        <v>1</v>
      </c>
      <c r="L4395" s="21">
        <f t="shared" si="506"/>
        <v>0</v>
      </c>
      <c r="M4395" s="21" t="s">
        <v>6218</v>
      </c>
      <c r="N4395" s="30">
        <v>45983</v>
      </c>
      <c r="O4395" s="48">
        <v>36348</v>
      </c>
      <c r="P4395" s="21" t="s">
        <v>630</v>
      </c>
      <c r="Q4395" s="60">
        <v>58158455224</v>
      </c>
      <c r="R4395" s="21" t="s">
        <v>6107</v>
      </c>
      <c r="S4395" s="3">
        <v>4</v>
      </c>
      <c r="T4395" s="37"/>
      <c r="U4395" s="21" t="s">
        <v>18</v>
      </c>
      <c r="V4395" s="21" t="str">
        <f>VLOOKUP(P4395,'Customer List'!B:C,2,)</f>
        <v>Telangana</v>
      </c>
      <c r="W4395" s="38"/>
      <c r="X4395" s="30">
        <v>45985</v>
      </c>
      <c r="Y4395" s="21">
        <f t="shared" si="508"/>
        <v>2</v>
      </c>
      <c r="Z4395" s="21" t="str">
        <f t="shared" si="509"/>
        <v>Saturday</v>
      </c>
      <c r="AA4395" s="21" t="str">
        <f t="shared" si="510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x14ac:dyDescent="0.25">
      <c r="A4396" s="21">
        <v>4394</v>
      </c>
      <c r="B4396" s="21" t="s">
        <v>6002</v>
      </c>
      <c r="C4396" s="30">
        <v>45975</v>
      </c>
      <c r="D4396" s="30">
        <v>45982</v>
      </c>
      <c r="E4396" s="47">
        <v>106.2</v>
      </c>
      <c r="F4396" s="47">
        <f t="shared" si="504"/>
        <v>9345.6</v>
      </c>
      <c r="G4396" s="48">
        <f t="shared" si="505"/>
        <v>9345.6</v>
      </c>
      <c r="H4396" s="21">
        <v>372703</v>
      </c>
      <c r="I4396" s="21" t="s">
        <v>5542</v>
      </c>
      <c r="J4396" s="21">
        <v>1</v>
      </c>
      <c r="K4396" s="21">
        <v>1</v>
      </c>
      <c r="L4396" s="21">
        <f t="shared" si="506"/>
        <v>0</v>
      </c>
      <c r="M4396" s="21" t="s">
        <v>6203</v>
      </c>
      <c r="N4396" s="30">
        <v>45983</v>
      </c>
      <c r="O4396" s="48">
        <v>16461</v>
      </c>
      <c r="P4396" s="21" t="s">
        <v>2281</v>
      </c>
      <c r="Q4396" s="60">
        <v>58158457980</v>
      </c>
      <c r="R4396" s="21" t="s">
        <v>6107</v>
      </c>
      <c r="S4396" s="3">
        <v>4</v>
      </c>
      <c r="T4396" s="37"/>
      <c r="U4396" s="21" t="s">
        <v>18</v>
      </c>
      <c r="V4396" s="21" t="str">
        <f>VLOOKUP(P4396,'Customer List'!B:C,2,)</f>
        <v>BANGALORE</v>
      </c>
      <c r="W4396" s="38"/>
      <c r="X4396" s="30">
        <v>45985</v>
      </c>
      <c r="Y4396" s="21">
        <f t="shared" si="508"/>
        <v>2</v>
      </c>
      <c r="Z4396" s="21" t="str">
        <f t="shared" si="509"/>
        <v>Saturday</v>
      </c>
      <c r="AA4396" s="21" t="str">
        <f t="shared" si="510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x14ac:dyDescent="0.25">
      <c r="A4397" s="21">
        <v>4395</v>
      </c>
      <c r="B4397" s="21" t="s">
        <v>6002</v>
      </c>
      <c r="C4397" s="30">
        <v>45975</v>
      </c>
      <c r="D4397" s="30">
        <v>45982</v>
      </c>
      <c r="E4397" s="47">
        <v>186</v>
      </c>
      <c r="F4397" s="47">
        <f t="shared" si="504"/>
        <v>16368</v>
      </c>
      <c r="G4397" s="48">
        <f t="shared" si="505"/>
        <v>16368</v>
      </c>
      <c r="H4397" s="21">
        <v>389204</v>
      </c>
      <c r="I4397" s="21" t="s">
        <v>6014</v>
      </c>
      <c r="J4397" s="21">
        <v>1</v>
      </c>
      <c r="K4397" s="21">
        <v>1</v>
      </c>
      <c r="L4397" s="21">
        <f t="shared" si="506"/>
        <v>0</v>
      </c>
      <c r="M4397" s="21" t="s">
        <v>6210</v>
      </c>
      <c r="N4397" s="30">
        <v>45983</v>
      </c>
      <c r="O4397" s="48">
        <v>28830</v>
      </c>
      <c r="P4397" s="21" t="s">
        <v>896</v>
      </c>
      <c r="Q4397" s="60">
        <v>58158452575</v>
      </c>
      <c r="R4397" s="21" t="s">
        <v>6107</v>
      </c>
      <c r="S4397" s="3">
        <v>4</v>
      </c>
      <c r="T4397" s="37"/>
      <c r="U4397" s="21" t="s">
        <v>18</v>
      </c>
      <c r="V4397" s="21" t="str">
        <f>VLOOKUP(P4397,'Customer List'!B:C,2,)</f>
        <v>Tamilnadu</v>
      </c>
      <c r="W4397" s="38"/>
      <c r="X4397" s="30">
        <v>45985</v>
      </c>
      <c r="Y4397" s="21">
        <f t="shared" si="508"/>
        <v>2</v>
      </c>
      <c r="Z4397" s="21" t="str">
        <f t="shared" si="509"/>
        <v>Saturday</v>
      </c>
      <c r="AA4397" s="21" t="str">
        <f t="shared" si="510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x14ac:dyDescent="0.25">
      <c r="A4398" s="21">
        <v>4396</v>
      </c>
      <c r="B4398" s="21" t="s">
        <v>6002</v>
      </c>
      <c r="C4398" s="30">
        <v>45975</v>
      </c>
      <c r="D4398" s="30">
        <v>45982</v>
      </c>
      <c r="E4398" s="47">
        <v>222</v>
      </c>
      <c r="F4398" s="47">
        <f t="shared" si="504"/>
        <v>19536</v>
      </c>
      <c r="G4398" s="48">
        <f t="shared" si="505"/>
        <v>19536</v>
      </c>
      <c r="H4398" s="21">
        <v>393910</v>
      </c>
      <c r="I4398" s="21" t="s">
        <v>6015</v>
      </c>
      <c r="J4398" s="21">
        <v>1</v>
      </c>
      <c r="K4398" s="21">
        <v>1</v>
      </c>
      <c r="L4398" s="21">
        <f t="shared" si="506"/>
        <v>0</v>
      </c>
      <c r="M4398" s="21" t="s">
        <v>6223</v>
      </c>
      <c r="N4398" s="30">
        <v>45983</v>
      </c>
      <c r="O4398" s="48">
        <v>34410</v>
      </c>
      <c r="P4398" s="21" t="s">
        <v>206</v>
      </c>
      <c r="Q4398" s="60">
        <v>58158455014</v>
      </c>
      <c r="R4398" s="21" t="s">
        <v>6107</v>
      </c>
      <c r="S4398" s="3">
        <v>4</v>
      </c>
      <c r="T4398" s="37"/>
      <c r="U4398" s="21" t="s">
        <v>18</v>
      </c>
      <c r="V4398" s="21" t="str">
        <f>VLOOKUP(P4398,'Customer List'!B:C,2,)</f>
        <v>Hyderabad</v>
      </c>
      <c r="W4398" s="38"/>
      <c r="X4398" s="30">
        <v>45985</v>
      </c>
      <c r="Y4398" s="21">
        <f t="shared" si="508"/>
        <v>2</v>
      </c>
      <c r="Z4398" s="21" t="str">
        <f t="shared" si="509"/>
        <v>Saturday</v>
      </c>
      <c r="AA4398" s="21" t="str">
        <f t="shared" si="510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x14ac:dyDescent="0.25">
      <c r="A4399" s="21">
        <v>4397</v>
      </c>
      <c r="B4399" s="21" t="s">
        <v>6002</v>
      </c>
      <c r="C4399" s="30">
        <v>45975</v>
      </c>
      <c r="D4399" s="30">
        <v>45982</v>
      </c>
      <c r="E4399" s="47">
        <v>137.4</v>
      </c>
      <c r="F4399" s="47">
        <f t="shared" si="504"/>
        <v>12091.2</v>
      </c>
      <c r="G4399" s="48">
        <f t="shared" si="505"/>
        <v>12091.2</v>
      </c>
      <c r="H4399" s="21">
        <v>400176</v>
      </c>
      <c r="I4399" s="21" t="s">
        <v>4798</v>
      </c>
      <c r="J4399" s="21">
        <v>1</v>
      </c>
      <c r="K4399" s="21">
        <v>1</v>
      </c>
      <c r="L4399" s="21">
        <f t="shared" si="506"/>
        <v>0</v>
      </c>
      <c r="M4399" s="21" t="s">
        <v>6221</v>
      </c>
      <c r="N4399" s="30">
        <v>45983</v>
      </c>
      <c r="O4399" s="48">
        <v>26621.25</v>
      </c>
      <c r="P4399" s="21" t="s">
        <v>319</v>
      </c>
      <c r="Q4399" s="60">
        <v>58158456635</v>
      </c>
      <c r="R4399" s="21" t="s">
        <v>6107</v>
      </c>
      <c r="S4399" s="3">
        <v>4</v>
      </c>
      <c r="T4399" s="37"/>
      <c r="U4399" s="21" t="s">
        <v>18</v>
      </c>
      <c r="V4399" s="21" t="str">
        <f>VLOOKUP(P4399,'Customer List'!B:C,2,)</f>
        <v>Gujrat</v>
      </c>
      <c r="W4399" s="38"/>
      <c r="X4399" s="30">
        <v>45985</v>
      </c>
      <c r="Y4399" s="21">
        <f t="shared" si="508"/>
        <v>2</v>
      </c>
      <c r="Z4399" s="21" t="str">
        <f t="shared" si="509"/>
        <v>Saturday</v>
      </c>
      <c r="AA4399" s="21" t="str">
        <f t="shared" si="510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x14ac:dyDescent="0.25">
      <c r="A4400" s="21">
        <v>4398</v>
      </c>
      <c r="B4400" s="21" t="s">
        <v>6002</v>
      </c>
      <c r="C4400" s="30">
        <v>45975</v>
      </c>
      <c r="D4400" s="30">
        <v>45982</v>
      </c>
      <c r="E4400" s="47">
        <v>281.39999999999998</v>
      </c>
      <c r="F4400" s="47">
        <f t="shared" si="504"/>
        <v>24763.199999999997</v>
      </c>
      <c r="G4400" s="48">
        <f t="shared" si="505"/>
        <v>24763.199999999997</v>
      </c>
      <c r="H4400" s="21">
        <v>400268</v>
      </c>
      <c r="I4400" s="21" t="s">
        <v>4799</v>
      </c>
      <c r="J4400" s="21">
        <v>1</v>
      </c>
      <c r="K4400" s="21">
        <v>1</v>
      </c>
      <c r="L4400" s="21">
        <f t="shared" si="506"/>
        <v>0</v>
      </c>
      <c r="M4400" s="21" t="s">
        <v>6201</v>
      </c>
      <c r="N4400" s="30">
        <v>45983</v>
      </c>
      <c r="O4400" s="48">
        <v>37386</v>
      </c>
      <c r="P4400" s="21" t="s">
        <v>886</v>
      </c>
      <c r="Q4400" s="60">
        <v>58158453312</v>
      </c>
      <c r="R4400" s="21" t="s">
        <v>6107</v>
      </c>
      <c r="S4400" s="3">
        <v>4</v>
      </c>
      <c r="T4400" s="37"/>
      <c r="U4400" s="21" t="s">
        <v>18</v>
      </c>
      <c r="V4400" s="21" t="str">
        <f>VLOOKUP(P4400,'Customer List'!B:C,2,)</f>
        <v>Karnataka</v>
      </c>
      <c r="W4400" s="38"/>
      <c r="X4400" s="30">
        <v>45985</v>
      </c>
      <c r="Y4400" s="21">
        <f t="shared" si="508"/>
        <v>2</v>
      </c>
      <c r="Z4400" s="21" t="str">
        <f t="shared" si="509"/>
        <v>Saturday</v>
      </c>
      <c r="AA4400" s="21" t="str">
        <f t="shared" si="510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x14ac:dyDescent="0.25">
      <c r="A4401" s="21">
        <v>4399</v>
      </c>
      <c r="B4401" s="21" t="s">
        <v>6002</v>
      </c>
      <c r="C4401" s="30">
        <v>45975</v>
      </c>
      <c r="D4401" s="30">
        <v>45982</v>
      </c>
      <c r="E4401" s="47">
        <v>289.10000000000002</v>
      </c>
      <c r="F4401" s="47">
        <f t="shared" si="504"/>
        <v>25440.800000000003</v>
      </c>
      <c r="G4401" s="48">
        <f t="shared" si="505"/>
        <v>25440.800000000003</v>
      </c>
      <c r="H4401" s="21">
        <v>400352</v>
      </c>
      <c r="I4401" s="21" t="s">
        <v>4800</v>
      </c>
      <c r="J4401" s="21">
        <v>1</v>
      </c>
      <c r="K4401" s="21">
        <v>1</v>
      </c>
      <c r="L4401" s="21">
        <f t="shared" si="506"/>
        <v>0</v>
      </c>
      <c r="M4401" s="21" t="s">
        <v>6201</v>
      </c>
      <c r="N4401" s="30">
        <v>45983</v>
      </c>
      <c r="O4401" s="48">
        <v>38409</v>
      </c>
      <c r="P4401" s="21" t="s">
        <v>886</v>
      </c>
      <c r="Q4401" s="60">
        <v>58158453312</v>
      </c>
      <c r="R4401" s="21" t="s">
        <v>6107</v>
      </c>
      <c r="S4401" s="3">
        <v>4</v>
      </c>
      <c r="T4401" s="37"/>
      <c r="U4401" s="21" t="s">
        <v>18</v>
      </c>
      <c r="V4401" s="21" t="str">
        <f>VLOOKUP(P4401,'Customer List'!B:C,2,)</f>
        <v>Karnataka</v>
      </c>
      <c r="W4401" s="38"/>
      <c r="X4401" s="30">
        <v>45985</v>
      </c>
      <c r="Y4401" s="21">
        <f t="shared" si="508"/>
        <v>2</v>
      </c>
      <c r="Z4401" s="21" t="str">
        <f t="shared" si="509"/>
        <v>Saturday</v>
      </c>
      <c r="AA4401" s="21" t="str">
        <f t="shared" si="510"/>
        <v>Monday</v>
      </c>
      <c r="AB4401" s="21" t="str">
        <f>VLOOKUP(U4401,'Currency Sheet'!A:C,3,)</f>
        <v>DOLLAR</v>
      </c>
      <c r="AC4401" s="42" t="str">
        <f>VLOOKUP(P4401,'Customer List'!B:D,3,)</f>
        <v>OutStation</v>
      </c>
    </row>
    <row r="4402" spans="1:29" x14ac:dyDescent="0.25">
      <c r="A4402" s="21">
        <v>4400</v>
      </c>
      <c r="B4402" s="21" t="s">
        <v>6002</v>
      </c>
      <c r="C4402" s="30">
        <v>45975</v>
      </c>
      <c r="D4402" s="30">
        <v>45982</v>
      </c>
      <c r="E4402" s="47">
        <v>117</v>
      </c>
      <c r="F4402" s="47">
        <f t="shared" si="504"/>
        <v>10296</v>
      </c>
      <c r="G4402" s="48">
        <f t="shared" si="505"/>
        <v>51480</v>
      </c>
      <c r="H4402" s="21">
        <v>405204</v>
      </c>
      <c r="I4402" s="21" t="s">
        <v>4804</v>
      </c>
      <c r="J4402" s="21">
        <v>5</v>
      </c>
      <c r="K4402" s="21">
        <v>5</v>
      </c>
      <c r="L4402" s="21">
        <f t="shared" si="506"/>
        <v>0</v>
      </c>
      <c r="M4402" s="21" t="s">
        <v>6188</v>
      </c>
      <c r="N4402" s="30">
        <v>45987</v>
      </c>
      <c r="O4402" s="48">
        <v>90675</v>
      </c>
      <c r="P4402" s="21" t="s">
        <v>213</v>
      </c>
      <c r="Q4402" s="21" t="s">
        <v>1127</v>
      </c>
      <c r="R4402" s="21" t="s">
        <v>1127</v>
      </c>
      <c r="S4402" s="3">
        <v>4</v>
      </c>
      <c r="T4402" s="37" t="s">
        <v>6621</v>
      </c>
      <c r="U4402" s="21" t="s">
        <v>18</v>
      </c>
      <c r="V4402" s="21" t="str">
        <f>VLOOKUP(P4402,'Customer List'!B:C,2,)</f>
        <v>Delhi</v>
      </c>
      <c r="W4402" s="38"/>
      <c r="X4402" s="30">
        <f t="shared" ref="X4402" si="518">IF(OR(R4402 = "PRIYANKA MADAM", R4402 = "DEEPAK", R4402 = "PORTER"),N4402,"")</f>
        <v>45987</v>
      </c>
      <c r="Y4402" s="21">
        <f t="shared" si="508"/>
        <v>0</v>
      </c>
      <c r="Z4402" s="21" t="str">
        <f t="shared" si="509"/>
        <v>Wednesday</v>
      </c>
      <c r="AA4402" s="21" t="str">
        <f t="shared" si="510"/>
        <v>Wednesday</v>
      </c>
      <c r="AB4402" s="21" t="str">
        <f>VLOOKUP(U4402,'Currency Sheet'!A:C,3,)</f>
        <v>DOLLAR</v>
      </c>
      <c r="AC4402" s="42" t="str">
        <f>VLOOKUP(P4402,'Customer List'!B:D,3,)</f>
        <v>Local</v>
      </c>
    </row>
    <row r="4403" spans="1:29" x14ac:dyDescent="0.25">
      <c r="A4403" s="21">
        <v>4401</v>
      </c>
      <c r="B4403" s="21" t="s">
        <v>6002</v>
      </c>
      <c r="C4403" s="30">
        <v>45975</v>
      </c>
      <c r="D4403" s="30">
        <v>45982</v>
      </c>
      <c r="E4403" s="47">
        <v>137.4</v>
      </c>
      <c r="F4403" s="47">
        <f t="shared" si="504"/>
        <v>12091.2</v>
      </c>
      <c r="G4403" s="48">
        <f t="shared" si="505"/>
        <v>96729.600000000006</v>
      </c>
      <c r="H4403" s="21">
        <v>422302</v>
      </c>
      <c r="I4403" s="21" t="s">
        <v>1503</v>
      </c>
      <c r="J4403" s="21">
        <v>8</v>
      </c>
      <c r="K4403" s="21">
        <v>8</v>
      </c>
      <c r="L4403" s="21">
        <f t="shared" si="506"/>
        <v>0</v>
      </c>
      <c r="M4403" s="21" t="s">
        <v>6191</v>
      </c>
      <c r="N4403" s="30">
        <v>45983</v>
      </c>
      <c r="O4403" s="48">
        <v>170376</v>
      </c>
      <c r="P4403" s="21" t="s">
        <v>2046</v>
      </c>
      <c r="Q4403" s="60">
        <v>58158457711</v>
      </c>
      <c r="R4403" s="21" t="s">
        <v>6107</v>
      </c>
      <c r="S4403" s="3">
        <v>4</v>
      </c>
      <c r="T4403" s="37"/>
      <c r="U4403" s="21" t="s">
        <v>18</v>
      </c>
      <c r="V4403" s="21" t="str">
        <f>VLOOKUP(P4403,'Customer List'!B:C,2,)</f>
        <v>Banglore</v>
      </c>
      <c r="W4403" s="38"/>
      <c r="X4403" s="30">
        <v>45985</v>
      </c>
      <c r="Y4403" s="21">
        <f t="shared" si="508"/>
        <v>2</v>
      </c>
      <c r="Z4403" s="21" t="str">
        <f t="shared" si="509"/>
        <v>Saturday</v>
      </c>
      <c r="AA4403" s="21" t="str">
        <f t="shared" si="510"/>
        <v>Monday</v>
      </c>
      <c r="AB4403" s="21" t="str">
        <f>VLOOKUP(U4403,'Currency Sheet'!A:C,3,)</f>
        <v>DOLLAR</v>
      </c>
      <c r="AC4403" s="42" t="str">
        <f>VLOOKUP(P4403,'Customer List'!B:D,3,)</f>
        <v>OutStation</v>
      </c>
    </row>
    <row r="4404" spans="1:29" x14ac:dyDescent="0.25">
      <c r="A4404" s="21">
        <v>4402</v>
      </c>
      <c r="B4404" s="21" t="s">
        <v>6002</v>
      </c>
      <c r="C4404" s="30">
        <v>45975</v>
      </c>
      <c r="D4404" s="30">
        <v>45982</v>
      </c>
      <c r="E4404" s="47">
        <v>137.4</v>
      </c>
      <c r="F4404" s="47">
        <f t="shared" si="504"/>
        <v>12091.2</v>
      </c>
      <c r="G4404" s="48">
        <f t="shared" si="505"/>
        <v>12091.2</v>
      </c>
      <c r="H4404" s="21">
        <v>422302</v>
      </c>
      <c r="I4404" s="21" t="s">
        <v>1503</v>
      </c>
      <c r="J4404" s="21">
        <v>1</v>
      </c>
      <c r="K4404" s="21">
        <v>1</v>
      </c>
      <c r="L4404" s="21">
        <f t="shared" si="506"/>
        <v>0</v>
      </c>
      <c r="M4404" s="21" t="s">
        <v>6242</v>
      </c>
      <c r="N4404" s="30">
        <v>45985</v>
      </c>
      <c r="O4404" s="48">
        <v>33720.25</v>
      </c>
      <c r="P4404" s="21" t="s">
        <v>30</v>
      </c>
      <c r="Q4404" s="21" t="s">
        <v>5959</v>
      </c>
      <c r="R4404" s="21" t="s">
        <v>847</v>
      </c>
      <c r="S4404" s="3">
        <v>4</v>
      </c>
      <c r="T4404" s="37"/>
      <c r="U4404" s="21" t="s">
        <v>18</v>
      </c>
      <c r="V4404" s="21" t="str">
        <f>VLOOKUP(P4404,'Customer List'!B:C,2,)</f>
        <v>Delhi</v>
      </c>
      <c r="W4404" s="38"/>
      <c r="X4404" s="30">
        <f t="shared" ref="X4404" si="519">IF(OR(R4404 = "PRIYANKA MADAM", R4404 = "DEEPAK", R4404 = "PORTER"),N4404,"")</f>
        <v>45985</v>
      </c>
      <c r="Y4404" s="21">
        <f t="shared" si="508"/>
        <v>0</v>
      </c>
      <c r="Z4404" s="21" t="str">
        <f t="shared" si="509"/>
        <v>Monday</v>
      </c>
      <c r="AA4404" s="21" t="str">
        <f t="shared" si="510"/>
        <v>Monday</v>
      </c>
      <c r="AB4404" s="21" t="str">
        <f>VLOOKUP(U4404,'Currency Sheet'!A:C,3,)</f>
        <v>DOLLAR</v>
      </c>
      <c r="AC4404" s="42" t="str">
        <f>VLOOKUP(P4404,'Customer List'!B:D,3,)</f>
        <v>Local</v>
      </c>
    </row>
    <row r="4405" spans="1:29" x14ac:dyDescent="0.25">
      <c r="A4405" s="21">
        <v>4403</v>
      </c>
      <c r="B4405" s="21" t="s">
        <v>6002</v>
      </c>
      <c r="C4405" s="30">
        <v>45975</v>
      </c>
      <c r="D4405" s="30">
        <v>45982</v>
      </c>
      <c r="E4405" s="47">
        <v>137.4</v>
      </c>
      <c r="F4405" s="47">
        <f t="shared" si="504"/>
        <v>12091.2</v>
      </c>
      <c r="G4405" s="48">
        <f t="shared" si="505"/>
        <v>12091.2</v>
      </c>
      <c r="H4405" s="21">
        <v>422302</v>
      </c>
      <c r="I4405" s="21" t="s">
        <v>1503</v>
      </c>
      <c r="J4405" s="21">
        <v>1</v>
      </c>
      <c r="K4405" s="21">
        <v>1</v>
      </c>
      <c r="L4405" s="21">
        <f t="shared" si="506"/>
        <v>0</v>
      </c>
      <c r="M4405" s="21" t="s">
        <v>6217</v>
      </c>
      <c r="N4405" s="30">
        <v>45983</v>
      </c>
      <c r="O4405" s="48">
        <v>21297</v>
      </c>
      <c r="P4405" s="21" t="s">
        <v>626</v>
      </c>
      <c r="Q4405" s="60">
        <v>58158454255</v>
      </c>
      <c r="R4405" s="21" t="s">
        <v>6107</v>
      </c>
      <c r="S4405" s="3">
        <v>4</v>
      </c>
      <c r="T4405" s="37"/>
      <c r="U4405" s="21" t="s">
        <v>18</v>
      </c>
      <c r="V4405" s="21" t="str">
        <f>VLOOKUP(P4405,'Customer List'!B:C,2,)</f>
        <v>Hyderabad</v>
      </c>
      <c r="W4405" s="38"/>
      <c r="X4405" s="30">
        <v>45985</v>
      </c>
      <c r="Y4405" s="21">
        <f t="shared" si="508"/>
        <v>2</v>
      </c>
      <c r="Z4405" s="21" t="str">
        <f t="shared" si="509"/>
        <v>Saturday</v>
      </c>
      <c r="AA4405" s="21" t="str">
        <f t="shared" si="510"/>
        <v>Monday</v>
      </c>
      <c r="AB4405" s="21" t="str">
        <f>VLOOKUP(U4405,'Currency Sheet'!A:C,3,)</f>
        <v>DOLLAR</v>
      </c>
      <c r="AC4405" s="42" t="str">
        <f>VLOOKUP(P4405,'Customer List'!B:D,3,)</f>
        <v>OutStation</v>
      </c>
    </row>
    <row r="4406" spans="1:29" x14ac:dyDescent="0.25">
      <c r="A4406" s="21">
        <v>4404</v>
      </c>
      <c r="B4406" s="21" t="s">
        <v>6002</v>
      </c>
      <c r="C4406" s="30">
        <v>45975</v>
      </c>
      <c r="D4406" s="30">
        <v>45982</v>
      </c>
      <c r="E4406" s="47">
        <v>219.75</v>
      </c>
      <c r="F4406" s="47">
        <f t="shared" si="504"/>
        <v>19338</v>
      </c>
      <c r="G4406" s="48">
        <f t="shared" si="505"/>
        <v>19338</v>
      </c>
      <c r="H4406" s="21">
        <v>422903</v>
      </c>
      <c r="I4406" s="21" t="s">
        <v>6016</v>
      </c>
      <c r="J4406" s="21">
        <v>1</v>
      </c>
      <c r="K4406" s="21">
        <v>1</v>
      </c>
      <c r="L4406" s="21">
        <f t="shared" si="506"/>
        <v>0</v>
      </c>
      <c r="M4406" s="21" t="s">
        <v>6221</v>
      </c>
      <c r="N4406" s="30">
        <v>45983</v>
      </c>
      <c r="O4406" s="48">
        <v>34061.25</v>
      </c>
      <c r="P4406" s="21" t="s">
        <v>319</v>
      </c>
      <c r="Q4406" s="60">
        <v>58158456635</v>
      </c>
      <c r="R4406" s="21" t="s">
        <v>6107</v>
      </c>
      <c r="S4406" s="3">
        <v>4</v>
      </c>
      <c r="T4406" s="37"/>
      <c r="U4406" s="21" t="s">
        <v>18</v>
      </c>
      <c r="V4406" s="21" t="str">
        <f>VLOOKUP(P4406,'Customer List'!B:C,2,)</f>
        <v>Gujrat</v>
      </c>
      <c r="W4406" s="38"/>
      <c r="X4406" s="30">
        <v>45985</v>
      </c>
      <c r="Y4406" s="21">
        <f t="shared" si="508"/>
        <v>2</v>
      </c>
      <c r="Z4406" s="21" t="str">
        <f t="shared" si="509"/>
        <v>Saturday</v>
      </c>
      <c r="AA4406" s="21" t="str">
        <f t="shared" si="510"/>
        <v>Monday</v>
      </c>
      <c r="AB4406" s="21" t="str">
        <f>VLOOKUP(U4406,'Currency Sheet'!A:C,3,)</f>
        <v>DOLLAR</v>
      </c>
      <c r="AC4406" s="42" t="str">
        <f>VLOOKUP(P4406,'Customer List'!B:D,3,)</f>
        <v>OutStation</v>
      </c>
    </row>
    <row r="4407" spans="1:29" x14ac:dyDescent="0.25">
      <c r="A4407" s="21">
        <v>4405</v>
      </c>
      <c r="B4407" s="21" t="s">
        <v>6002</v>
      </c>
      <c r="C4407" s="30">
        <v>45975</v>
      </c>
      <c r="D4407" s="30">
        <v>45982</v>
      </c>
      <c r="E4407" s="47">
        <v>141</v>
      </c>
      <c r="F4407" s="47">
        <f t="shared" si="504"/>
        <v>12408</v>
      </c>
      <c r="G4407" s="48">
        <f t="shared" si="505"/>
        <v>12408</v>
      </c>
      <c r="H4407" s="21">
        <v>424602</v>
      </c>
      <c r="I4407" s="21" t="s">
        <v>1240</v>
      </c>
      <c r="J4407" s="21">
        <v>1</v>
      </c>
      <c r="K4407" s="21">
        <v>1</v>
      </c>
      <c r="L4407" s="21">
        <f t="shared" si="506"/>
        <v>0</v>
      </c>
      <c r="M4407" s="21" t="s">
        <v>6213</v>
      </c>
      <c r="N4407" s="30">
        <v>45983</v>
      </c>
      <c r="O4407" s="48">
        <v>18842.3</v>
      </c>
      <c r="P4407" s="21" t="s">
        <v>276</v>
      </c>
      <c r="Q4407" s="60">
        <v>58158458315</v>
      </c>
      <c r="R4407" s="21" t="s">
        <v>6107</v>
      </c>
      <c r="S4407" s="3">
        <v>4</v>
      </c>
      <c r="T4407" s="37"/>
      <c r="U4407" s="21" t="s">
        <v>18</v>
      </c>
      <c r="V4407" s="21" t="str">
        <f>VLOOKUP(P4407,'Customer List'!B:C,2,)</f>
        <v>Pune</v>
      </c>
      <c r="W4407" s="38"/>
      <c r="X4407" s="30">
        <v>45985</v>
      </c>
      <c r="Y4407" s="21">
        <f t="shared" si="508"/>
        <v>2</v>
      </c>
      <c r="Z4407" s="21" t="str">
        <f t="shared" si="509"/>
        <v>Saturday</v>
      </c>
      <c r="AA4407" s="21" t="str">
        <f t="shared" si="510"/>
        <v>Monday</v>
      </c>
      <c r="AB4407" s="21" t="str">
        <f>VLOOKUP(U4407,'Currency Sheet'!A:C,3,)</f>
        <v>DOLLAR</v>
      </c>
      <c r="AC4407" s="42" t="str">
        <f>VLOOKUP(P4407,'Customer List'!B:D,3,)</f>
        <v>OutStation</v>
      </c>
    </row>
    <row r="4408" spans="1:29" x14ac:dyDescent="0.25">
      <c r="A4408" s="21">
        <v>4406</v>
      </c>
      <c r="B4408" s="21" t="s">
        <v>6002</v>
      </c>
      <c r="C4408" s="30">
        <v>45975</v>
      </c>
      <c r="D4408" s="30">
        <v>45982</v>
      </c>
      <c r="E4408" s="47">
        <v>159</v>
      </c>
      <c r="F4408" s="47">
        <f t="shared" si="504"/>
        <v>13992</v>
      </c>
      <c r="G4408" s="48">
        <f t="shared" si="505"/>
        <v>27984</v>
      </c>
      <c r="H4408" s="21">
        <v>430801</v>
      </c>
      <c r="I4408" s="21" t="s">
        <v>6017</v>
      </c>
      <c r="J4408" s="21">
        <v>2</v>
      </c>
      <c r="K4408" s="21">
        <v>2</v>
      </c>
      <c r="L4408" s="21">
        <f t="shared" si="506"/>
        <v>0</v>
      </c>
      <c r="M4408" s="21" t="s">
        <v>6236</v>
      </c>
      <c r="N4408" s="30">
        <v>45985</v>
      </c>
      <c r="O4408" s="48">
        <v>20895</v>
      </c>
      <c r="P4408" s="21" t="s">
        <v>16</v>
      </c>
      <c r="Q4408" s="21" t="s">
        <v>5959</v>
      </c>
      <c r="R4408" s="21" t="s">
        <v>6091</v>
      </c>
      <c r="S4408" s="3">
        <v>4</v>
      </c>
      <c r="T4408" s="37"/>
      <c r="U4408" s="21" t="s">
        <v>18</v>
      </c>
      <c r="V4408" s="21" t="str">
        <f>VLOOKUP(P4408,'Customer List'!B:C,2,)</f>
        <v>Delhi</v>
      </c>
      <c r="W4408" s="38"/>
      <c r="X4408" s="30">
        <f t="shared" ref="X4408:X4415" si="520">IF(OR(R4408 = "PRIYANKA MADAM", R4408 = "DEEPAK", R4408 = "PORTER"),N4408,"")</f>
        <v>45985</v>
      </c>
      <c r="Y4408" s="21">
        <f t="shared" si="508"/>
        <v>0</v>
      </c>
      <c r="Z4408" s="21" t="str">
        <f t="shared" si="509"/>
        <v>Monday</v>
      </c>
      <c r="AA4408" s="21" t="str">
        <f t="shared" si="510"/>
        <v>Monday</v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x14ac:dyDescent="0.25">
      <c r="A4409" s="21">
        <v>4407</v>
      </c>
      <c r="B4409" s="21" t="s">
        <v>6002</v>
      </c>
      <c r="C4409" s="30">
        <v>45975</v>
      </c>
      <c r="D4409" s="30">
        <v>45982</v>
      </c>
      <c r="E4409" s="47">
        <v>555</v>
      </c>
      <c r="F4409" s="47">
        <f t="shared" si="504"/>
        <v>48840</v>
      </c>
      <c r="G4409" s="48">
        <f t="shared" si="505"/>
        <v>48840</v>
      </c>
      <c r="H4409" s="21">
        <v>480040</v>
      </c>
      <c r="I4409" s="21" t="s">
        <v>6018</v>
      </c>
      <c r="J4409" s="21">
        <v>1</v>
      </c>
      <c r="K4409" s="21">
        <v>1</v>
      </c>
      <c r="L4409" s="21">
        <f t="shared" si="506"/>
        <v>0</v>
      </c>
      <c r="M4409" s="21" t="s">
        <v>6396</v>
      </c>
      <c r="N4409" s="30">
        <v>45986</v>
      </c>
      <c r="O4409" s="48">
        <v>80290</v>
      </c>
      <c r="P4409" s="21" t="s">
        <v>153</v>
      </c>
      <c r="Q4409" s="21" t="s">
        <v>1127</v>
      </c>
      <c r="R4409" s="21" t="s">
        <v>1127</v>
      </c>
      <c r="S4409" s="3">
        <v>4</v>
      </c>
      <c r="T4409" s="37"/>
      <c r="U4409" s="21" t="s">
        <v>18</v>
      </c>
      <c r="V4409" s="21" t="str">
        <f>VLOOKUP(P4409,'Customer List'!B:C,2,)</f>
        <v>Noida</v>
      </c>
      <c r="W4409" s="38"/>
      <c r="X4409" s="30">
        <f t="shared" si="520"/>
        <v>45986</v>
      </c>
      <c r="Y4409" s="21">
        <f t="shared" si="508"/>
        <v>0</v>
      </c>
      <c r="Z4409" s="21" t="str">
        <f t="shared" si="509"/>
        <v>Tuesday</v>
      </c>
      <c r="AA4409" s="21" t="str">
        <f t="shared" si="510"/>
        <v>Tuesday</v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x14ac:dyDescent="0.25">
      <c r="A4410" s="21">
        <v>4408</v>
      </c>
      <c r="B4410" s="21" t="s">
        <v>6002</v>
      </c>
      <c r="C4410" s="30">
        <v>45975</v>
      </c>
      <c r="D4410" s="30">
        <v>45982</v>
      </c>
      <c r="E4410" s="47">
        <v>289.10000000000002</v>
      </c>
      <c r="F4410" s="47">
        <f t="shared" si="504"/>
        <v>25440.800000000003</v>
      </c>
      <c r="G4410" s="48">
        <f t="shared" si="505"/>
        <v>25440.800000000003</v>
      </c>
      <c r="H4410" s="21">
        <v>501422</v>
      </c>
      <c r="I4410" s="21" t="s">
        <v>5549</v>
      </c>
      <c r="J4410" s="21">
        <v>1</v>
      </c>
      <c r="K4410" s="21">
        <v>1</v>
      </c>
      <c r="L4410" s="21">
        <f t="shared" si="506"/>
        <v>0</v>
      </c>
      <c r="M4410" s="21" t="s">
        <v>6122</v>
      </c>
      <c r="N4410" s="30">
        <v>45987</v>
      </c>
      <c r="O4410" s="48">
        <v>57613.5</v>
      </c>
      <c r="P4410" s="21" t="s">
        <v>625</v>
      </c>
      <c r="Q4410" s="21"/>
      <c r="R4410" s="21"/>
      <c r="S4410" s="3">
        <v>4</v>
      </c>
      <c r="T4410" s="37"/>
      <c r="U4410" s="21" t="s">
        <v>18</v>
      </c>
      <c r="V4410" s="21" t="str">
        <f>VLOOKUP(P4410,'Customer List'!B:C,2,)</f>
        <v>Delhi</v>
      </c>
      <c r="W4410" s="38"/>
      <c r="X4410" s="30" t="str">
        <f t="shared" si="520"/>
        <v/>
      </c>
      <c r="Y4410" s="21" t="str">
        <f t="shared" si="508"/>
        <v/>
      </c>
      <c r="Z4410" s="21" t="str">
        <f t="shared" si="509"/>
        <v>Wednesday</v>
      </c>
      <c r="AA4410" s="21" t="str">
        <f t="shared" si="510"/>
        <v/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x14ac:dyDescent="0.25">
      <c r="A4411" s="21">
        <v>4409</v>
      </c>
      <c r="B4411" s="21" t="s">
        <v>6002</v>
      </c>
      <c r="C4411" s="30">
        <v>45975</v>
      </c>
      <c r="D4411" s="30">
        <v>45982</v>
      </c>
      <c r="E4411" s="47">
        <v>57.6</v>
      </c>
      <c r="F4411" s="47">
        <f t="shared" si="504"/>
        <v>5068.8</v>
      </c>
      <c r="G4411" s="48">
        <f t="shared" si="505"/>
        <v>5068.8</v>
      </c>
      <c r="H4411" s="21">
        <v>504303</v>
      </c>
      <c r="I4411" s="21" t="s">
        <v>6019</v>
      </c>
      <c r="J4411" s="21">
        <v>1</v>
      </c>
      <c r="K4411" s="21">
        <v>1</v>
      </c>
      <c r="L4411" s="21">
        <f t="shared" si="506"/>
        <v>0</v>
      </c>
      <c r="M4411" s="21" t="s">
        <v>6118</v>
      </c>
      <c r="N4411" s="30">
        <v>45986</v>
      </c>
      <c r="O4411" s="48">
        <v>8208</v>
      </c>
      <c r="P4411" s="21" t="s">
        <v>42</v>
      </c>
      <c r="Q4411" s="21" t="s">
        <v>5959</v>
      </c>
      <c r="R4411" s="21" t="s">
        <v>6091</v>
      </c>
      <c r="S4411" s="3">
        <v>4</v>
      </c>
      <c r="T4411" s="37"/>
      <c r="U4411" s="21" t="s">
        <v>18</v>
      </c>
      <c r="V4411" s="21" t="str">
        <f>VLOOKUP(P4411,'Customer List'!B:C,2,)</f>
        <v>Faridabad</v>
      </c>
      <c r="W4411" s="38"/>
      <c r="X4411" s="30">
        <f t="shared" si="520"/>
        <v>45986</v>
      </c>
      <c r="Y4411" s="21">
        <f t="shared" si="508"/>
        <v>0</v>
      </c>
      <c r="Z4411" s="21" t="str">
        <f t="shared" si="509"/>
        <v>Tuesday</v>
      </c>
      <c r="AA4411" s="21" t="str">
        <f t="shared" si="510"/>
        <v>Tuesday</v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x14ac:dyDescent="0.25">
      <c r="A4412" s="21">
        <v>4410</v>
      </c>
      <c r="B4412" s="21" t="s">
        <v>6002</v>
      </c>
      <c r="C4412" s="30">
        <v>45975</v>
      </c>
      <c r="D4412" s="30">
        <v>45982</v>
      </c>
      <c r="E4412" s="47">
        <v>66</v>
      </c>
      <c r="F4412" s="47">
        <f t="shared" si="504"/>
        <v>5808</v>
      </c>
      <c r="G4412" s="48">
        <f t="shared" si="505"/>
        <v>5808</v>
      </c>
      <c r="H4412" s="21">
        <v>506903</v>
      </c>
      <c r="I4412" s="21" t="s">
        <v>5550</v>
      </c>
      <c r="J4412" s="21">
        <v>1</v>
      </c>
      <c r="K4412" s="21">
        <v>1</v>
      </c>
      <c r="L4412" s="21">
        <f t="shared" si="506"/>
        <v>0</v>
      </c>
      <c r="M4412" s="21" t="s">
        <v>6396</v>
      </c>
      <c r="N4412" s="30">
        <v>45986</v>
      </c>
      <c r="O4412" s="48">
        <v>10230</v>
      </c>
      <c r="P4412" s="21" t="s">
        <v>153</v>
      </c>
      <c r="Q4412" s="21" t="s">
        <v>1127</v>
      </c>
      <c r="R4412" s="21" t="s">
        <v>1127</v>
      </c>
      <c r="S4412" s="3">
        <v>4</v>
      </c>
      <c r="T4412" s="37"/>
      <c r="U4412" s="21" t="s">
        <v>18</v>
      </c>
      <c r="V4412" s="21" t="str">
        <f>VLOOKUP(P4412,'Customer List'!B:C,2,)</f>
        <v>Noida</v>
      </c>
      <c r="W4412" s="38"/>
      <c r="X4412" s="30">
        <f t="shared" si="520"/>
        <v>45986</v>
      </c>
      <c r="Y4412" s="21">
        <f t="shared" si="508"/>
        <v>0</v>
      </c>
      <c r="Z4412" s="21" t="str">
        <f t="shared" si="509"/>
        <v>Tuesday</v>
      </c>
      <c r="AA4412" s="21" t="str">
        <f t="shared" si="510"/>
        <v>Tuesday</v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x14ac:dyDescent="0.25">
      <c r="A4413" s="21">
        <v>4411</v>
      </c>
      <c r="B4413" s="21" t="s">
        <v>6002</v>
      </c>
      <c r="C4413" s="30">
        <v>45975</v>
      </c>
      <c r="D4413" s="30">
        <v>45982</v>
      </c>
      <c r="E4413" s="47">
        <v>193.8</v>
      </c>
      <c r="F4413" s="47">
        <f t="shared" si="504"/>
        <v>17054.400000000001</v>
      </c>
      <c r="G4413" s="48">
        <f t="shared" si="505"/>
        <v>17054.400000000001</v>
      </c>
      <c r="H4413" s="21">
        <v>507612</v>
      </c>
      <c r="I4413" s="21" t="s">
        <v>5551</v>
      </c>
      <c r="J4413" s="21">
        <v>1</v>
      </c>
      <c r="K4413" s="21">
        <v>1</v>
      </c>
      <c r="L4413" s="21">
        <f t="shared" si="506"/>
        <v>0</v>
      </c>
      <c r="M4413" s="21" t="s">
        <v>6122</v>
      </c>
      <c r="N4413" s="30">
        <v>45987</v>
      </c>
      <c r="O4413" s="48">
        <v>45058.5</v>
      </c>
      <c r="P4413" s="21" t="s">
        <v>625</v>
      </c>
      <c r="Q4413" s="21"/>
      <c r="R4413" s="21"/>
      <c r="S4413" s="3">
        <v>4</v>
      </c>
      <c r="T4413" s="37"/>
      <c r="U4413" s="21" t="s">
        <v>18</v>
      </c>
      <c r="V4413" s="21" t="str">
        <f>VLOOKUP(P4413,'Customer List'!B:C,2,)</f>
        <v>Delhi</v>
      </c>
      <c r="W4413" s="38"/>
      <c r="X4413" s="30" t="str">
        <f t="shared" si="520"/>
        <v/>
      </c>
      <c r="Y4413" s="21" t="str">
        <f t="shared" si="508"/>
        <v/>
      </c>
      <c r="Z4413" s="21" t="str">
        <f t="shared" si="509"/>
        <v>Wednesday</v>
      </c>
      <c r="AA4413" s="21" t="str">
        <f t="shared" si="510"/>
        <v/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x14ac:dyDescent="0.25">
      <c r="A4414" s="21">
        <v>4412</v>
      </c>
      <c r="B4414" s="21" t="s">
        <v>6002</v>
      </c>
      <c r="C4414" s="30">
        <v>45975</v>
      </c>
      <c r="D4414" s="30">
        <v>45982</v>
      </c>
      <c r="E4414" s="47">
        <v>88.2</v>
      </c>
      <c r="F4414" s="47">
        <f t="shared" si="504"/>
        <v>7761.6</v>
      </c>
      <c r="G4414" s="48">
        <f t="shared" si="505"/>
        <v>7761.6</v>
      </c>
      <c r="H4414" s="21">
        <v>575702</v>
      </c>
      <c r="I4414" s="21" t="s">
        <v>6020</v>
      </c>
      <c r="J4414" s="21">
        <v>1</v>
      </c>
      <c r="K4414" s="21">
        <v>1</v>
      </c>
      <c r="L4414" s="21">
        <f t="shared" si="506"/>
        <v>0</v>
      </c>
      <c r="M4414" s="21" t="s">
        <v>6396</v>
      </c>
      <c r="N4414" s="30">
        <v>45986</v>
      </c>
      <c r="O4414" s="48">
        <v>13671</v>
      </c>
      <c r="P4414" s="21" t="s">
        <v>153</v>
      </c>
      <c r="Q4414" s="21" t="s">
        <v>1127</v>
      </c>
      <c r="R4414" s="21" t="s">
        <v>1127</v>
      </c>
      <c r="S4414" s="3">
        <v>20</v>
      </c>
      <c r="T4414" s="37"/>
      <c r="U4414" s="21" t="s">
        <v>18</v>
      </c>
      <c r="V4414" s="21" t="str">
        <f>VLOOKUP(P4414,'Customer List'!B:C,2,)</f>
        <v>Noida</v>
      </c>
      <c r="W4414" s="38"/>
      <c r="X4414" s="30">
        <f t="shared" si="520"/>
        <v>45986</v>
      </c>
      <c r="Y4414" s="21">
        <f t="shared" si="508"/>
        <v>0</v>
      </c>
      <c r="Z4414" s="21" t="str">
        <f t="shared" si="509"/>
        <v>Tuesday</v>
      </c>
      <c r="AA4414" s="21" t="str">
        <f t="shared" si="510"/>
        <v>Tuesday</v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x14ac:dyDescent="0.25">
      <c r="A4415" s="21">
        <v>4413</v>
      </c>
      <c r="B4415" s="21" t="s">
        <v>6002</v>
      </c>
      <c r="C4415" s="30">
        <v>45975</v>
      </c>
      <c r="D4415" s="30">
        <v>45982</v>
      </c>
      <c r="E4415" s="47">
        <v>88.2</v>
      </c>
      <c r="F4415" s="47">
        <f t="shared" si="504"/>
        <v>7761.6</v>
      </c>
      <c r="G4415" s="48">
        <f t="shared" si="505"/>
        <v>7761.6</v>
      </c>
      <c r="H4415" s="21">
        <v>589102</v>
      </c>
      <c r="I4415" s="21" t="s">
        <v>6021</v>
      </c>
      <c r="J4415" s="21">
        <v>1</v>
      </c>
      <c r="K4415" s="21">
        <v>1</v>
      </c>
      <c r="L4415" s="21">
        <f t="shared" si="506"/>
        <v>0</v>
      </c>
      <c r="M4415" s="21" t="s">
        <v>6397</v>
      </c>
      <c r="N4415" s="30">
        <v>45986</v>
      </c>
      <c r="O4415" s="48">
        <v>13266.75</v>
      </c>
      <c r="P4415" s="21" t="s">
        <v>153</v>
      </c>
      <c r="Q4415" s="21" t="s">
        <v>1127</v>
      </c>
      <c r="R4415" s="21" t="s">
        <v>1127</v>
      </c>
      <c r="S4415" s="3">
        <v>20</v>
      </c>
      <c r="T4415" s="37"/>
      <c r="U4415" s="21" t="s">
        <v>18</v>
      </c>
      <c r="V4415" s="21" t="str">
        <f>VLOOKUP(P4415,'Customer List'!B:C,2,)</f>
        <v>Noida</v>
      </c>
      <c r="W4415" s="38"/>
      <c r="X4415" s="30">
        <f t="shared" si="520"/>
        <v>45986</v>
      </c>
      <c r="Y4415" s="21">
        <f t="shared" si="508"/>
        <v>0</v>
      </c>
      <c r="Z4415" s="21" t="str">
        <f t="shared" si="509"/>
        <v>Tuesday</v>
      </c>
      <c r="AA4415" s="21" t="str">
        <f t="shared" si="510"/>
        <v>Tuesday</v>
      </c>
      <c r="AB4415" s="21" t="str">
        <f>VLOOKUP(U4415,'Currency Sheet'!A:C,3,)</f>
        <v>DOLLAR</v>
      </c>
      <c r="AC4415" s="42" t="str">
        <f>VLOOKUP(P4415,'Customer List'!B:D,3,)</f>
        <v>Local</v>
      </c>
    </row>
    <row r="4416" spans="1:29" x14ac:dyDescent="0.25">
      <c r="A4416" s="21">
        <v>4414</v>
      </c>
      <c r="B4416" s="21" t="s">
        <v>6002</v>
      </c>
      <c r="C4416" s="30">
        <v>45975</v>
      </c>
      <c r="D4416" s="30">
        <v>45982</v>
      </c>
      <c r="E4416" s="47">
        <v>88.2</v>
      </c>
      <c r="F4416" s="47">
        <f t="shared" si="504"/>
        <v>7761.6</v>
      </c>
      <c r="G4416" s="48">
        <f t="shared" si="505"/>
        <v>15523.2</v>
      </c>
      <c r="H4416" s="21">
        <v>589102</v>
      </c>
      <c r="I4416" s="21" t="s">
        <v>6021</v>
      </c>
      <c r="J4416" s="21">
        <v>2</v>
      </c>
      <c r="K4416" s="21">
        <v>2</v>
      </c>
      <c r="L4416" s="21">
        <f t="shared" si="506"/>
        <v>0</v>
      </c>
      <c r="M4416" s="21" t="s">
        <v>6212</v>
      </c>
      <c r="N4416" s="30">
        <v>45983</v>
      </c>
      <c r="O4416" s="48">
        <v>31899</v>
      </c>
      <c r="P4416" s="21" t="s">
        <v>2170</v>
      </c>
      <c r="Q4416" s="60">
        <v>58158452424</v>
      </c>
      <c r="R4416" s="21" t="s">
        <v>6107</v>
      </c>
      <c r="S4416" s="3">
        <v>20</v>
      </c>
      <c r="T4416" s="37"/>
      <c r="U4416" s="21" t="s">
        <v>18</v>
      </c>
      <c r="V4416" s="21" t="str">
        <f>VLOOKUP(P4416,'Customer List'!B:C,2,)</f>
        <v>Gujrat</v>
      </c>
      <c r="W4416" s="38"/>
      <c r="X4416" s="30">
        <v>45985</v>
      </c>
      <c r="Y4416" s="21">
        <f t="shared" si="508"/>
        <v>2</v>
      </c>
      <c r="Z4416" s="21" t="str">
        <f t="shared" si="509"/>
        <v>Saturday</v>
      </c>
      <c r="AA4416" s="21" t="str">
        <f t="shared" si="510"/>
        <v>Monday</v>
      </c>
      <c r="AB4416" s="21" t="str">
        <f>VLOOKUP(U4416,'Currency Sheet'!A:C,3,)</f>
        <v>DOLLAR</v>
      </c>
      <c r="AC4416" s="42" t="str">
        <f>VLOOKUP(P4416,'Customer List'!B:D,3,)</f>
        <v>OutStation</v>
      </c>
    </row>
    <row r="4417" spans="1:29" x14ac:dyDescent="0.25">
      <c r="A4417" s="21">
        <v>4415</v>
      </c>
      <c r="B4417" s="21" t="s">
        <v>6002</v>
      </c>
      <c r="C4417" s="30">
        <v>45975</v>
      </c>
      <c r="D4417" s="30">
        <v>45982</v>
      </c>
      <c r="E4417" s="47">
        <v>88.2</v>
      </c>
      <c r="F4417" s="47">
        <f t="shared" si="504"/>
        <v>7761.6</v>
      </c>
      <c r="G4417" s="48">
        <f t="shared" si="505"/>
        <v>15523.2</v>
      </c>
      <c r="H4417" s="21">
        <v>589102</v>
      </c>
      <c r="I4417" s="21" t="s">
        <v>6021</v>
      </c>
      <c r="J4417" s="21">
        <v>2</v>
      </c>
      <c r="K4417" s="21">
        <v>2</v>
      </c>
      <c r="L4417" s="21">
        <f t="shared" si="506"/>
        <v>0</v>
      </c>
      <c r="M4417" s="21" t="s">
        <v>6214</v>
      </c>
      <c r="N4417" s="30">
        <v>45983</v>
      </c>
      <c r="O4417" s="48">
        <v>22332.240000000002</v>
      </c>
      <c r="P4417" s="21" t="s">
        <v>276</v>
      </c>
      <c r="Q4417" s="60">
        <v>58158458315</v>
      </c>
      <c r="R4417" s="21" t="s">
        <v>6107</v>
      </c>
      <c r="S4417" s="3">
        <v>20</v>
      </c>
      <c r="T4417" s="37"/>
      <c r="U4417" s="21" t="s">
        <v>18</v>
      </c>
      <c r="V4417" s="21" t="str">
        <f>VLOOKUP(P4417,'Customer List'!B:C,2,)</f>
        <v>Pune</v>
      </c>
      <c r="W4417" s="38"/>
      <c r="X4417" s="30">
        <v>45985</v>
      </c>
      <c r="Y4417" s="21">
        <f t="shared" si="508"/>
        <v>2</v>
      </c>
      <c r="Z4417" s="21" t="str">
        <f t="shared" si="509"/>
        <v>Saturday</v>
      </c>
      <c r="AA4417" s="21" t="str">
        <f t="shared" si="510"/>
        <v>Monday</v>
      </c>
      <c r="AB4417" s="21" t="str">
        <f>VLOOKUP(U4417,'Currency Sheet'!A:C,3,)</f>
        <v>DOLLAR</v>
      </c>
      <c r="AC4417" s="42" t="str">
        <f>VLOOKUP(P4417,'Customer List'!B:D,3,)</f>
        <v>OutStation</v>
      </c>
    </row>
    <row r="4418" spans="1:29" x14ac:dyDescent="0.25">
      <c r="A4418" s="21">
        <v>4416</v>
      </c>
      <c r="B4418" s="21" t="s">
        <v>6002</v>
      </c>
      <c r="C4418" s="30">
        <v>45975</v>
      </c>
      <c r="D4418" s="30">
        <v>45982</v>
      </c>
      <c r="E4418" s="47">
        <v>70.8</v>
      </c>
      <c r="F4418" s="47">
        <f t="shared" si="504"/>
        <v>6230.4</v>
      </c>
      <c r="G4418" s="48">
        <f t="shared" si="505"/>
        <v>6230.4</v>
      </c>
      <c r="H4418" s="21">
        <v>740368</v>
      </c>
      <c r="I4418" s="21" t="s">
        <v>4832</v>
      </c>
      <c r="J4418" s="21">
        <v>1</v>
      </c>
      <c r="K4418" s="21">
        <v>1</v>
      </c>
      <c r="L4418" s="21">
        <f t="shared" si="506"/>
        <v>0</v>
      </c>
      <c r="M4418" s="21" t="s">
        <v>6259</v>
      </c>
      <c r="N4418" s="30">
        <v>45989</v>
      </c>
      <c r="O4418" s="48">
        <v>10649.5</v>
      </c>
      <c r="P4418" s="21" t="s">
        <v>42</v>
      </c>
      <c r="Q4418" s="21"/>
      <c r="R4418" s="21"/>
      <c r="S4418" s="3">
        <v>4</v>
      </c>
      <c r="T4418" s="37"/>
      <c r="U4418" s="21" t="s">
        <v>18</v>
      </c>
      <c r="V4418" s="21" t="str">
        <f>VLOOKUP(P4418,'Customer List'!B:C,2,)</f>
        <v>Faridabad</v>
      </c>
      <c r="W4418" s="38" t="s">
        <v>637</v>
      </c>
      <c r="X4418" s="30" t="str">
        <f t="shared" ref="X4418:X4419" si="521">IF(OR(R4418 = "PRIYANKA MADAM", R4418 = "DEEPAK", R4418 = "PORTER"),N4418,"")</f>
        <v/>
      </c>
      <c r="Y4418" s="21" t="str">
        <f t="shared" si="508"/>
        <v/>
      </c>
      <c r="Z4418" s="21" t="str">
        <f t="shared" si="509"/>
        <v>Friday</v>
      </c>
      <c r="AA4418" s="21" t="str">
        <f t="shared" si="510"/>
        <v/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x14ac:dyDescent="0.25">
      <c r="A4419" s="21">
        <v>4417</v>
      </c>
      <c r="B4419" s="21" t="s">
        <v>6002</v>
      </c>
      <c r="C4419" s="30">
        <v>45975</v>
      </c>
      <c r="D4419" s="30">
        <v>45982</v>
      </c>
      <c r="E4419" s="47">
        <v>4.2</v>
      </c>
      <c r="F4419" s="47">
        <f t="shared" si="504"/>
        <v>369.6</v>
      </c>
      <c r="G4419" s="48">
        <f t="shared" si="505"/>
        <v>369.6</v>
      </c>
      <c r="H4419" s="21">
        <v>740379</v>
      </c>
      <c r="I4419" s="21" t="s">
        <v>243</v>
      </c>
      <c r="J4419" s="21">
        <v>1</v>
      </c>
      <c r="K4419" s="21">
        <v>1</v>
      </c>
      <c r="L4419" s="21">
        <f t="shared" si="506"/>
        <v>0</v>
      </c>
      <c r="M4419" s="21" t="s">
        <v>6259</v>
      </c>
      <c r="N4419" s="30">
        <v>45989</v>
      </c>
      <c r="O4419" s="48">
        <v>631.75</v>
      </c>
      <c r="P4419" s="21" t="s">
        <v>42</v>
      </c>
      <c r="Q4419" s="21"/>
      <c r="R4419" s="21"/>
      <c r="S4419" s="3">
        <v>4</v>
      </c>
      <c r="T4419" s="37"/>
      <c r="U4419" s="21" t="s">
        <v>18</v>
      </c>
      <c r="V4419" s="21" t="str">
        <f>VLOOKUP(P4419,'Customer List'!B:C,2,)</f>
        <v>Faridabad</v>
      </c>
      <c r="W4419" s="38" t="s">
        <v>637</v>
      </c>
      <c r="X4419" s="30" t="str">
        <f t="shared" si="521"/>
        <v/>
      </c>
      <c r="Y4419" s="21" t="str">
        <f t="shared" si="508"/>
        <v/>
      </c>
      <c r="Z4419" s="21" t="str">
        <f t="shared" si="509"/>
        <v>Friday</v>
      </c>
      <c r="AA4419" s="21" t="str">
        <f t="shared" si="510"/>
        <v/>
      </c>
      <c r="AB4419" s="21" t="str">
        <f>VLOOKUP(U4419,'Currency Sheet'!A:C,3,)</f>
        <v>DOLLAR</v>
      </c>
      <c r="AC4419" s="42" t="str">
        <f>VLOOKUP(P4419,'Customer List'!B:D,3,)</f>
        <v>Local</v>
      </c>
    </row>
    <row r="4420" spans="1:29" x14ac:dyDescent="0.25">
      <c r="A4420" s="21">
        <v>4418</v>
      </c>
      <c r="B4420" s="21" t="s">
        <v>6002</v>
      </c>
      <c r="C4420" s="30">
        <v>45975</v>
      </c>
      <c r="D4420" s="30">
        <v>45982</v>
      </c>
      <c r="E4420" s="47">
        <v>1056.5999999999999</v>
      </c>
      <c r="F4420" s="47">
        <f t="shared" si="504"/>
        <v>92980.799999999988</v>
      </c>
      <c r="G4420" s="48">
        <f t="shared" si="505"/>
        <v>92980.799999999988</v>
      </c>
      <c r="H4420" s="21">
        <v>740809</v>
      </c>
      <c r="I4420" s="21" t="s">
        <v>4833</v>
      </c>
      <c r="J4420" s="21">
        <v>1</v>
      </c>
      <c r="K4420" s="21">
        <v>1</v>
      </c>
      <c r="L4420" s="21">
        <f t="shared" si="506"/>
        <v>0</v>
      </c>
      <c r="M4420" s="21" t="s">
        <v>6220</v>
      </c>
      <c r="N4420" s="30">
        <v>45983</v>
      </c>
      <c r="O4420" s="48">
        <v>204716.25</v>
      </c>
      <c r="P4420" s="21" t="s">
        <v>319</v>
      </c>
      <c r="Q4420" s="60">
        <v>58158456635</v>
      </c>
      <c r="R4420" s="21" t="s">
        <v>6107</v>
      </c>
      <c r="S4420" s="3">
        <v>4</v>
      </c>
      <c r="T4420" s="37"/>
      <c r="U4420" s="21" t="s">
        <v>18</v>
      </c>
      <c r="V4420" s="21" t="str">
        <f>VLOOKUP(P4420,'Customer List'!B:C,2,)</f>
        <v>Gujrat</v>
      </c>
      <c r="W4420" s="38"/>
      <c r="X4420" s="30">
        <v>45985</v>
      </c>
      <c r="Y4420" s="21">
        <f t="shared" si="508"/>
        <v>2</v>
      </c>
      <c r="Z4420" s="21" t="str">
        <f t="shared" si="509"/>
        <v>Saturday</v>
      </c>
      <c r="AA4420" s="21" t="str">
        <f t="shared" si="510"/>
        <v>Monday</v>
      </c>
      <c r="AB4420" s="21" t="str">
        <f>VLOOKUP(U4420,'Currency Sheet'!A:C,3,)</f>
        <v>DOLLAR</v>
      </c>
      <c r="AC4420" s="42" t="str">
        <f>VLOOKUP(P4420,'Customer List'!B:D,3,)</f>
        <v>OutStation</v>
      </c>
    </row>
    <row r="4421" spans="1:29" x14ac:dyDescent="0.25">
      <c r="A4421" s="21">
        <v>4419</v>
      </c>
      <c r="B4421" s="21" t="s">
        <v>6002</v>
      </c>
      <c r="C4421" s="30">
        <v>45975</v>
      </c>
      <c r="D4421" s="30">
        <v>45982</v>
      </c>
      <c r="E4421" s="47">
        <v>70.8</v>
      </c>
      <c r="F4421" s="47">
        <f t="shared" ref="F4421:F4484" si="522">IF(AB4421="DOLLAR",E4421*88,E4421)</f>
        <v>6230.4</v>
      </c>
      <c r="G4421" s="48">
        <f t="shared" ref="G4421:G4484" si="523">F4421*J4421</f>
        <v>6230.4</v>
      </c>
      <c r="H4421" s="21">
        <v>740904</v>
      </c>
      <c r="I4421" s="21" t="s">
        <v>6022</v>
      </c>
      <c r="J4421" s="21">
        <v>1</v>
      </c>
      <c r="K4421" s="21">
        <v>1</v>
      </c>
      <c r="L4421" s="21">
        <f t="shared" ref="L4421:L4484" si="524">J4421-K4421</f>
        <v>0</v>
      </c>
      <c r="M4421" s="21" t="s">
        <v>6259</v>
      </c>
      <c r="N4421" s="30">
        <v>45989</v>
      </c>
      <c r="O4421" s="48">
        <v>10649.5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 t="str">
        <f t="shared" ref="X4421:X4455" si="525">IF(OR(R4421 = "PRIYANKA MADAM", R4421 = "DEEPAK", R4421 = "PORTER"),N4421,"")</f>
        <v/>
      </c>
      <c r="Y4421" s="21" t="str">
        <f t="shared" ref="Y4421:Y4484" si="526">IF(X4421="", "", X4421-N4421)</f>
        <v/>
      </c>
      <c r="Z4421" s="21" t="str">
        <f t="shared" ref="Z4421:Z4484" si="527">IF(N4421="", "", TEXT(N4421, "dddd"))</f>
        <v>Friday</v>
      </c>
      <c r="AA4421" s="21" t="str">
        <f t="shared" ref="AA4421:AA4484" si="528">IF(X4421="", "", TEXT(X4421, "dddd"))</f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x14ac:dyDescent="0.25">
      <c r="A4422" s="21">
        <v>4420</v>
      </c>
      <c r="B4422" s="21" t="s">
        <v>6002</v>
      </c>
      <c r="C4422" s="30">
        <v>45975</v>
      </c>
      <c r="D4422" s="30">
        <v>45982</v>
      </c>
      <c r="E4422" s="47">
        <v>176.4</v>
      </c>
      <c r="F4422" s="47">
        <f t="shared" si="522"/>
        <v>15523.2</v>
      </c>
      <c r="G4422" s="48">
        <f t="shared" si="523"/>
        <v>15523.2</v>
      </c>
      <c r="H4422" s="21">
        <v>740931</v>
      </c>
      <c r="I4422" s="21" t="s">
        <v>6023</v>
      </c>
      <c r="J4422" s="21">
        <v>1</v>
      </c>
      <c r="K4422" s="21">
        <v>1</v>
      </c>
      <c r="L4422" s="21">
        <f t="shared" si="524"/>
        <v>0</v>
      </c>
      <c r="M4422" s="21" t="s">
        <v>6259</v>
      </c>
      <c r="N4422" s="30">
        <v>45989</v>
      </c>
      <c r="O4422" s="48">
        <v>26533.5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 t="str">
        <f t="shared" si="525"/>
        <v/>
      </c>
      <c r="Y4422" s="21" t="str">
        <f t="shared" si="526"/>
        <v/>
      </c>
      <c r="Z4422" s="21" t="str">
        <f t="shared" si="527"/>
        <v>Friday</v>
      </c>
      <c r="AA4422" s="21" t="str">
        <f t="shared" si="528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x14ac:dyDescent="0.25">
      <c r="A4423" s="21">
        <v>4421</v>
      </c>
      <c r="B4423" s="21" t="s">
        <v>6002</v>
      </c>
      <c r="C4423" s="30">
        <v>45975</v>
      </c>
      <c r="D4423" s="30">
        <v>45982</v>
      </c>
      <c r="E4423" s="47">
        <v>35.4</v>
      </c>
      <c r="F4423" s="47">
        <f t="shared" si="522"/>
        <v>3115.2</v>
      </c>
      <c r="G4423" s="48">
        <f t="shared" si="523"/>
        <v>3115.2</v>
      </c>
      <c r="H4423" s="21">
        <v>740932</v>
      </c>
      <c r="I4423" s="21" t="s">
        <v>6024</v>
      </c>
      <c r="J4423" s="21">
        <v>1</v>
      </c>
      <c r="K4423" s="21">
        <v>1</v>
      </c>
      <c r="L4423" s="21">
        <f t="shared" si="524"/>
        <v>0</v>
      </c>
      <c r="M4423" s="21" t="s">
        <v>6259</v>
      </c>
      <c r="N4423" s="30">
        <v>45989</v>
      </c>
      <c r="O4423" s="48">
        <v>5324.75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 t="str">
        <f t="shared" si="525"/>
        <v/>
      </c>
      <c r="Y4423" s="21" t="str">
        <f t="shared" si="526"/>
        <v/>
      </c>
      <c r="Z4423" s="21" t="str">
        <f t="shared" si="527"/>
        <v>Friday</v>
      </c>
      <c r="AA4423" s="21" t="str">
        <f t="shared" si="528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x14ac:dyDescent="0.25">
      <c r="A4424" s="21">
        <v>4422</v>
      </c>
      <c r="B4424" s="21" t="s">
        <v>6002</v>
      </c>
      <c r="C4424" s="30">
        <v>45975</v>
      </c>
      <c r="D4424" s="30">
        <v>45982</v>
      </c>
      <c r="E4424" s="47">
        <v>70.8</v>
      </c>
      <c r="F4424" s="47">
        <f t="shared" si="522"/>
        <v>6230.4</v>
      </c>
      <c r="G4424" s="48">
        <f t="shared" si="523"/>
        <v>6230.4</v>
      </c>
      <c r="H4424" s="21">
        <v>740933</v>
      </c>
      <c r="I4424" s="21" t="s">
        <v>6025</v>
      </c>
      <c r="J4424" s="21">
        <v>1</v>
      </c>
      <c r="K4424" s="21">
        <v>1</v>
      </c>
      <c r="L4424" s="21">
        <f t="shared" si="524"/>
        <v>0</v>
      </c>
      <c r="M4424" s="21" t="s">
        <v>6259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 t="str">
        <f t="shared" si="525"/>
        <v/>
      </c>
      <c r="Y4424" s="21" t="str">
        <f t="shared" si="526"/>
        <v/>
      </c>
      <c r="Z4424" s="21" t="str">
        <f t="shared" si="527"/>
        <v>Friday</v>
      </c>
      <c r="AA4424" s="21" t="str">
        <f t="shared" si="528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x14ac:dyDescent="0.25">
      <c r="A4425" s="21">
        <v>4423</v>
      </c>
      <c r="B4425" s="21" t="s">
        <v>6002</v>
      </c>
      <c r="C4425" s="30">
        <v>45975</v>
      </c>
      <c r="D4425" s="30">
        <v>45982</v>
      </c>
      <c r="E4425" s="47">
        <v>70.8</v>
      </c>
      <c r="F4425" s="47">
        <f t="shared" si="522"/>
        <v>6230.4</v>
      </c>
      <c r="G4425" s="48">
        <f t="shared" si="523"/>
        <v>6230.4</v>
      </c>
      <c r="H4425" s="21">
        <v>740934</v>
      </c>
      <c r="I4425" s="21" t="s">
        <v>6026</v>
      </c>
      <c r="J4425" s="21">
        <v>1</v>
      </c>
      <c r="K4425" s="21">
        <v>1</v>
      </c>
      <c r="L4425" s="21">
        <f t="shared" si="524"/>
        <v>0</v>
      </c>
      <c r="M4425" s="21" t="s">
        <v>6259</v>
      </c>
      <c r="N4425" s="30">
        <v>45989</v>
      </c>
      <c r="O4425" s="48">
        <v>10649.5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 t="str">
        <f t="shared" si="525"/>
        <v/>
      </c>
      <c r="Y4425" s="21" t="str">
        <f t="shared" si="526"/>
        <v/>
      </c>
      <c r="Z4425" s="21" t="str">
        <f t="shared" si="527"/>
        <v>Friday</v>
      </c>
      <c r="AA4425" s="21" t="str">
        <f t="shared" si="528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x14ac:dyDescent="0.25">
      <c r="A4426" s="21">
        <v>4424</v>
      </c>
      <c r="B4426" s="21" t="s">
        <v>6002</v>
      </c>
      <c r="C4426" s="30">
        <v>45975</v>
      </c>
      <c r="D4426" s="30">
        <v>45982</v>
      </c>
      <c r="E4426" s="47">
        <v>70.8</v>
      </c>
      <c r="F4426" s="47">
        <f t="shared" si="522"/>
        <v>6230.4</v>
      </c>
      <c r="G4426" s="48">
        <f t="shared" si="523"/>
        <v>6230.4</v>
      </c>
      <c r="H4426" s="21">
        <v>740936</v>
      </c>
      <c r="I4426" s="21" t="s">
        <v>6027</v>
      </c>
      <c r="J4426" s="21">
        <v>1</v>
      </c>
      <c r="K4426" s="21">
        <v>1</v>
      </c>
      <c r="L4426" s="21">
        <f t="shared" si="524"/>
        <v>0</v>
      </c>
      <c r="M4426" s="21" t="s">
        <v>6259</v>
      </c>
      <c r="N4426" s="30">
        <v>45989</v>
      </c>
      <c r="O4426" s="48">
        <v>10649.5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 t="str">
        <f t="shared" si="525"/>
        <v/>
      </c>
      <c r="Y4426" s="21" t="str">
        <f t="shared" si="526"/>
        <v/>
      </c>
      <c r="Z4426" s="21" t="str">
        <f t="shared" si="527"/>
        <v>Friday</v>
      </c>
      <c r="AA4426" s="21" t="str">
        <f t="shared" si="528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x14ac:dyDescent="0.25">
      <c r="A4427" s="21">
        <v>4425</v>
      </c>
      <c r="B4427" s="21" t="s">
        <v>6002</v>
      </c>
      <c r="C4427" s="30">
        <v>45975</v>
      </c>
      <c r="D4427" s="30">
        <v>45982</v>
      </c>
      <c r="E4427" s="47">
        <v>70.8</v>
      </c>
      <c r="F4427" s="47">
        <f t="shared" si="522"/>
        <v>6230.4</v>
      </c>
      <c r="G4427" s="48">
        <f t="shared" si="523"/>
        <v>6230.4</v>
      </c>
      <c r="H4427" s="21">
        <v>740937</v>
      </c>
      <c r="I4427" s="21" t="s">
        <v>6028</v>
      </c>
      <c r="J4427" s="21">
        <v>1</v>
      </c>
      <c r="K4427" s="21">
        <v>1</v>
      </c>
      <c r="L4427" s="21">
        <f t="shared" si="524"/>
        <v>0</v>
      </c>
      <c r="M4427" s="21" t="s">
        <v>6259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 t="str">
        <f t="shared" si="525"/>
        <v/>
      </c>
      <c r="Y4427" s="21" t="str">
        <f t="shared" si="526"/>
        <v/>
      </c>
      <c r="Z4427" s="21" t="str">
        <f t="shared" si="527"/>
        <v>Friday</v>
      </c>
      <c r="AA4427" s="21" t="str">
        <f t="shared" si="528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x14ac:dyDescent="0.25">
      <c r="A4428" s="21">
        <v>4426</v>
      </c>
      <c r="B4428" s="21" t="s">
        <v>6002</v>
      </c>
      <c r="C4428" s="30">
        <v>45975</v>
      </c>
      <c r="D4428" s="30">
        <v>45982</v>
      </c>
      <c r="E4428" s="47">
        <v>70.8</v>
      </c>
      <c r="F4428" s="47">
        <f t="shared" si="522"/>
        <v>6230.4</v>
      </c>
      <c r="G4428" s="48">
        <f t="shared" si="523"/>
        <v>6230.4</v>
      </c>
      <c r="H4428" s="21">
        <v>740941</v>
      </c>
      <c r="I4428" s="21" t="s">
        <v>6029</v>
      </c>
      <c r="J4428" s="21">
        <v>1</v>
      </c>
      <c r="K4428" s="21">
        <v>1</v>
      </c>
      <c r="L4428" s="21">
        <f t="shared" si="524"/>
        <v>0</v>
      </c>
      <c r="M4428" s="21" t="s">
        <v>6259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 t="str">
        <f t="shared" si="525"/>
        <v/>
      </c>
      <c r="Y4428" s="21" t="str">
        <f t="shared" si="526"/>
        <v/>
      </c>
      <c r="Z4428" s="21" t="str">
        <f t="shared" si="527"/>
        <v>Friday</v>
      </c>
      <c r="AA4428" s="21" t="str">
        <f t="shared" si="528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x14ac:dyDescent="0.25">
      <c r="A4429" s="21">
        <v>4427</v>
      </c>
      <c r="B4429" s="21" t="s">
        <v>6002</v>
      </c>
      <c r="C4429" s="30">
        <v>45975</v>
      </c>
      <c r="D4429" s="30">
        <v>45982</v>
      </c>
      <c r="E4429" s="47">
        <v>70.8</v>
      </c>
      <c r="F4429" s="47">
        <f t="shared" si="522"/>
        <v>6230.4</v>
      </c>
      <c r="G4429" s="48">
        <f t="shared" si="523"/>
        <v>6230.4</v>
      </c>
      <c r="H4429" s="21">
        <v>740942</v>
      </c>
      <c r="I4429" s="21" t="s">
        <v>6030</v>
      </c>
      <c r="J4429" s="21">
        <v>1</v>
      </c>
      <c r="K4429" s="21">
        <v>1</v>
      </c>
      <c r="L4429" s="21">
        <f t="shared" si="524"/>
        <v>0</v>
      </c>
      <c r="M4429" s="21" t="s">
        <v>6259</v>
      </c>
      <c r="N4429" s="30">
        <v>45989</v>
      </c>
      <c r="O4429" s="48">
        <v>10649.5</v>
      </c>
      <c r="P4429" s="21" t="s">
        <v>42</v>
      </c>
      <c r="Q4429" s="21"/>
      <c r="R4429" s="21"/>
      <c r="S4429" s="3">
        <v>4</v>
      </c>
      <c r="T4429" s="37"/>
      <c r="U4429" s="21" t="s">
        <v>18</v>
      </c>
      <c r="V4429" s="21" t="str">
        <f>VLOOKUP(P4429,'Customer List'!B:C,2,)</f>
        <v>Faridabad</v>
      </c>
      <c r="W4429" s="38" t="s">
        <v>637</v>
      </c>
      <c r="X4429" s="30" t="str">
        <f t="shared" si="525"/>
        <v/>
      </c>
      <c r="Y4429" s="21" t="str">
        <f t="shared" si="526"/>
        <v/>
      </c>
      <c r="Z4429" s="21" t="str">
        <f t="shared" si="527"/>
        <v>Friday</v>
      </c>
      <c r="AA4429" s="21" t="str">
        <f t="shared" si="528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x14ac:dyDescent="0.25">
      <c r="A4430" s="21">
        <v>4428</v>
      </c>
      <c r="B4430" s="21" t="s">
        <v>6002</v>
      </c>
      <c r="C4430" s="30">
        <v>45975</v>
      </c>
      <c r="D4430" s="30">
        <v>45982</v>
      </c>
      <c r="E4430" s="47">
        <v>247.8</v>
      </c>
      <c r="F4430" s="47">
        <f t="shared" si="522"/>
        <v>21806.400000000001</v>
      </c>
      <c r="G4430" s="48">
        <f t="shared" si="523"/>
        <v>21806.400000000001</v>
      </c>
      <c r="H4430" s="21">
        <v>901301</v>
      </c>
      <c r="I4430" s="21" t="s">
        <v>5417</v>
      </c>
      <c r="J4430" s="21">
        <v>1</v>
      </c>
      <c r="K4430" s="21">
        <v>1</v>
      </c>
      <c r="L4430" s="21">
        <f t="shared" si="524"/>
        <v>0</v>
      </c>
      <c r="M4430" s="21" t="s">
        <v>6204</v>
      </c>
      <c r="N4430" s="30">
        <v>45983</v>
      </c>
      <c r="O4430" s="48">
        <v>48011.25</v>
      </c>
      <c r="P4430" s="21" t="s">
        <v>2281</v>
      </c>
      <c r="Q4430" s="60">
        <v>58158457980</v>
      </c>
      <c r="R4430" s="21" t="s">
        <v>6107</v>
      </c>
      <c r="S4430" s="3">
        <v>4</v>
      </c>
      <c r="T4430" s="37"/>
      <c r="U4430" s="21" t="s">
        <v>18</v>
      </c>
      <c r="V4430" s="21" t="str">
        <f>VLOOKUP(P4430,'Customer List'!B:C,2,)</f>
        <v>BANGALORE</v>
      </c>
      <c r="W4430" s="38"/>
      <c r="X4430" s="30">
        <v>45985</v>
      </c>
      <c r="Y4430" s="21">
        <f t="shared" si="526"/>
        <v>2</v>
      </c>
      <c r="Z4430" s="21" t="str">
        <f t="shared" si="527"/>
        <v>Saturday</v>
      </c>
      <c r="AA4430" s="21" t="str">
        <f t="shared" si="528"/>
        <v>Monday</v>
      </c>
      <c r="AB4430" s="21" t="str">
        <f>VLOOKUP(U4430,'Currency Sheet'!A:C,3,)</f>
        <v>DOLLAR</v>
      </c>
      <c r="AC4430" s="42" t="str">
        <f>VLOOKUP(P4430,'Customer List'!B:D,3,)</f>
        <v>OutStation</v>
      </c>
    </row>
    <row r="4431" spans="1:29" x14ac:dyDescent="0.25">
      <c r="A4431" s="21">
        <v>4429</v>
      </c>
      <c r="B4431" s="21" t="s">
        <v>6031</v>
      </c>
      <c r="C4431" s="30">
        <v>45975</v>
      </c>
      <c r="D4431" s="30">
        <v>45982</v>
      </c>
      <c r="E4431" s="47">
        <v>21.6</v>
      </c>
      <c r="F4431" s="47">
        <f t="shared" si="522"/>
        <v>1900.8000000000002</v>
      </c>
      <c r="G4431" s="48">
        <f t="shared" si="523"/>
        <v>1900.8000000000002</v>
      </c>
      <c r="H4431" s="21">
        <v>100203</v>
      </c>
      <c r="I4431" s="21" t="s">
        <v>4746</v>
      </c>
      <c r="J4431" s="21">
        <v>1</v>
      </c>
      <c r="K4431" s="21">
        <v>1</v>
      </c>
      <c r="L4431" s="21">
        <f t="shared" si="524"/>
        <v>0</v>
      </c>
      <c r="M4431" s="21" t="s">
        <v>6115</v>
      </c>
      <c r="N4431" s="30"/>
      <c r="O4431" s="48">
        <v>3078</v>
      </c>
      <c r="P4431" s="21" t="s">
        <v>254</v>
      </c>
      <c r="Q4431" s="21"/>
      <c r="R4431" s="21"/>
      <c r="S4431" s="3">
        <v>4</v>
      </c>
      <c r="T4431" s="37" t="s">
        <v>6258</v>
      </c>
      <c r="U4431" s="21" t="s">
        <v>18</v>
      </c>
      <c r="V4431" s="21" t="str">
        <f>VLOOKUP(P4431,'Customer List'!B:C,2,)</f>
        <v>Delhi</v>
      </c>
      <c r="W4431" s="38"/>
      <c r="X4431" s="30" t="str">
        <f t="shared" si="525"/>
        <v/>
      </c>
      <c r="Y4431" s="21" t="str">
        <f t="shared" si="526"/>
        <v/>
      </c>
      <c r="Z4431" s="21" t="str">
        <f t="shared" si="527"/>
        <v/>
      </c>
      <c r="AA4431" s="21" t="str">
        <f t="shared" si="528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x14ac:dyDescent="0.25">
      <c r="A4432" s="21">
        <v>4430</v>
      </c>
      <c r="B4432" s="21" t="s">
        <v>6031</v>
      </c>
      <c r="C4432" s="30">
        <v>45975</v>
      </c>
      <c r="D4432" s="30">
        <v>45982</v>
      </c>
      <c r="E4432" s="47">
        <v>85.8</v>
      </c>
      <c r="F4432" s="47">
        <f t="shared" si="522"/>
        <v>7550.4</v>
      </c>
      <c r="G4432" s="48">
        <f t="shared" si="523"/>
        <v>7550.4</v>
      </c>
      <c r="H4432" s="21">
        <v>100204</v>
      </c>
      <c r="I4432" s="21" t="s">
        <v>4746</v>
      </c>
      <c r="J4432" s="21">
        <v>1</v>
      </c>
      <c r="K4432" s="21">
        <v>1</v>
      </c>
      <c r="L4432" s="21">
        <f t="shared" si="524"/>
        <v>0</v>
      </c>
      <c r="M4432" s="21" t="s">
        <v>6237</v>
      </c>
      <c r="N4432" s="30">
        <v>45985</v>
      </c>
      <c r="O4432" s="48">
        <v>12226.5</v>
      </c>
      <c r="P4432" s="21" t="s">
        <v>16</v>
      </c>
      <c r="Q4432" s="21" t="s">
        <v>5959</v>
      </c>
      <c r="R4432" s="21" t="s">
        <v>6091</v>
      </c>
      <c r="S4432" s="3">
        <v>4</v>
      </c>
      <c r="T4432" s="37"/>
      <c r="U4432" s="21" t="s">
        <v>18</v>
      </c>
      <c r="V4432" s="21" t="str">
        <f>VLOOKUP(P4432,'Customer List'!B:C,2,)</f>
        <v>Delhi</v>
      </c>
      <c r="W4432" s="38"/>
      <c r="X4432" s="30">
        <f t="shared" si="525"/>
        <v>45985</v>
      </c>
      <c r="Y4432" s="21">
        <f t="shared" si="526"/>
        <v>0</v>
      </c>
      <c r="Z4432" s="21" t="str">
        <f t="shared" si="527"/>
        <v>Monday</v>
      </c>
      <c r="AA4432" s="21" t="str">
        <f t="shared" si="528"/>
        <v>Monday</v>
      </c>
      <c r="AB4432" s="21" t="str">
        <f>VLOOKUP(U4432,'Currency Sheet'!A:C,3,)</f>
        <v>DOLLAR</v>
      </c>
      <c r="AC4432" s="42" t="str">
        <f>VLOOKUP(P4432,'Customer List'!B:D,3,)</f>
        <v>Local</v>
      </c>
    </row>
    <row r="4433" spans="1:29" x14ac:dyDescent="0.25">
      <c r="A4433" s="21">
        <v>4431</v>
      </c>
      <c r="B4433" s="21" t="s">
        <v>6031</v>
      </c>
      <c r="C4433" s="30">
        <v>45975</v>
      </c>
      <c r="D4433" s="30">
        <v>45982</v>
      </c>
      <c r="E4433" s="47">
        <v>63</v>
      </c>
      <c r="F4433" s="47">
        <f t="shared" si="522"/>
        <v>5544</v>
      </c>
      <c r="G4433" s="48">
        <f t="shared" si="523"/>
        <v>5544</v>
      </c>
      <c r="H4433" s="21">
        <v>100219</v>
      </c>
      <c r="I4433" s="21" t="s">
        <v>4746</v>
      </c>
      <c r="J4433" s="21">
        <v>1</v>
      </c>
      <c r="K4433" s="21">
        <v>1</v>
      </c>
      <c r="L4433" s="21">
        <f t="shared" si="524"/>
        <v>0</v>
      </c>
      <c r="M4433" s="21" t="s">
        <v>6196</v>
      </c>
      <c r="N4433" s="30">
        <v>45983</v>
      </c>
      <c r="O4433" s="48">
        <v>9765</v>
      </c>
      <c r="P4433" s="21" t="s">
        <v>621</v>
      </c>
      <c r="Q4433" s="60">
        <v>58158454760</v>
      </c>
      <c r="R4433" s="21" t="s">
        <v>6107</v>
      </c>
      <c r="S4433" s="3">
        <v>4</v>
      </c>
      <c r="T4433" s="37"/>
      <c r="U4433" s="21" t="s">
        <v>18</v>
      </c>
      <c r="V4433" s="21" t="str">
        <f>VLOOKUP(P4433,'Customer List'!B:C,2,)</f>
        <v>Hyderabad</v>
      </c>
      <c r="W4433" s="38"/>
      <c r="X4433" s="30">
        <v>45985</v>
      </c>
      <c r="Y4433" s="21">
        <f t="shared" si="526"/>
        <v>2</v>
      </c>
      <c r="Z4433" s="21" t="str">
        <f t="shared" si="527"/>
        <v>Saturday</v>
      </c>
      <c r="AA4433" s="21" t="str">
        <f t="shared" si="528"/>
        <v>Monday</v>
      </c>
      <c r="AB4433" s="21" t="str">
        <f>VLOOKUP(U4433,'Currency Sheet'!A:C,3,)</f>
        <v>DOLLAR</v>
      </c>
      <c r="AC4433" s="42" t="str">
        <f>VLOOKUP(P4433,'Customer List'!B:D,3,)</f>
        <v>OutStation</v>
      </c>
    </row>
    <row r="4434" spans="1:29" x14ac:dyDescent="0.25">
      <c r="A4434" s="21">
        <v>4432</v>
      </c>
      <c r="B4434" s="21" t="s">
        <v>6031</v>
      </c>
      <c r="C4434" s="30">
        <v>45975</v>
      </c>
      <c r="D4434" s="30">
        <v>45982</v>
      </c>
      <c r="E4434" s="47">
        <v>191.8</v>
      </c>
      <c r="F4434" s="47">
        <f t="shared" si="522"/>
        <v>16878.400000000001</v>
      </c>
      <c r="G4434" s="48">
        <f t="shared" si="523"/>
        <v>16878.400000000001</v>
      </c>
      <c r="H4434" s="21">
        <v>100234</v>
      </c>
      <c r="I4434" s="21" t="s">
        <v>4746</v>
      </c>
      <c r="J4434" s="21">
        <v>1</v>
      </c>
      <c r="K4434" s="21">
        <v>1</v>
      </c>
      <c r="L4434" s="21">
        <f t="shared" si="524"/>
        <v>0</v>
      </c>
      <c r="M4434" s="21" t="s">
        <v>6237</v>
      </c>
      <c r="N4434" s="30">
        <v>45985</v>
      </c>
      <c r="O4434" s="48">
        <v>23427</v>
      </c>
      <c r="P4434" s="21" t="s">
        <v>16</v>
      </c>
      <c r="Q4434" s="21" t="s">
        <v>5959</v>
      </c>
      <c r="R4434" s="21" t="s">
        <v>6091</v>
      </c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>
        <f t="shared" si="525"/>
        <v>45985</v>
      </c>
      <c r="Y4434" s="21">
        <f t="shared" si="526"/>
        <v>0</v>
      </c>
      <c r="Z4434" s="21" t="str">
        <f t="shared" si="527"/>
        <v>Monday</v>
      </c>
      <c r="AA4434" s="21" t="str">
        <f t="shared" si="528"/>
        <v>Monday</v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x14ac:dyDescent="0.25">
      <c r="A4435" s="21">
        <v>4433</v>
      </c>
      <c r="B4435" s="21" t="s">
        <v>6031</v>
      </c>
      <c r="C4435" s="30">
        <v>45975</v>
      </c>
      <c r="D4435" s="30">
        <v>45982</v>
      </c>
      <c r="E4435" s="47">
        <v>191.1</v>
      </c>
      <c r="F4435" s="47">
        <f t="shared" si="522"/>
        <v>16816.8</v>
      </c>
      <c r="G4435" s="48">
        <f t="shared" si="523"/>
        <v>16816.8</v>
      </c>
      <c r="H4435" s="21">
        <v>100552</v>
      </c>
      <c r="I4435" s="21" t="s">
        <v>4757</v>
      </c>
      <c r="J4435" s="21">
        <v>1</v>
      </c>
      <c r="K4435" s="21">
        <v>1</v>
      </c>
      <c r="L4435" s="21">
        <f t="shared" si="524"/>
        <v>0</v>
      </c>
      <c r="M4435" s="21" t="s">
        <v>6237</v>
      </c>
      <c r="N4435" s="30">
        <v>45985</v>
      </c>
      <c r="O4435" s="48">
        <v>23341</v>
      </c>
      <c r="P4435" s="21" t="s">
        <v>16</v>
      </c>
      <c r="Q4435" s="21" t="s">
        <v>5959</v>
      </c>
      <c r="R4435" s="21" t="s">
        <v>6091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>
        <f t="shared" si="525"/>
        <v>45985</v>
      </c>
      <c r="Y4435" s="21">
        <f t="shared" si="526"/>
        <v>0</v>
      </c>
      <c r="Z4435" s="21" t="str">
        <f t="shared" si="527"/>
        <v>Monday</v>
      </c>
      <c r="AA4435" s="21" t="str">
        <f t="shared" si="528"/>
        <v>Monday</v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x14ac:dyDescent="0.25">
      <c r="A4436" s="21">
        <v>4434</v>
      </c>
      <c r="B4436" s="21" t="s">
        <v>6031</v>
      </c>
      <c r="C4436" s="30">
        <v>45975</v>
      </c>
      <c r="D4436" s="30">
        <v>45982</v>
      </c>
      <c r="E4436" s="47">
        <v>129</v>
      </c>
      <c r="F4436" s="47">
        <f t="shared" si="522"/>
        <v>11352</v>
      </c>
      <c r="G4436" s="48">
        <f t="shared" si="523"/>
        <v>11352</v>
      </c>
      <c r="H4436" s="21">
        <v>100714</v>
      </c>
      <c r="I4436" s="21" t="s">
        <v>4747</v>
      </c>
      <c r="J4436" s="21">
        <v>1</v>
      </c>
      <c r="K4436" s="21">
        <v>1</v>
      </c>
      <c r="L4436" s="21">
        <f t="shared" si="524"/>
        <v>0</v>
      </c>
      <c r="M4436" s="21" t="s">
        <v>6237</v>
      </c>
      <c r="N4436" s="30">
        <v>45985</v>
      </c>
      <c r="O4436" s="48">
        <v>18382</v>
      </c>
      <c r="P4436" s="21" t="s">
        <v>16</v>
      </c>
      <c r="Q4436" s="21" t="s">
        <v>5959</v>
      </c>
      <c r="R4436" s="21" t="s">
        <v>6091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>
        <f t="shared" si="525"/>
        <v>45985</v>
      </c>
      <c r="Y4436" s="21">
        <f t="shared" si="526"/>
        <v>0</v>
      </c>
      <c r="Z4436" s="21" t="str">
        <f t="shared" si="527"/>
        <v>Monday</v>
      </c>
      <c r="AA4436" s="21" t="str">
        <f t="shared" si="528"/>
        <v>Monday</v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x14ac:dyDescent="0.25">
      <c r="A4437" s="21">
        <v>4435</v>
      </c>
      <c r="B4437" s="21" t="s">
        <v>6031</v>
      </c>
      <c r="C4437" s="30">
        <v>45975</v>
      </c>
      <c r="D4437" s="30">
        <v>45982</v>
      </c>
      <c r="E4437" s="47">
        <v>118.8</v>
      </c>
      <c r="F4437" s="47">
        <f t="shared" si="522"/>
        <v>10454.4</v>
      </c>
      <c r="G4437" s="48">
        <f t="shared" si="523"/>
        <v>10454.4</v>
      </c>
      <c r="H4437" s="21">
        <v>100722</v>
      </c>
      <c r="I4437" s="21" t="s">
        <v>4747</v>
      </c>
      <c r="J4437" s="21">
        <v>1</v>
      </c>
      <c r="K4437" s="21">
        <v>1</v>
      </c>
      <c r="L4437" s="21">
        <f t="shared" si="524"/>
        <v>0</v>
      </c>
      <c r="M4437" s="21" t="s">
        <v>6237</v>
      </c>
      <c r="N4437" s="30">
        <v>45985</v>
      </c>
      <c r="O4437" s="48">
        <v>16929</v>
      </c>
      <c r="P4437" s="21" t="s">
        <v>16</v>
      </c>
      <c r="Q4437" s="21" t="s">
        <v>5959</v>
      </c>
      <c r="R4437" s="21" t="s">
        <v>6091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>
        <f t="shared" si="525"/>
        <v>45985</v>
      </c>
      <c r="Y4437" s="21">
        <f t="shared" si="526"/>
        <v>0</v>
      </c>
      <c r="Z4437" s="21" t="str">
        <f t="shared" si="527"/>
        <v>Monday</v>
      </c>
      <c r="AA4437" s="21" t="str">
        <f t="shared" si="528"/>
        <v>Monday</v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x14ac:dyDescent="0.25">
      <c r="A4438" s="21">
        <v>4436</v>
      </c>
      <c r="B4438" s="21" t="s">
        <v>6031</v>
      </c>
      <c r="C4438" s="30">
        <v>45975</v>
      </c>
      <c r="D4438" s="30">
        <v>45982</v>
      </c>
      <c r="E4438" s="47">
        <v>115.5</v>
      </c>
      <c r="F4438" s="47">
        <f t="shared" si="522"/>
        <v>10164</v>
      </c>
      <c r="G4438" s="48">
        <f t="shared" si="523"/>
        <v>10164</v>
      </c>
      <c r="H4438" s="21">
        <v>100737</v>
      </c>
      <c r="I4438" s="21" t="s">
        <v>4747</v>
      </c>
      <c r="J4438" s="21">
        <v>1</v>
      </c>
      <c r="K4438" s="21">
        <v>1</v>
      </c>
      <c r="L4438" s="21">
        <f t="shared" si="524"/>
        <v>0</v>
      </c>
      <c r="M4438" s="21" t="s">
        <v>6115</v>
      </c>
      <c r="N4438" s="30">
        <v>45985</v>
      </c>
      <c r="O4438" s="48">
        <v>14107.5</v>
      </c>
      <c r="P4438" s="21" t="s">
        <v>254</v>
      </c>
      <c r="Q4438" s="21" t="s">
        <v>5959</v>
      </c>
      <c r="R4438" s="21" t="s">
        <v>6091</v>
      </c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>
        <f t="shared" si="525"/>
        <v>45985</v>
      </c>
      <c r="Y4438" s="21">
        <f t="shared" si="526"/>
        <v>0</v>
      </c>
      <c r="Z4438" s="21" t="str">
        <f t="shared" si="527"/>
        <v>Monday</v>
      </c>
      <c r="AA4438" s="21" t="str">
        <f t="shared" si="528"/>
        <v>Monday</v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x14ac:dyDescent="0.25">
      <c r="A4439" s="21">
        <v>4437</v>
      </c>
      <c r="B4439" s="21" t="s">
        <v>6031</v>
      </c>
      <c r="C4439" s="30">
        <v>45975</v>
      </c>
      <c r="D4439" s="30">
        <v>45982</v>
      </c>
      <c r="E4439" s="47">
        <v>19.8</v>
      </c>
      <c r="F4439" s="47">
        <f t="shared" si="522"/>
        <v>1742.4</v>
      </c>
      <c r="G4439" s="48">
        <f t="shared" si="523"/>
        <v>1742.4</v>
      </c>
      <c r="H4439" s="21">
        <v>101211</v>
      </c>
      <c r="I4439" s="21" t="s">
        <v>4748</v>
      </c>
      <c r="J4439" s="21">
        <v>1</v>
      </c>
      <c r="K4439" s="21">
        <v>1</v>
      </c>
      <c r="L4439" s="21">
        <f t="shared" si="524"/>
        <v>0</v>
      </c>
      <c r="M4439" s="21" t="s">
        <v>6115</v>
      </c>
      <c r="N4439" s="30"/>
      <c r="O4439" s="48">
        <v>2821.5</v>
      </c>
      <c r="P4439" s="21" t="s">
        <v>254</v>
      </c>
      <c r="Q4439" s="21"/>
      <c r="R4439" s="21"/>
      <c r="S4439" s="3">
        <v>4</v>
      </c>
      <c r="T4439" s="37" t="s">
        <v>6258</v>
      </c>
      <c r="U4439" s="21" t="s">
        <v>18</v>
      </c>
      <c r="V4439" s="21" t="str">
        <f>VLOOKUP(P4439,'Customer List'!B:C,2,)</f>
        <v>Delhi</v>
      </c>
      <c r="W4439" s="38"/>
      <c r="X4439" s="30" t="str">
        <f t="shared" si="525"/>
        <v/>
      </c>
      <c r="Y4439" s="21" t="str">
        <f t="shared" si="526"/>
        <v/>
      </c>
      <c r="Z4439" s="21" t="str">
        <f t="shared" si="527"/>
        <v/>
      </c>
      <c r="AA4439" s="21" t="str">
        <f t="shared" si="528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x14ac:dyDescent="0.25">
      <c r="A4440" s="21">
        <v>4438</v>
      </c>
      <c r="B4440" s="21" t="s">
        <v>6031</v>
      </c>
      <c r="C4440" s="30">
        <v>45975</v>
      </c>
      <c r="D4440" s="30">
        <v>45982</v>
      </c>
      <c r="E4440" s="47">
        <v>179.9</v>
      </c>
      <c r="F4440" s="47">
        <f t="shared" si="522"/>
        <v>15831.2</v>
      </c>
      <c r="G4440" s="48">
        <f t="shared" si="523"/>
        <v>15831.2</v>
      </c>
      <c r="H4440" s="21">
        <v>102036</v>
      </c>
      <c r="I4440" s="21" t="s">
        <v>5161</v>
      </c>
      <c r="J4440" s="21">
        <v>1</v>
      </c>
      <c r="K4440" s="21">
        <v>1</v>
      </c>
      <c r="L4440" s="21">
        <f t="shared" si="524"/>
        <v>0</v>
      </c>
      <c r="M4440" s="21" t="s">
        <v>6237</v>
      </c>
      <c r="N4440" s="30">
        <v>45985</v>
      </c>
      <c r="O4440" s="48">
        <v>21973.5</v>
      </c>
      <c r="P4440" s="21" t="s">
        <v>16</v>
      </c>
      <c r="Q4440" s="21"/>
      <c r="R4440" s="21"/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 t="str">
        <f t="shared" si="525"/>
        <v/>
      </c>
      <c r="Y4440" s="21" t="str">
        <f t="shared" si="526"/>
        <v/>
      </c>
      <c r="Z4440" s="21" t="str">
        <f t="shared" si="527"/>
        <v>Monday</v>
      </c>
      <c r="AA4440" s="21" t="str">
        <f t="shared" si="528"/>
        <v/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x14ac:dyDescent="0.25">
      <c r="A4441" s="21">
        <v>4439</v>
      </c>
      <c r="B4441" s="21" t="s">
        <v>6031</v>
      </c>
      <c r="C4441" s="30">
        <v>45975</v>
      </c>
      <c r="D4441" s="30">
        <v>45982</v>
      </c>
      <c r="E4441" s="47">
        <v>63</v>
      </c>
      <c r="F4441" s="47">
        <f t="shared" si="522"/>
        <v>5544</v>
      </c>
      <c r="G4441" s="48">
        <f t="shared" si="523"/>
        <v>5544</v>
      </c>
      <c r="H4441" s="21">
        <v>103012</v>
      </c>
      <c r="I4441" s="21" t="s">
        <v>5163</v>
      </c>
      <c r="J4441" s="21">
        <v>1</v>
      </c>
      <c r="K4441" s="21">
        <v>1</v>
      </c>
      <c r="L4441" s="21">
        <f t="shared" si="524"/>
        <v>0</v>
      </c>
      <c r="M4441" s="21" t="s">
        <v>6237</v>
      </c>
      <c r="N4441" s="30">
        <v>45985</v>
      </c>
      <c r="O4441" s="48">
        <v>8977.5</v>
      </c>
      <c r="P4441" s="21" t="s">
        <v>16</v>
      </c>
      <c r="Q4441" s="21" t="s">
        <v>5959</v>
      </c>
      <c r="R4441" s="21" t="s">
        <v>6091</v>
      </c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>
        <f t="shared" si="525"/>
        <v>45985</v>
      </c>
      <c r="Y4441" s="21">
        <f t="shared" si="526"/>
        <v>0</v>
      </c>
      <c r="Z4441" s="21" t="str">
        <f t="shared" si="527"/>
        <v>Monday</v>
      </c>
      <c r="AA4441" s="21" t="str">
        <f t="shared" si="528"/>
        <v>Monday</v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x14ac:dyDescent="0.25">
      <c r="A4442" s="21">
        <v>4440</v>
      </c>
      <c r="B4442" s="21" t="s">
        <v>6031</v>
      </c>
      <c r="C4442" s="30">
        <v>45975</v>
      </c>
      <c r="D4442" s="30">
        <v>45982</v>
      </c>
      <c r="E4442" s="47">
        <v>129</v>
      </c>
      <c r="F4442" s="47">
        <f t="shared" si="522"/>
        <v>11352</v>
      </c>
      <c r="G4442" s="48">
        <f t="shared" si="523"/>
        <v>11352</v>
      </c>
      <c r="H4442" s="21">
        <v>103030</v>
      </c>
      <c r="I4442" s="21" t="s">
        <v>5163</v>
      </c>
      <c r="J4442" s="21">
        <v>1</v>
      </c>
      <c r="K4442" s="21">
        <v>1</v>
      </c>
      <c r="L4442" s="21">
        <f t="shared" si="524"/>
        <v>0</v>
      </c>
      <c r="M4442" s="21" t="s">
        <v>6237</v>
      </c>
      <c r="N4442" s="30">
        <v>45985</v>
      </c>
      <c r="O4442" s="48">
        <v>18382.5</v>
      </c>
      <c r="P4442" s="21" t="s">
        <v>16</v>
      </c>
      <c r="Q4442" s="21" t="s">
        <v>5959</v>
      </c>
      <c r="R4442" s="21" t="s">
        <v>6091</v>
      </c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>
        <f t="shared" si="525"/>
        <v>45985</v>
      </c>
      <c r="Y4442" s="21">
        <f t="shared" si="526"/>
        <v>0</v>
      </c>
      <c r="Z4442" s="21" t="str">
        <f t="shared" si="527"/>
        <v>Monday</v>
      </c>
      <c r="AA4442" s="21" t="str">
        <f t="shared" si="528"/>
        <v>Monday</v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x14ac:dyDescent="0.25">
      <c r="A4443" s="21">
        <v>4441</v>
      </c>
      <c r="B4443" s="21" t="s">
        <v>6031</v>
      </c>
      <c r="C4443" s="30">
        <v>45975</v>
      </c>
      <c r="D4443" s="30">
        <v>45982</v>
      </c>
      <c r="E4443" s="47">
        <v>191.1</v>
      </c>
      <c r="F4443" s="47">
        <f t="shared" si="522"/>
        <v>16816.8</v>
      </c>
      <c r="G4443" s="48">
        <f t="shared" si="523"/>
        <v>16816.8</v>
      </c>
      <c r="H4443" s="21">
        <v>104440</v>
      </c>
      <c r="I4443" s="21" t="s">
        <v>5164</v>
      </c>
      <c r="J4443" s="21">
        <v>1</v>
      </c>
      <c r="K4443" s="21">
        <v>1</v>
      </c>
      <c r="L4443" s="21">
        <f t="shared" si="524"/>
        <v>0</v>
      </c>
      <c r="M4443" s="21" t="s">
        <v>6237</v>
      </c>
      <c r="N4443" s="30">
        <v>45985</v>
      </c>
      <c r="O4443" s="48">
        <v>23341.5</v>
      </c>
      <c r="P4443" s="21" t="s">
        <v>16</v>
      </c>
      <c r="Q4443" s="21" t="s">
        <v>5959</v>
      </c>
      <c r="R4443" s="21" t="s">
        <v>6091</v>
      </c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>
        <f t="shared" si="525"/>
        <v>45985</v>
      </c>
      <c r="Y4443" s="21">
        <f t="shared" si="526"/>
        <v>0</v>
      </c>
      <c r="Z4443" s="21" t="str">
        <f t="shared" si="527"/>
        <v>Monday</v>
      </c>
      <c r="AA4443" s="21" t="str">
        <f t="shared" si="528"/>
        <v>Monday</v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x14ac:dyDescent="0.25">
      <c r="A4444" s="21">
        <v>4442</v>
      </c>
      <c r="B4444" s="21" t="s">
        <v>6031</v>
      </c>
      <c r="C4444" s="30">
        <v>45975</v>
      </c>
      <c r="D4444" s="30">
        <v>45982</v>
      </c>
      <c r="E4444" s="47">
        <v>216.3</v>
      </c>
      <c r="F4444" s="47">
        <f t="shared" si="522"/>
        <v>19034.400000000001</v>
      </c>
      <c r="G4444" s="48">
        <f t="shared" si="523"/>
        <v>19034.400000000001</v>
      </c>
      <c r="H4444" s="21">
        <v>104445</v>
      </c>
      <c r="I4444" s="21" t="s">
        <v>5164</v>
      </c>
      <c r="J4444" s="21">
        <v>1</v>
      </c>
      <c r="K4444" s="21">
        <v>1</v>
      </c>
      <c r="L4444" s="21">
        <f t="shared" si="524"/>
        <v>0</v>
      </c>
      <c r="M4444" s="21" t="s">
        <v>6237</v>
      </c>
      <c r="N4444" s="30">
        <v>45985</v>
      </c>
      <c r="O4444" s="48">
        <v>26419.5</v>
      </c>
      <c r="P4444" s="21" t="s">
        <v>16</v>
      </c>
      <c r="Q4444" s="21" t="s">
        <v>5959</v>
      </c>
      <c r="R4444" s="21" t="s">
        <v>6091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>
        <f t="shared" si="525"/>
        <v>45985</v>
      </c>
      <c r="Y4444" s="21">
        <f t="shared" si="526"/>
        <v>0</v>
      </c>
      <c r="Z4444" s="21" t="str">
        <f t="shared" si="527"/>
        <v>Monday</v>
      </c>
      <c r="AA4444" s="21" t="str">
        <f t="shared" si="528"/>
        <v>Monday</v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x14ac:dyDescent="0.25">
      <c r="A4445" s="21">
        <v>4443</v>
      </c>
      <c r="B4445" s="21" t="s">
        <v>6031</v>
      </c>
      <c r="C4445" s="30">
        <v>45975</v>
      </c>
      <c r="D4445" s="30">
        <v>45982</v>
      </c>
      <c r="E4445" s="47">
        <v>186.6</v>
      </c>
      <c r="F4445" s="47">
        <f t="shared" si="522"/>
        <v>16420.8</v>
      </c>
      <c r="G4445" s="48">
        <f t="shared" si="523"/>
        <v>16420.8</v>
      </c>
      <c r="H4445" s="21">
        <v>108110</v>
      </c>
      <c r="I4445" s="21" t="s">
        <v>6032</v>
      </c>
      <c r="J4445" s="21">
        <v>1</v>
      </c>
      <c r="K4445" s="21">
        <v>1</v>
      </c>
      <c r="L4445" s="21">
        <f t="shared" si="524"/>
        <v>0</v>
      </c>
      <c r="M4445" s="21" t="s">
        <v>6237</v>
      </c>
      <c r="N4445" s="30">
        <v>45985</v>
      </c>
      <c r="O4445" s="48">
        <v>26590.5</v>
      </c>
      <c r="P4445" s="21" t="s">
        <v>16</v>
      </c>
      <c r="Q4445" s="21" t="s">
        <v>5959</v>
      </c>
      <c r="R4445" s="21" t="s">
        <v>6091</v>
      </c>
      <c r="S4445" s="3">
        <v>4</v>
      </c>
      <c r="T4445" s="37"/>
      <c r="U4445" s="21" t="s">
        <v>18</v>
      </c>
      <c r="V4445" s="21" t="str">
        <f>VLOOKUP(P4445,'Customer List'!B:C,2,)</f>
        <v>Delhi</v>
      </c>
      <c r="W4445" s="38"/>
      <c r="X4445" s="30">
        <f t="shared" si="525"/>
        <v>45985</v>
      </c>
      <c r="Y4445" s="21">
        <f t="shared" si="526"/>
        <v>0</v>
      </c>
      <c r="Z4445" s="21" t="str">
        <f t="shared" si="527"/>
        <v>Monday</v>
      </c>
      <c r="AA4445" s="21" t="str">
        <f t="shared" si="528"/>
        <v>Monday</v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x14ac:dyDescent="0.25">
      <c r="A4446" s="21">
        <v>4444</v>
      </c>
      <c r="B4446" s="21" t="s">
        <v>6031</v>
      </c>
      <c r="C4446" s="30">
        <v>45975</v>
      </c>
      <c r="D4446" s="30">
        <v>45982</v>
      </c>
      <c r="E4446" s="47">
        <v>171.5</v>
      </c>
      <c r="F4446" s="47">
        <f t="shared" si="522"/>
        <v>15092</v>
      </c>
      <c r="G4446" s="48">
        <f t="shared" si="523"/>
        <v>15092</v>
      </c>
      <c r="H4446" s="21">
        <v>116523</v>
      </c>
      <c r="I4446" s="21" t="s">
        <v>6033</v>
      </c>
      <c r="J4446" s="21">
        <v>1</v>
      </c>
      <c r="K4446" s="21">
        <v>1</v>
      </c>
      <c r="L4446" s="21">
        <f t="shared" si="524"/>
        <v>0</v>
      </c>
      <c r="M4446" s="21" t="s">
        <v>6115</v>
      </c>
      <c r="N4446" s="30"/>
      <c r="O4446" s="48">
        <v>20947.5</v>
      </c>
      <c r="P4446" s="21" t="s">
        <v>254</v>
      </c>
      <c r="Q4446" s="21"/>
      <c r="R4446" s="21"/>
      <c r="S4446" s="3">
        <v>4</v>
      </c>
      <c r="T4446" s="37" t="s">
        <v>6258</v>
      </c>
      <c r="U4446" s="21" t="s">
        <v>18</v>
      </c>
      <c r="V4446" s="21" t="str">
        <f>VLOOKUP(P4446,'Customer List'!B:C,2,)</f>
        <v>Delhi</v>
      </c>
      <c r="W4446" s="38"/>
      <c r="X4446" s="30" t="str">
        <f t="shared" si="525"/>
        <v/>
      </c>
      <c r="Y4446" s="21" t="str">
        <f t="shared" si="526"/>
        <v/>
      </c>
      <c r="Z4446" s="21" t="str">
        <f t="shared" si="527"/>
        <v/>
      </c>
      <c r="AA4446" s="21" t="str">
        <f t="shared" si="528"/>
        <v/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x14ac:dyDescent="0.25">
      <c r="A4447" s="21">
        <v>4445</v>
      </c>
      <c r="B4447" s="21" t="s">
        <v>6031</v>
      </c>
      <c r="C4447" s="30">
        <v>45975</v>
      </c>
      <c r="D4447" s="30">
        <v>45982</v>
      </c>
      <c r="E4447" s="47">
        <v>188.4</v>
      </c>
      <c r="F4447" s="47">
        <f t="shared" si="522"/>
        <v>16579.2</v>
      </c>
      <c r="G4447" s="48">
        <f t="shared" si="523"/>
        <v>16579.2</v>
      </c>
      <c r="H4447" s="21">
        <v>120108</v>
      </c>
      <c r="I4447" s="21" t="s">
        <v>6034</v>
      </c>
      <c r="J4447" s="21">
        <v>1</v>
      </c>
      <c r="K4447" s="21">
        <v>1</v>
      </c>
      <c r="L4447" s="21">
        <f t="shared" si="524"/>
        <v>0</v>
      </c>
      <c r="M4447" s="21" t="s">
        <v>6237</v>
      </c>
      <c r="N4447" s="30">
        <v>45985</v>
      </c>
      <c r="O4447" s="48">
        <v>26847</v>
      </c>
      <c r="P4447" s="21" t="s">
        <v>16</v>
      </c>
      <c r="Q4447" s="21" t="s">
        <v>5959</v>
      </c>
      <c r="R4447" s="21" t="s">
        <v>6091</v>
      </c>
      <c r="S4447" s="3">
        <v>4</v>
      </c>
      <c r="T4447" s="37"/>
      <c r="U4447" s="21" t="s">
        <v>18</v>
      </c>
      <c r="V4447" s="21" t="str">
        <f>VLOOKUP(P4447,'Customer List'!B:C,2,)</f>
        <v>Delhi</v>
      </c>
      <c r="W4447" s="38"/>
      <c r="X4447" s="30">
        <f t="shared" si="525"/>
        <v>45985</v>
      </c>
      <c r="Y4447" s="21">
        <f t="shared" si="526"/>
        <v>0</v>
      </c>
      <c r="Z4447" s="21" t="str">
        <f t="shared" si="527"/>
        <v>Monday</v>
      </c>
      <c r="AA4447" s="21" t="str">
        <f t="shared" si="528"/>
        <v>Monday</v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x14ac:dyDescent="0.25">
      <c r="A4448" s="21">
        <v>4446</v>
      </c>
      <c r="B4448" s="21" t="s">
        <v>6031</v>
      </c>
      <c r="C4448" s="30">
        <v>45975</v>
      </c>
      <c r="D4448" s="30">
        <v>45982</v>
      </c>
      <c r="E4448" s="47">
        <v>53.4</v>
      </c>
      <c r="F4448" s="47">
        <f t="shared" si="522"/>
        <v>4699.2</v>
      </c>
      <c r="G4448" s="48">
        <f t="shared" si="523"/>
        <v>4699.2</v>
      </c>
      <c r="H4448" s="21">
        <v>127605</v>
      </c>
      <c r="I4448" s="21" t="s">
        <v>5171</v>
      </c>
      <c r="J4448" s="21">
        <v>1</v>
      </c>
      <c r="K4448" s="21">
        <v>1</v>
      </c>
      <c r="L4448" s="21">
        <f t="shared" si="524"/>
        <v>0</v>
      </c>
      <c r="M4448" s="21" t="s">
        <v>6115</v>
      </c>
      <c r="N4448" s="30"/>
      <c r="O4448" s="48">
        <v>7609.5</v>
      </c>
      <c r="P4448" s="21" t="s">
        <v>254</v>
      </c>
      <c r="Q4448" s="21"/>
      <c r="R4448" s="21"/>
      <c r="S4448" s="3">
        <v>4</v>
      </c>
      <c r="T4448" s="37" t="s">
        <v>6258</v>
      </c>
      <c r="U4448" s="21" t="s">
        <v>18</v>
      </c>
      <c r="V4448" s="21" t="str">
        <f>VLOOKUP(P4448,'Customer List'!B:C,2,)</f>
        <v>Delhi</v>
      </c>
      <c r="W4448" s="38"/>
      <c r="X4448" s="30" t="str">
        <f t="shared" si="525"/>
        <v/>
      </c>
      <c r="Y4448" s="21" t="str">
        <f t="shared" si="526"/>
        <v/>
      </c>
      <c r="Z4448" s="21" t="str">
        <f t="shared" si="527"/>
        <v/>
      </c>
      <c r="AA4448" s="21" t="str">
        <f t="shared" si="528"/>
        <v/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x14ac:dyDescent="0.25">
      <c r="A4449" s="21">
        <v>4447</v>
      </c>
      <c r="B4449" s="21" t="s">
        <v>6031</v>
      </c>
      <c r="C4449" s="30">
        <v>45975</v>
      </c>
      <c r="D4449" s="30">
        <v>45982</v>
      </c>
      <c r="E4449" s="47">
        <v>52.8</v>
      </c>
      <c r="F4449" s="47">
        <f t="shared" si="522"/>
        <v>4646.3999999999996</v>
      </c>
      <c r="G4449" s="48">
        <f t="shared" si="523"/>
        <v>4646.3999999999996</v>
      </c>
      <c r="H4449" s="21">
        <v>127613</v>
      </c>
      <c r="I4449" s="21" t="s">
        <v>5171</v>
      </c>
      <c r="J4449" s="21">
        <v>1</v>
      </c>
      <c r="K4449" s="21">
        <v>1</v>
      </c>
      <c r="L4449" s="21">
        <f t="shared" si="524"/>
        <v>0</v>
      </c>
      <c r="M4449" s="21" t="s">
        <v>6196</v>
      </c>
      <c r="N4449" s="30">
        <v>45983</v>
      </c>
      <c r="O4449" s="48">
        <v>8184</v>
      </c>
      <c r="P4449" s="21" t="s">
        <v>621</v>
      </c>
      <c r="Q4449" s="60">
        <v>58158454760</v>
      </c>
      <c r="R4449" s="21" t="s">
        <v>6107</v>
      </c>
      <c r="S4449" s="3">
        <v>4</v>
      </c>
      <c r="T4449" s="37"/>
      <c r="U4449" s="21" t="s">
        <v>18</v>
      </c>
      <c r="V4449" s="21" t="str">
        <f>VLOOKUP(P4449,'Customer List'!B:C,2,)</f>
        <v>Hyderabad</v>
      </c>
      <c r="W4449" s="38"/>
      <c r="X4449" s="30">
        <v>45985</v>
      </c>
      <c r="Y4449" s="21">
        <f t="shared" si="526"/>
        <v>2</v>
      </c>
      <c r="Z4449" s="21" t="str">
        <f t="shared" si="527"/>
        <v>Saturday</v>
      </c>
      <c r="AA4449" s="21" t="str">
        <f t="shared" si="528"/>
        <v>Monday</v>
      </c>
      <c r="AB4449" s="21" t="str">
        <f>VLOOKUP(U4449,'Currency Sheet'!A:C,3,)</f>
        <v>DOLLAR</v>
      </c>
      <c r="AC4449" s="42" t="str">
        <f>VLOOKUP(P4449,'Customer List'!B:D,3,)</f>
        <v>OutStation</v>
      </c>
    </row>
    <row r="4450" spans="1:29" x14ac:dyDescent="0.25">
      <c r="A4450" s="21">
        <v>4448</v>
      </c>
      <c r="B4450" s="21" t="s">
        <v>6031</v>
      </c>
      <c r="C4450" s="30">
        <v>45975</v>
      </c>
      <c r="D4450" s="30">
        <v>45982</v>
      </c>
      <c r="E4450" s="47">
        <v>74.400000000000006</v>
      </c>
      <c r="F4450" s="47">
        <f t="shared" si="522"/>
        <v>6547.2000000000007</v>
      </c>
      <c r="G4450" s="48">
        <f t="shared" si="523"/>
        <v>6547.2000000000007</v>
      </c>
      <c r="H4450" s="21">
        <v>128017</v>
      </c>
      <c r="I4450" s="21" t="s">
        <v>5839</v>
      </c>
      <c r="J4450" s="21">
        <v>1</v>
      </c>
      <c r="K4450" s="21">
        <v>1</v>
      </c>
      <c r="L4450" s="21">
        <f t="shared" si="524"/>
        <v>0</v>
      </c>
      <c r="M4450" s="21" t="s">
        <v>6115</v>
      </c>
      <c r="N4450" s="30"/>
      <c r="O4450" s="48">
        <v>10602</v>
      </c>
      <c r="P4450" s="21" t="s">
        <v>254</v>
      </c>
      <c r="Q4450" s="21"/>
      <c r="R4450" s="21"/>
      <c r="S4450" s="3">
        <v>4</v>
      </c>
      <c r="T4450" s="37" t="s">
        <v>6258</v>
      </c>
      <c r="U4450" s="21" t="s">
        <v>18</v>
      </c>
      <c r="V4450" s="21" t="str">
        <f>VLOOKUP(P4450,'Customer List'!B:C,2,)</f>
        <v>Delhi</v>
      </c>
      <c r="W4450" s="38"/>
      <c r="X4450" s="30" t="str">
        <f t="shared" si="525"/>
        <v/>
      </c>
      <c r="Y4450" s="21" t="str">
        <f t="shared" si="526"/>
        <v/>
      </c>
      <c r="Z4450" s="21" t="str">
        <f t="shared" si="527"/>
        <v/>
      </c>
      <c r="AA4450" s="21" t="str">
        <f t="shared" si="528"/>
        <v/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x14ac:dyDescent="0.25">
      <c r="A4451" s="21">
        <v>4449</v>
      </c>
      <c r="B4451" s="21" t="s">
        <v>6031</v>
      </c>
      <c r="C4451" s="30">
        <v>45975</v>
      </c>
      <c r="D4451" s="30">
        <v>45982</v>
      </c>
      <c r="E4451" s="47">
        <v>243</v>
      </c>
      <c r="F4451" s="47">
        <f t="shared" si="522"/>
        <v>21384</v>
      </c>
      <c r="G4451" s="48">
        <f t="shared" si="523"/>
        <v>21384</v>
      </c>
      <c r="H4451" s="21">
        <v>129822</v>
      </c>
      <c r="I4451" s="21" t="s">
        <v>6035</v>
      </c>
      <c r="J4451" s="21">
        <v>1</v>
      </c>
      <c r="K4451" s="21">
        <v>1</v>
      </c>
      <c r="L4451" s="21">
        <f t="shared" si="524"/>
        <v>0</v>
      </c>
      <c r="M4451" s="21" t="s">
        <v>6237</v>
      </c>
      <c r="N4451" s="30">
        <v>45985</v>
      </c>
      <c r="O4451" s="48">
        <v>34627.5</v>
      </c>
      <c r="P4451" s="21" t="s">
        <v>16</v>
      </c>
      <c r="Q4451" s="21" t="s">
        <v>5959</v>
      </c>
      <c r="R4451" s="21" t="s">
        <v>6091</v>
      </c>
      <c r="S4451" s="3">
        <v>4</v>
      </c>
      <c r="T4451" s="37"/>
      <c r="U4451" s="21" t="s">
        <v>18</v>
      </c>
      <c r="V4451" s="21" t="str">
        <f>VLOOKUP(P4451,'Customer List'!B:C,2,)</f>
        <v>Delhi</v>
      </c>
      <c r="W4451" s="38"/>
      <c r="X4451" s="30">
        <f t="shared" si="525"/>
        <v>45985</v>
      </c>
      <c r="Y4451" s="21">
        <f t="shared" si="526"/>
        <v>0</v>
      </c>
      <c r="Z4451" s="21" t="str">
        <f t="shared" si="527"/>
        <v>Monday</v>
      </c>
      <c r="AA4451" s="21" t="str">
        <f t="shared" si="528"/>
        <v>Monday</v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x14ac:dyDescent="0.25">
      <c r="A4452" s="21">
        <v>4450</v>
      </c>
      <c r="B4452" s="21" t="s">
        <v>6031</v>
      </c>
      <c r="C4452" s="30">
        <v>45975</v>
      </c>
      <c r="D4452" s="30">
        <v>45982</v>
      </c>
      <c r="E4452" s="47">
        <v>208.2</v>
      </c>
      <c r="F4452" s="47">
        <f t="shared" si="522"/>
        <v>18321.599999999999</v>
      </c>
      <c r="G4452" s="48">
        <f t="shared" si="523"/>
        <v>18321.599999999999</v>
      </c>
      <c r="H4452" s="21">
        <v>135224</v>
      </c>
      <c r="I4452" s="21" t="s">
        <v>5172</v>
      </c>
      <c r="J4452" s="21">
        <v>1</v>
      </c>
      <c r="K4452" s="21">
        <v>1</v>
      </c>
      <c r="L4452" s="21">
        <f t="shared" si="524"/>
        <v>0</v>
      </c>
      <c r="M4452" s="21" t="s">
        <v>6237</v>
      </c>
      <c r="N4452" s="30">
        <v>45985</v>
      </c>
      <c r="O4452" s="48">
        <v>29668.5</v>
      </c>
      <c r="P4452" s="21" t="s">
        <v>16</v>
      </c>
      <c r="Q4452" s="21" t="s">
        <v>5959</v>
      </c>
      <c r="R4452" s="21" t="s">
        <v>6091</v>
      </c>
      <c r="S4452" s="3">
        <v>4</v>
      </c>
      <c r="T4452" s="37"/>
      <c r="U4452" s="21" t="s">
        <v>18</v>
      </c>
      <c r="V4452" s="21" t="str">
        <f>VLOOKUP(P4452,'Customer List'!B:C,2,)</f>
        <v>Delhi</v>
      </c>
      <c r="W4452" s="38"/>
      <c r="X4452" s="30">
        <f t="shared" si="525"/>
        <v>45985</v>
      </c>
      <c r="Y4452" s="21">
        <f t="shared" si="526"/>
        <v>0</v>
      </c>
      <c r="Z4452" s="21" t="str">
        <f t="shared" si="527"/>
        <v>Monday</v>
      </c>
      <c r="AA4452" s="21" t="str">
        <f t="shared" si="528"/>
        <v>Monday</v>
      </c>
      <c r="AB4452" s="21" t="str">
        <f>VLOOKUP(U4452,'Currency Sheet'!A:C,3,)</f>
        <v>DOLLAR</v>
      </c>
      <c r="AC4452" s="42" t="str">
        <f>VLOOKUP(P4452,'Customer List'!B:D,3,)</f>
        <v>Local</v>
      </c>
    </row>
    <row r="4453" spans="1:29" x14ac:dyDescent="0.25">
      <c r="A4453" s="21">
        <v>4451</v>
      </c>
      <c r="B4453" s="21" t="s">
        <v>6031</v>
      </c>
      <c r="C4453" s="30">
        <v>45975</v>
      </c>
      <c r="D4453" s="30">
        <v>45982</v>
      </c>
      <c r="E4453" s="47">
        <v>204.4</v>
      </c>
      <c r="F4453" s="47">
        <f t="shared" si="522"/>
        <v>17987.2</v>
      </c>
      <c r="G4453" s="48">
        <f t="shared" si="523"/>
        <v>17987.2</v>
      </c>
      <c r="H4453" s="21">
        <v>145517</v>
      </c>
      <c r="I4453" s="21" t="s">
        <v>4765</v>
      </c>
      <c r="J4453" s="21">
        <v>1</v>
      </c>
      <c r="K4453" s="21">
        <v>1</v>
      </c>
      <c r="L4453" s="21">
        <f t="shared" si="524"/>
        <v>0</v>
      </c>
      <c r="M4453" s="21" t="s">
        <v>6237</v>
      </c>
      <c r="N4453" s="30">
        <v>45985</v>
      </c>
      <c r="O4453" s="48">
        <v>24966</v>
      </c>
      <c r="P4453" s="21" t="s">
        <v>16</v>
      </c>
      <c r="Q4453" s="21" t="s">
        <v>5959</v>
      </c>
      <c r="R4453" s="21" t="s">
        <v>6091</v>
      </c>
      <c r="S4453" s="3">
        <v>4</v>
      </c>
      <c r="T4453" s="37"/>
      <c r="U4453" s="21" t="s">
        <v>18</v>
      </c>
      <c r="V4453" s="21" t="str">
        <f>VLOOKUP(P4453,'Customer List'!B:C,2,)</f>
        <v>Delhi</v>
      </c>
      <c r="W4453" s="38"/>
      <c r="X4453" s="30">
        <f t="shared" si="525"/>
        <v>45985</v>
      </c>
      <c r="Y4453" s="21">
        <f t="shared" si="526"/>
        <v>0</v>
      </c>
      <c r="Z4453" s="21" t="str">
        <f t="shared" si="527"/>
        <v>Monday</v>
      </c>
      <c r="AA4453" s="21" t="str">
        <f t="shared" si="528"/>
        <v>Monday</v>
      </c>
      <c r="AB4453" s="21" t="str">
        <f>VLOOKUP(U4453,'Currency Sheet'!A:C,3,)</f>
        <v>DOLLAR</v>
      </c>
      <c r="AC4453" s="42" t="str">
        <f>VLOOKUP(P4453,'Customer List'!B:D,3,)</f>
        <v>Local</v>
      </c>
    </row>
    <row r="4454" spans="1:29" x14ac:dyDescent="0.25">
      <c r="A4454" s="21">
        <v>4452</v>
      </c>
      <c r="B4454" s="21" t="s">
        <v>6031</v>
      </c>
      <c r="C4454" s="30">
        <v>45975</v>
      </c>
      <c r="D4454" s="30">
        <v>45982</v>
      </c>
      <c r="E4454" s="47">
        <v>48</v>
      </c>
      <c r="F4454" s="47">
        <f t="shared" si="522"/>
        <v>4224</v>
      </c>
      <c r="G4454" s="48">
        <f t="shared" si="523"/>
        <v>4224</v>
      </c>
      <c r="H4454" s="21">
        <v>152407</v>
      </c>
      <c r="I4454" s="21" t="s">
        <v>5166</v>
      </c>
      <c r="J4454" s="21">
        <v>1</v>
      </c>
      <c r="K4454" s="21">
        <v>1</v>
      </c>
      <c r="L4454" s="21">
        <f t="shared" si="524"/>
        <v>0</v>
      </c>
      <c r="M4454" s="21" t="s">
        <v>6196</v>
      </c>
      <c r="N4454" s="30">
        <v>45983</v>
      </c>
      <c r="O4454" s="48">
        <v>7440</v>
      </c>
      <c r="P4454" s="21" t="s">
        <v>621</v>
      </c>
      <c r="Q4454" s="60">
        <v>58158454760</v>
      </c>
      <c r="R4454" s="21" t="s">
        <v>6107</v>
      </c>
      <c r="S4454" s="3">
        <v>4</v>
      </c>
      <c r="T4454" s="37"/>
      <c r="U4454" s="21" t="s">
        <v>18</v>
      </c>
      <c r="V4454" s="21" t="str">
        <f>VLOOKUP(P4454,'Customer List'!B:C,2,)</f>
        <v>Hyderabad</v>
      </c>
      <c r="W4454" s="38"/>
      <c r="X4454" s="30">
        <v>45985</v>
      </c>
      <c r="Y4454" s="21">
        <f t="shared" si="526"/>
        <v>2</v>
      </c>
      <c r="Z4454" s="21" t="str">
        <f t="shared" si="527"/>
        <v>Saturday</v>
      </c>
      <c r="AA4454" s="21" t="str">
        <f t="shared" si="528"/>
        <v>Monday</v>
      </c>
      <c r="AB4454" s="21" t="str">
        <f>VLOOKUP(U4454,'Currency Sheet'!A:C,3,)</f>
        <v>DOLLAR</v>
      </c>
      <c r="AC4454" s="42" t="str">
        <f>VLOOKUP(P4454,'Customer List'!B:D,3,)</f>
        <v>OutStation</v>
      </c>
    </row>
    <row r="4455" spans="1:29" x14ac:dyDescent="0.25">
      <c r="A4455" s="21">
        <v>4453</v>
      </c>
      <c r="B4455" s="21" t="s">
        <v>6031</v>
      </c>
      <c r="C4455" s="30">
        <v>45975</v>
      </c>
      <c r="D4455" s="30">
        <v>45982</v>
      </c>
      <c r="E4455" s="47">
        <v>216</v>
      </c>
      <c r="F4455" s="47">
        <f t="shared" si="522"/>
        <v>19008</v>
      </c>
      <c r="G4455" s="48">
        <f t="shared" si="523"/>
        <v>19008</v>
      </c>
      <c r="H4455" s="21">
        <v>155904</v>
      </c>
      <c r="I4455" s="21" t="s">
        <v>6036</v>
      </c>
      <c r="J4455" s="21">
        <v>1</v>
      </c>
      <c r="K4455" s="21">
        <v>1</v>
      </c>
      <c r="L4455" s="21">
        <f t="shared" si="524"/>
        <v>0</v>
      </c>
      <c r="M4455" s="21" t="s">
        <v>6237</v>
      </c>
      <c r="N4455" s="30">
        <v>45985</v>
      </c>
      <c r="O4455" s="48">
        <v>30780</v>
      </c>
      <c r="P4455" s="21" t="s">
        <v>16</v>
      </c>
      <c r="Q4455" s="21" t="s">
        <v>5959</v>
      </c>
      <c r="R4455" s="21" t="s">
        <v>6091</v>
      </c>
      <c r="S4455" s="3">
        <v>4</v>
      </c>
      <c r="T4455" s="37"/>
      <c r="U4455" s="21" t="s">
        <v>18</v>
      </c>
      <c r="V4455" s="21" t="str">
        <f>VLOOKUP(P4455,'Customer List'!B:C,2,)</f>
        <v>Delhi</v>
      </c>
      <c r="W4455" s="38"/>
      <c r="X4455" s="30">
        <f t="shared" si="525"/>
        <v>45985</v>
      </c>
      <c r="Y4455" s="21">
        <f t="shared" si="526"/>
        <v>0</v>
      </c>
      <c r="Z4455" s="21" t="str">
        <f t="shared" si="527"/>
        <v>Monday</v>
      </c>
      <c r="AA4455" s="21" t="str">
        <f t="shared" si="528"/>
        <v>Monday</v>
      </c>
      <c r="AB4455" s="21" t="str">
        <f>VLOOKUP(U4455,'Currency Sheet'!A:C,3,)</f>
        <v>DOLLAR</v>
      </c>
      <c r="AC4455" s="42" t="str">
        <f>VLOOKUP(P4455,'Customer List'!B:D,3,)</f>
        <v>Local</v>
      </c>
    </row>
    <row r="4456" spans="1:29" x14ac:dyDescent="0.25">
      <c r="A4456" s="21">
        <v>4454</v>
      </c>
      <c r="B4456" s="21" t="s">
        <v>6031</v>
      </c>
      <c r="C4456" s="30">
        <v>45975</v>
      </c>
      <c r="D4456" s="30">
        <v>45982</v>
      </c>
      <c r="E4456" s="47">
        <v>21.6</v>
      </c>
      <c r="F4456" s="47">
        <f t="shared" si="522"/>
        <v>1900.8000000000002</v>
      </c>
      <c r="G4456" s="48">
        <f t="shared" si="523"/>
        <v>1900.8000000000002</v>
      </c>
      <c r="H4456" s="21">
        <v>157607</v>
      </c>
      <c r="I4456" s="21" t="s">
        <v>5825</v>
      </c>
      <c r="J4456" s="21">
        <v>1</v>
      </c>
      <c r="K4456" s="21">
        <v>1</v>
      </c>
      <c r="L4456" s="21">
        <f t="shared" si="524"/>
        <v>0</v>
      </c>
      <c r="M4456" s="21" t="s">
        <v>6196</v>
      </c>
      <c r="N4456" s="30">
        <v>45983</v>
      </c>
      <c r="O4456" s="48">
        <v>3348</v>
      </c>
      <c r="P4456" s="21" t="s">
        <v>621</v>
      </c>
      <c r="Q4456" s="60">
        <v>58158454760</v>
      </c>
      <c r="R4456" s="21" t="s">
        <v>6107</v>
      </c>
      <c r="S4456" s="3">
        <v>4</v>
      </c>
      <c r="T4456" s="37"/>
      <c r="U4456" s="21" t="s">
        <v>18</v>
      </c>
      <c r="V4456" s="21" t="str">
        <f>VLOOKUP(P4456,'Customer List'!B:C,2,)</f>
        <v>Hyderabad</v>
      </c>
      <c r="W4456" s="38"/>
      <c r="X4456" s="30">
        <v>45985</v>
      </c>
      <c r="Y4456" s="21">
        <f t="shared" si="526"/>
        <v>2</v>
      </c>
      <c r="Z4456" s="21" t="str">
        <f t="shared" si="527"/>
        <v>Saturday</v>
      </c>
      <c r="AA4456" s="21" t="str">
        <f t="shared" si="528"/>
        <v>Monday</v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x14ac:dyDescent="0.25">
      <c r="A4457" s="21">
        <v>4455</v>
      </c>
      <c r="B4457" s="21" t="s">
        <v>6031</v>
      </c>
      <c r="C4457" s="30">
        <v>45975</v>
      </c>
      <c r="D4457" s="30">
        <v>45982</v>
      </c>
      <c r="E4457" s="47">
        <v>33</v>
      </c>
      <c r="F4457" s="47">
        <f t="shared" si="522"/>
        <v>2904</v>
      </c>
      <c r="G4457" s="48">
        <f t="shared" si="523"/>
        <v>2904</v>
      </c>
      <c r="H4457" s="21">
        <v>300306</v>
      </c>
      <c r="I4457" s="21" t="s">
        <v>4767</v>
      </c>
      <c r="J4457" s="21">
        <v>1</v>
      </c>
      <c r="K4457" s="21">
        <v>1</v>
      </c>
      <c r="L4457" s="21">
        <f t="shared" si="524"/>
        <v>0</v>
      </c>
      <c r="M4457" s="21" t="s">
        <v>6193</v>
      </c>
      <c r="N4457" s="30">
        <v>45983</v>
      </c>
      <c r="O4457" s="48">
        <v>5115</v>
      </c>
      <c r="P4457" s="21" t="s">
        <v>2046</v>
      </c>
      <c r="Q4457" s="60">
        <v>58158457711</v>
      </c>
      <c r="R4457" s="21" t="s">
        <v>6107</v>
      </c>
      <c r="S4457" s="3">
        <v>4</v>
      </c>
      <c r="T4457" s="37"/>
      <c r="U4457" s="21" t="s">
        <v>18</v>
      </c>
      <c r="V4457" s="21" t="str">
        <f>VLOOKUP(P4457,'Customer List'!B:C,2,)</f>
        <v>Banglore</v>
      </c>
      <c r="W4457" s="38"/>
      <c r="X4457" s="30">
        <v>45985</v>
      </c>
      <c r="Y4457" s="21">
        <f t="shared" si="526"/>
        <v>2</v>
      </c>
      <c r="Z4457" s="21" t="str">
        <f t="shared" si="527"/>
        <v>Saturday</v>
      </c>
      <c r="AA4457" s="21" t="str">
        <f t="shared" si="528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x14ac:dyDescent="0.25">
      <c r="A4458" s="21">
        <v>4456</v>
      </c>
      <c r="B4458" s="21" t="s">
        <v>6031</v>
      </c>
      <c r="C4458" s="30">
        <v>45975</v>
      </c>
      <c r="D4458" s="30">
        <v>45982</v>
      </c>
      <c r="E4458" s="47">
        <v>145.19999999999999</v>
      </c>
      <c r="F4458" s="47">
        <f t="shared" si="522"/>
        <v>12777.599999999999</v>
      </c>
      <c r="G4458" s="48">
        <f t="shared" si="523"/>
        <v>12777.599999999999</v>
      </c>
      <c r="H4458" s="21">
        <v>302008</v>
      </c>
      <c r="I4458" s="21" t="s">
        <v>5179</v>
      </c>
      <c r="J4458" s="21">
        <v>1</v>
      </c>
      <c r="K4458" s="21">
        <v>1</v>
      </c>
      <c r="L4458" s="21">
        <f t="shared" si="524"/>
        <v>0</v>
      </c>
      <c r="M4458" s="21" t="s">
        <v>6193</v>
      </c>
      <c r="N4458" s="30">
        <v>45983</v>
      </c>
      <c r="O4458" s="48">
        <v>22506</v>
      </c>
      <c r="P4458" s="21" t="s">
        <v>2046</v>
      </c>
      <c r="Q4458" s="60">
        <v>58158457711</v>
      </c>
      <c r="R4458" s="21" t="s">
        <v>6107</v>
      </c>
      <c r="S4458" s="3">
        <v>4</v>
      </c>
      <c r="T4458" s="37"/>
      <c r="U4458" s="21" t="s">
        <v>18</v>
      </c>
      <c r="V4458" s="21" t="str">
        <f>VLOOKUP(P4458,'Customer List'!B:C,2,)</f>
        <v>Banglore</v>
      </c>
      <c r="W4458" s="38"/>
      <c r="X4458" s="30">
        <v>45985</v>
      </c>
      <c r="Y4458" s="21">
        <f t="shared" si="526"/>
        <v>2</v>
      </c>
      <c r="Z4458" s="21" t="str">
        <f t="shared" si="527"/>
        <v>Saturday</v>
      </c>
      <c r="AA4458" s="21" t="str">
        <f t="shared" si="528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x14ac:dyDescent="0.25">
      <c r="A4459" s="21">
        <v>4457</v>
      </c>
      <c r="B4459" s="21" t="s">
        <v>6031</v>
      </c>
      <c r="C4459" s="30">
        <v>45975</v>
      </c>
      <c r="D4459" s="30">
        <v>45982</v>
      </c>
      <c r="E4459" s="47">
        <v>175.2</v>
      </c>
      <c r="F4459" s="47">
        <f t="shared" si="522"/>
        <v>15417.599999999999</v>
      </c>
      <c r="G4459" s="48">
        <f t="shared" si="523"/>
        <v>15417.599999999999</v>
      </c>
      <c r="H4459" s="21">
        <v>302216</v>
      </c>
      <c r="I4459" s="21" t="s">
        <v>4769</v>
      </c>
      <c r="J4459" s="21">
        <v>1</v>
      </c>
      <c r="K4459" s="21">
        <v>1</v>
      </c>
      <c r="L4459" s="21">
        <f t="shared" si="524"/>
        <v>0</v>
      </c>
      <c r="M4459" s="21" t="s">
        <v>6193</v>
      </c>
      <c r="N4459" s="30">
        <v>45983</v>
      </c>
      <c r="O4459" s="48">
        <v>27156</v>
      </c>
      <c r="P4459" s="21" t="s">
        <v>2046</v>
      </c>
      <c r="Q4459" s="60">
        <v>58158457711</v>
      </c>
      <c r="R4459" s="21" t="s">
        <v>6107</v>
      </c>
      <c r="S4459" s="3">
        <v>4</v>
      </c>
      <c r="T4459" s="37"/>
      <c r="U4459" s="21" t="s">
        <v>18</v>
      </c>
      <c r="V4459" s="21" t="str">
        <f>VLOOKUP(P4459,'Customer List'!B:C,2,)</f>
        <v>Banglore</v>
      </c>
      <c r="W4459" s="38"/>
      <c r="X4459" s="30">
        <v>45985</v>
      </c>
      <c r="Y4459" s="21">
        <f t="shared" si="526"/>
        <v>2</v>
      </c>
      <c r="Z4459" s="21" t="str">
        <f t="shared" si="527"/>
        <v>Saturday</v>
      </c>
      <c r="AA4459" s="21" t="str">
        <f t="shared" si="528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x14ac:dyDescent="0.25">
      <c r="A4460" s="21">
        <v>4458</v>
      </c>
      <c r="B4460" s="21" t="s">
        <v>6031</v>
      </c>
      <c r="C4460" s="30">
        <v>45975</v>
      </c>
      <c r="D4460" s="30">
        <v>45982</v>
      </c>
      <c r="E4460" s="47">
        <v>312.2</v>
      </c>
      <c r="F4460" s="47">
        <f t="shared" si="522"/>
        <v>27473.599999999999</v>
      </c>
      <c r="G4460" s="48">
        <f t="shared" si="523"/>
        <v>82420.799999999988</v>
      </c>
      <c r="H4460" s="21">
        <v>306026</v>
      </c>
      <c r="I4460" s="21" t="s">
        <v>5534</v>
      </c>
      <c r="J4460" s="21">
        <v>3</v>
      </c>
      <c r="K4460" s="21">
        <v>3</v>
      </c>
      <c r="L4460" s="21">
        <f t="shared" si="524"/>
        <v>0</v>
      </c>
      <c r="M4460" s="21" t="s">
        <v>6197</v>
      </c>
      <c r="N4460" s="30">
        <v>45983</v>
      </c>
      <c r="O4460" s="48">
        <v>124434</v>
      </c>
      <c r="P4460" s="21" t="s">
        <v>621</v>
      </c>
      <c r="Q4460" s="60">
        <v>58158454760</v>
      </c>
      <c r="R4460" s="21" t="s">
        <v>6107</v>
      </c>
      <c r="S4460" s="3">
        <v>4</v>
      </c>
      <c r="T4460" s="37"/>
      <c r="U4460" s="21" t="s">
        <v>18</v>
      </c>
      <c r="V4460" s="21" t="str">
        <f>VLOOKUP(P4460,'Customer List'!B:C,2,)</f>
        <v>Hyderabad</v>
      </c>
      <c r="W4460" s="38"/>
      <c r="X4460" s="30">
        <v>45985</v>
      </c>
      <c r="Y4460" s="21">
        <f t="shared" si="526"/>
        <v>2</v>
      </c>
      <c r="Z4460" s="21" t="str">
        <f t="shared" si="527"/>
        <v>Saturday</v>
      </c>
      <c r="AA4460" s="21" t="str">
        <f t="shared" si="528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x14ac:dyDescent="0.25">
      <c r="A4461" s="21">
        <v>4459</v>
      </c>
      <c r="B4461" s="21" t="s">
        <v>6031</v>
      </c>
      <c r="C4461" s="30">
        <v>45975</v>
      </c>
      <c r="D4461" s="30">
        <v>45982</v>
      </c>
      <c r="E4461" s="47">
        <v>112.8</v>
      </c>
      <c r="F4461" s="47">
        <f t="shared" si="522"/>
        <v>9926.4</v>
      </c>
      <c r="G4461" s="48">
        <f t="shared" si="523"/>
        <v>9926.4</v>
      </c>
      <c r="H4461" s="21">
        <v>306706</v>
      </c>
      <c r="I4461" s="21" t="s">
        <v>5826</v>
      </c>
      <c r="J4461" s="21">
        <v>1</v>
      </c>
      <c r="K4461" s="21">
        <v>1</v>
      </c>
      <c r="L4461" s="21">
        <f t="shared" si="524"/>
        <v>0</v>
      </c>
      <c r="M4461" s="21" t="s">
        <v>6219</v>
      </c>
      <c r="N4461" s="30">
        <v>45983</v>
      </c>
      <c r="O4461" s="48">
        <v>20398</v>
      </c>
      <c r="P4461" s="21" t="s">
        <v>630</v>
      </c>
      <c r="Q4461" s="60">
        <v>58158455224</v>
      </c>
      <c r="R4461" s="21" t="s">
        <v>6107</v>
      </c>
      <c r="S4461" s="3">
        <v>4</v>
      </c>
      <c r="T4461" s="37"/>
      <c r="U4461" s="21" t="s">
        <v>18</v>
      </c>
      <c r="V4461" s="21" t="str">
        <f>VLOOKUP(P4461,'Customer List'!B:C,2,)</f>
        <v>Telangana</v>
      </c>
      <c r="W4461" s="38"/>
      <c r="X4461" s="30">
        <v>45985</v>
      </c>
      <c r="Y4461" s="21">
        <f t="shared" si="526"/>
        <v>2</v>
      </c>
      <c r="Z4461" s="21" t="str">
        <f t="shared" si="527"/>
        <v>Saturday</v>
      </c>
      <c r="AA4461" s="21" t="str">
        <f t="shared" si="528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x14ac:dyDescent="0.25">
      <c r="A4462" s="21">
        <v>4460</v>
      </c>
      <c r="B4462" s="21" t="s">
        <v>6031</v>
      </c>
      <c r="C4462" s="30">
        <v>45975</v>
      </c>
      <c r="D4462" s="30">
        <v>45982</v>
      </c>
      <c r="E4462" s="47">
        <v>284.89999999999998</v>
      </c>
      <c r="F4462" s="47">
        <f t="shared" si="522"/>
        <v>25071.199999999997</v>
      </c>
      <c r="G4462" s="48">
        <f t="shared" si="523"/>
        <v>100284.79999999999</v>
      </c>
      <c r="H4462" s="21">
        <v>318340</v>
      </c>
      <c r="I4462" s="21" t="s">
        <v>4779</v>
      </c>
      <c r="J4462" s="21">
        <v>4</v>
      </c>
      <c r="K4462" s="21">
        <v>4</v>
      </c>
      <c r="L4462" s="21">
        <f t="shared" si="524"/>
        <v>0</v>
      </c>
      <c r="M4462" s="21" t="s">
        <v>6193</v>
      </c>
      <c r="N4462" s="30">
        <v>45983</v>
      </c>
      <c r="O4462" s="48">
        <v>151404</v>
      </c>
      <c r="P4462" s="21" t="s">
        <v>2046</v>
      </c>
      <c r="Q4462" s="60">
        <v>58158457711</v>
      </c>
      <c r="R4462" s="21" t="s">
        <v>6107</v>
      </c>
      <c r="S4462" s="3">
        <v>4</v>
      </c>
      <c r="T4462" s="37"/>
      <c r="U4462" s="21" t="s">
        <v>18</v>
      </c>
      <c r="V4462" s="21" t="str">
        <f>VLOOKUP(P4462,'Customer List'!B:C,2,)</f>
        <v>Banglore</v>
      </c>
      <c r="W4462" s="38"/>
      <c r="X4462" s="30">
        <v>45985</v>
      </c>
      <c r="Y4462" s="21">
        <f t="shared" si="526"/>
        <v>2</v>
      </c>
      <c r="Z4462" s="21" t="str">
        <f t="shared" si="527"/>
        <v>Saturday</v>
      </c>
      <c r="AA4462" s="21" t="str">
        <f t="shared" si="528"/>
        <v>Monday</v>
      </c>
      <c r="AB4462" s="21" t="str">
        <f>VLOOKUP(U4462,'Currency Sheet'!A:C,3,)</f>
        <v>DOLLAR</v>
      </c>
      <c r="AC4462" s="42" t="str">
        <f>VLOOKUP(P4462,'Customer List'!B:D,3,)</f>
        <v>OutStation</v>
      </c>
    </row>
    <row r="4463" spans="1:29" x14ac:dyDescent="0.25">
      <c r="A4463" s="21">
        <v>4461</v>
      </c>
      <c r="B4463" s="21" t="s">
        <v>6031</v>
      </c>
      <c r="C4463" s="30">
        <v>45975</v>
      </c>
      <c r="D4463" s="30">
        <v>45982</v>
      </c>
      <c r="E4463" s="47">
        <v>171.6</v>
      </c>
      <c r="F4463" s="47">
        <f t="shared" si="522"/>
        <v>15100.8</v>
      </c>
      <c r="G4463" s="48">
        <f t="shared" si="523"/>
        <v>15100.8</v>
      </c>
      <c r="H4463" s="21">
        <v>344714</v>
      </c>
      <c r="I4463" s="21" t="s">
        <v>4787</v>
      </c>
      <c r="J4463" s="21">
        <v>1</v>
      </c>
      <c r="K4463" s="21">
        <v>1</v>
      </c>
      <c r="L4463" s="21">
        <f t="shared" si="524"/>
        <v>0</v>
      </c>
      <c r="M4463" s="21" t="s">
        <v>6237</v>
      </c>
      <c r="N4463" s="30">
        <v>45985</v>
      </c>
      <c r="O4463" s="48">
        <v>24453</v>
      </c>
      <c r="P4463" s="21" t="s">
        <v>16</v>
      </c>
      <c r="Q4463" s="21" t="s">
        <v>5959</v>
      </c>
      <c r="R4463" s="21" t="s">
        <v>6091</v>
      </c>
      <c r="S4463" s="3">
        <v>4</v>
      </c>
      <c r="T4463" s="37"/>
      <c r="U4463" s="21" t="s">
        <v>18</v>
      </c>
      <c r="V4463" s="21" t="str">
        <f>VLOOKUP(P4463,'Customer List'!B:C,2,)</f>
        <v>Delhi</v>
      </c>
      <c r="W4463" s="38"/>
      <c r="X4463" s="30">
        <f t="shared" ref="X4463:X4465" si="529">IF(OR(R4463 = "PRIYANKA MADAM", R4463 = "DEEPAK", R4463 = "PORTER"),N4463,"")</f>
        <v>45985</v>
      </c>
      <c r="Y4463" s="21">
        <f t="shared" si="526"/>
        <v>0</v>
      </c>
      <c r="Z4463" s="21" t="str">
        <f t="shared" si="527"/>
        <v>Monday</v>
      </c>
      <c r="AA4463" s="21" t="str">
        <f t="shared" si="528"/>
        <v>Monday</v>
      </c>
      <c r="AB4463" s="21" t="str">
        <f>VLOOKUP(U4463,'Currency Sheet'!A:C,3,)</f>
        <v>DOLLAR</v>
      </c>
      <c r="AC4463" s="42" t="str">
        <f>VLOOKUP(P4463,'Customer List'!B:D,3,)</f>
        <v>Local</v>
      </c>
    </row>
    <row r="4464" spans="1:29" x14ac:dyDescent="0.25">
      <c r="A4464" s="21">
        <v>4462</v>
      </c>
      <c r="B4464" s="21" t="s">
        <v>6031</v>
      </c>
      <c r="C4464" s="30">
        <v>45975</v>
      </c>
      <c r="D4464" s="30">
        <v>45982</v>
      </c>
      <c r="E4464" s="47">
        <v>137.4</v>
      </c>
      <c r="F4464" s="47">
        <f t="shared" si="522"/>
        <v>12091.2</v>
      </c>
      <c r="G4464" s="48">
        <f t="shared" si="523"/>
        <v>12091.2</v>
      </c>
      <c r="H4464" s="21">
        <v>344750</v>
      </c>
      <c r="I4464" s="21" t="s">
        <v>4787</v>
      </c>
      <c r="J4464" s="21">
        <v>1</v>
      </c>
      <c r="K4464" s="21">
        <v>1</v>
      </c>
      <c r="L4464" s="21">
        <f t="shared" si="524"/>
        <v>0</v>
      </c>
      <c r="M4464" s="21" t="s">
        <v>6237</v>
      </c>
      <c r="N4464" s="30">
        <v>45985</v>
      </c>
      <c r="O4464" s="48">
        <v>19579.5</v>
      </c>
      <c r="P4464" s="21" t="s">
        <v>16</v>
      </c>
      <c r="Q4464" s="21" t="s">
        <v>5959</v>
      </c>
      <c r="R4464" s="21" t="s">
        <v>6091</v>
      </c>
      <c r="S4464" s="3">
        <v>4</v>
      </c>
      <c r="T4464" s="37"/>
      <c r="U4464" s="21" t="s">
        <v>18</v>
      </c>
      <c r="V4464" s="21" t="str">
        <f>VLOOKUP(P4464,'Customer List'!B:C,2,)</f>
        <v>Delhi</v>
      </c>
      <c r="W4464" s="38"/>
      <c r="X4464" s="30">
        <f t="shared" si="529"/>
        <v>45985</v>
      </c>
      <c r="Y4464" s="21">
        <f t="shared" si="526"/>
        <v>0</v>
      </c>
      <c r="Z4464" s="21" t="str">
        <f t="shared" si="527"/>
        <v>Monday</v>
      </c>
      <c r="AA4464" s="21" t="str">
        <f t="shared" si="528"/>
        <v>Monday</v>
      </c>
      <c r="AB4464" s="21" t="str">
        <f>VLOOKUP(U4464,'Currency Sheet'!A:C,3,)</f>
        <v>DOLLAR</v>
      </c>
      <c r="AC4464" s="42" t="str">
        <f>VLOOKUP(P4464,'Customer List'!B:D,3,)</f>
        <v>Local</v>
      </c>
    </row>
    <row r="4465" spans="1:29" x14ac:dyDescent="0.25">
      <c r="A4465" s="21">
        <v>4463</v>
      </c>
      <c r="B4465" s="21" t="s">
        <v>6031</v>
      </c>
      <c r="C4465" s="30">
        <v>45975</v>
      </c>
      <c r="D4465" s="30">
        <v>45982</v>
      </c>
      <c r="E4465" s="47">
        <v>289.10000000000002</v>
      </c>
      <c r="F4465" s="47">
        <f t="shared" si="522"/>
        <v>25440.800000000003</v>
      </c>
      <c r="G4465" s="48">
        <f t="shared" si="523"/>
        <v>25440.800000000003</v>
      </c>
      <c r="H4465" s="21">
        <v>344828</v>
      </c>
      <c r="I4465" s="21" t="s">
        <v>4767</v>
      </c>
      <c r="J4465" s="21">
        <v>1</v>
      </c>
      <c r="K4465" s="21">
        <v>1</v>
      </c>
      <c r="L4465" s="21">
        <f t="shared" si="524"/>
        <v>0</v>
      </c>
      <c r="M4465" s="21" t="s">
        <v>6237</v>
      </c>
      <c r="N4465" s="30">
        <v>45985</v>
      </c>
      <c r="O4465" s="48">
        <v>35311.5</v>
      </c>
      <c r="P4465" s="21" t="s">
        <v>16</v>
      </c>
      <c r="Q4465" s="21" t="s">
        <v>5959</v>
      </c>
      <c r="R4465" s="21" t="s">
        <v>6091</v>
      </c>
      <c r="S4465" s="3">
        <v>4</v>
      </c>
      <c r="T4465" s="37"/>
      <c r="U4465" s="21" t="s">
        <v>18</v>
      </c>
      <c r="V4465" s="21" t="str">
        <f>VLOOKUP(P4465,'Customer List'!B:C,2,)</f>
        <v>Delhi</v>
      </c>
      <c r="W4465" s="38"/>
      <c r="X4465" s="30">
        <f t="shared" si="529"/>
        <v>45985</v>
      </c>
      <c r="Y4465" s="21">
        <f t="shared" si="526"/>
        <v>0</v>
      </c>
      <c r="Z4465" s="21" t="str">
        <f t="shared" si="527"/>
        <v>Monday</v>
      </c>
      <c r="AA4465" s="21" t="str">
        <f t="shared" si="528"/>
        <v>Monday</v>
      </c>
      <c r="AB4465" s="21" t="str">
        <f>VLOOKUP(U4465,'Currency Sheet'!A:C,3,)</f>
        <v>DOLLAR</v>
      </c>
      <c r="AC4465" s="42" t="str">
        <f>VLOOKUP(P4465,'Customer List'!B:D,3,)</f>
        <v>Local</v>
      </c>
    </row>
    <row r="4466" spans="1:29" x14ac:dyDescent="0.25">
      <c r="A4466" s="21">
        <v>4464</v>
      </c>
      <c r="B4466" s="21" t="s">
        <v>6031</v>
      </c>
      <c r="C4466" s="30">
        <v>45975</v>
      </c>
      <c r="D4466" s="30">
        <v>45982</v>
      </c>
      <c r="E4466" s="47">
        <v>202.8</v>
      </c>
      <c r="F4466" s="47">
        <f t="shared" si="522"/>
        <v>17846.400000000001</v>
      </c>
      <c r="G4466" s="48">
        <f t="shared" si="523"/>
        <v>35692.800000000003</v>
      </c>
      <c r="H4466" s="21">
        <v>352906</v>
      </c>
      <c r="I4466" s="21" t="s">
        <v>6037</v>
      </c>
      <c r="J4466" s="21">
        <v>2</v>
      </c>
      <c r="K4466" s="21">
        <v>2</v>
      </c>
      <c r="L4466" s="21">
        <f t="shared" si="524"/>
        <v>0</v>
      </c>
      <c r="M4466" s="21" t="s">
        <v>6211</v>
      </c>
      <c r="N4466" s="30">
        <v>45983</v>
      </c>
      <c r="O4466" s="48">
        <v>62868</v>
      </c>
      <c r="P4466" s="21" t="s">
        <v>191</v>
      </c>
      <c r="Q4466" s="21" t="s">
        <v>6093</v>
      </c>
      <c r="R4466" s="21" t="s">
        <v>5912</v>
      </c>
      <c r="S4466" s="3">
        <v>4</v>
      </c>
      <c r="T4466" s="37"/>
      <c r="U4466" s="21" t="s">
        <v>18</v>
      </c>
      <c r="V4466" s="21" t="str">
        <f>VLOOKUP(P4466,'Customer List'!B:C,2,)</f>
        <v>Chandigarh</v>
      </c>
      <c r="W4466" s="38"/>
      <c r="X4466" s="30">
        <v>45985</v>
      </c>
      <c r="Y4466" s="21">
        <f t="shared" si="526"/>
        <v>2</v>
      </c>
      <c r="Z4466" s="21" t="str">
        <f t="shared" si="527"/>
        <v>Saturday</v>
      </c>
      <c r="AA4466" s="21" t="str">
        <f t="shared" si="528"/>
        <v>Monday</v>
      </c>
      <c r="AB4466" s="21" t="str">
        <f>VLOOKUP(U4466,'Currency Sheet'!A:C,3,)</f>
        <v>DOLLAR</v>
      </c>
      <c r="AC4466" s="42" t="str">
        <f>VLOOKUP(P4466,'Customer List'!B:D,3,)</f>
        <v>OutStation</v>
      </c>
    </row>
    <row r="4467" spans="1:29" x14ac:dyDescent="0.25">
      <c r="A4467" s="21">
        <v>4465</v>
      </c>
      <c r="B4467" s="21" t="s">
        <v>6031</v>
      </c>
      <c r="C4467" s="30">
        <v>45975</v>
      </c>
      <c r="D4467" s="30">
        <v>45982</v>
      </c>
      <c r="E4467" s="47">
        <v>109.8</v>
      </c>
      <c r="F4467" s="47">
        <f t="shared" si="522"/>
        <v>9662.4</v>
      </c>
      <c r="G4467" s="48">
        <f t="shared" si="523"/>
        <v>9662.4</v>
      </c>
      <c r="H4467" s="21">
        <v>353225</v>
      </c>
      <c r="I4467" s="21" t="s">
        <v>5073</v>
      </c>
      <c r="J4467" s="21">
        <v>1</v>
      </c>
      <c r="K4467" s="21">
        <v>1</v>
      </c>
      <c r="L4467" s="21">
        <f t="shared" si="524"/>
        <v>0</v>
      </c>
      <c r="M4467" s="21" t="s">
        <v>6237</v>
      </c>
      <c r="N4467" s="30">
        <v>45985</v>
      </c>
      <c r="O4467" s="48">
        <v>15646.5</v>
      </c>
      <c r="P4467" s="21" t="s">
        <v>16</v>
      </c>
      <c r="Q4467" s="21" t="s">
        <v>5959</v>
      </c>
      <c r="R4467" s="21" t="s">
        <v>6091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>
        <f t="shared" ref="X4467:X4469" si="530">IF(OR(R4467 = "PRIYANKA MADAM", R4467 = "DEEPAK", R4467 = "PORTER"),N4467,"")</f>
        <v>45985</v>
      </c>
      <c r="Y4467" s="21">
        <f t="shared" si="526"/>
        <v>0</v>
      </c>
      <c r="Z4467" s="21" t="str">
        <f t="shared" si="527"/>
        <v>Monday</v>
      </c>
      <c r="AA4467" s="21" t="str">
        <f t="shared" si="528"/>
        <v>Monday</v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x14ac:dyDescent="0.25">
      <c r="A4468" s="21">
        <v>4466</v>
      </c>
      <c r="B4468" s="21" t="s">
        <v>6031</v>
      </c>
      <c r="C4468" s="30">
        <v>45975</v>
      </c>
      <c r="D4468" s="30">
        <v>45982</v>
      </c>
      <c r="E4468" s="47">
        <v>147</v>
      </c>
      <c r="F4468" s="47">
        <f t="shared" si="522"/>
        <v>12936</v>
      </c>
      <c r="G4468" s="48">
        <f t="shared" si="523"/>
        <v>12936</v>
      </c>
      <c r="H4468" s="21">
        <v>383304</v>
      </c>
      <c r="I4468" s="21" t="s">
        <v>5079</v>
      </c>
      <c r="J4468" s="21">
        <v>1</v>
      </c>
      <c r="K4468" s="21">
        <v>1</v>
      </c>
      <c r="L4468" s="21">
        <f t="shared" si="524"/>
        <v>0</v>
      </c>
      <c r="M4468" s="21" t="s">
        <v>6237</v>
      </c>
      <c r="N4468" s="30">
        <v>45985</v>
      </c>
      <c r="O4468" s="48">
        <v>20947.5</v>
      </c>
      <c r="P4468" s="21" t="s">
        <v>16</v>
      </c>
      <c r="Q4468" s="21" t="s">
        <v>5959</v>
      </c>
      <c r="R4468" s="21" t="s">
        <v>6091</v>
      </c>
      <c r="S4468" s="3">
        <v>4</v>
      </c>
      <c r="T4468" s="37"/>
      <c r="U4468" s="21" t="s">
        <v>18</v>
      </c>
      <c r="V4468" s="21" t="str">
        <f>VLOOKUP(P4468,'Customer List'!B:C,2,)</f>
        <v>Delhi</v>
      </c>
      <c r="W4468" s="38"/>
      <c r="X4468" s="30">
        <f t="shared" si="530"/>
        <v>45985</v>
      </c>
      <c r="Y4468" s="21">
        <f t="shared" si="526"/>
        <v>0</v>
      </c>
      <c r="Z4468" s="21" t="str">
        <f t="shared" si="527"/>
        <v>Monday</v>
      </c>
      <c r="AA4468" s="21" t="str">
        <f t="shared" si="528"/>
        <v>Monday</v>
      </c>
      <c r="AB4468" s="21" t="str">
        <f>VLOOKUP(U4468,'Currency Sheet'!A:C,3,)</f>
        <v>DOLLAR</v>
      </c>
      <c r="AC4468" s="42" t="str">
        <f>VLOOKUP(P4468,'Customer List'!B:D,3,)</f>
        <v>Local</v>
      </c>
    </row>
    <row r="4469" spans="1:29" x14ac:dyDescent="0.25">
      <c r="A4469" s="21">
        <v>4467</v>
      </c>
      <c r="B4469" s="21" t="s">
        <v>6031</v>
      </c>
      <c r="C4469" s="30">
        <v>45975</v>
      </c>
      <c r="D4469" s="30">
        <v>45982</v>
      </c>
      <c r="E4469" s="47">
        <v>138.6</v>
      </c>
      <c r="F4469" s="47">
        <f t="shared" si="522"/>
        <v>12196.8</v>
      </c>
      <c r="G4469" s="48">
        <f t="shared" si="523"/>
        <v>12196.8</v>
      </c>
      <c r="H4469" s="21">
        <v>396413</v>
      </c>
      <c r="I4469" s="21" t="s">
        <v>5077</v>
      </c>
      <c r="J4469" s="21">
        <v>1</v>
      </c>
      <c r="K4469" s="21">
        <v>1</v>
      </c>
      <c r="L4469" s="21">
        <f t="shared" si="524"/>
        <v>0</v>
      </c>
      <c r="M4469" s="21" t="s">
        <v>6237</v>
      </c>
      <c r="N4469" s="30">
        <v>45985</v>
      </c>
      <c r="O4469" s="48">
        <v>16929</v>
      </c>
      <c r="P4469" s="21" t="s">
        <v>16</v>
      </c>
      <c r="Q4469" s="21" t="s">
        <v>5959</v>
      </c>
      <c r="R4469" s="21" t="s">
        <v>6091</v>
      </c>
      <c r="S4469" s="3">
        <v>4</v>
      </c>
      <c r="T4469" s="37"/>
      <c r="U4469" s="21" t="s">
        <v>18</v>
      </c>
      <c r="V4469" s="21" t="str">
        <f>VLOOKUP(P4469,'Customer List'!B:C,2,)</f>
        <v>Delhi</v>
      </c>
      <c r="W4469" s="38"/>
      <c r="X4469" s="30">
        <f t="shared" si="530"/>
        <v>45985</v>
      </c>
      <c r="Y4469" s="21">
        <f t="shared" si="526"/>
        <v>0</v>
      </c>
      <c r="Z4469" s="21" t="str">
        <f t="shared" si="527"/>
        <v>Monday</v>
      </c>
      <c r="AA4469" s="21" t="str">
        <f t="shared" si="528"/>
        <v>Monday</v>
      </c>
      <c r="AB4469" s="21" t="str">
        <f>VLOOKUP(U4469,'Currency Sheet'!A:C,3,)</f>
        <v>DOLLAR</v>
      </c>
      <c r="AC4469" s="42" t="str">
        <f>VLOOKUP(P4469,'Customer List'!B:D,3,)</f>
        <v>Local</v>
      </c>
    </row>
    <row r="4470" spans="1:29" x14ac:dyDescent="0.25">
      <c r="A4470" s="21">
        <v>4468</v>
      </c>
      <c r="B4470" s="21" t="s">
        <v>6031</v>
      </c>
      <c r="C4470" s="30">
        <v>45975</v>
      </c>
      <c r="D4470" s="30">
        <v>45982</v>
      </c>
      <c r="E4470" s="47">
        <v>77.400000000000006</v>
      </c>
      <c r="F4470" s="47">
        <f t="shared" si="522"/>
        <v>6811.2000000000007</v>
      </c>
      <c r="G4470" s="48">
        <f t="shared" si="523"/>
        <v>13622.400000000001</v>
      </c>
      <c r="H4470" s="21">
        <v>400114</v>
      </c>
      <c r="I4470" s="21" t="s">
        <v>5191</v>
      </c>
      <c r="J4470" s="21">
        <v>2</v>
      </c>
      <c r="K4470" s="21">
        <v>2</v>
      </c>
      <c r="L4470" s="21">
        <f t="shared" si="524"/>
        <v>0</v>
      </c>
      <c r="M4470" s="21" t="s">
        <v>6193</v>
      </c>
      <c r="N4470" s="30">
        <v>45983</v>
      </c>
      <c r="O4470" s="48">
        <v>23994</v>
      </c>
      <c r="P4470" s="21" t="s">
        <v>2046</v>
      </c>
      <c r="Q4470" s="60">
        <v>58158457711</v>
      </c>
      <c r="R4470" s="21" t="s">
        <v>6107</v>
      </c>
      <c r="S4470" s="3">
        <v>4</v>
      </c>
      <c r="T4470" s="37"/>
      <c r="U4470" s="21" t="s">
        <v>18</v>
      </c>
      <c r="V4470" s="21" t="str">
        <f>VLOOKUP(P4470,'Customer List'!B:C,2,)</f>
        <v>Banglore</v>
      </c>
      <c r="W4470" s="38"/>
      <c r="X4470" s="30">
        <v>45985</v>
      </c>
      <c r="Y4470" s="21">
        <f t="shared" si="526"/>
        <v>2</v>
      </c>
      <c r="Z4470" s="21" t="str">
        <f t="shared" si="527"/>
        <v>Saturday</v>
      </c>
      <c r="AA4470" s="21" t="str">
        <f t="shared" si="528"/>
        <v>Monday</v>
      </c>
      <c r="AB4470" s="21" t="str">
        <f>VLOOKUP(U4470,'Currency Sheet'!A:C,3,)</f>
        <v>DOLLAR</v>
      </c>
      <c r="AC4470" s="42" t="str">
        <f>VLOOKUP(P4470,'Customer List'!B:D,3,)</f>
        <v>OutStation</v>
      </c>
    </row>
    <row r="4471" spans="1:29" x14ac:dyDescent="0.25">
      <c r="A4471" s="21">
        <v>4469</v>
      </c>
      <c r="B4471" s="21" t="s">
        <v>6031</v>
      </c>
      <c r="C4471" s="30">
        <v>45975</v>
      </c>
      <c r="D4471" s="30">
        <v>45982</v>
      </c>
      <c r="E4471" s="47">
        <v>269.5</v>
      </c>
      <c r="F4471" s="47">
        <f t="shared" si="522"/>
        <v>23716</v>
      </c>
      <c r="G4471" s="48">
        <f t="shared" si="523"/>
        <v>23716</v>
      </c>
      <c r="H4471" s="21">
        <v>400172</v>
      </c>
      <c r="I4471" s="21" t="s">
        <v>4798</v>
      </c>
      <c r="J4471" s="21">
        <v>1</v>
      </c>
      <c r="K4471" s="21">
        <v>1</v>
      </c>
      <c r="L4471" s="21">
        <f t="shared" si="524"/>
        <v>0</v>
      </c>
      <c r="M4471" s="21" t="s">
        <v>6193</v>
      </c>
      <c r="N4471" s="30">
        <v>45983</v>
      </c>
      <c r="O4471" s="48">
        <v>35805</v>
      </c>
      <c r="P4471" s="21" t="s">
        <v>2046</v>
      </c>
      <c r="Q4471" s="60">
        <v>58158457711</v>
      </c>
      <c r="R4471" s="21" t="s">
        <v>6107</v>
      </c>
      <c r="S4471" s="3">
        <v>4</v>
      </c>
      <c r="T4471" s="37"/>
      <c r="U4471" s="21" t="s">
        <v>18</v>
      </c>
      <c r="V4471" s="21" t="str">
        <f>VLOOKUP(P4471,'Customer List'!B:C,2,)</f>
        <v>Banglore</v>
      </c>
      <c r="W4471" s="38"/>
      <c r="X4471" s="30">
        <v>45985</v>
      </c>
      <c r="Y4471" s="21">
        <f t="shared" si="526"/>
        <v>2</v>
      </c>
      <c r="Z4471" s="21" t="str">
        <f t="shared" si="527"/>
        <v>Saturday</v>
      </c>
      <c r="AA4471" s="21" t="str">
        <f t="shared" si="528"/>
        <v>Monday</v>
      </c>
      <c r="AB4471" s="21" t="str">
        <f>VLOOKUP(U4471,'Currency Sheet'!A:C,3,)</f>
        <v>DOLLAR</v>
      </c>
      <c r="AC4471" s="42" t="str">
        <f>VLOOKUP(P4471,'Customer List'!B:D,3,)</f>
        <v>OutStation</v>
      </c>
    </row>
    <row r="4472" spans="1:29" x14ac:dyDescent="0.25">
      <c r="A4472" s="21">
        <v>4470</v>
      </c>
      <c r="B4472" s="21" t="s">
        <v>6031</v>
      </c>
      <c r="C4472" s="30">
        <v>45975</v>
      </c>
      <c r="D4472" s="30">
        <v>45982</v>
      </c>
      <c r="E4472" s="47">
        <v>28.2</v>
      </c>
      <c r="F4472" s="47">
        <f t="shared" si="522"/>
        <v>2481.6</v>
      </c>
      <c r="G4472" s="48">
        <f t="shared" si="523"/>
        <v>2481.6</v>
      </c>
      <c r="H4472" s="21">
        <v>400209</v>
      </c>
      <c r="I4472" s="21" t="s">
        <v>5854</v>
      </c>
      <c r="J4472" s="21">
        <v>1</v>
      </c>
      <c r="K4472" s="21">
        <v>1</v>
      </c>
      <c r="L4472" s="21">
        <f t="shared" si="524"/>
        <v>0</v>
      </c>
      <c r="M4472" s="21" t="s">
        <v>6193</v>
      </c>
      <c r="N4472" s="30">
        <v>45983</v>
      </c>
      <c r="O4472" s="48">
        <v>4371</v>
      </c>
      <c r="P4472" s="21" t="s">
        <v>2046</v>
      </c>
      <c r="Q4472" s="60">
        <v>58158457711</v>
      </c>
      <c r="R4472" s="21" t="s">
        <v>6107</v>
      </c>
      <c r="S4472" s="3">
        <v>4</v>
      </c>
      <c r="T4472" s="37"/>
      <c r="U4472" s="21" t="s">
        <v>18</v>
      </c>
      <c r="V4472" s="21" t="str">
        <f>VLOOKUP(P4472,'Customer List'!B:C,2,)</f>
        <v>Banglore</v>
      </c>
      <c r="W4472" s="38"/>
      <c r="X4472" s="30">
        <v>45985</v>
      </c>
      <c r="Y4472" s="21">
        <f t="shared" si="526"/>
        <v>2</v>
      </c>
      <c r="Z4472" s="21" t="str">
        <f t="shared" si="527"/>
        <v>Saturday</v>
      </c>
      <c r="AA4472" s="21" t="str">
        <f t="shared" si="528"/>
        <v>Monday</v>
      </c>
      <c r="AB4472" s="21" t="str">
        <f>VLOOKUP(U4472,'Currency Sheet'!A:C,3,)</f>
        <v>DOLLAR</v>
      </c>
      <c r="AC4472" s="42" t="str">
        <f>VLOOKUP(P4472,'Customer List'!B:D,3,)</f>
        <v>OutStation</v>
      </c>
    </row>
    <row r="4473" spans="1:29" x14ac:dyDescent="0.25">
      <c r="A4473" s="21">
        <v>4471</v>
      </c>
      <c r="B4473" s="21" t="s">
        <v>6031</v>
      </c>
      <c r="C4473" s="30">
        <v>45975</v>
      </c>
      <c r="D4473" s="30">
        <v>45982</v>
      </c>
      <c r="E4473" s="47">
        <v>21.6</v>
      </c>
      <c r="F4473" s="47">
        <f t="shared" si="522"/>
        <v>1900.8000000000002</v>
      </c>
      <c r="G4473" s="48">
        <f t="shared" si="523"/>
        <v>1900.8000000000002</v>
      </c>
      <c r="H4473" s="21">
        <v>400219</v>
      </c>
      <c r="I4473" s="21" t="s">
        <v>4799</v>
      </c>
      <c r="J4473" s="21">
        <v>1</v>
      </c>
      <c r="K4473" s="21">
        <v>1</v>
      </c>
      <c r="L4473" s="21">
        <f t="shared" si="524"/>
        <v>0</v>
      </c>
      <c r="M4473" s="21" t="s">
        <v>6193</v>
      </c>
      <c r="N4473" s="30">
        <v>45983</v>
      </c>
      <c r="O4473" s="48">
        <v>3348</v>
      </c>
      <c r="P4473" s="21" t="s">
        <v>2046</v>
      </c>
      <c r="Q4473" s="60">
        <v>58158457711</v>
      </c>
      <c r="R4473" s="21" t="s">
        <v>6107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526"/>
        <v>2</v>
      </c>
      <c r="Z4473" s="21" t="str">
        <f t="shared" si="527"/>
        <v>Saturday</v>
      </c>
      <c r="AA4473" s="21" t="str">
        <f t="shared" si="528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x14ac:dyDescent="0.25">
      <c r="A4474" s="21">
        <v>4472</v>
      </c>
      <c r="B4474" s="21" t="s">
        <v>6031</v>
      </c>
      <c r="C4474" s="30">
        <v>45975</v>
      </c>
      <c r="D4474" s="30">
        <v>45982</v>
      </c>
      <c r="E4474" s="47">
        <v>296.8</v>
      </c>
      <c r="F4474" s="47">
        <f t="shared" si="522"/>
        <v>26118.400000000001</v>
      </c>
      <c r="G4474" s="48">
        <f t="shared" si="523"/>
        <v>26118.400000000001</v>
      </c>
      <c r="H4474" s="21">
        <v>410704</v>
      </c>
      <c r="I4474" s="21" t="s">
        <v>6038</v>
      </c>
      <c r="J4474" s="21">
        <v>1</v>
      </c>
      <c r="K4474" s="21">
        <v>1</v>
      </c>
      <c r="L4474" s="21">
        <f t="shared" si="524"/>
        <v>0</v>
      </c>
      <c r="M4474" s="21" t="s">
        <v>6207</v>
      </c>
      <c r="N4474" s="30">
        <v>45983</v>
      </c>
      <c r="O4474" s="48">
        <v>39432</v>
      </c>
      <c r="P4474" s="21" t="s">
        <v>891</v>
      </c>
      <c r="Q4474" s="60">
        <v>58158452811</v>
      </c>
      <c r="R4474" s="21" t="s">
        <v>6107</v>
      </c>
      <c r="S4474" s="3">
        <v>4</v>
      </c>
      <c r="T4474" s="37"/>
      <c r="U4474" s="21" t="s">
        <v>18</v>
      </c>
      <c r="V4474" s="21" t="str">
        <f>VLOOKUP(P4474,'Customer List'!B:C,2,)</f>
        <v>Banglore</v>
      </c>
      <c r="W4474" s="38"/>
      <c r="X4474" s="30">
        <v>45985</v>
      </c>
      <c r="Y4474" s="21">
        <f t="shared" si="526"/>
        <v>2</v>
      </c>
      <c r="Z4474" s="21" t="str">
        <f t="shared" si="527"/>
        <v>Saturday</v>
      </c>
      <c r="AA4474" s="21" t="str">
        <f t="shared" si="528"/>
        <v>Monday</v>
      </c>
      <c r="AB4474" s="21" t="str">
        <f>VLOOKUP(U4474,'Currency Sheet'!A:C,3,)</f>
        <v>DOLLAR</v>
      </c>
      <c r="AC4474" s="42" t="str">
        <f>VLOOKUP(P4474,'Customer List'!B:D,3,)</f>
        <v>OutStation</v>
      </c>
    </row>
    <row r="4475" spans="1:29" x14ac:dyDescent="0.25">
      <c r="A4475" s="21">
        <v>4473</v>
      </c>
      <c r="B4475" s="21" t="s">
        <v>6031</v>
      </c>
      <c r="C4475" s="30">
        <v>45975</v>
      </c>
      <c r="D4475" s="30">
        <v>45982</v>
      </c>
      <c r="E4475" s="47">
        <v>39</v>
      </c>
      <c r="F4475" s="47">
        <f t="shared" si="522"/>
        <v>3432</v>
      </c>
      <c r="G4475" s="48">
        <f t="shared" si="523"/>
        <v>3432</v>
      </c>
      <c r="H4475" s="21">
        <v>420301</v>
      </c>
      <c r="I4475" s="21" t="s">
        <v>2883</v>
      </c>
      <c r="J4475" s="21">
        <v>1</v>
      </c>
      <c r="K4475" s="21">
        <v>1</v>
      </c>
      <c r="L4475" s="21">
        <f t="shared" si="524"/>
        <v>0</v>
      </c>
      <c r="M4475" s="21" t="s">
        <v>6115</v>
      </c>
      <c r="N4475" s="30"/>
      <c r="O4475" s="48">
        <v>5557.5</v>
      </c>
      <c r="P4475" s="21" t="s">
        <v>254</v>
      </c>
      <c r="Q4475" s="21"/>
      <c r="R4475" s="21"/>
      <c r="S4475" s="3">
        <v>4</v>
      </c>
      <c r="T4475" s="37" t="s">
        <v>6258</v>
      </c>
      <c r="U4475" s="21" t="s">
        <v>18</v>
      </c>
      <c r="V4475" s="21" t="str">
        <f>VLOOKUP(P4475,'Customer List'!B:C,2,)</f>
        <v>Delhi</v>
      </c>
      <c r="W4475" s="38"/>
      <c r="X4475" s="30" t="str">
        <f t="shared" ref="X4475:X4494" si="531">IF(OR(R4475 = "PRIYANKA MADAM", R4475 = "DEEPAK", R4475 = "PORTER"),N4475,"")</f>
        <v/>
      </c>
      <c r="Y4475" s="21" t="str">
        <f t="shared" si="526"/>
        <v/>
      </c>
      <c r="Z4475" s="21" t="str">
        <f t="shared" si="527"/>
        <v/>
      </c>
      <c r="AA4475" s="21" t="str">
        <f t="shared" si="528"/>
        <v/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x14ac:dyDescent="0.25">
      <c r="A4476" s="21">
        <v>4474</v>
      </c>
      <c r="B4476" s="21" t="s">
        <v>6031</v>
      </c>
      <c r="C4476" s="30">
        <v>45975</v>
      </c>
      <c r="D4476" s="30">
        <v>45982</v>
      </c>
      <c r="E4476" s="47">
        <v>39</v>
      </c>
      <c r="F4476" s="47">
        <f t="shared" si="522"/>
        <v>3432</v>
      </c>
      <c r="G4476" s="48">
        <f t="shared" si="523"/>
        <v>6864</v>
      </c>
      <c r="H4476" s="21">
        <v>420601</v>
      </c>
      <c r="I4476" s="21" t="s">
        <v>5196</v>
      </c>
      <c r="J4476" s="21">
        <v>2</v>
      </c>
      <c r="K4476" s="21">
        <v>2</v>
      </c>
      <c r="L4476" s="21">
        <f t="shared" si="524"/>
        <v>0</v>
      </c>
      <c r="M4476" s="21" t="s">
        <v>6237</v>
      </c>
      <c r="N4476" s="30">
        <v>45985</v>
      </c>
      <c r="O4476" s="48">
        <v>0</v>
      </c>
      <c r="P4476" s="21" t="s">
        <v>16</v>
      </c>
      <c r="Q4476" s="21" t="s">
        <v>5959</v>
      </c>
      <c r="R4476" s="21" t="s">
        <v>6091</v>
      </c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>
        <f t="shared" si="531"/>
        <v>45985</v>
      </c>
      <c r="Y4476" s="21">
        <f t="shared" si="526"/>
        <v>0</v>
      </c>
      <c r="Z4476" s="21" t="str">
        <f t="shared" si="527"/>
        <v>Monday</v>
      </c>
      <c r="AA4476" s="21" t="str">
        <f t="shared" si="528"/>
        <v>Monday</v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x14ac:dyDescent="0.25">
      <c r="A4477" s="21">
        <v>4475</v>
      </c>
      <c r="B4477" s="21" t="s">
        <v>6031</v>
      </c>
      <c r="C4477" s="30">
        <v>45975</v>
      </c>
      <c r="D4477" s="30">
        <v>45982</v>
      </c>
      <c r="E4477" s="47">
        <v>32.4</v>
      </c>
      <c r="F4477" s="47">
        <f t="shared" si="522"/>
        <v>2851.2</v>
      </c>
      <c r="G4477" s="48">
        <f t="shared" si="523"/>
        <v>5702.4</v>
      </c>
      <c r="H4477" s="21">
        <v>420701</v>
      </c>
      <c r="I4477" s="21" t="s">
        <v>5197</v>
      </c>
      <c r="J4477" s="21">
        <v>2</v>
      </c>
      <c r="K4477" s="21">
        <v>2</v>
      </c>
      <c r="L4477" s="21">
        <f t="shared" si="524"/>
        <v>0</v>
      </c>
      <c r="M4477" s="21" t="s">
        <v>6237</v>
      </c>
      <c r="N4477" s="30">
        <v>45985</v>
      </c>
      <c r="O4477" s="48">
        <v>0</v>
      </c>
      <c r="P4477" s="21" t="s">
        <v>16</v>
      </c>
      <c r="Q4477" s="21" t="s">
        <v>5959</v>
      </c>
      <c r="R4477" s="21" t="s">
        <v>6091</v>
      </c>
      <c r="S4477" s="3">
        <v>4</v>
      </c>
      <c r="T4477" s="37"/>
      <c r="U4477" s="21" t="s">
        <v>18</v>
      </c>
      <c r="V4477" s="21" t="str">
        <f>VLOOKUP(P4477,'Customer List'!B:C,2,)</f>
        <v>Delhi</v>
      </c>
      <c r="W4477" s="38"/>
      <c r="X4477" s="30">
        <f t="shared" si="531"/>
        <v>45985</v>
      </c>
      <c r="Y4477" s="21">
        <f t="shared" si="526"/>
        <v>0</v>
      </c>
      <c r="Z4477" s="21" t="str">
        <f t="shared" si="527"/>
        <v>Monday</v>
      </c>
      <c r="AA4477" s="21" t="str">
        <f t="shared" si="528"/>
        <v>Monday</v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x14ac:dyDescent="0.25">
      <c r="A4478" s="21">
        <v>4476</v>
      </c>
      <c r="B4478" s="21" t="s">
        <v>6031</v>
      </c>
      <c r="C4478" s="30">
        <v>45975</v>
      </c>
      <c r="D4478" s="30">
        <v>45982</v>
      </c>
      <c r="E4478" s="47">
        <v>56.4</v>
      </c>
      <c r="F4478" s="47">
        <f t="shared" si="522"/>
        <v>4963.2</v>
      </c>
      <c r="G4478" s="48">
        <f t="shared" si="523"/>
        <v>9926.4</v>
      </c>
      <c r="H4478" s="21">
        <v>421002</v>
      </c>
      <c r="I4478" s="21" t="s">
        <v>4815</v>
      </c>
      <c r="J4478" s="21">
        <v>2</v>
      </c>
      <c r="K4478" s="21">
        <v>2</v>
      </c>
      <c r="L4478" s="21">
        <f t="shared" si="524"/>
        <v>0</v>
      </c>
      <c r="M4478" s="21" t="s">
        <v>6237</v>
      </c>
      <c r="N4478" s="30">
        <v>45985</v>
      </c>
      <c r="O4478" s="48">
        <v>0</v>
      </c>
      <c r="P4478" s="21" t="s">
        <v>16</v>
      </c>
      <c r="Q4478" s="21" t="s">
        <v>5959</v>
      </c>
      <c r="R4478" s="21" t="s">
        <v>6091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>
        <f t="shared" si="531"/>
        <v>45985</v>
      </c>
      <c r="Y4478" s="21">
        <f t="shared" si="526"/>
        <v>0</v>
      </c>
      <c r="Z4478" s="21" t="str">
        <f t="shared" si="527"/>
        <v>Monday</v>
      </c>
      <c r="AA4478" s="21" t="str">
        <f t="shared" si="528"/>
        <v>Monday</v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x14ac:dyDescent="0.25">
      <c r="A4479" s="21">
        <v>4477</v>
      </c>
      <c r="B4479" s="21" t="s">
        <v>6031</v>
      </c>
      <c r="C4479" s="30">
        <v>45975</v>
      </c>
      <c r="D4479" s="30">
        <v>45982</v>
      </c>
      <c r="E4479" s="47">
        <v>21.6</v>
      </c>
      <c r="F4479" s="47">
        <f t="shared" si="522"/>
        <v>1900.8000000000002</v>
      </c>
      <c r="G4479" s="48">
        <f t="shared" si="523"/>
        <v>1900.8000000000002</v>
      </c>
      <c r="H4479" s="21">
        <v>422201</v>
      </c>
      <c r="I4479" s="21" t="s">
        <v>6039</v>
      </c>
      <c r="J4479" s="21">
        <v>1</v>
      </c>
      <c r="K4479" s="21">
        <v>1</v>
      </c>
      <c r="L4479" s="21">
        <f t="shared" si="524"/>
        <v>0</v>
      </c>
      <c r="M4479" s="21" t="s">
        <v>6237</v>
      </c>
      <c r="N4479" s="30">
        <v>45985</v>
      </c>
      <c r="O4479" s="48">
        <v>3078</v>
      </c>
      <c r="P4479" s="21" t="s">
        <v>16</v>
      </c>
      <c r="Q4479" s="21" t="s">
        <v>5959</v>
      </c>
      <c r="R4479" s="21" t="s">
        <v>6091</v>
      </c>
      <c r="S4479" s="3">
        <v>4</v>
      </c>
      <c r="T4479" s="37"/>
      <c r="U4479" s="21" t="s">
        <v>18</v>
      </c>
      <c r="V4479" s="21" t="str">
        <f>VLOOKUP(P4479,'Customer List'!B:C,2,)</f>
        <v>Delhi</v>
      </c>
      <c r="W4479" s="38"/>
      <c r="X4479" s="30">
        <f t="shared" si="531"/>
        <v>45985</v>
      </c>
      <c r="Y4479" s="21">
        <f t="shared" si="526"/>
        <v>0</v>
      </c>
      <c r="Z4479" s="21" t="str">
        <f t="shared" si="527"/>
        <v>Monday</v>
      </c>
      <c r="AA4479" s="21" t="str">
        <f t="shared" si="528"/>
        <v>Monday</v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x14ac:dyDescent="0.25">
      <c r="A4480" s="21">
        <v>4478</v>
      </c>
      <c r="B4480" s="21" t="s">
        <v>6031</v>
      </c>
      <c r="C4480" s="30">
        <v>45975</v>
      </c>
      <c r="D4480" s="30">
        <v>45982</v>
      </c>
      <c r="E4480" s="47">
        <v>126.6</v>
      </c>
      <c r="F4480" s="47">
        <f t="shared" si="522"/>
        <v>11140.8</v>
      </c>
      <c r="G4480" s="48">
        <f t="shared" si="523"/>
        <v>11140.8</v>
      </c>
      <c r="H4480" s="21">
        <v>425303</v>
      </c>
      <c r="I4480" s="21" t="s">
        <v>6040</v>
      </c>
      <c r="J4480" s="21">
        <v>1</v>
      </c>
      <c r="K4480" s="21">
        <v>1</v>
      </c>
      <c r="L4480" s="21">
        <f t="shared" si="524"/>
        <v>0</v>
      </c>
      <c r="M4480" s="21" t="s">
        <v>6237</v>
      </c>
      <c r="N4480" s="30">
        <v>45985</v>
      </c>
      <c r="O4480" s="48">
        <v>18040.5</v>
      </c>
      <c r="P4480" s="21" t="s">
        <v>16</v>
      </c>
      <c r="Q4480" s="21" t="s">
        <v>5959</v>
      </c>
      <c r="R4480" s="21" t="s">
        <v>6091</v>
      </c>
      <c r="S4480" s="3" t="s">
        <v>6080</v>
      </c>
      <c r="T4480" s="37"/>
      <c r="U4480" s="21" t="s">
        <v>18</v>
      </c>
      <c r="V4480" s="21" t="str">
        <f>VLOOKUP(P4480,'Customer List'!B:C,2,)</f>
        <v>Delhi</v>
      </c>
      <c r="W4480" s="38"/>
      <c r="X4480" s="30">
        <f t="shared" si="531"/>
        <v>45985</v>
      </c>
      <c r="Y4480" s="21">
        <f t="shared" si="526"/>
        <v>0</v>
      </c>
      <c r="Z4480" s="21" t="str">
        <f t="shared" si="527"/>
        <v>Monday</v>
      </c>
      <c r="AA4480" s="21" t="str">
        <f t="shared" si="528"/>
        <v>Monday</v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x14ac:dyDescent="0.25">
      <c r="A4481" s="21">
        <v>4479</v>
      </c>
      <c r="B4481" s="21" t="s">
        <v>6031</v>
      </c>
      <c r="C4481" s="30">
        <v>45975</v>
      </c>
      <c r="D4481" s="30">
        <v>45982</v>
      </c>
      <c r="E4481" s="47">
        <v>74.400000000000006</v>
      </c>
      <c r="F4481" s="47">
        <f t="shared" si="522"/>
        <v>6547.2000000000007</v>
      </c>
      <c r="G4481" s="48">
        <f t="shared" si="523"/>
        <v>6547.2000000000007</v>
      </c>
      <c r="H4481" s="21">
        <v>500319</v>
      </c>
      <c r="I4481" s="21" t="s">
        <v>5078</v>
      </c>
      <c r="J4481" s="21">
        <v>1</v>
      </c>
      <c r="K4481" s="21">
        <v>1</v>
      </c>
      <c r="L4481" s="21">
        <f t="shared" si="524"/>
        <v>0</v>
      </c>
      <c r="M4481" s="21" t="s">
        <v>6237</v>
      </c>
      <c r="N4481" s="30">
        <v>45985</v>
      </c>
      <c r="O4481" s="48">
        <v>10602</v>
      </c>
      <c r="P4481" s="21" t="s">
        <v>16</v>
      </c>
      <c r="Q4481" s="21" t="s">
        <v>5959</v>
      </c>
      <c r="R4481" s="21" t="s">
        <v>6091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>
        <f t="shared" si="531"/>
        <v>45985</v>
      </c>
      <c r="Y4481" s="21">
        <f t="shared" si="526"/>
        <v>0</v>
      </c>
      <c r="Z4481" s="21" t="str">
        <f t="shared" si="527"/>
        <v>Monday</v>
      </c>
      <c r="AA4481" s="21" t="str">
        <f t="shared" si="528"/>
        <v>Monday</v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x14ac:dyDescent="0.25">
      <c r="A4482" s="21">
        <v>4480</v>
      </c>
      <c r="B4482" s="21" t="s">
        <v>6031</v>
      </c>
      <c r="C4482" s="30">
        <v>45975</v>
      </c>
      <c r="D4482" s="30">
        <v>45982</v>
      </c>
      <c r="E4482" s="47">
        <v>159</v>
      </c>
      <c r="F4482" s="47">
        <f t="shared" si="522"/>
        <v>13992</v>
      </c>
      <c r="G4482" s="48">
        <f t="shared" si="523"/>
        <v>13992</v>
      </c>
      <c r="H4482" s="21">
        <v>500817</v>
      </c>
      <c r="I4482" s="21" t="s">
        <v>6041</v>
      </c>
      <c r="J4482" s="21">
        <v>1</v>
      </c>
      <c r="K4482" s="21">
        <v>1</v>
      </c>
      <c r="L4482" s="21">
        <f t="shared" si="524"/>
        <v>0</v>
      </c>
      <c r="M4482" s="21" t="s">
        <v>6237</v>
      </c>
      <c r="N4482" s="30">
        <v>45985</v>
      </c>
      <c r="O4482" s="48">
        <v>22657.5</v>
      </c>
      <c r="P4482" s="21" t="s">
        <v>16</v>
      </c>
      <c r="Q4482" s="21" t="s">
        <v>5959</v>
      </c>
      <c r="R4482" s="21" t="s">
        <v>6091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>
        <f t="shared" si="531"/>
        <v>45985</v>
      </c>
      <c r="Y4482" s="21">
        <f t="shared" si="526"/>
        <v>0</v>
      </c>
      <c r="Z4482" s="21" t="str">
        <f t="shared" si="527"/>
        <v>Monday</v>
      </c>
      <c r="AA4482" s="21" t="str">
        <f t="shared" si="528"/>
        <v>Monday</v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x14ac:dyDescent="0.25">
      <c r="A4483" s="21">
        <v>4481</v>
      </c>
      <c r="B4483" s="21" t="s">
        <v>6031</v>
      </c>
      <c r="C4483" s="30">
        <v>45975</v>
      </c>
      <c r="D4483" s="30">
        <v>45982</v>
      </c>
      <c r="E4483" s="47">
        <v>105.6</v>
      </c>
      <c r="F4483" s="47">
        <f t="shared" si="522"/>
        <v>9292.7999999999993</v>
      </c>
      <c r="G4483" s="48">
        <f t="shared" si="523"/>
        <v>9292.7999999999993</v>
      </c>
      <c r="H4483" s="21">
        <v>502925</v>
      </c>
      <c r="I4483" s="21" t="s">
        <v>5080</v>
      </c>
      <c r="J4483" s="21">
        <v>1</v>
      </c>
      <c r="K4483" s="21">
        <v>1</v>
      </c>
      <c r="L4483" s="21">
        <f t="shared" si="524"/>
        <v>0</v>
      </c>
      <c r="M4483" s="21" t="s">
        <v>6237</v>
      </c>
      <c r="N4483" s="30">
        <v>45985</v>
      </c>
      <c r="O4483" s="48">
        <v>15048</v>
      </c>
      <c r="P4483" s="21" t="s">
        <v>16</v>
      </c>
      <c r="Q4483" s="21" t="s">
        <v>5959</v>
      </c>
      <c r="R4483" s="21" t="s">
        <v>6091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>
        <f t="shared" si="531"/>
        <v>45985</v>
      </c>
      <c r="Y4483" s="21">
        <f t="shared" si="526"/>
        <v>0</v>
      </c>
      <c r="Z4483" s="21" t="str">
        <f t="shared" si="527"/>
        <v>Monday</v>
      </c>
      <c r="AA4483" s="21" t="str">
        <f t="shared" si="528"/>
        <v>Monday</v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x14ac:dyDescent="0.25">
      <c r="A4484" s="21">
        <v>4482</v>
      </c>
      <c r="B4484" s="21" t="s">
        <v>6031</v>
      </c>
      <c r="C4484" s="30">
        <v>45975</v>
      </c>
      <c r="D4484" s="30">
        <v>45982</v>
      </c>
      <c r="E4484" s="47">
        <v>159</v>
      </c>
      <c r="F4484" s="47">
        <f t="shared" si="522"/>
        <v>13992</v>
      </c>
      <c r="G4484" s="48">
        <f t="shared" si="523"/>
        <v>13992</v>
      </c>
      <c r="H4484" s="21">
        <v>503818</v>
      </c>
      <c r="I4484" s="21" t="s">
        <v>4823</v>
      </c>
      <c r="J4484" s="21">
        <v>1</v>
      </c>
      <c r="K4484" s="21">
        <v>1</v>
      </c>
      <c r="L4484" s="21">
        <f t="shared" si="524"/>
        <v>0</v>
      </c>
      <c r="M4484" s="21" t="s">
        <v>6237</v>
      </c>
      <c r="N4484" s="30">
        <v>45985</v>
      </c>
      <c r="O4484" s="48">
        <v>22657.5</v>
      </c>
      <c r="P4484" s="21" t="s">
        <v>16</v>
      </c>
      <c r="Q4484" s="21" t="s">
        <v>5959</v>
      </c>
      <c r="R4484" s="21" t="s">
        <v>6091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>
        <f t="shared" si="531"/>
        <v>45985</v>
      </c>
      <c r="Y4484" s="21">
        <f t="shared" si="526"/>
        <v>0</v>
      </c>
      <c r="Z4484" s="21" t="str">
        <f t="shared" si="527"/>
        <v>Monday</v>
      </c>
      <c r="AA4484" s="21" t="str">
        <f t="shared" si="528"/>
        <v>Monday</v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x14ac:dyDescent="0.25">
      <c r="A4485" s="21">
        <v>4483</v>
      </c>
      <c r="B4485" s="21" t="s">
        <v>6031</v>
      </c>
      <c r="C4485" s="30">
        <v>45975</v>
      </c>
      <c r="D4485" s="30">
        <v>45982</v>
      </c>
      <c r="E4485" s="47">
        <v>160.80000000000001</v>
      </c>
      <c r="F4485" s="47">
        <f t="shared" ref="F4485:F4542" si="532">IF(AB4485="DOLLAR",E4485*88,E4485)</f>
        <v>14150.400000000001</v>
      </c>
      <c r="G4485" s="48">
        <f t="shared" ref="G4485:G4542" si="533">F4485*J4485</f>
        <v>14150.400000000001</v>
      </c>
      <c r="H4485" s="21">
        <v>504109</v>
      </c>
      <c r="I4485" s="21" t="s">
        <v>6042</v>
      </c>
      <c r="J4485" s="21">
        <v>1</v>
      </c>
      <c r="K4485" s="21">
        <v>1</v>
      </c>
      <c r="L4485" s="21">
        <f t="shared" ref="L4485:L4548" si="534">J4485-K4485</f>
        <v>0</v>
      </c>
      <c r="M4485" s="21" t="s">
        <v>6237</v>
      </c>
      <c r="N4485" s="30">
        <v>45985</v>
      </c>
      <c r="O4485" s="48">
        <v>22914</v>
      </c>
      <c r="P4485" s="21" t="s">
        <v>16</v>
      </c>
      <c r="Q4485" s="21" t="s">
        <v>5959</v>
      </c>
      <c r="R4485" s="21" t="s">
        <v>6091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>
        <f t="shared" si="531"/>
        <v>45985</v>
      </c>
      <c r="Y4485" s="21">
        <f t="shared" ref="Y4485:Y4542" si="535">IF(X4485="", "", X4485-N4485)</f>
        <v>0</v>
      </c>
      <c r="Z4485" s="21" t="str">
        <f t="shared" ref="Z4485:Z4542" si="536">IF(N4485="", "", TEXT(N4485, "dddd"))</f>
        <v>Monday</v>
      </c>
      <c r="AA4485" s="21" t="str">
        <f t="shared" ref="AA4485:AA4542" si="537">IF(X4485="", "", TEXT(X4485, "dddd"))</f>
        <v>Monday</v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x14ac:dyDescent="0.25">
      <c r="A4486" s="21">
        <v>4484</v>
      </c>
      <c r="B4486" s="21" t="s">
        <v>6031</v>
      </c>
      <c r="C4486" s="30">
        <v>45975</v>
      </c>
      <c r="D4486" s="30">
        <v>45982</v>
      </c>
      <c r="E4486" s="47">
        <v>201</v>
      </c>
      <c r="F4486" s="47">
        <f t="shared" si="532"/>
        <v>17688</v>
      </c>
      <c r="G4486" s="48">
        <f t="shared" si="533"/>
        <v>17688</v>
      </c>
      <c r="H4486" s="21">
        <v>505034</v>
      </c>
      <c r="I4486" s="21" t="s">
        <v>5199</v>
      </c>
      <c r="J4486" s="21">
        <v>1</v>
      </c>
      <c r="K4486" s="21">
        <v>1</v>
      </c>
      <c r="L4486" s="21">
        <f t="shared" si="534"/>
        <v>0</v>
      </c>
      <c r="M4486" s="21" t="s">
        <v>6237</v>
      </c>
      <c r="N4486" s="30">
        <v>45985</v>
      </c>
      <c r="O4486" s="48">
        <v>28642.5</v>
      </c>
      <c r="P4486" s="21" t="s">
        <v>16</v>
      </c>
      <c r="Q4486" s="21" t="s">
        <v>5959</v>
      </c>
      <c r="R4486" s="21" t="s">
        <v>6091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>
        <f t="shared" si="531"/>
        <v>45985</v>
      </c>
      <c r="Y4486" s="21">
        <f t="shared" si="535"/>
        <v>0</v>
      </c>
      <c r="Z4486" s="21" t="str">
        <f t="shared" si="536"/>
        <v>Monday</v>
      </c>
      <c r="AA4486" s="21" t="str">
        <f t="shared" si="537"/>
        <v>Monday</v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x14ac:dyDescent="0.25">
      <c r="A4487" s="21">
        <v>4485</v>
      </c>
      <c r="B4487" s="21" t="s">
        <v>6031</v>
      </c>
      <c r="C4487" s="30">
        <v>45975</v>
      </c>
      <c r="D4487" s="30">
        <v>45982</v>
      </c>
      <c r="E4487" s="47">
        <v>66</v>
      </c>
      <c r="F4487" s="47">
        <f t="shared" si="532"/>
        <v>5808</v>
      </c>
      <c r="G4487" s="48">
        <f t="shared" si="533"/>
        <v>5808</v>
      </c>
      <c r="H4487" s="21">
        <v>505808</v>
      </c>
      <c r="I4487" s="21" t="s">
        <v>4824</v>
      </c>
      <c r="J4487" s="21">
        <v>1</v>
      </c>
      <c r="K4487" s="21">
        <v>1</v>
      </c>
      <c r="L4487" s="21">
        <f t="shared" si="534"/>
        <v>0</v>
      </c>
      <c r="M4487" s="21" t="s">
        <v>6237</v>
      </c>
      <c r="N4487" s="30">
        <v>45985</v>
      </c>
      <c r="O4487" s="48">
        <v>9405</v>
      </c>
      <c r="P4487" s="21" t="s">
        <v>16</v>
      </c>
      <c r="Q4487" s="21" t="s">
        <v>5959</v>
      </c>
      <c r="R4487" s="21" t="s">
        <v>6091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>
        <f t="shared" si="531"/>
        <v>45985</v>
      </c>
      <c r="Y4487" s="21">
        <f t="shared" si="535"/>
        <v>0</v>
      </c>
      <c r="Z4487" s="21" t="str">
        <f t="shared" si="536"/>
        <v>Monday</v>
      </c>
      <c r="AA4487" s="21" t="str">
        <f t="shared" si="537"/>
        <v>Monday</v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x14ac:dyDescent="0.25">
      <c r="A4488" s="21">
        <v>4486</v>
      </c>
      <c r="B4488" s="21" t="s">
        <v>6031</v>
      </c>
      <c r="C4488" s="30">
        <v>45975</v>
      </c>
      <c r="D4488" s="30">
        <v>45982</v>
      </c>
      <c r="E4488" s="47">
        <v>194.4</v>
      </c>
      <c r="F4488" s="47">
        <f t="shared" si="532"/>
        <v>17107.2</v>
      </c>
      <c r="G4488" s="48">
        <f t="shared" si="533"/>
        <v>17107.2</v>
      </c>
      <c r="H4488" s="21">
        <v>505846</v>
      </c>
      <c r="I4488" s="21" t="s">
        <v>4824</v>
      </c>
      <c r="J4488" s="21">
        <v>1</v>
      </c>
      <c r="K4488" s="21">
        <v>1</v>
      </c>
      <c r="L4488" s="21">
        <f t="shared" si="534"/>
        <v>0</v>
      </c>
      <c r="M4488" s="21" t="s">
        <v>6237</v>
      </c>
      <c r="N4488" s="30">
        <v>45985</v>
      </c>
      <c r="O4488" s="48">
        <v>27702</v>
      </c>
      <c r="P4488" s="21" t="s">
        <v>16</v>
      </c>
      <c r="Q4488" s="21" t="s">
        <v>5959</v>
      </c>
      <c r="R4488" s="21" t="s">
        <v>6091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>
        <f t="shared" si="531"/>
        <v>45985</v>
      </c>
      <c r="Y4488" s="21">
        <f t="shared" si="535"/>
        <v>0</v>
      </c>
      <c r="Z4488" s="21" t="str">
        <f t="shared" si="536"/>
        <v>Monday</v>
      </c>
      <c r="AA4488" s="21" t="str">
        <f t="shared" si="537"/>
        <v>Monday</v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x14ac:dyDescent="0.25">
      <c r="A4489" s="21">
        <v>4487</v>
      </c>
      <c r="B4489" s="21" t="s">
        <v>6031</v>
      </c>
      <c r="C4489" s="30">
        <v>45975</v>
      </c>
      <c r="D4489" s="30">
        <v>45982</v>
      </c>
      <c r="E4489" s="47">
        <v>193.8</v>
      </c>
      <c r="F4489" s="47">
        <f t="shared" si="532"/>
        <v>17054.400000000001</v>
      </c>
      <c r="G4489" s="48">
        <f t="shared" si="533"/>
        <v>17054.400000000001</v>
      </c>
      <c r="H4489" s="21">
        <v>506322</v>
      </c>
      <c r="I4489" s="21" t="s">
        <v>4825</v>
      </c>
      <c r="J4489" s="21">
        <v>1</v>
      </c>
      <c r="K4489" s="21">
        <v>1</v>
      </c>
      <c r="L4489" s="21">
        <f t="shared" si="534"/>
        <v>0</v>
      </c>
      <c r="M4489" s="21" t="s">
        <v>6237</v>
      </c>
      <c r="N4489" s="30">
        <v>45985</v>
      </c>
      <c r="O4489" s="48">
        <v>27616.5</v>
      </c>
      <c r="P4489" s="21" t="s">
        <v>16</v>
      </c>
      <c r="Q4489" s="21" t="s">
        <v>5959</v>
      </c>
      <c r="R4489" s="21" t="s">
        <v>6091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>
        <f t="shared" si="531"/>
        <v>45985</v>
      </c>
      <c r="Y4489" s="21">
        <f t="shared" si="535"/>
        <v>0</v>
      </c>
      <c r="Z4489" s="21" t="str">
        <f t="shared" si="536"/>
        <v>Monday</v>
      </c>
      <c r="AA4489" s="21" t="str">
        <f t="shared" si="537"/>
        <v>Monday</v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x14ac:dyDescent="0.25">
      <c r="A4490" s="21">
        <v>4488</v>
      </c>
      <c r="B4490" s="21" t="s">
        <v>6031</v>
      </c>
      <c r="C4490" s="30">
        <v>45975</v>
      </c>
      <c r="D4490" s="30">
        <v>45982</v>
      </c>
      <c r="E4490" s="47">
        <v>191.1</v>
      </c>
      <c r="F4490" s="47">
        <f t="shared" si="532"/>
        <v>16816.8</v>
      </c>
      <c r="G4490" s="48">
        <f t="shared" si="533"/>
        <v>16816.8</v>
      </c>
      <c r="H4490" s="21">
        <v>506333</v>
      </c>
      <c r="I4490" s="21" t="s">
        <v>4825</v>
      </c>
      <c r="J4490" s="21">
        <v>1</v>
      </c>
      <c r="K4490" s="21">
        <v>1</v>
      </c>
      <c r="L4490" s="21">
        <f t="shared" si="534"/>
        <v>0</v>
      </c>
      <c r="M4490" s="21" t="s">
        <v>6237</v>
      </c>
      <c r="N4490" s="30">
        <v>45985</v>
      </c>
      <c r="O4490" s="48">
        <v>23341.5</v>
      </c>
      <c r="P4490" s="21" t="s">
        <v>16</v>
      </c>
      <c r="Q4490" s="21" t="s">
        <v>5959</v>
      </c>
      <c r="R4490" s="21" t="s">
        <v>6091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>
        <f t="shared" si="531"/>
        <v>45985</v>
      </c>
      <c r="Y4490" s="21">
        <f t="shared" si="535"/>
        <v>0</v>
      </c>
      <c r="Z4490" s="21" t="str">
        <f t="shared" si="536"/>
        <v>Monday</v>
      </c>
      <c r="AA4490" s="21" t="str">
        <f t="shared" si="537"/>
        <v>Monday</v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x14ac:dyDescent="0.25">
      <c r="A4491" s="21">
        <v>4489</v>
      </c>
      <c r="B4491" s="21" t="s">
        <v>6031</v>
      </c>
      <c r="C4491" s="30">
        <v>45975</v>
      </c>
      <c r="D4491" s="30">
        <v>45982</v>
      </c>
      <c r="E4491" s="47">
        <v>211.2</v>
      </c>
      <c r="F4491" s="47">
        <f t="shared" si="532"/>
        <v>18585.599999999999</v>
      </c>
      <c r="G4491" s="48">
        <f t="shared" si="533"/>
        <v>18585.599999999999</v>
      </c>
      <c r="H4491" s="21">
        <v>506812</v>
      </c>
      <c r="I4491" s="21" t="s">
        <v>5549</v>
      </c>
      <c r="J4491" s="21">
        <v>1</v>
      </c>
      <c r="K4491" s="21">
        <v>1</v>
      </c>
      <c r="L4491" s="21">
        <f t="shared" si="534"/>
        <v>0</v>
      </c>
      <c r="M4491" s="21" t="s">
        <v>6237</v>
      </c>
      <c r="N4491" s="30">
        <v>45985</v>
      </c>
      <c r="O4491" s="48">
        <v>30096</v>
      </c>
      <c r="P4491" s="21" t="s">
        <v>16</v>
      </c>
      <c r="Q4491" s="21" t="s">
        <v>5959</v>
      </c>
      <c r="R4491" s="21" t="s">
        <v>6091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>
        <f t="shared" si="531"/>
        <v>45985</v>
      </c>
      <c r="Y4491" s="21">
        <f t="shared" si="535"/>
        <v>0</v>
      </c>
      <c r="Z4491" s="21" t="str">
        <f t="shared" si="536"/>
        <v>Monday</v>
      </c>
      <c r="AA4491" s="21" t="str">
        <f t="shared" si="537"/>
        <v>Monday</v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x14ac:dyDescent="0.25">
      <c r="A4492" s="21">
        <v>4490</v>
      </c>
      <c r="B4492" s="21" t="s">
        <v>6031</v>
      </c>
      <c r="C4492" s="30">
        <v>45975</v>
      </c>
      <c r="D4492" s="30">
        <v>45982</v>
      </c>
      <c r="E4492" s="47">
        <v>177.6</v>
      </c>
      <c r="F4492" s="47">
        <f t="shared" si="532"/>
        <v>15628.8</v>
      </c>
      <c r="G4492" s="48">
        <f t="shared" si="533"/>
        <v>15628.8</v>
      </c>
      <c r="H4492" s="21">
        <v>506916</v>
      </c>
      <c r="I4492" s="21" t="s">
        <v>5550</v>
      </c>
      <c r="J4492" s="21">
        <v>1</v>
      </c>
      <c r="K4492" s="21">
        <v>1</v>
      </c>
      <c r="L4492" s="21">
        <f t="shared" si="534"/>
        <v>0</v>
      </c>
      <c r="M4492" s="21" t="s">
        <v>6237</v>
      </c>
      <c r="N4492" s="30">
        <v>45985</v>
      </c>
      <c r="O4492" s="48">
        <v>25308</v>
      </c>
      <c r="P4492" s="21" t="s">
        <v>16</v>
      </c>
      <c r="Q4492" s="21" t="s">
        <v>5959</v>
      </c>
      <c r="R4492" s="21" t="s">
        <v>6091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>
        <f t="shared" si="531"/>
        <v>45985</v>
      </c>
      <c r="Y4492" s="21">
        <f t="shared" si="535"/>
        <v>0</v>
      </c>
      <c r="Z4492" s="21" t="str">
        <f t="shared" si="536"/>
        <v>Monday</v>
      </c>
      <c r="AA4492" s="21" t="str">
        <f t="shared" si="537"/>
        <v>Monday</v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x14ac:dyDescent="0.25">
      <c r="A4493" s="21">
        <v>4491</v>
      </c>
      <c r="B4493" s="21" t="s">
        <v>6031</v>
      </c>
      <c r="C4493" s="30">
        <v>45975</v>
      </c>
      <c r="D4493" s="30">
        <v>45982</v>
      </c>
      <c r="E4493" s="47">
        <v>217.2</v>
      </c>
      <c r="F4493" s="47">
        <f t="shared" si="532"/>
        <v>19113.599999999999</v>
      </c>
      <c r="G4493" s="48">
        <f t="shared" si="533"/>
        <v>19113.599999999999</v>
      </c>
      <c r="H4493" s="21">
        <v>512334</v>
      </c>
      <c r="I4493" s="21" t="s">
        <v>5553</v>
      </c>
      <c r="J4493" s="21">
        <v>1</v>
      </c>
      <c r="K4493" s="21">
        <v>1</v>
      </c>
      <c r="L4493" s="21">
        <f t="shared" si="534"/>
        <v>0</v>
      </c>
      <c r="M4493" s="21" t="s">
        <v>6237</v>
      </c>
      <c r="N4493" s="30">
        <v>45985</v>
      </c>
      <c r="O4493" s="48">
        <v>30951</v>
      </c>
      <c r="P4493" s="21" t="s">
        <v>16</v>
      </c>
      <c r="Q4493" s="21" t="s">
        <v>5959</v>
      </c>
      <c r="R4493" s="21" t="s">
        <v>6091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>
        <f t="shared" si="531"/>
        <v>45985</v>
      </c>
      <c r="Y4493" s="21">
        <f t="shared" si="535"/>
        <v>0</v>
      </c>
      <c r="Z4493" s="21" t="str">
        <f t="shared" si="536"/>
        <v>Monday</v>
      </c>
      <c r="AA4493" s="21" t="str">
        <f t="shared" si="537"/>
        <v>Monday</v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x14ac:dyDescent="0.25">
      <c r="A4494" s="21">
        <v>4492</v>
      </c>
      <c r="B4494" s="21" t="s">
        <v>6031</v>
      </c>
      <c r="C4494" s="30">
        <v>45975</v>
      </c>
      <c r="D4494" s="30">
        <v>45982</v>
      </c>
      <c r="E4494" s="47">
        <v>126.6</v>
      </c>
      <c r="F4494" s="47">
        <f t="shared" si="532"/>
        <v>11140.8</v>
      </c>
      <c r="G4494" s="48">
        <f t="shared" si="533"/>
        <v>11140.8</v>
      </c>
      <c r="H4494" s="21">
        <v>516411</v>
      </c>
      <c r="I4494" s="21" t="s">
        <v>6043</v>
      </c>
      <c r="J4494" s="21">
        <v>1</v>
      </c>
      <c r="K4494" s="21">
        <v>1</v>
      </c>
      <c r="L4494" s="21">
        <f t="shared" si="534"/>
        <v>0</v>
      </c>
      <c r="M4494" s="21" t="s">
        <v>6237</v>
      </c>
      <c r="N4494" s="30">
        <v>45985</v>
      </c>
      <c r="O4494" s="48">
        <v>18040.5</v>
      </c>
      <c r="P4494" s="21" t="s">
        <v>16</v>
      </c>
      <c r="Q4494" s="21" t="s">
        <v>5959</v>
      </c>
      <c r="R4494" s="21" t="s">
        <v>6091</v>
      </c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>
        <f t="shared" si="531"/>
        <v>45985</v>
      </c>
      <c r="Y4494" s="21">
        <f t="shared" si="535"/>
        <v>0</v>
      </c>
      <c r="Z4494" s="21" t="str">
        <f t="shared" si="536"/>
        <v>Monday</v>
      </c>
      <c r="AA4494" s="21" t="str">
        <f t="shared" si="537"/>
        <v>Monday</v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x14ac:dyDescent="0.25">
      <c r="A4495" s="21">
        <v>4493</v>
      </c>
      <c r="B4495" s="21" t="s">
        <v>6031</v>
      </c>
      <c r="C4495" s="30">
        <v>45975</v>
      </c>
      <c r="D4495" s="30">
        <v>45982</v>
      </c>
      <c r="E4495" s="47">
        <v>222</v>
      </c>
      <c r="F4495" s="47">
        <f t="shared" si="532"/>
        <v>19536</v>
      </c>
      <c r="G4495" s="48">
        <f t="shared" si="533"/>
        <v>19536</v>
      </c>
      <c r="H4495" s="21">
        <v>637324</v>
      </c>
      <c r="I4495" s="21" t="s">
        <v>5857</v>
      </c>
      <c r="J4495" s="21">
        <v>1</v>
      </c>
      <c r="K4495" s="21">
        <v>1</v>
      </c>
      <c r="L4495" s="21">
        <f t="shared" si="534"/>
        <v>0</v>
      </c>
      <c r="M4495" s="21" t="s">
        <v>6219</v>
      </c>
      <c r="N4495" s="30">
        <v>45983</v>
      </c>
      <c r="O4495" s="48">
        <v>40145</v>
      </c>
      <c r="P4495" s="21" t="s">
        <v>630</v>
      </c>
      <c r="Q4495" s="60">
        <v>58158455224</v>
      </c>
      <c r="R4495" s="21" t="s">
        <v>6107</v>
      </c>
      <c r="S4495" s="3">
        <v>4</v>
      </c>
      <c r="T4495" s="37"/>
      <c r="U4495" s="21" t="s">
        <v>18</v>
      </c>
      <c r="V4495" s="21" t="str">
        <f>VLOOKUP(P4495,'Customer List'!B:C,2,)</f>
        <v>Telangana</v>
      </c>
      <c r="W4495" s="38"/>
      <c r="X4495" s="30">
        <v>45985</v>
      </c>
      <c r="Y4495" s="21">
        <f t="shared" si="535"/>
        <v>2</v>
      </c>
      <c r="Z4495" s="21" t="str">
        <f t="shared" si="536"/>
        <v>Saturday</v>
      </c>
      <c r="AA4495" s="21" t="str">
        <f t="shared" si="537"/>
        <v>Monday</v>
      </c>
      <c r="AB4495" s="21" t="str">
        <f>VLOOKUP(U4495,'Currency Sheet'!A:C,3,)</f>
        <v>DOLLAR</v>
      </c>
      <c r="AC4495" s="42" t="str">
        <f>VLOOKUP(P4495,'Customer List'!B:D,3,)</f>
        <v>OutStation</v>
      </c>
    </row>
    <row r="4496" spans="1:29" x14ac:dyDescent="0.25">
      <c r="A4496" s="21">
        <v>4494</v>
      </c>
      <c r="B4496" s="21" t="s">
        <v>6031</v>
      </c>
      <c r="C4496" s="30">
        <v>45975</v>
      </c>
      <c r="D4496" s="30">
        <v>45982</v>
      </c>
      <c r="E4496" s="47">
        <v>266.39999999999998</v>
      </c>
      <c r="F4496" s="47">
        <f t="shared" si="532"/>
        <v>23443.199999999997</v>
      </c>
      <c r="G4496" s="48">
        <f t="shared" si="533"/>
        <v>23443.199999999997</v>
      </c>
      <c r="H4496" s="21">
        <v>640941</v>
      </c>
      <c r="I4496" s="21" t="s">
        <v>5204</v>
      </c>
      <c r="J4496" s="21">
        <v>1</v>
      </c>
      <c r="K4496" s="21">
        <v>1</v>
      </c>
      <c r="L4496" s="21">
        <f t="shared" si="534"/>
        <v>0</v>
      </c>
      <c r="M4496" s="21" t="s">
        <v>6237</v>
      </c>
      <c r="N4496" s="30">
        <v>45985</v>
      </c>
      <c r="O4496" s="48">
        <v>37962</v>
      </c>
      <c r="P4496" s="21" t="s">
        <v>16</v>
      </c>
      <c r="Q4496" s="21" t="s">
        <v>5959</v>
      </c>
      <c r="R4496" s="21" t="s">
        <v>6091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>
        <f t="shared" ref="X4496:X4497" si="538">IF(OR(R4496 = "PRIYANKA MADAM", R4496 = "DEEPAK", R4496 = "PORTER"),N4496,"")</f>
        <v>45985</v>
      </c>
      <c r="Y4496" s="21">
        <f t="shared" si="535"/>
        <v>0</v>
      </c>
      <c r="Z4496" s="21" t="str">
        <f t="shared" si="536"/>
        <v>Monday</v>
      </c>
      <c r="AA4496" s="21" t="str">
        <f t="shared" si="537"/>
        <v>Monday</v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x14ac:dyDescent="0.25">
      <c r="A4497" s="21">
        <v>4495</v>
      </c>
      <c r="B4497" s="21" t="s">
        <v>6031</v>
      </c>
      <c r="C4497" s="30">
        <v>45975</v>
      </c>
      <c r="D4497" s="30">
        <v>45982</v>
      </c>
      <c r="E4497" s="47">
        <v>1056.5999999999999</v>
      </c>
      <c r="F4497" s="47">
        <f t="shared" si="532"/>
        <v>92980.799999999988</v>
      </c>
      <c r="G4497" s="48">
        <f t="shared" si="533"/>
        <v>92980.799999999988</v>
      </c>
      <c r="H4497" s="21">
        <v>740150</v>
      </c>
      <c r="I4497" s="21" t="s">
        <v>6044</v>
      </c>
      <c r="J4497" s="21">
        <v>1</v>
      </c>
      <c r="K4497" s="21">
        <v>1</v>
      </c>
      <c r="L4497" s="21">
        <f t="shared" si="534"/>
        <v>0</v>
      </c>
      <c r="M4497" s="21" t="s">
        <v>6237</v>
      </c>
      <c r="N4497" s="30">
        <v>45985</v>
      </c>
      <c r="O4497" s="48">
        <v>150565.5</v>
      </c>
      <c r="P4497" s="21" t="s">
        <v>16</v>
      </c>
      <c r="Q4497" s="21" t="s">
        <v>5959</v>
      </c>
      <c r="R4497" s="21" t="s">
        <v>6091</v>
      </c>
      <c r="S4497" s="3">
        <v>4</v>
      </c>
      <c r="T4497" s="37"/>
      <c r="U4497" s="21" t="s">
        <v>18</v>
      </c>
      <c r="V4497" s="21" t="str">
        <f>VLOOKUP(P4497,'Customer List'!B:C,2,)</f>
        <v>Delhi</v>
      </c>
      <c r="W4497" s="38"/>
      <c r="X4497" s="30">
        <f t="shared" si="538"/>
        <v>45985</v>
      </c>
      <c r="Y4497" s="21">
        <f t="shared" si="535"/>
        <v>0</v>
      </c>
      <c r="Z4497" s="21" t="str">
        <f t="shared" si="536"/>
        <v>Monday</v>
      </c>
      <c r="AA4497" s="21" t="str">
        <f t="shared" si="537"/>
        <v>Monday</v>
      </c>
      <c r="AB4497" s="21" t="str">
        <f>VLOOKUP(U4497,'Currency Sheet'!A:C,3,)</f>
        <v>DOLLAR</v>
      </c>
      <c r="AC4497" s="42" t="str">
        <f>VLOOKUP(P4497,'Customer List'!B:D,3,)</f>
        <v>Local</v>
      </c>
    </row>
    <row r="4498" spans="1:29" x14ac:dyDescent="0.25">
      <c r="A4498" s="21">
        <v>4496</v>
      </c>
      <c r="B4498" s="21" t="s">
        <v>6031</v>
      </c>
      <c r="C4498" s="30">
        <v>45975</v>
      </c>
      <c r="D4498" s="30">
        <v>45982</v>
      </c>
      <c r="E4498" s="47">
        <v>4.2</v>
      </c>
      <c r="F4498" s="47">
        <f t="shared" si="532"/>
        <v>369.6</v>
      </c>
      <c r="G4498" s="48">
        <f t="shared" si="533"/>
        <v>5544</v>
      </c>
      <c r="H4498" s="21">
        <v>740379</v>
      </c>
      <c r="I4498" s="21" t="s">
        <v>243</v>
      </c>
      <c r="J4498" s="21">
        <v>15</v>
      </c>
      <c r="K4498" s="21">
        <v>15</v>
      </c>
      <c r="L4498" s="21">
        <f t="shared" si="534"/>
        <v>0</v>
      </c>
      <c r="M4498" s="21" t="s">
        <v>6192</v>
      </c>
      <c r="N4498" s="30">
        <v>45983</v>
      </c>
      <c r="O4498" s="48">
        <v>9765</v>
      </c>
      <c r="P4498" s="21" t="s">
        <v>2046</v>
      </c>
      <c r="Q4498" s="60">
        <v>58158457711</v>
      </c>
      <c r="R4498" s="21" t="s">
        <v>6107</v>
      </c>
      <c r="S4498" s="3">
        <v>4</v>
      </c>
      <c r="T4498" s="37"/>
      <c r="U4498" s="21" t="s">
        <v>18</v>
      </c>
      <c r="V4498" s="21" t="str">
        <f>VLOOKUP(P4498,'Customer List'!B:C,2,)</f>
        <v>Banglore</v>
      </c>
      <c r="W4498" s="38"/>
      <c r="X4498" s="30">
        <v>45985</v>
      </c>
      <c r="Y4498" s="21">
        <f t="shared" si="535"/>
        <v>2</v>
      </c>
      <c r="Z4498" s="21" t="str">
        <f t="shared" si="536"/>
        <v>Saturday</v>
      </c>
      <c r="AA4498" s="21" t="str">
        <f t="shared" si="537"/>
        <v>Monday</v>
      </c>
      <c r="AB4498" s="21" t="str">
        <f>VLOOKUP(U4498,'Currency Sheet'!A:C,3,)</f>
        <v>DOLLAR</v>
      </c>
      <c r="AC4498" s="42" t="str">
        <f>VLOOKUP(P4498,'Customer List'!B:D,3,)</f>
        <v>OutStation</v>
      </c>
    </row>
    <row r="4499" spans="1:29" x14ac:dyDescent="0.25">
      <c r="A4499" s="21">
        <v>4497</v>
      </c>
      <c r="B4499" s="21" t="s">
        <v>6031</v>
      </c>
      <c r="C4499" s="30">
        <v>45975</v>
      </c>
      <c r="D4499" s="30">
        <v>45982</v>
      </c>
      <c r="E4499" s="47">
        <v>1056.6000000000001</v>
      </c>
      <c r="F4499" s="47">
        <f t="shared" si="532"/>
        <v>92980.800000000017</v>
      </c>
      <c r="G4499" s="48">
        <f t="shared" si="533"/>
        <v>92980.800000000017</v>
      </c>
      <c r="H4499" s="21">
        <v>740809</v>
      </c>
      <c r="I4499" s="21" t="s">
        <v>4833</v>
      </c>
      <c r="J4499" s="21">
        <v>1</v>
      </c>
      <c r="K4499" s="21">
        <v>1</v>
      </c>
      <c r="L4499" s="21">
        <f t="shared" si="534"/>
        <v>0</v>
      </c>
      <c r="M4499" s="21" t="s">
        <v>6237</v>
      </c>
      <c r="N4499" s="30">
        <v>45985</v>
      </c>
      <c r="O4499" s="48">
        <v>150565.5</v>
      </c>
      <c r="P4499" s="21" t="s">
        <v>16</v>
      </c>
      <c r="Q4499" s="21" t="s">
        <v>5959</v>
      </c>
      <c r="R4499" s="21" t="s">
        <v>6091</v>
      </c>
      <c r="S4499" s="3">
        <v>4</v>
      </c>
      <c r="T4499" s="37"/>
      <c r="U4499" s="21" t="s">
        <v>18</v>
      </c>
      <c r="V4499" s="21" t="str">
        <f>VLOOKUP(P4499,'Customer List'!B:C,2,)</f>
        <v>Delhi</v>
      </c>
      <c r="W4499" s="38"/>
      <c r="X4499" s="30">
        <f t="shared" ref="X4499" si="539">IF(OR(R4499 = "PRIYANKA MADAM", R4499 = "DEEPAK", R4499 = "PORTER"),N4499,"")</f>
        <v>45985</v>
      </c>
      <c r="Y4499" s="21">
        <f t="shared" si="535"/>
        <v>0</v>
      </c>
      <c r="Z4499" s="21" t="str">
        <f t="shared" si="536"/>
        <v>Monday</v>
      </c>
      <c r="AA4499" s="21" t="str">
        <f t="shared" si="537"/>
        <v>Monday</v>
      </c>
      <c r="AB4499" s="21" t="str">
        <f>VLOOKUP(U4499,'Currency Sheet'!A:C,3,)</f>
        <v>DOLLAR</v>
      </c>
      <c r="AC4499" s="42" t="str">
        <f>VLOOKUP(P4499,'Customer List'!B:D,3,)</f>
        <v>Local</v>
      </c>
    </row>
    <row r="4500" spans="1:29" x14ac:dyDescent="0.25">
      <c r="A4500" s="21">
        <v>4498</v>
      </c>
      <c r="B4500" s="21" t="s">
        <v>6031</v>
      </c>
      <c r="C4500" s="30">
        <v>45975</v>
      </c>
      <c r="D4500" s="30">
        <v>45982</v>
      </c>
      <c r="E4500" s="47">
        <v>1056.6000000000001</v>
      </c>
      <c r="F4500" s="47">
        <f t="shared" si="532"/>
        <v>92980.800000000017</v>
      </c>
      <c r="G4500" s="48">
        <f t="shared" si="533"/>
        <v>185961.60000000003</v>
      </c>
      <c r="H4500" s="21">
        <v>740809</v>
      </c>
      <c r="I4500" s="21" t="s">
        <v>4833</v>
      </c>
      <c r="J4500" s="21">
        <v>2</v>
      </c>
      <c r="K4500" s="21">
        <v>2</v>
      </c>
      <c r="L4500" s="21">
        <f t="shared" si="534"/>
        <v>0</v>
      </c>
      <c r="M4500" s="21" t="s">
        <v>6199</v>
      </c>
      <c r="N4500" s="30">
        <v>45983</v>
      </c>
      <c r="O4500" s="48">
        <v>410137</v>
      </c>
      <c r="P4500" s="21" t="s">
        <v>6001</v>
      </c>
      <c r="Q4500" s="60">
        <v>58158456893</v>
      </c>
      <c r="R4500" s="21" t="s">
        <v>6107</v>
      </c>
      <c r="S4500" s="3">
        <v>4</v>
      </c>
      <c r="T4500" s="37"/>
      <c r="U4500" s="21" t="s">
        <v>18</v>
      </c>
      <c r="V4500" s="21" t="str">
        <f>VLOOKUP(P4500,'Customer List'!B:C,2,)</f>
        <v>PUNE</v>
      </c>
      <c r="W4500" s="38"/>
      <c r="X4500" s="30">
        <v>45985</v>
      </c>
      <c r="Y4500" s="21">
        <f t="shared" si="535"/>
        <v>2</v>
      </c>
      <c r="Z4500" s="21" t="str">
        <f t="shared" si="536"/>
        <v>Saturday</v>
      </c>
      <c r="AA4500" s="21" t="str">
        <f t="shared" si="537"/>
        <v>Monday</v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x14ac:dyDescent="0.25">
      <c r="A4501" s="21">
        <v>4499</v>
      </c>
      <c r="B4501" s="21" t="s">
        <v>6031</v>
      </c>
      <c r="C4501" s="30">
        <v>45975</v>
      </c>
      <c r="D4501" s="30">
        <v>45982</v>
      </c>
      <c r="E4501" s="47">
        <v>1056.5999999999999</v>
      </c>
      <c r="F4501" s="47">
        <f t="shared" si="532"/>
        <v>92980.799999999988</v>
      </c>
      <c r="G4501" s="48">
        <f t="shared" si="533"/>
        <v>92980.799999999988</v>
      </c>
      <c r="H4501" s="21">
        <v>740930</v>
      </c>
      <c r="I4501" s="21" t="s">
        <v>5557</v>
      </c>
      <c r="J4501" s="21">
        <v>1</v>
      </c>
      <c r="K4501" s="21">
        <v>1</v>
      </c>
      <c r="L4501" s="21">
        <f t="shared" si="534"/>
        <v>0</v>
      </c>
      <c r="M4501" s="21" t="s">
        <v>6200</v>
      </c>
      <c r="N4501" s="30">
        <v>45983</v>
      </c>
      <c r="O4501" s="48">
        <v>177068.5</v>
      </c>
      <c r="P4501" s="21" t="s">
        <v>6001</v>
      </c>
      <c r="Q4501" s="60">
        <v>58158456893</v>
      </c>
      <c r="R4501" s="21" t="s">
        <v>6107</v>
      </c>
      <c r="S4501" s="3">
        <v>4</v>
      </c>
      <c r="T4501" s="37"/>
      <c r="U4501" s="21" t="s">
        <v>18</v>
      </c>
      <c r="V4501" s="21" t="str">
        <f>VLOOKUP(P4501,'Customer List'!B:C,2,)</f>
        <v>PUNE</v>
      </c>
      <c r="W4501" s="38"/>
      <c r="X4501" s="30">
        <v>45985</v>
      </c>
      <c r="Y4501" s="21">
        <f t="shared" si="535"/>
        <v>2</v>
      </c>
      <c r="Z4501" s="21" t="str">
        <f t="shared" si="536"/>
        <v>Saturday</v>
      </c>
      <c r="AA4501" s="21" t="str">
        <f t="shared" si="537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x14ac:dyDescent="0.25">
      <c r="A4502" s="21">
        <v>4500</v>
      </c>
      <c r="B4502" s="21" t="s">
        <v>6031</v>
      </c>
      <c r="C4502" s="30">
        <v>45975</v>
      </c>
      <c r="D4502" s="30">
        <v>45982</v>
      </c>
      <c r="E4502" s="47">
        <v>176.4</v>
      </c>
      <c r="F4502" s="47">
        <f t="shared" si="532"/>
        <v>15523.2</v>
      </c>
      <c r="G4502" s="48">
        <f t="shared" si="533"/>
        <v>232848</v>
      </c>
      <c r="H4502" s="21">
        <v>741094</v>
      </c>
      <c r="I4502" s="21" t="s">
        <v>5126</v>
      </c>
      <c r="J4502" s="21">
        <v>15</v>
      </c>
      <c r="K4502" s="21">
        <v>15</v>
      </c>
      <c r="L4502" s="21">
        <f t="shared" si="534"/>
        <v>0</v>
      </c>
      <c r="M4502" s="21" t="s">
        <v>6192</v>
      </c>
      <c r="N4502" s="30">
        <v>45983</v>
      </c>
      <c r="O4502" s="48">
        <v>410130</v>
      </c>
      <c r="P4502" s="21" t="s">
        <v>2046</v>
      </c>
      <c r="Q4502" s="60">
        <v>58158457711</v>
      </c>
      <c r="R4502" s="21" t="s">
        <v>6107</v>
      </c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>
        <v>45985</v>
      </c>
      <c r="Y4502" s="21">
        <f t="shared" si="535"/>
        <v>2</v>
      </c>
      <c r="Z4502" s="21" t="str">
        <f t="shared" si="536"/>
        <v>Saturday</v>
      </c>
      <c r="AA4502" s="21" t="str">
        <f t="shared" si="537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x14ac:dyDescent="0.25">
      <c r="A4503" s="21">
        <v>4501</v>
      </c>
      <c r="B4503" s="21" t="s">
        <v>6031</v>
      </c>
      <c r="C4503" s="30">
        <v>45975</v>
      </c>
      <c r="D4503" s="30">
        <v>45982</v>
      </c>
      <c r="E4503" s="47">
        <v>35.4</v>
      </c>
      <c r="F4503" s="47">
        <f t="shared" si="532"/>
        <v>3115.2</v>
      </c>
      <c r="G4503" s="48">
        <f t="shared" si="533"/>
        <v>46728</v>
      </c>
      <c r="H4503" s="21">
        <v>741095</v>
      </c>
      <c r="I4503" s="21" t="s">
        <v>5125</v>
      </c>
      <c r="J4503" s="21">
        <v>15</v>
      </c>
      <c r="K4503" s="21">
        <v>15</v>
      </c>
      <c r="L4503" s="21">
        <f t="shared" si="534"/>
        <v>0</v>
      </c>
      <c r="M4503" s="21" t="s">
        <v>6192</v>
      </c>
      <c r="N4503" s="30">
        <v>45983</v>
      </c>
      <c r="O4503" s="48">
        <v>82305</v>
      </c>
      <c r="P4503" s="21" t="s">
        <v>2046</v>
      </c>
      <c r="Q4503" s="60">
        <v>58158457711</v>
      </c>
      <c r="R4503" s="21" t="s">
        <v>6107</v>
      </c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>
        <v>45985</v>
      </c>
      <c r="Y4503" s="21">
        <f t="shared" si="535"/>
        <v>2</v>
      </c>
      <c r="Z4503" s="21" t="str">
        <f t="shared" si="536"/>
        <v>Saturday</v>
      </c>
      <c r="AA4503" s="21" t="str">
        <f t="shared" si="537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x14ac:dyDescent="0.25">
      <c r="A4504" s="21">
        <v>4502</v>
      </c>
      <c r="B4504" s="21" t="s">
        <v>6031</v>
      </c>
      <c r="C4504" s="30">
        <v>45975</v>
      </c>
      <c r="D4504" s="30">
        <v>45982</v>
      </c>
      <c r="E4504" s="47">
        <v>70.8</v>
      </c>
      <c r="F4504" s="47">
        <f t="shared" si="532"/>
        <v>6230.4</v>
      </c>
      <c r="G4504" s="48">
        <f t="shared" si="533"/>
        <v>93456</v>
      </c>
      <c r="H4504" s="21">
        <v>741101</v>
      </c>
      <c r="I4504" s="21" t="s">
        <v>5121</v>
      </c>
      <c r="J4504" s="21">
        <v>15</v>
      </c>
      <c r="K4504" s="21">
        <v>15</v>
      </c>
      <c r="L4504" s="21">
        <f t="shared" si="534"/>
        <v>0</v>
      </c>
      <c r="M4504" s="21" t="s">
        <v>6192</v>
      </c>
      <c r="N4504" s="30">
        <v>45983</v>
      </c>
      <c r="O4504" s="48">
        <v>164610</v>
      </c>
      <c r="P4504" s="21" t="s">
        <v>2046</v>
      </c>
      <c r="Q4504" s="60">
        <v>58158457711</v>
      </c>
      <c r="R4504" s="21" t="s">
        <v>6107</v>
      </c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>
        <v>45985</v>
      </c>
      <c r="Y4504" s="21">
        <f t="shared" si="535"/>
        <v>2</v>
      </c>
      <c r="Z4504" s="21" t="str">
        <f t="shared" si="536"/>
        <v>Saturday</v>
      </c>
      <c r="AA4504" s="21" t="str">
        <f t="shared" si="537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x14ac:dyDescent="0.25">
      <c r="A4505" s="21">
        <v>4503</v>
      </c>
      <c r="B4505" s="21" t="s">
        <v>6031</v>
      </c>
      <c r="C4505" s="30">
        <v>45975</v>
      </c>
      <c r="D4505" s="30">
        <v>45982</v>
      </c>
      <c r="E4505" s="47">
        <v>70.8</v>
      </c>
      <c r="F4505" s="47">
        <f t="shared" si="532"/>
        <v>6230.4</v>
      </c>
      <c r="G4505" s="48">
        <f t="shared" si="533"/>
        <v>93456</v>
      </c>
      <c r="H4505" s="21">
        <v>741105</v>
      </c>
      <c r="I4505" s="21" t="s">
        <v>5122</v>
      </c>
      <c r="J4505" s="21">
        <v>15</v>
      </c>
      <c r="K4505" s="21">
        <v>15</v>
      </c>
      <c r="L4505" s="21">
        <f t="shared" si="534"/>
        <v>0</v>
      </c>
      <c r="M4505" s="21" t="s">
        <v>6192</v>
      </c>
      <c r="N4505" s="30">
        <v>45983</v>
      </c>
      <c r="O4505" s="48">
        <v>164610</v>
      </c>
      <c r="P4505" s="21" t="s">
        <v>2046</v>
      </c>
      <c r="Q4505" s="60">
        <v>58158457711</v>
      </c>
      <c r="R4505" s="21" t="s">
        <v>6107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535"/>
        <v>2</v>
      </c>
      <c r="Z4505" s="21" t="str">
        <f t="shared" si="536"/>
        <v>Saturday</v>
      </c>
      <c r="AA4505" s="21" t="str">
        <f t="shared" si="537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x14ac:dyDescent="0.25">
      <c r="A4506" s="21">
        <v>4504</v>
      </c>
      <c r="B4506" s="21" t="s">
        <v>6031</v>
      </c>
      <c r="C4506" s="30">
        <v>45975</v>
      </c>
      <c r="D4506" s="30">
        <v>45982</v>
      </c>
      <c r="E4506" s="47">
        <v>70.8</v>
      </c>
      <c r="F4506" s="47">
        <f t="shared" si="532"/>
        <v>6230.4</v>
      </c>
      <c r="G4506" s="48">
        <f t="shared" si="533"/>
        <v>93456</v>
      </c>
      <c r="H4506" s="21">
        <v>741106</v>
      </c>
      <c r="I4506" s="21" t="s">
        <v>6045</v>
      </c>
      <c r="J4506" s="21">
        <v>15</v>
      </c>
      <c r="K4506" s="21">
        <v>15</v>
      </c>
      <c r="L4506" s="21">
        <f t="shared" si="534"/>
        <v>0</v>
      </c>
      <c r="M4506" s="21" t="s">
        <v>6192</v>
      </c>
      <c r="N4506" s="30">
        <v>45983</v>
      </c>
      <c r="O4506" s="48">
        <v>164610</v>
      </c>
      <c r="P4506" s="21" t="s">
        <v>2046</v>
      </c>
      <c r="Q4506" s="60">
        <v>58158457711</v>
      </c>
      <c r="R4506" s="21" t="s">
        <v>6107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535"/>
        <v>2</v>
      </c>
      <c r="Z4506" s="21" t="str">
        <f t="shared" si="536"/>
        <v>Saturday</v>
      </c>
      <c r="AA4506" s="21" t="str">
        <f t="shared" si="537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x14ac:dyDescent="0.25">
      <c r="A4507" s="21">
        <v>4505</v>
      </c>
      <c r="B4507" s="21" t="s">
        <v>6031</v>
      </c>
      <c r="C4507" s="30">
        <v>45975</v>
      </c>
      <c r="D4507" s="30">
        <v>45982</v>
      </c>
      <c r="E4507" s="47">
        <v>70.8</v>
      </c>
      <c r="F4507" s="47">
        <f t="shared" si="532"/>
        <v>6230.4</v>
      </c>
      <c r="G4507" s="48">
        <f t="shared" si="533"/>
        <v>93456</v>
      </c>
      <c r="H4507" s="21">
        <v>741108</v>
      </c>
      <c r="I4507" s="21" t="s">
        <v>5120</v>
      </c>
      <c r="J4507" s="21">
        <v>15</v>
      </c>
      <c r="K4507" s="21">
        <v>15</v>
      </c>
      <c r="L4507" s="21">
        <f t="shared" si="534"/>
        <v>0</v>
      </c>
      <c r="M4507" s="21" t="s">
        <v>6192</v>
      </c>
      <c r="N4507" s="30">
        <v>45983</v>
      </c>
      <c r="O4507" s="48">
        <v>164610</v>
      </c>
      <c r="P4507" s="21" t="s">
        <v>2046</v>
      </c>
      <c r="Q4507" s="60">
        <v>58158457711</v>
      </c>
      <c r="R4507" s="21" t="s">
        <v>6107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535"/>
        <v>2</v>
      </c>
      <c r="Z4507" s="21" t="str">
        <f t="shared" si="536"/>
        <v>Saturday</v>
      </c>
      <c r="AA4507" s="21" t="str">
        <f t="shared" si="537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x14ac:dyDescent="0.25">
      <c r="A4508" s="21">
        <v>4506</v>
      </c>
      <c r="B4508" s="21" t="s">
        <v>6031</v>
      </c>
      <c r="C4508" s="30">
        <v>45975</v>
      </c>
      <c r="D4508" s="30">
        <v>45982</v>
      </c>
      <c r="E4508" s="47">
        <v>70.8</v>
      </c>
      <c r="F4508" s="47">
        <f t="shared" si="532"/>
        <v>6230.4</v>
      </c>
      <c r="G4508" s="48">
        <f t="shared" si="533"/>
        <v>93456</v>
      </c>
      <c r="H4508" s="21">
        <v>741110</v>
      </c>
      <c r="I4508" s="21" t="s">
        <v>5127</v>
      </c>
      <c r="J4508" s="21">
        <v>15</v>
      </c>
      <c r="K4508" s="21">
        <v>15</v>
      </c>
      <c r="L4508" s="21">
        <f t="shared" si="534"/>
        <v>0</v>
      </c>
      <c r="M4508" s="21" t="s">
        <v>6192</v>
      </c>
      <c r="N4508" s="30">
        <v>45983</v>
      </c>
      <c r="O4508" s="48">
        <v>164610</v>
      </c>
      <c r="P4508" s="21" t="s">
        <v>2046</v>
      </c>
      <c r="Q4508" s="60">
        <v>58158457711</v>
      </c>
      <c r="R4508" s="21" t="s">
        <v>6107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535"/>
        <v>2</v>
      </c>
      <c r="Z4508" s="21" t="str">
        <f t="shared" si="536"/>
        <v>Saturday</v>
      </c>
      <c r="AA4508" s="21" t="str">
        <f t="shared" si="537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x14ac:dyDescent="0.25">
      <c r="A4509" s="21">
        <v>4507</v>
      </c>
      <c r="B4509" s="21" t="s">
        <v>6031</v>
      </c>
      <c r="C4509" s="30">
        <v>45975</v>
      </c>
      <c r="D4509" s="30">
        <v>45982</v>
      </c>
      <c r="E4509" s="47">
        <v>70.8</v>
      </c>
      <c r="F4509" s="47">
        <f t="shared" si="532"/>
        <v>6230.4</v>
      </c>
      <c r="G4509" s="48">
        <f t="shared" si="533"/>
        <v>93456</v>
      </c>
      <c r="H4509" s="21">
        <v>741114</v>
      </c>
      <c r="I4509" s="21" t="s">
        <v>5124</v>
      </c>
      <c r="J4509" s="21">
        <v>15</v>
      </c>
      <c r="K4509" s="21">
        <v>15</v>
      </c>
      <c r="L4509" s="21">
        <f t="shared" si="534"/>
        <v>0</v>
      </c>
      <c r="M4509" s="21" t="s">
        <v>6192</v>
      </c>
      <c r="N4509" s="30">
        <v>45983</v>
      </c>
      <c r="O4509" s="48">
        <v>164610</v>
      </c>
      <c r="P4509" s="21" t="s">
        <v>2046</v>
      </c>
      <c r="Q4509" s="60">
        <v>58158457711</v>
      </c>
      <c r="R4509" s="21" t="s">
        <v>6107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535"/>
        <v>2</v>
      </c>
      <c r="Z4509" s="21" t="str">
        <f t="shared" si="536"/>
        <v>Saturday</v>
      </c>
      <c r="AA4509" s="21" t="str">
        <f t="shared" si="537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x14ac:dyDescent="0.25">
      <c r="A4510" s="21">
        <v>4508</v>
      </c>
      <c r="B4510" s="21" t="s">
        <v>6031</v>
      </c>
      <c r="C4510" s="30">
        <v>45975</v>
      </c>
      <c r="D4510" s="30">
        <v>45982</v>
      </c>
      <c r="E4510" s="47">
        <v>70.8</v>
      </c>
      <c r="F4510" s="47">
        <f t="shared" si="532"/>
        <v>6230.4</v>
      </c>
      <c r="G4510" s="48">
        <f t="shared" si="533"/>
        <v>93456</v>
      </c>
      <c r="H4510" s="21">
        <v>741121</v>
      </c>
      <c r="I4510" s="21" t="s">
        <v>6046</v>
      </c>
      <c r="J4510" s="21">
        <v>15</v>
      </c>
      <c r="K4510" s="21">
        <v>15</v>
      </c>
      <c r="L4510" s="21">
        <f t="shared" si="534"/>
        <v>0</v>
      </c>
      <c r="M4510" s="21" t="s">
        <v>6192</v>
      </c>
      <c r="N4510" s="30">
        <v>45983</v>
      </c>
      <c r="O4510" s="48">
        <v>164610</v>
      </c>
      <c r="P4510" s="21" t="s">
        <v>2046</v>
      </c>
      <c r="Q4510" s="60">
        <v>58158457711</v>
      </c>
      <c r="R4510" s="21" t="s">
        <v>6107</v>
      </c>
      <c r="S4510" s="3">
        <v>4</v>
      </c>
      <c r="T4510" s="37"/>
      <c r="U4510" s="21" t="s">
        <v>18</v>
      </c>
      <c r="V4510" s="21" t="str">
        <f>VLOOKUP(P4510,'Customer List'!B:C,2,)</f>
        <v>Banglore</v>
      </c>
      <c r="W4510" s="38"/>
      <c r="X4510" s="30">
        <v>45985</v>
      </c>
      <c r="Y4510" s="21">
        <f t="shared" si="535"/>
        <v>2</v>
      </c>
      <c r="Z4510" s="21" t="str">
        <f t="shared" si="536"/>
        <v>Saturday</v>
      </c>
      <c r="AA4510" s="21" t="str">
        <f t="shared" si="537"/>
        <v>Monday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x14ac:dyDescent="0.25">
      <c r="A4511" s="21">
        <v>4509</v>
      </c>
      <c r="B4511" s="21" t="s">
        <v>6075</v>
      </c>
      <c r="C4511" s="30">
        <v>45975</v>
      </c>
      <c r="D4511" s="30">
        <v>45983</v>
      </c>
      <c r="E4511" s="47">
        <v>697</v>
      </c>
      <c r="F4511" s="47">
        <f t="shared" si="532"/>
        <v>61336</v>
      </c>
      <c r="G4511" s="48">
        <f t="shared" si="533"/>
        <v>61336</v>
      </c>
      <c r="H4511" s="21" t="s">
        <v>6048</v>
      </c>
      <c r="I4511" s="21" t="s">
        <v>6049</v>
      </c>
      <c r="J4511" s="21">
        <v>1</v>
      </c>
      <c r="K4511" s="21">
        <v>1</v>
      </c>
      <c r="L4511" s="21">
        <f t="shared" si="534"/>
        <v>0</v>
      </c>
      <c r="M4511" s="21" t="s">
        <v>6250</v>
      </c>
      <c r="N4511" s="30">
        <v>45985</v>
      </c>
      <c r="O4511" s="48">
        <v>104580</v>
      </c>
      <c r="P4511" s="21" t="s">
        <v>191</v>
      </c>
      <c r="Q4511" s="21" t="s">
        <v>6094</v>
      </c>
      <c r="R4511" s="21" t="s">
        <v>6107</v>
      </c>
      <c r="S4511" s="3">
        <v>-20</v>
      </c>
      <c r="T4511" s="37"/>
      <c r="U4511" s="21" t="s">
        <v>320</v>
      </c>
      <c r="V4511" s="21" t="str">
        <f>VLOOKUP(P4511,'Customer List'!B:C,2,)</f>
        <v>Chandigarh</v>
      </c>
      <c r="W4511" s="38" t="s">
        <v>6047</v>
      </c>
      <c r="X4511" s="30">
        <v>45987</v>
      </c>
      <c r="Y4511" s="21">
        <f t="shared" si="535"/>
        <v>2</v>
      </c>
      <c r="Z4511" s="21" t="str">
        <f t="shared" si="536"/>
        <v>Monday</v>
      </c>
      <c r="AA4511" s="21" t="str">
        <f t="shared" si="537"/>
        <v>Wednesday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x14ac:dyDescent="0.25">
      <c r="A4512" s="21">
        <v>4510</v>
      </c>
      <c r="B4512" s="21" t="s">
        <v>6075</v>
      </c>
      <c r="C4512" s="30">
        <v>45975</v>
      </c>
      <c r="D4512" s="30">
        <v>45983</v>
      </c>
      <c r="E4512" s="47">
        <v>374</v>
      </c>
      <c r="F4512" s="47">
        <f t="shared" si="532"/>
        <v>32912</v>
      </c>
      <c r="G4512" s="48">
        <f t="shared" si="533"/>
        <v>32912</v>
      </c>
      <c r="H4512" s="21" t="s">
        <v>6050</v>
      </c>
      <c r="I4512" s="21" t="s">
        <v>6051</v>
      </c>
      <c r="J4512" s="21">
        <v>1</v>
      </c>
      <c r="K4512" s="21">
        <v>1</v>
      </c>
      <c r="L4512" s="21">
        <f t="shared" si="534"/>
        <v>0</v>
      </c>
      <c r="M4512" s="21" t="s">
        <v>6244</v>
      </c>
      <c r="N4512" s="30">
        <v>45985</v>
      </c>
      <c r="O4512" s="48">
        <v>48060</v>
      </c>
      <c r="P4512" s="21" t="s">
        <v>4838</v>
      </c>
      <c r="Q4512" s="21">
        <v>58158498042</v>
      </c>
      <c r="R4512" s="21" t="s">
        <v>6107</v>
      </c>
      <c r="S4512" s="3">
        <v>-20</v>
      </c>
      <c r="T4512" s="37"/>
      <c r="U4512" s="21" t="s">
        <v>320</v>
      </c>
      <c r="V4512" s="21" t="str">
        <f>VLOOKUP(P4512,'Customer List'!B:C,2,)</f>
        <v>Mumbai</v>
      </c>
      <c r="W4512" s="38"/>
      <c r="X4512" s="30">
        <v>45986</v>
      </c>
      <c r="Y4512" s="21">
        <f t="shared" si="535"/>
        <v>1</v>
      </c>
      <c r="Z4512" s="21" t="str">
        <f t="shared" si="536"/>
        <v>Monday</v>
      </c>
      <c r="AA4512" s="21" t="str">
        <f t="shared" si="537"/>
        <v>Tuesday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x14ac:dyDescent="0.25">
      <c r="A4513" s="21">
        <v>4511</v>
      </c>
      <c r="B4513" s="21" t="s">
        <v>6075</v>
      </c>
      <c r="C4513" s="30">
        <v>45975</v>
      </c>
      <c r="D4513" s="30">
        <v>45983</v>
      </c>
      <c r="E4513" s="47">
        <v>374</v>
      </c>
      <c r="F4513" s="47">
        <f t="shared" si="532"/>
        <v>32912</v>
      </c>
      <c r="G4513" s="48">
        <f t="shared" si="533"/>
        <v>32912</v>
      </c>
      <c r="H4513" s="21" t="s">
        <v>6052</v>
      </c>
      <c r="I4513" s="21" t="s">
        <v>6053</v>
      </c>
      <c r="J4513" s="21">
        <v>1</v>
      </c>
      <c r="K4513" s="21">
        <v>1</v>
      </c>
      <c r="L4513" s="21">
        <f t="shared" si="534"/>
        <v>0</v>
      </c>
      <c r="M4513" s="21" t="s">
        <v>6245</v>
      </c>
      <c r="N4513" s="30">
        <v>45985</v>
      </c>
      <c r="O4513" s="48">
        <v>48060</v>
      </c>
      <c r="P4513" s="21" t="s">
        <v>4838</v>
      </c>
      <c r="Q4513" s="21">
        <v>58158498042</v>
      </c>
      <c r="R4513" s="21" t="s">
        <v>6107</v>
      </c>
      <c r="S4513" s="3">
        <v>-20</v>
      </c>
      <c r="T4513" s="37"/>
      <c r="U4513" s="21" t="s">
        <v>320</v>
      </c>
      <c r="V4513" s="21" t="str">
        <f>VLOOKUP(P4513,'Customer List'!B:C,2,)</f>
        <v>Mumbai</v>
      </c>
      <c r="W4513" s="38"/>
      <c r="X4513" s="30">
        <v>45986</v>
      </c>
      <c r="Y4513" s="21">
        <f t="shared" si="535"/>
        <v>1</v>
      </c>
      <c r="Z4513" s="21" t="str">
        <f t="shared" si="536"/>
        <v>Monday</v>
      </c>
      <c r="AA4513" s="21" t="str">
        <f t="shared" si="537"/>
        <v>Tuesday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x14ac:dyDescent="0.25">
      <c r="A4514" s="21">
        <v>4512</v>
      </c>
      <c r="B4514" s="21" t="s">
        <v>6075</v>
      </c>
      <c r="C4514" s="30">
        <v>45975</v>
      </c>
      <c r="D4514" s="30">
        <v>45983</v>
      </c>
      <c r="E4514" s="47">
        <v>374</v>
      </c>
      <c r="F4514" s="47">
        <f t="shared" si="532"/>
        <v>32912</v>
      </c>
      <c r="G4514" s="48">
        <f t="shared" si="533"/>
        <v>32912</v>
      </c>
      <c r="H4514" s="21" t="s">
        <v>6054</v>
      </c>
      <c r="I4514" s="21" t="s">
        <v>6055</v>
      </c>
      <c r="J4514" s="21">
        <v>1</v>
      </c>
      <c r="K4514" s="21">
        <v>1</v>
      </c>
      <c r="L4514" s="21">
        <f t="shared" si="534"/>
        <v>0</v>
      </c>
      <c r="M4514" s="21" t="s">
        <v>6245</v>
      </c>
      <c r="N4514" s="30">
        <v>45985</v>
      </c>
      <c r="O4514" s="48">
        <v>48060</v>
      </c>
      <c r="P4514" s="21" t="s">
        <v>4838</v>
      </c>
      <c r="Q4514" s="21">
        <v>58158498042</v>
      </c>
      <c r="R4514" s="21" t="s">
        <v>6107</v>
      </c>
      <c r="S4514" s="3">
        <v>-20</v>
      </c>
      <c r="T4514" s="37"/>
      <c r="U4514" s="21" t="s">
        <v>320</v>
      </c>
      <c r="V4514" s="21" t="str">
        <f>VLOOKUP(P4514,'Customer List'!B:C,2,)</f>
        <v>Mumbai</v>
      </c>
      <c r="W4514" s="38"/>
      <c r="X4514" s="30">
        <v>45986</v>
      </c>
      <c r="Y4514" s="21">
        <f t="shared" si="535"/>
        <v>1</v>
      </c>
      <c r="Z4514" s="21" t="str">
        <f t="shared" si="536"/>
        <v>Monday</v>
      </c>
      <c r="AA4514" s="21" t="str">
        <f t="shared" si="537"/>
        <v>Tuesday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x14ac:dyDescent="0.25">
      <c r="A4515" s="21">
        <v>4513</v>
      </c>
      <c r="B4515" s="21" t="s">
        <v>6075</v>
      </c>
      <c r="C4515" s="30">
        <v>45975</v>
      </c>
      <c r="D4515" s="30">
        <v>45983</v>
      </c>
      <c r="E4515" s="47">
        <v>374</v>
      </c>
      <c r="F4515" s="47">
        <f t="shared" si="532"/>
        <v>32912</v>
      </c>
      <c r="G4515" s="48">
        <f t="shared" si="533"/>
        <v>32912</v>
      </c>
      <c r="H4515" s="21" t="s">
        <v>6056</v>
      </c>
      <c r="I4515" s="21" t="s">
        <v>6057</v>
      </c>
      <c r="J4515" s="21">
        <v>1</v>
      </c>
      <c r="K4515" s="21">
        <v>1</v>
      </c>
      <c r="L4515" s="21">
        <f t="shared" si="534"/>
        <v>0</v>
      </c>
      <c r="M4515" s="21" t="s">
        <v>6245</v>
      </c>
      <c r="N4515" s="30">
        <v>45985</v>
      </c>
      <c r="O4515" s="48">
        <v>48060</v>
      </c>
      <c r="P4515" s="21" t="s">
        <v>4838</v>
      </c>
      <c r="Q4515" s="21">
        <v>58158498042</v>
      </c>
      <c r="R4515" s="21" t="s">
        <v>6107</v>
      </c>
      <c r="S4515" s="3">
        <v>-20</v>
      </c>
      <c r="T4515" s="37"/>
      <c r="U4515" s="21" t="s">
        <v>320</v>
      </c>
      <c r="V4515" s="21" t="str">
        <f>VLOOKUP(P4515,'Customer List'!B:C,2,)</f>
        <v>Mumbai</v>
      </c>
      <c r="W4515" s="38"/>
      <c r="X4515" s="30">
        <v>45986</v>
      </c>
      <c r="Y4515" s="21">
        <f t="shared" si="535"/>
        <v>1</v>
      </c>
      <c r="Z4515" s="21" t="str">
        <f t="shared" si="536"/>
        <v>Monday</v>
      </c>
      <c r="AA4515" s="21" t="str">
        <f t="shared" si="537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x14ac:dyDescent="0.25">
      <c r="A4516" s="21">
        <v>4514</v>
      </c>
      <c r="B4516" s="21" t="s">
        <v>6075</v>
      </c>
      <c r="C4516" s="30">
        <v>45975</v>
      </c>
      <c r="D4516" s="30">
        <v>45983</v>
      </c>
      <c r="E4516" s="47">
        <v>374</v>
      </c>
      <c r="F4516" s="47">
        <f t="shared" si="532"/>
        <v>32912</v>
      </c>
      <c r="G4516" s="48">
        <f t="shared" si="533"/>
        <v>32912</v>
      </c>
      <c r="H4516" s="21" t="s">
        <v>6058</v>
      </c>
      <c r="I4516" s="21" t="s">
        <v>6059</v>
      </c>
      <c r="J4516" s="21">
        <v>1</v>
      </c>
      <c r="K4516" s="21">
        <v>1</v>
      </c>
      <c r="L4516" s="21">
        <f t="shared" si="534"/>
        <v>0</v>
      </c>
      <c r="M4516" s="21" t="s">
        <v>6233</v>
      </c>
      <c r="N4516" s="30">
        <v>45985</v>
      </c>
      <c r="O4516" s="48">
        <v>56070</v>
      </c>
      <c r="P4516" s="21" t="s">
        <v>6074</v>
      </c>
      <c r="Q4516" s="21">
        <v>58158497504</v>
      </c>
      <c r="R4516" s="21" t="s">
        <v>6107</v>
      </c>
      <c r="S4516" s="3">
        <v>-20</v>
      </c>
      <c r="T4516" s="37"/>
      <c r="U4516" s="21" t="s">
        <v>320</v>
      </c>
      <c r="V4516" s="21" t="str">
        <f>VLOOKUP(P4516,'Customer List'!B:C,2,)</f>
        <v>Banglore</v>
      </c>
      <c r="W4516" s="38"/>
      <c r="X4516" s="30">
        <v>45986</v>
      </c>
      <c r="Y4516" s="21">
        <f t="shared" si="535"/>
        <v>1</v>
      </c>
      <c r="Z4516" s="21" t="str">
        <f t="shared" si="536"/>
        <v>Monday</v>
      </c>
      <c r="AA4516" s="21" t="str">
        <f t="shared" si="537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x14ac:dyDescent="0.25">
      <c r="A4517" s="21">
        <v>4515</v>
      </c>
      <c r="B4517" s="21" t="s">
        <v>6075</v>
      </c>
      <c r="C4517" s="30">
        <v>45975</v>
      </c>
      <c r="D4517" s="30">
        <v>45983</v>
      </c>
      <c r="E4517" s="47">
        <v>526</v>
      </c>
      <c r="F4517" s="47">
        <f t="shared" si="532"/>
        <v>46288</v>
      </c>
      <c r="G4517" s="48">
        <f t="shared" si="533"/>
        <v>46288</v>
      </c>
      <c r="H4517" s="21" t="s">
        <v>6060</v>
      </c>
      <c r="I4517" s="21" t="s">
        <v>6061</v>
      </c>
      <c r="J4517" s="21">
        <v>1</v>
      </c>
      <c r="K4517" s="21">
        <v>1</v>
      </c>
      <c r="L4517" s="21">
        <f t="shared" si="534"/>
        <v>0</v>
      </c>
      <c r="M4517" s="21" t="s">
        <v>6232</v>
      </c>
      <c r="N4517" s="30">
        <v>45985</v>
      </c>
      <c r="O4517" s="48">
        <v>78855</v>
      </c>
      <c r="P4517" s="21" t="s">
        <v>2065</v>
      </c>
      <c r="Q4517" s="21">
        <v>58158497364</v>
      </c>
      <c r="R4517" s="21" t="s">
        <v>6107</v>
      </c>
      <c r="S4517" s="3">
        <v>-20</v>
      </c>
      <c r="T4517" s="37"/>
      <c r="U4517" s="21" t="s">
        <v>320</v>
      </c>
      <c r="V4517" s="21" t="str">
        <f>VLOOKUP(P4517,'Customer List'!B:C,2,)</f>
        <v>Hyderabad</v>
      </c>
      <c r="W4517" s="38"/>
      <c r="X4517" s="30">
        <v>45986</v>
      </c>
      <c r="Y4517" s="21">
        <f t="shared" si="535"/>
        <v>1</v>
      </c>
      <c r="Z4517" s="21" t="str">
        <f t="shared" si="536"/>
        <v>Monday</v>
      </c>
      <c r="AA4517" s="21" t="str">
        <f t="shared" si="537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x14ac:dyDescent="0.25">
      <c r="A4518" s="21">
        <v>4516</v>
      </c>
      <c r="B4518" s="21" t="s">
        <v>6075</v>
      </c>
      <c r="C4518" s="30">
        <v>45975</v>
      </c>
      <c r="D4518" s="30">
        <v>45983</v>
      </c>
      <c r="E4518" s="47">
        <v>441</v>
      </c>
      <c r="F4518" s="47">
        <f t="shared" si="532"/>
        <v>38808</v>
      </c>
      <c r="G4518" s="48">
        <f t="shared" si="533"/>
        <v>38808</v>
      </c>
      <c r="H4518" s="21" t="s">
        <v>6062</v>
      </c>
      <c r="I4518" s="21" t="s">
        <v>6063</v>
      </c>
      <c r="J4518" s="21">
        <v>1</v>
      </c>
      <c r="K4518" s="21">
        <v>1</v>
      </c>
      <c r="L4518" s="21">
        <f t="shared" si="534"/>
        <v>0</v>
      </c>
      <c r="M4518" s="21" t="s">
        <v>6232</v>
      </c>
      <c r="N4518" s="30">
        <v>45985</v>
      </c>
      <c r="O4518" s="48">
        <v>66150</v>
      </c>
      <c r="P4518" s="21" t="s">
        <v>2065</v>
      </c>
      <c r="Q4518" s="21">
        <v>58158497364</v>
      </c>
      <c r="R4518" s="21" t="s">
        <v>6107</v>
      </c>
      <c r="S4518" s="3">
        <v>-20</v>
      </c>
      <c r="T4518" s="37"/>
      <c r="U4518" s="21" t="s">
        <v>320</v>
      </c>
      <c r="V4518" s="21" t="str">
        <f>VLOOKUP(P4518,'Customer List'!B:C,2,)</f>
        <v>Hyderabad</v>
      </c>
      <c r="W4518" s="38"/>
      <c r="X4518" s="30">
        <v>45986</v>
      </c>
      <c r="Y4518" s="21">
        <f t="shared" si="535"/>
        <v>1</v>
      </c>
      <c r="Z4518" s="21" t="str">
        <f t="shared" si="536"/>
        <v>Monday</v>
      </c>
      <c r="AA4518" s="21" t="str">
        <f t="shared" si="537"/>
        <v>Tuesday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x14ac:dyDescent="0.25">
      <c r="A4519" s="21">
        <v>4517</v>
      </c>
      <c r="B4519" s="21" t="s">
        <v>6075</v>
      </c>
      <c r="C4519" s="30">
        <v>45975</v>
      </c>
      <c r="D4519" s="30">
        <v>45983</v>
      </c>
      <c r="E4519" s="47">
        <v>827</v>
      </c>
      <c r="F4519" s="47">
        <f t="shared" si="532"/>
        <v>72776</v>
      </c>
      <c r="G4519" s="48">
        <f t="shared" si="533"/>
        <v>72776</v>
      </c>
      <c r="H4519" s="21" t="s">
        <v>6064</v>
      </c>
      <c r="I4519" s="21" t="s">
        <v>6065</v>
      </c>
      <c r="J4519" s="21">
        <v>1</v>
      </c>
      <c r="K4519" s="21">
        <v>1</v>
      </c>
      <c r="L4519" s="21">
        <f t="shared" si="534"/>
        <v>0</v>
      </c>
      <c r="M4519" s="21" t="s">
        <v>6250</v>
      </c>
      <c r="N4519" s="30">
        <v>45985</v>
      </c>
      <c r="O4519" s="48">
        <v>124110</v>
      </c>
      <c r="P4519" s="21" t="s">
        <v>191</v>
      </c>
      <c r="Q4519" s="21" t="s">
        <v>6094</v>
      </c>
      <c r="R4519" s="21" t="s">
        <v>6107</v>
      </c>
      <c r="S4519" s="3">
        <v>-20</v>
      </c>
      <c r="T4519" s="37"/>
      <c r="U4519" s="21" t="s">
        <v>320</v>
      </c>
      <c r="V4519" s="21" t="str">
        <f>VLOOKUP(P4519,'Customer List'!B:C,2,)</f>
        <v>Chandigarh</v>
      </c>
      <c r="W4519" s="38" t="s">
        <v>6047</v>
      </c>
      <c r="X4519" s="30">
        <v>45987</v>
      </c>
      <c r="Y4519" s="21">
        <f t="shared" si="535"/>
        <v>2</v>
      </c>
      <c r="Z4519" s="21" t="str">
        <f t="shared" si="536"/>
        <v>Monday</v>
      </c>
      <c r="AA4519" s="21" t="str">
        <f t="shared" si="537"/>
        <v>Wednesday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x14ac:dyDescent="0.25">
      <c r="A4520" s="21">
        <v>4518</v>
      </c>
      <c r="B4520" s="21" t="s">
        <v>6075</v>
      </c>
      <c r="C4520" s="30">
        <v>45975</v>
      </c>
      <c r="D4520" s="30">
        <v>45983</v>
      </c>
      <c r="E4520" s="47">
        <v>827</v>
      </c>
      <c r="F4520" s="47">
        <f t="shared" si="532"/>
        <v>72776</v>
      </c>
      <c r="G4520" s="48">
        <f t="shared" si="533"/>
        <v>72776</v>
      </c>
      <c r="H4520" s="21" t="s">
        <v>6066</v>
      </c>
      <c r="I4520" s="21" t="s">
        <v>6067</v>
      </c>
      <c r="J4520" s="21">
        <v>1</v>
      </c>
      <c r="K4520" s="21">
        <v>1</v>
      </c>
      <c r="L4520" s="21">
        <f t="shared" si="534"/>
        <v>0</v>
      </c>
      <c r="M4520" s="21" t="s">
        <v>6250</v>
      </c>
      <c r="N4520" s="30">
        <v>45985</v>
      </c>
      <c r="O4520" s="48">
        <v>124110</v>
      </c>
      <c r="P4520" s="21" t="s">
        <v>191</v>
      </c>
      <c r="Q4520" s="21" t="s">
        <v>6094</v>
      </c>
      <c r="R4520" s="21" t="s">
        <v>6107</v>
      </c>
      <c r="S4520" s="3">
        <v>-20</v>
      </c>
      <c r="T4520" s="37"/>
      <c r="U4520" s="21" t="s">
        <v>320</v>
      </c>
      <c r="V4520" s="21" t="str">
        <f>VLOOKUP(P4520,'Customer List'!B:C,2,)</f>
        <v>Chandigarh</v>
      </c>
      <c r="W4520" s="38" t="s">
        <v>6047</v>
      </c>
      <c r="X4520" s="30">
        <v>45987</v>
      </c>
      <c r="Y4520" s="21">
        <f t="shared" si="535"/>
        <v>2</v>
      </c>
      <c r="Z4520" s="21" t="str">
        <f t="shared" si="536"/>
        <v>Monday</v>
      </c>
      <c r="AA4520" s="21" t="str">
        <f t="shared" si="537"/>
        <v>Wednesday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x14ac:dyDescent="0.25">
      <c r="A4521" s="21">
        <v>4519</v>
      </c>
      <c r="B4521" s="21" t="s">
        <v>6075</v>
      </c>
      <c r="C4521" s="30">
        <v>45975</v>
      </c>
      <c r="D4521" s="30">
        <v>45983</v>
      </c>
      <c r="E4521" s="47">
        <v>311</v>
      </c>
      <c r="F4521" s="47">
        <f t="shared" si="532"/>
        <v>27368</v>
      </c>
      <c r="G4521" s="48">
        <f t="shared" si="533"/>
        <v>27368</v>
      </c>
      <c r="H4521" s="21" t="s">
        <v>6068</v>
      </c>
      <c r="I4521" s="21" t="s">
        <v>6069</v>
      </c>
      <c r="J4521" s="21">
        <v>1</v>
      </c>
      <c r="K4521" s="21">
        <v>1</v>
      </c>
      <c r="L4521" s="21">
        <f t="shared" si="534"/>
        <v>0</v>
      </c>
      <c r="M4521" s="21" t="s">
        <v>6250</v>
      </c>
      <c r="N4521" s="30">
        <v>45985</v>
      </c>
      <c r="O4521" s="48">
        <v>46620</v>
      </c>
      <c r="P4521" s="21" t="s">
        <v>191</v>
      </c>
      <c r="Q4521" s="21" t="s">
        <v>6094</v>
      </c>
      <c r="R4521" s="21" t="s">
        <v>6107</v>
      </c>
      <c r="S4521" s="3">
        <v>-20</v>
      </c>
      <c r="T4521" s="37"/>
      <c r="U4521" s="21" t="s">
        <v>320</v>
      </c>
      <c r="V4521" s="21" t="str">
        <f>VLOOKUP(P4521,'Customer List'!B:C,2,)</f>
        <v>Chandigarh</v>
      </c>
      <c r="W4521" s="38" t="s">
        <v>6047</v>
      </c>
      <c r="X4521" s="30">
        <v>45987</v>
      </c>
      <c r="Y4521" s="21">
        <f t="shared" si="535"/>
        <v>2</v>
      </c>
      <c r="Z4521" s="21" t="str">
        <f t="shared" si="536"/>
        <v>Monday</v>
      </c>
      <c r="AA4521" s="21" t="str">
        <f t="shared" si="537"/>
        <v>Wednesday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x14ac:dyDescent="0.25">
      <c r="A4522" s="21">
        <v>4520</v>
      </c>
      <c r="B4522" s="21" t="s">
        <v>6075</v>
      </c>
      <c r="C4522" s="30">
        <v>45975</v>
      </c>
      <c r="D4522" s="30">
        <v>45983</v>
      </c>
      <c r="E4522" s="47">
        <v>88</v>
      </c>
      <c r="F4522" s="47">
        <f t="shared" si="532"/>
        <v>7744</v>
      </c>
      <c r="G4522" s="48">
        <f t="shared" si="533"/>
        <v>7744</v>
      </c>
      <c r="H4522" s="21" t="s">
        <v>6070</v>
      </c>
      <c r="I4522" s="21" t="s">
        <v>6071</v>
      </c>
      <c r="J4522" s="21">
        <v>1</v>
      </c>
      <c r="K4522" s="21">
        <v>1</v>
      </c>
      <c r="L4522" s="21">
        <f t="shared" si="534"/>
        <v>0</v>
      </c>
      <c r="M4522" s="21" t="s">
        <v>6247</v>
      </c>
      <c r="N4522" s="30">
        <v>45985</v>
      </c>
      <c r="O4522" s="48">
        <v>14553</v>
      </c>
      <c r="P4522" s="21" t="s">
        <v>5833</v>
      </c>
      <c r="Q4522" s="21" t="s">
        <v>6095</v>
      </c>
      <c r="R4522" s="21" t="s">
        <v>6107</v>
      </c>
      <c r="S4522" s="3">
        <v>-20</v>
      </c>
      <c r="T4522" s="37"/>
      <c r="U4522" s="21" t="s">
        <v>320</v>
      </c>
      <c r="V4522" s="21" t="str">
        <f>VLOOKUP(P4522,'Customer List'!B:C,2,)</f>
        <v>ROORKE</v>
      </c>
      <c r="W4522" s="38" t="s">
        <v>6047</v>
      </c>
      <c r="X4522" s="30">
        <v>45987</v>
      </c>
      <c r="Y4522" s="21">
        <f t="shared" si="535"/>
        <v>2</v>
      </c>
      <c r="Z4522" s="21" t="str">
        <f t="shared" si="536"/>
        <v>Monday</v>
      </c>
      <c r="AA4522" s="21" t="str">
        <f t="shared" si="537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x14ac:dyDescent="0.25">
      <c r="A4523" s="21">
        <v>4521</v>
      </c>
      <c r="B4523" s="21" t="s">
        <v>6075</v>
      </c>
      <c r="C4523" s="30">
        <v>45975</v>
      </c>
      <c r="D4523" s="30">
        <v>45983</v>
      </c>
      <c r="E4523" s="47">
        <v>193</v>
      </c>
      <c r="F4523" s="47">
        <f t="shared" si="532"/>
        <v>16984</v>
      </c>
      <c r="G4523" s="48">
        <f t="shared" si="533"/>
        <v>16984</v>
      </c>
      <c r="H4523" s="21" t="s">
        <v>5738</v>
      </c>
      <c r="I4523" s="21" t="s">
        <v>6072</v>
      </c>
      <c r="J4523" s="21">
        <v>1</v>
      </c>
      <c r="K4523" s="21">
        <v>1</v>
      </c>
      <c r="L4523" s="21">
        <f t="shared" si="534"/>
        <v>0</v>
      </c>
      <c r="M4523" s="21" t="s">
        <v>6250</v>
      </c>
      <c r="N4523" s="30">
        <v>45985</v>
      </c>
      <c r="O4523" s="48">
        <v>28875</v>
      </c>
      <c r="P4523" s="21" t="s">
        <v>191</v>
      </c>
      <c r="Q4523" s="21" t="s">
        <v>6094</v>
      </c>
      <c r="R4523" s="21" t="s">
        <v>6107</v>
      </c>
      <c r="S4523" s="3">
        <v>-20</v>
      </c>
      <c r="T4523" s="37"/>
      <c r="U4523" s="21" t="s">
        <v>320</v>
      </c>
      <c r="V4523" s="21" t="str">
        <f>VLOOKUP(P4523,'Customer List'!B:C,2,)</f>
        <v>Chandigarh</v>
      </c>
      <c r="W4523" s="38" t="s">
        <v>6047</v>
      </c>
      <c r="X4523" s="30">
        <v>45987</v>
      </c>
      <c r="Y4523" s="21">
        <f t="shared" si="535"/>
        <v>2</v>
      </c>
      <c r="Z4523" s="21" t="str">
        <f t="shared" si="536"/>
        <v>Monday</v>
      </c>
      <c r="AA4523" s="21" t="str">
        <f t="shared" si="537"/>
        <v>Wednesday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x14ac:dyDescent="0.25">
      <c r="A4524" s="21">
        <v>4522</v>
      </c>
      <c r="B4524" s="21" t="s">
        <v>6075</v>
      </c>
      <c r="C4524" s="30">
        <v>45975</v>
      </c>
      <c r="D4524" s="30">
        <v>45983</v>
      </c>
      <c r="E4524" s="47">
        <v>14</v>
      </c>
      <c r="F4524" s="47">
        <f t="shared" si="532"/>
        <v>1232</v>
      </c>
      <c r="G4524" s="48">
        <f t="shared" si="533"/>
        <v>1232</v>
      </c>
      <c r="H4524" s="21" t="s">
        <v>408</v>
      </c>
      <c r="I4524" s="21" t="s">
        <v>6073</v>
      </c>
      <c r="J4524" s="21">
        <v>1</v>
      </c>
      <c r="K4524" s="21">
        <v>1</v>
      </c>
      <c r="L4524" s="21">
        <f t="shared" si="534"/>
        <v>0</v>
      </c>
      <c r="M4524" s="21" t="s">
        <v>6232</v>
      </c>
      <c r="N4524" s="30">
        <v>45985</v>
      </c>
      <c r="O4524" s="48">
        <v>2100</v>
      </c>
      <c r="P4524" s="21" t="s">
        <v>2065</v>
      </c>
      <c r="Q4524" s="21">
        <v>58158497364</v>
      </c>
      <c r="R4524" s="21" t="s">
        <v>6107</v>
      </c>
      <c r="S4524" s="3">
        <v>4</v>
      </c>
      <c r="T4524" s="37"/>
      <c r="U4524" s="21" t="s">
        <v>320</v>
      </c>
      <c r="V4524" s="21" t="str">
        <f>VLOOKUP(P4524,'Customer List'!B:C,2,)</f>
        <v>Hyderabad</v>
      </c>
      <c r="W4524" s="38"/>
      <c r="X4524" s="30">
        <v>45986</v>
      </c>
      <c r="Y4524" s="21">
        <f t="shared" si="535"/>
        <v>1</v>
      </c>
      <c r="Z4524" s="21" t="str">
        <f t="shared" si="536"/>
        <v>Monday</v>
      </c>
      <c r="AA4524" s="21" t="str">
        <f t="shared" si="537"/>
        <v>Tuesday</v>
      </c>
      <c r="AB4524" s="21" t="str">
        <f>VLOOKUP(U4524,'Currency Sheet'!A:C,3,)</f>
        <v>DOLLAR</v>
      </c>
      <c r="AC4524" s="42" t="str">
        <f>VLOOKUP(P4524,'Customer List'!B:D,3,)</f>
        <v>OutStation</v>
      </c>
    </row>
    <row r="4525" spans="1:29" x14ac:dyDescent="0.25">
      <c r="A4525" s="21">
        <v>4523</v>
      </c>
      <c r="B4525" s="21">
        <v>182146</v>
      </c>
      <c r="C4525" s="30">
        <v>45980</v>
      </c>
      <c r="D4525" s="30">
        <v>45983</v>
      </c>
      <c r="E4525" s="47">
        <v>1265.4000000000001</v>
      </c>
      <c r="F4525" s="47">
        <f t="shared" si="532"/>
        <v>111355.20000000001</v>
      </c>
      <c r="G4525" s="48">
        <f t="shared" si="533"/>
        <v>111355.20000000001</v>
      </c>
      <c r="H4525" s="21" t="s">
        <v>1208</v>
      </c>
      <c r="I4525" s="21"/>
      <c r="J4525" s="21">
        <v>1</v>
      </c>
      <c r="K4525" s="21">
        <v>1</v>
      </c>
      <c r="L4525" s="21">
        <f t="shared" si="534"/>
        <v>0</v>
      </c>
      <c r="M4525" s="21" t="s">
        <v>6117</v>
      </c>
      <c r="N4525" s="30">
        <v>45986</v>
      </c>
      <c r="O4525" s="48">
        <v>181953.98</v>
      </c>
      <c r="P4525" s="21" t="s">
        <v>42</v>
      </c>
      <c r="Q4525" s="21" t="s">
        <v>5959</v>
      </c>
      <c r="R4525" s="21" t="s">
        <v>6091</v>
      </c>
      <c r="S4525" s="3">
        <v>4</v>
      </c>
      <c r="T4525" s="37"/>
      <c r="U4525" s="21" t="s">
        <v>5214</v>
      </c>
      <c r="V4525" s="21" t="str">
        <f>VLOOKUP(P4525,'Customer List'!B:C,2,)</f>
        <v>Faridabad</v>
      </c>
      <c r="W4525" s="38"/>
      <c r="X4525" s="30">
        <f t="shared" ref="X4525" si="540">IF(OR(R4525 = "PRIYANKA MADAM", R4525 = "DEEPAK", R4525 = "PORTER"),N4525,"")</f>
        <v>45986</v>
      </c>
      <c r="Y4525" s="21">
        <f t="shared" si="535"/>
        <v>0</v>
      </c>
      <c r="Z4525" s="21" t="str">
        <f t="shared" si="536"/>
        <v>Tuesday</v>
      </c>
      <c r="AA4525" s="21" t="str">
        <f t="shared" si="537"/>
        <v>Tuesday</v>
      </c>
      <c r="AB4525" s="21" t="str">
        <f>VLOOKUP(U4525,'Currency Sheet'!A:C,3,)</f>
        <v>DOLLAR</v>
      </c>
      <c r="AC4525" s="42" t="str">
        <f>VLOOKUP(P4525,'Customer List'!B:D,3,)</f>
        <v>Local</v>
      </c>
    </row>
    <row r="4526" spans="1:29" x14ac:dyDescent="0.25">
      <c r="A4526" s="21">
        <v>4524</v>
      </c>
      <c r="B4526" s="21">
        <v>182146</v>
      </c>
      <c r="C4526" s="30">
        <v>45980</v>
      </c>
      <c r="D4526" s="30">
        <v>45983</v>
      </c>
      <c r="E4526" s="47">
        <v>378</v>
      </c>
      <c r="F4526" s="47">
        <f t="shared" si="532"/>
        <v>33264</v>
      </c>
      <c r="G4526" s="48">
        <f t="shared" si="533"/>
        <v>33264</v>
      </c>
      <c r="H4526" s="21" t="s">
        <v>2066</v>
      </c>
      <c r="I4526" s="21"/>
      <c r="J4526" s="21">
        <v>1</v>
      </c>
      <c r="K4526" s="21">
        <v>1</v>
      </c>
      <c r="L4526" s="21">
        <f t="shared" si="534"/>
        <v>0</v>
      </c>
      <c r="M4526" s="21" t="s">
        <v>6215</v>
      </c>
      <c r="N4526" s="30">
        <v>45983</v>
      </c>
      <c r="O4526" s="48">
        <v>44761.5</v>
      </c>
      <c r="P4526" s="21" t="s">
        <v>276</v>
      </c>
      <c r="Q4526" s="60">
        <v>58158458315</v>
      </c>
      <c r="R4526" s="21" t="s">
        <v>6107</v>
      </c>
      <c r="S4526" s="3">
        <v>4</v>
      </c>
      <c r="T4526" s="37"/>
      <c r="U4526" s="21" t="s">
        <v>5214</v>
      </c>
      <c r="V4526" s="21" t="str">
        <f>VLOOKUP(P4526,'Customer List'!B:C,2,)</f>
        <v>Pune</v>
      </c>
      <c r="W4526" s="38"/>
      <c r="X4526" s="30">
        <v>45985</v>
      </c>
      <c r="Y4526" s="21">
        <f t="shared" si="535"/>
        <v>2</v>
      </c>
      <c r="Z4526" s="21" t="str">
        <f t="shared" si="536"/>
        <v>Saturday</v>
      </c>
      <c r="AA4526" s="21" t="str">
        <f t="shared" si="537"/>
        <v>Monday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x14ac:dyDescent="0.25">
      <c r="A4527" s="21">
        <v>4525</v>
      </c>
      <c r="B4527" s="21">
        <v>182146</v>
      </c>
      <c r="C4527" s="30">
        <v>45980</v>
      </c>
      <c r="D4527" s="30">
        <v>45983</v>
      </c>
      <c r="E4527" s="47">
        <v>378</v>
      </c>
      <c r="F4527" s="47">
        <f t="shared" si="532"/>
        <v>33264</v>
      </c>
      <c r="G4527" s="48">
        <f t="shared" si="533"/>
        <v>33264</v>
      </c>
      <c r="H4527" s="21" t="s">
        <v>6076</v>
      </c>
      <c r="I4527" s="21"/>
      <c r="J4527" s="21">
        <v>1</v>
      </c>
      <c r="K4527" s="21">
        <v>1</v>
      </c>
      <c r="L4527" s="21">
        <f t="shared" si="534"/>
        <v>0</v>
      </c>
      <c r="M4527" s="21" t="s">
        <v>6215</v>
      </c>
      <c r="N4527" s="30">
        <v>45983</v>
      </c>
      <c r="O4527" s="48">
        <v>44761.5</v>
      </c>
      <c r="P4527" s="21" t="s">
        <v>276</v>
      </c>
      <c r="Q4527" s="60">
        <v>58158458315</v>
      </c>
      <c r="R4527" s="21" t="s">
        <v>6107</v>
      </c>
      <c r="S4527" s="3">
        <v>4</v>
      </c>
      <c r="T4527" s="37"/>
      <c r="U4527" s="21" t="s">
        <v>5214</v>
      </c>
      <c r="V4527" s="21" t="str">
        <f>VLOOKUP(P4527,'Customer List'!B:C,2,)</f>
        <v>Pune</v>
      </c>
      <c r="W4527" s="38"/>
      <c r="X4527" s="30">
        <v>45985</v>
      </c>
      <c r="Y4527" s="21">
        <f t="shared" si="535"/>
        <v>2</v>
      </c>
      <c r="Z4527" s="21" t="str">
        <f t="shared" si="536"/>
        <v>Saturday</v>
      </c>
      <c r="AA4527" s="21" t="str">
        <f t="shared" si="537"/>
        <v>Monday</v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x14ac:dyDescent="0.25">
      <c r="A4528" s="21">
        <v>4526</v>
      </c>
      <c r="B4528" s="21">
        <v>182146</v>
      </c>
      <c r="C4528" s="30">
        <v>45980</v>
      </c>
      <c r="D4528" s="30">
        <v>45983</v>
      </c>
      <c r="E4528" s="47">
        <v>1362</v>
      </c>
      <c r="F4528" s="47">
        <f t="shared" si="532"/>
        <v>119856</v>
      </c>
      <c r="G4528" s="48">
        <f t="shared" si="533"/>
        <v>119856</v>
      </c>
      <c r="H4528" s="21" t="s">
        <v>457</v>
      </c>
      <c r="I4528" s="21"/>
      <c r="J4528" s="21">
        <v>1</v>
      </c>
      <c r="K4528" s="21">
        <v>1</v>
      </c>
      <c r="L4528" s="21">
        <f t="shared" si="534"/>
        <v>0</v>
      </c>
      <c r="M4528" s="21" t="s">
        <v>6215</v>
      </c>
      <c r="N4528" s="30">
        <v>45983</v>
      </c>
      <c r="O4528" s="48">
        <v>161283.5</v>
      </c>
      <c r="P4528" s="21" t="s">
        <v>276</v>
      </c>
      <c r="Q4528" s="60">
        <v>58158458315</v>
      </c>
      <c r="R4528" s="21" t="s">
        <v>6107</v>
      </c>
      <c r="S4528" s="3">
        <v>4</v>
      </c>
      <c r="T4528" s="37"/>
      <c r="U4528" s="21" t="s">
        <v>5214</v>
      </c>
      <c r="V4528" s="21" t="str">
        <f>VLOOKUP(P4528,'Customer List'!B:C,2,)</f>
        <v>Pune</v>
      </c>
      <c r="W4528" s="38"/>
      <c r="X4528" s="30">
        <v>45985</v>
      </c>
      <c r="Y4528" s="21">
        <f t="shared" si="535"/>
        <v>2</v>
      </c>
      <c r="Z4528" s="21" t="str">
        <f t="shared" si="536"/>
        <v>Saturday</v>
      </c>
      <c r="AA4528" s="21" t="str">
        <f t="shared" si="537"/>
        <v>Monday</v>
      </c>
      <c r="AB4528" s="21" t="str">
        <f>VLOOKUP(U4528,'Currency Sheet'!A:C,3,)</f>
        <v>DOLLAR</v>
      </c>
      <c r="AC4528" s="42" t="str">
        <f>VLOOKUP(P4528,'Customer List'!B:D,3,)</f>
        <v>OutStation</v>
      </c>
    </row>
    <row r="4529" spans="1:29" x14ac:dyDescent="0.25">
      <c r="A4529" s="21">
        <v>4527</v>
      </c>
      <c r="B4529" s="21">
        <v>182146</v>
      </c>
      <c r="C4529" s="30">
        <v>45980</v>
      </c>
      <c r="D4529" s="30">
        <v>45983</v>
      </c>
      <c r="E4529" s="47">
        <v>399</v>
      </c>
      <c r="F4529" s="47">
        <f t="shared" si="532"/>
        <v>35112</v>
      </c>
      <c r="G4529" s="48">
        <f t="shared" si="533"/>
        <v>35112</v>
      </c>
      <c r="H4529" s="21" t="s">
        <v>457</v>
      </c>
      <c r="I4529" s="21"/>
      <c r="J4529" s="21">
        <v>1</v>
      </c>
      <c r="K4529" s="21">
        <v>1</v>
      </c>
      <c r="L4529" s="21">
        <f t="shared" si="534"/>
        <v>0</v>
      </c>
      <c r="M4529" s="21" t="s">
        <v>6117</v>
      </c>
      <c r="N4529" s="30">
        <v>45986</v>
      </c>
      <c r="O4529" s="48">
        <v>57372.88</v>
      </c>
      <c r="P4529" s="21" t="s">
        <v>42</v>
      </c>
      <c r="Q4529" s="21" t="s">
        <v>5959</v>
      </c>
      <c r="R4529" s="21" t="s">
        <v>6091</v>
      </c>
      <c r="S4529" s="3">
        <v>4</v>
      </c>
      <c r="T4529" s="37"/>
      <c r="U4529" s="21" t="s">
        <v>5214</v>
      </c>
      <c r="V4529" s="21" t="str">
        <f>VLOOKUP(P4529,'Customer List'!B:C,2,)</f>
        <v>Faridabad</v>
      </c>
      <c r="W4529" s="38"/>
      <c r="X4529" s="30">
        <f t="shared" ref="X4529:X4530" si="541">IF(OR(R4529 = "PRIYANKA MADAM", R4529 = "DEEPAK", R4529 = "PORTER"),N4529,"")</f>
        <v>45986</v>
      </c>
      <c r="Y4529" s="21">
        <f t="shared" si="535"/>
        <v>0</v>
      </c>
      <c r="Z4529" s="21" t="str">
        <f t="shared" si="536"/>
        <v>Tuesday</v>
      </c>
      <c r="AA4529" s="21" t="str">
        <f t="shared" si="537"/>
        <v>Tuesday</v>
      </c>
      <c r="AB4529" s="21" t="str">
        <f>VLOOKUP(U4529,'Currency Sheet'!A:C,3,)</f>
        <v>DOLLAR</v>
      </c>
      <c r="AC4529" s="42" t="str">
        <f>VLOOKUP(P4529,'Customer List'!B:D,3,)</f>
        <v>Local</v>
      </c>
    </row>
    <row r="4530" spans="1:29" x14ac:dyDescent="0.25">
      <c r="A4530" s="21">
        <v>4528</v>
      </c>
      <c r="B4530" s="21">
        <v>182146</v>
      </c>
      <c r="C4530" s="30">
        <v>45980</v>
      </c>
      <c r="D4530" s="30">
        <v>45983</v>
      </c>
      <c r="E4530" s="47">
        <v>399</v>
      </c>
      <c r="F4530" s="47">
        <f t="shared" si="532"/>
        <v>35112</v>
      </c>
      <c r="G4530" s="48">
        <f t="shared" si="533"/>
        <v>35112</v>
      </c>
      <c r="H4530" s="21" t="s">
        <v>2067</v>
      </c>
      <c r="I4530" s="21"/>
      <c r="J4530" s="21">
        <v>1</v>
      </c>
      <c r="K4530" s="21">
        <v>1</v>
      </c>
      <c r="L4530" s="21">
        <f t="shared" si="534"/>
        <v>0</v>
      </c>
      <c r="M4530" s="21" t="s">
        <v>6117</v>
      </c>
      <c r="N4530" s="30">
        <v>45986</v>
      </c>
      <c r="O4530" s="48">
        <v>57372.88</v>
      </c>
      <c r="P4530" s="21" t="s">
        <v>42</v>
      </c>
      <c r="Q4530" s="21" t="s">
        <v>5959</v>
      </c>
      <c r="R4530" s="21" t="s">
        <v>6091</v>
      </c>
      <c r="S4530" s="3">
        <v>4</v>
      </c>
      <c r="T4530" s="37"/>
      <c r="U4530" s="21" t="s">
        <v>5214</v>
      </c>
      <c r="V4530" s="21" t="str">
        <f>VLOOKUP(P4530,'Customer List'!B:C,2,)</f>
        <v>Faridabad</v>
      </c>
      <c r="W4530" s="38"/>
      <c r="X4530" s="30">
        <f t="shared" si="541"/>
        <v>45986</v>
      </c>
      <c r="Y4530" s="21">
        <f t="shared" si="535"/>
        <v>0</v>
      </c>
      <c r="Z4530" s="21" t="str">
        <f t="shared" si="536"/>
        <v>Tuesday</v>
      </c>
      <c r="AA4530" s="21" t="str">
        <f t="shared" si="537"/>
        <v>Tuesday</v>
      </c>
      <c r="AB4530" s="21" t="str">
        <f>VLOOKUP(U4530,'Currency Sheet'!A:C,3,)</f>
        <v>DOLLAR</v>
      </c>
      <c r="AC4530" s="42" t="str">
        <f>VLOOKUP(P4530,'Customer List'!B:D,3,)</f>
        <v>Local</v>
      </c>
    </row>
    <row r="4531" spans="1:29" x14ac:dyDescent="0.25">
      <c r="A4531" s="21">
        <v>4529</v>
      </c>
      <c r="B4531" s="21">
        <v>182146</v>
      </c>
      <c r="C4531" s="30">
        <v>45980</v>
      </c>
      <c r="D4531" s="30">
        <v>45983</v>
      </c>
      <c r="E4531" s="47">
        <v>399</v>
      </c>
      <c r="F4531" s="47">
        <f t="shared" si="532"/>
        <v>35112</v>
      </c>
      <c r="G4531" s="48">
        <f t="shared" si="533"/>
        <v>70224</v>
      </c>
      <c r="H4531" s="21" t="s">
        <v>2067</v>
      </c>
      <c r="I4531" s="21"/>
      <c r="J4531" s="21">
        <v>2</v>
      </c>
      <c r="K4531" s="21">
        <v>2</v>
      </c>
      <c r="L4531" s="21">
        <f t="shared" si="534"/>
        <v>0</v>
      </c>
      <c r="M4531" s="21" t="s">
        <v>6215</v>
      </c>
      <c r="N4531" s="30">
        <v>45983</v>
      </c>
      <c r="O4531" s="48">
        <v>94496.5</v>
      </c>
      <c r="P4531" s="21" t="s">
        <v>276</v>
      </c>
      <c r="Q4531" s="60">
        <v>58158458315</v>
      </c>
      <c r="R4531" s="21" t="s">
        <v>6107</v>
      </c>
      <c r="S4531" s="3">
        <v>4</v>
      </c>
      <c r="T4531" s="37"/>
      <c r="U4531" s="21" t="s">
        <v>5214</v>
      </c>
      <c r="V4531" s="21" t="str">
        <f>VLOOKUP(P4531,'Customer List'!B:C,2,)</f>
        <v>Pune</v>
      </c>
      <c r="W4531" s="38"/>
      <c r="X4531" s="30">
        <v>45985</v>
      </c>
      <c r="Y4531" s="21">
        <f t="shared" si="535"/>
        <v>2</v>
      </c>
      <c r="Z4531" s="21" t="str">
        <f t="shared" si="536"/>
        <v>Saturday</v>
      </c>
      <c r="AA4531" s="21" t="str">
        <f t="shared" si="537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x14ac:dyDescent="0.25">
      <c r="A4532" s="21">
        <v>4530</v>
      </c>
      <c r="B4532" s="21">
        <v>182146</v>
      </c>
      <c r="C4532" s="30">
        <v>45980</v>
      </c>
      <c r="D4532" s="30">
        <v>45983</v>
      </c>
      <c r="E4532" s="47">
        <v>103.2</v>
      </c>
      <c r="F4532" s="47">
        <f t="shared" si="532"/>
        <v>9081.6</v>
      </c>
      <c r="G4532" s="48">
        <f t="shared" si="533"/>
        <v>9081.6</v>
      </c>
      <c r="H4532" s="21" t="s">
        <v>6077</v>
      </c>
      <c r="I4532" s="21"/>
      <c r="J4532" s="21">
        <v>1</v>
      </c>
      <c r="K4532" s="21">
        <v>1</v>
      </c>
      <c r="L4532" s="21">
        <f t="shared" si="534"/>
        <v>0</v>
      </c>
      <c r="M4532" s="21" t="s">
        <v>6215</v>
      </c>
      <c r="N4532" s="30">
        <v>45983</v>
      </c>
      <c r="O4532" s="48">
        <v>12220.6</v>
      </c>
      <c r="P4532" s="21" t="s">
        <v>276</v>
      </c>
      <c r="Q4532" s="60">
        <v>58158458315</v>
      </c>
      <c r="R4532" s="21" t="s">
        <v>6107</v>
      </c>
      <c r="S4532" s="3">
        <v>4</v>
      </c>
      <c r="T4532" s="37"/>
      <c r="U4532" s="21" t="s">
        <v>5214</v>
      </c>
      <c r="V4532" s="21" t="str">
        <f>VLOOKUP(P4532,'Customer List'!B:C,2,)</f>
        <v>Pune</v>
      </c>
      <c r="W4532" s="38"/>
      <c r="X4532" s="30">
        <v>45985</v>
      </c>
      <c r="Y4532" s="21">
        <f t="shared" si="535"/>
        <v>2</v>
      </c>
      <c r="Z4532" s="21" t="str">
        <f t="shared" si="536"/>
        <v>Saturday</v>
      </c>
      <c r="AA4532" s="21" t="str">
        <f t="shared" si="537"/>
        <v>Monday</v>
      </c>
      <c r="AB4532" s="21" t="str">
        <f>VLOOKUP(U4532,'Currency Sheet'!A:C,3,)</f>
        <v>DOLLAR</v>
      </c>
      <c r="AC4532" s="42" t="str">
        <f>VLOOKUP(P4532,'Customer List'!B:D,3,)</f>
        <v>OutStation</v>
      </c>
    </row>
    <row r="4533" spans="1:29" x14ac:dyDescent="0.25">
      <c r="A4533" s="21">
        <v>4531</v>
      </c>
      <c r="B4533" s="21">
        <v>182146</v>
      </c>
      <c r="C4533" s="30">
        <v>45980</v>
      </c>
      <c r="D4533" s="30">
        <v>45983</v>
      </c>
      <c r="E4533" s="47">
        <v>103.2</v>
      </c>
      <c r="F4533" s="47">
        <f t="shared" si="532"/>
        <v>9081.6</v>
      </c>
      <c r="G4533" s="48">
        <f t="shared" si="533"/>
        <v>9081.6</v>
      </c>
      <c r="H4533" s="21" t="s">
        <v>5217</v>
      </c>
      <c r="I4533" s="21"/>
      <c r="J4533" s="21">
        <v>1</v>
      </c>
      <c r="K4533" s="21">
        <v>1</v>
      </c>
      <c r="L4533" s="21">
        <f t="shared" si="534"/>
        <v>0</v>
      </c>
      <c r="M4533" s="21" t="s">
        <v>6215</v>
      </c>
      <c r="N4533" s="30">
        <v>45983</v>
      </c>
      <c r="O4533" s="48">
        <v>12220.6</v>
      </c>
      <c r="P4533" s="21" t="s">
        <v>276</v>
      </c>
      <c r="Q4533" s="60">
        <v>58158458315</v>
      </c>
      <c r="R4533" s="21" t="s">
        <v>6107</v>
      </c>
      <c r="S4533" s="3">
        <v>4</v>
      </c>
      <c r="T4533" s="37"/>
      <c r="U4533" s="21" t="s">
        <v>5214</v>
      </c>
      <c r="V4533" s="21" t="str">
        <f>VLOOKUP(P4533,'Customer List'!B:C,2,)</f>
        <v>Pune</v>
      </c>
      <c r="W4533" s="38"/>
      <c r="X4533" s="30">
        <v>45985</v>
      </c>
      <c r="Y4533" s="21">
        <f t="shared" si="535"/>
        <v>2</v>
      </c>
      <c r="Z4533" s="21" t="str">
        <f t="shared" si="536"/>
        <v>Saturday</v>
      </c>
      <c r="AA4533" s="21" t="str">
        <f t="shared" si="537"/>
        <v>Monday</v>
      </c>
      <c r="AB4533" s="21" t="str">
        <f>VLOOKUP(U4533,'Currency Sheet'!A:C,3,)</f>
        <v>DOLLAR</v>
      </c>
      <c r="AC4533" s="42" t="str">
        <f>VLOOKUP(P4533,'Customer List'!B:D,3,)</f>
        <v>OutStation</v>
      </c>
    </row>
    <row r="4534" spans="1:29" x14ac:dyDescent="0.25">
      <c r="A4534" s="21">
        <v>4532</v>
      </c>
      <c r="B4534" s="21">
        <v>182146</v>
      </c>
      <c r="C4534" s="30">
        <v>45980</v>
      </c>
      <c r="D4534" s="30">
        <v>45983</v>
      </c>
      <c r="E4534" s="47">
        <v>141</v>
      </c>
      <c r="F4534" s="47">
        <f t="shared" si="532"/>
        <v>12408</v>
      </c>
      <c r="G4534" s="48">
        <f t="shared" si="533"/>
        <v>12408</v>
      </c>
      <c r="H4534" s="21" t="s">
        <v>6078</v>
      </c>
      <c r="I4534" s="21"/>
      <c r="J4534" s="21">
        <v>1</v>
      </c>
      <c r="K4534" s="21">
        <v>1</v>
      </c>
      <c r="L4534" s="21">
        <f t="shared" si="534"/>
        <v>0</v>
      </c>
      <c r="M4534" s="21" t="s">
        <v>6215</v>
      </c>
      <c r="N4534" s="30">
        <v>45983</v>
      </c>
      <c r="O4534" s="48">
        <v>16696.75</v>
      </c>
      <c r="P4534" s="21" t="s">
        <v>276</v>
      </c>
      <c r="Q4534" s="60">
        <v>58158458315</v>
      </c>
      <c r="R4534" s="21" t="s">
        <v>6107</v>
      </c>
      <c r="S4534" s="3">
        <v>4</v>
      </c>
      <c r="T4534" s="37"/>
      <c r="U4534" s="21" t="s">
        <v>5214</v>
      </c>
      <c r="V4534" s="21" t="str">
        <f>VLOOKUP(P4534,'Customer List'!B:C,2,)</f>
        <v>Pune</v>
      </c>
      <c r="W4534" s="38"/>
      <c r="X4534" s="30">
        <v>45985</v>
      </c>
      <c r="Y4534" s="21">
        <f t="shared" si="535"/>
        <v>2</v>
      </c>
      <c r="Z4534" s="21" t="str">
        <f t="shared" si="536"/>
        <v>Saturday</v>
      </c>
      <c r="AA4534" s="21" t="str">
        <f t="shared" si="537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x14ac:dyDescent="0.25">
      <c r="A4535" s="21">
        <v>4533</v>
      </c>
      <c r="B4535" s="21">
        <v>182146</v>
      </c>
      <c r="C4535" s="30">
        <v>45980</v>
      </c>
      <c r="D4535" s="30">
        <v>45983</v>
      </c>
      <c r="E4535" s="47">
        <v>141</v>
      </c>
      <c r="F4535" s="47">
        <f t="shared" si="532"/>
        <v>12408</v>
      </c>
      <c r="G4535" s="48">
        <f t="shared" si="533"/>
        <v>12408</v>
      </c>
      <c r="H4535" s="21" t="s">
        <v>6079</v>
      </c>
      <c r="I4535" s="21"/>
      <c r="J4535" s="21">
        <v>1</v>
      </c>
      <c r="K4535" s="21">
        <v>1</v>
      </c>
      <c r="L4535" s="21">
        <f t="shared" si="534"/>
        <v>0</v>
      </c>
      <c r="M4535" s="21" t="s">
        <v>6215</v>
      </c>
      <c r="N4535" s="30">
        <v>45983</v>
      </c>
      <c r="O4535" s="48">
        <v>16696.75</v>
      </c>
      <c r="P4535" s="21" t="s">
        <v>276</v>
      </c>
      <c r="Q4535" s="60">
        <v>58158458315</v>
      </c>
      <c r="R4535" s="21" t="s">
        <v>6107</v>
      </c>
      <c r="S4535" s="3">
        <v>4</v>
      </c>
      <c r="T4535" s="37"/>
      <c r="U4535" s="21" t="s">
        <v>5214</v>
      </c>
      <c r="V4535" s="21" t="str">
        <f>VLOOKUP(P4535,'Customer List'!B:C,2,)</f>
        <v>Pune</v>
      </c>
      <c r="W4535" s="38"/>
      <c r="X4535" s="30">
        <v>45985</v>
      </c>
      <c r="Y4535" s="21">
        <f t="shared" si="535"/>
        <v>2</v>
      </c>
      <c r="Z4535" s="21" t="str">
        <f t="shared" si="536"/>
        <v>Saturday</v>
      </c>
      <c r="AA4535" s="21" t="str">
        <f t="shared" si="537"/>
        <v>Monday</v>
      </c>
      <c r="AB4535" s="21" t="str">
        <f>VLOOKUP(U4535,'Currency Sheet'!A:C,3,)</f>
        <v>DOLLAR</v>
      </c>
      <c r="AC4535" s="42" t="str">
        <f>VLOOKUP(P4535,'Customer List'!B:D,3,)</f>
        <v>OutStation</v>
      </c>
    </row>
    <row r="4536" spans="1:29" x14ac:dyDescent="0.25">
      <c r="A4536" s="21">
        <v>4534</v>
      </c>
      <c r="B4536" s="21" t="s">
        <v>6081</v>
      </c>
      <c r="C4536" s="30">
        <v>45982</v>
      </c>
      <c r="D4536" s="30">
        <v>45985</v>
      </c>
      <c r="E4536" s="47">
        <v>18.600000000000001</v>
      </c>
      <c r="F4536" s="47">
        <f t="shared" si="532"/>
        <v>1636.8000000000002</v>
      </c>
      <c r="G4536" s="48">
        <f t="shared" si="533"/>
        <v>1636.8000000000002</v>
      </c>
      <c r="H4536" s="21" t="s">
        <v>6082</v>
      </c>
      <c r="I4536" s="21"/>
      <c r="J4536" s="21">
        <v>1</v>
      </c>
      <c r="K4536" s="21">
        <v>1</v>
      </c>
      <c r="L4536" s="21">
        <f t="shared" si="534"/>
        <v>0</v>
      </c>
      <c r="M4536" s="21" t="s">
        <v>6398</v>
      </c>
      <c r="N4536" s="30">
        <v>45986</v>
      </c>
      <c r="O4536" s="48">
        <v>2921.75</v>
      </c>
      <c r="P4536" s="21" t="s">
        <v>153</v>
      </c>
      <c r="Q4536" s="21" t="s">
        <v>1127</v>
      </c>
      <c r="R4536" s="21" t="s">
        <v>1127</v>
      </c>
      <c r="S4536" s="3">
        <v>-20</v>
      </c>
      <c r="T4536" s="37"/>
      <c r="U4536" s="21" t="s">
        <v>5025</v>
      </c>
      <c r="V4536" s="21" t="str">
        <f>VLOOKUP(P4536,'Customer List'!B:C,2,)</f>
        <v>Noida</v>
      </c>
      <c r="W4536" s="38"/>
      <c r="X4536" s="30">
        <f t="shared" ref="X4536:X4539" si="542">IF(OR(R4536 = "PRIYANKA MADAM", R4536 = "DEEPAK", R4536 = "PORTER"),N4536,"")</f>
        <v>45986</v>
      </c>
      <c r="Y4536" s="21">
        <f t="shared" si="535"/>
        <v>0</v>
      </c>
      <c r="Z4536" s="21" t="str">
        <f t="shared" si="536"/>
        <v>Tuesday</v>
      </c>
      <c r="AA4536" s="21" t="str">
        <f t="shared" si="537"/>
        <v>Tuesday</v>
      </c>
      <c r="AB4536" s="21" t="str">
        <f>VLOOKUP(U4536,'Currency Sheet'!A:C,3,)</f>
        <v>DOLLAR</v>
      </c>
      <c r="AC4536" s="42" t="str">
        <f>VLOOKUP(P4536,'Customer List'!B:D,3,)</f>
        <v>Local</v>
      </c>
    </row>
    <row r="4537" spans="1:29" x14ac:dyDescent="0.25">
      <c r="A4537" s="21">
        <v>4535</v>
      </c>
      <c r="B4537" s="21" t="s">
        <v>6081</v>
      </c>
      <c r="C4537" s="30">
        <v>45982</v>
      </c>
      <c r="D4537" s="30">
        <v>45985</v>
      </c>
      <c r="E4537" s="47">
        <v>48</v>
      </c>
      <c r="F4537" s="47">
        <f t="shared" si="532"/>
        <v>4224</v>
      </c>
      <c r="G4537" s="48">
        <f t="shared" si="533"/>
        <v>4224</v>
      </c>
      <c r="H4537" s="21" t="s">
        <v>6083</v>
      </c>
      <c r="I4537" s="21"/>
      <c r="J4537" s="21">
        <v>1</v>
      </c>
      <c r="K4537" s="21">
        <v>1</v>
      </c>
      <c r="L4537" s="21">
        <f t="shared" si="534"/>
        <v>0</v>
      </c>
      <c r="M4537" s="21" t="s">
        <v>6398</v>
      </c>
      <c r="N4537" s="30">
        <v>45986</v>
      </c>
      <c r="O4537" s="48">
        <v>7540</v>
      </c>
      <c r="P4537" s="21" t="s">
        <v>153</v>
      </c>
      <c r="Q4537" s="21" t="s">
        <v>1127</v>
      </c>
      <c r="R4537" s="21" t="s">
        <v>1127</v>
      </c>
      <c r="S4537" s="3">
        <v>-20</v>
      </c>
      <c r="T4537" s="37"/>
      <c r="U4537" s="21" t="s">
        <v>5025</v>
      </c>
      <c r="V4537" s="21" t="str">
        <f>VLOOKUP(P4537,'Customer List'!B:C,2,)</f>
        <v>Noida</v>
      </c>
      <c r="W4537" s="38"/>
      <c r="X4537" s="30">
        <f t="shared" si="542"/>
        <v>45986</v>
      </c>
      <c r="Y4537" s="21">
        <f t="shared" si="535"/>
        <v>0</v>
      </c>
      <c r="Z4537" s="21" t="str">
        <f t="shared" si="536"/>
        <v>Tuesday</v>
      </c>
      <c r="AA4537" s="21" t="str">
        <f t="shared" si="537"/>
        <v>Tuesday</v>
      </c>
      <c r="AB4537" s="21" t="str">
        <f>VLOOKUP(U4537,'Currency Sheet'!A:C,3,)</f>
        <v>DOLLAR</v>
      </c>
      <c r="AC4537" s="42" t="str">
        <f>VLOOKUP(P4537,'Customer List'!B:D,3,)</f>
        <v>Local</v>
      </c>
    </row>
    <row r="4538" spans="1:29" x14ac:dyDescent="0.25">
      <c r="A4538" s="21">
        <v>4536</v>
      </c>
      <c r="B4538" s="21" t="s">
        <v>6081</v>
      </c>
      <c r="C4538" s="30">
        <v>45982</v>
      </c>
      <c r="D4538" s="30">
        <v>45985</v>
      </c>
      <c r="E4538" s="47">
        <v>21</v>
      </c>
      <c r="F4538" s="47">
        <f t="shared" si="532"/>
        <v>1848</v>
      </c>
      <c r="G4538" s="48">
        <f t="shared" si="533"/>
        <v>1848</v>
      </c>
      <c r="H4538" s="21" t="s">
        <v>6084</v>
      </c>
      <c r="I4538" s="21"/>
      <c r="J4538" s="21">
        <v>1</v>
      </c>
      <c r="K4538" s="21">
        <v>1</v>
      </c>
      <c r="L4538" s="21">
        <f t="shared" si="534"/>
        <v>0</v>
      </c>
      <c r="M4538" s="21" t="s">
        <v>6398</v>
      </c>
      <c r="N4538" s="30">
        <v>45986</v>
      </c>
      <c r="O4538" s="48">
        <v>3298.75</v>
      </c>
      <c r="P4538" s="21" t="s">
        <v>153</v>
      </c>
      <c r="Q4538" s="21" t="s">
        <v>1127</v>
      </c>
      <c r="R4538" s="21" t="s">
        <v>1127</v>
      </c>
      <c r="S4538" s="3">
        <v>-20</v>
      </c>
      <c r="T4538" s="37"/>
      <c r="U4538" s="21" t="s">
        <v>5025</v>
      </c>
      <c r="V4538" s="21" t="str">
        <f>VLOOKUP(P4538,'Customer List'!B:C,2,)</f>
        <v>Noida</v>
      </c>
      <c r="W4538" s="38"/>
      <c r="X4538" s="30">
        <f t="shared" si="542"/>
        <v>45986</v>
      </c>
      <c r="Y4538" s="21">
        <f t="shared" si="535"/>
        <v>0</v>
      </c>
      <c r="Z4538" s="21" t="str">
        <f t="shared" si="536"/>
        <v>Tuesday</v>
      </c>
      <c r="AA4538" s="21" t="str">
        <f t="shared" si="537"/>
        <v>Tuesday</v>
      </c>
      <c r="AB4538" s="21" t="str">
        <f>VLOOKUP(U4538,'Currency Sheet'!A:C,3,)</f>
        <v>DOLLAR</v>
      </c>
      <c r="AC4538" s="42" t="str">
        <f>VLOOKUP(P4538,'Customer List'!B:D,3,)</f>
        <v>Local</v>
      </c>
    </row>
    <row r="4539" spans="1:29" x14ac:dyDescent="0.25">
      <c r="A4539" s="21">
        <v>4537</v>
      </c>
      <c r="B4539" s="21" t="s">
        <v>6081</v>
      </c>
      <c r="C4539" s="30">
        <v>45982</v>
      </c>
      <c r="D4539" s="30">
        <v>45985</v>
      </c>
      <c r="E4539" s="47">
        <v>5</v>
      </c>
      <c r="F4539" s="47">
        <f t="shared" si="532"/>
        <v>440</v>
      </c>
      <c r="G4539" s="48">
        <f t="shared" si="533"/>
        <v>440</v>
      </c>
      <c r="H4539" s="21" t="s">
        <v>6085</v>
      </c>
      <c r="I4539" s="21"/>
      <c r="J4539" s="21">
        <v>1</v>
      </c>
      <c r="K4539" s="21">
        <v>1</v>
      </c>
      <c r="L4539" s="21">
        <f t="shared" si="534"/>
        <v>0</v>
      </c>
      <c r="M4539" s="21" t="s">
        <v>6266</v>
      </c>
      <c r="N4539" s="30">
        <v>45987</v>
      </c>
      <c r="O4539" s="48">
        <v>0</v>
      </c>
      <c r="P4539" s="21" t="s">
        <v>637</v>
      </c>
      <c r="Q4539" s="21"/>
      <c r="R4539" s="21"/>
      <c r="S4539" s="3">
        <v>-20</v>
      </c>
      <c r="T4539" s="37" t="s">
        <v>6090</v>
      </c>
      <c r="U4539" s="21" t="s">
        <v>5025</v>
      </c>
      <c r="V4539" s="21" t="str">
        <f>VLOOKUP(P4539,'Customer List'!B:C,2,)</f>
        <v>Delhi</v>
      </c>
      <c r="W4539" s="38" t="s">
        <v>2577</v>
      </c>
      <c r="X4539" s="30" t="str">
        <f t="shared" si="542"/>
        <v/>
      </c>
      <c r="Y4539" s="21" t="str">
        <f t="shared" si="535"/>
        <v/>
      </c>
      <c r="Z4539" s="21" t="str">
        <f t="shared" si="536"/>
        <v>Wednesday</v>
      </c>
      <c r="AA4539" s="21" t="str">
        <f t="shared" si="537"/>
        <v/>
      </c>
      <c r="AB4539" s="21" t="str">
        <f>VLOOKUP(U4539,'Currency Sheet'!A:C,3,)</f>
        <v>DOLLAR</v>
      </c>
      <c r="AC4539" s="42" t="str">
        <f>VLOOKUP(P4539,'Customer List'!B:D,3,)</f>
        <v>Local</v>
      </c>
    </row>
    <row r="4540" spans="1:29" x14ac:dyDescent="0.25">
      <c r="A4540" s="21">
        <v>4538</v>
      </c>
      <c r="B4540" s="21" t="s">
        <v>6086</v>
      </c>
      <c r="C4540" s="30">
        <v>45982</v>
      </c>
      <c r="D4540" s="30">
        <v>45985</v>
      </c>
      <c r="E4540" s="47">
        <v>22.2</v>
      </c>
      <c r="F4540" s="47">
        <f t="shared" si="532"/>
        <v>1953.6</v>
      </c>
      <c r="G4540" s="48">
        <f t="shared" si="533"/>
        <v>3907.2</v>
      </c>
      <c r="H4540" s="21" t="s">
        <v>6087</v>
      </c>
      <c r="I4540" s="21"/>
      <c r="J4540" s="21">
        <v>2</v>
      </c>
      <c r="K4540" s="21">
        <v>2</v>
      </c>
      <c r="L4540" s="21">
        <f t="shared" si="534"/>
        <v>0</v>
      </c>
      <c r="M4540" s="21" t="s">
        <v>6231</v>
      </c>
      <c r="N4540" s="30">
        <v>45986</v>
      </c>
      <c r="O4540" s="48">
        <v>7511</v>
      </c>
      <c r="P4540" s="21" t="s">
        <v>242</v>
      </c>
      <c r="Q4540" s="21">
        <v>58158547090</v>
      </c>
      <c r="R4540" s="21" t="s">
        <v>6107</v>
      </c>
      <c r="S4540" s="3">
        <v>-20</v>
      </c>
      <c r="T4540" s="37"/>
      <c r="U4540" s="21" t="s">
        <v>5025</v>
      </c>
      <c r="V4540" s="21" t="str">
        <f>VLOOKUP(P4540,'Customer List'!B:C,2,)</f>
        <v>Mumbai</v>
      </c>
      <c r="W4540" s="38"/>
      <c r="X4540" s="30">
        <v>45987</v>
      </c>
      <c r="Y4540" s="21">
        <f t="shared" si="535"/>
        <v>1</v>
      </c>
      <c r="Z4540" s="21" t="str">
        <f t="shared" si="536"/>
        <v>Tuesday</v>
      </c>
      <c r="AA4540" s="21" t="str">
        <f t="shared" si="537"/>
        <v>Wednesday</v>
      </c>
      <c r="AB4540" s="21" t="str">
        <f>VLOOKUP(U4540,'Currency Sheet'!A:C,3,)</f>
        <v>DOLLAR</v>
      </c>
      <c r="AC4540" s="42" t="str">
        <f>VLOOKUP(P4540,'Customer List'!B:D,3,)</f>
        <v>OutStation</v>
      </c>
    </row>
    <row r="4541" spans="1:29" x14ac:dyDescent="0.25">
      <c r="A4541" s="21">
        <v>4539</v>
      </c>
      <c r="B4541" s="21" t="s">
        <v>6088</v>
      </c>
      <c r="C4541" s="30">
        <v>45982</v>
      </c>
      <c r="D4541" s="30">
        <v>45985</v>
      </c>
      <c r="E4541" s="47">
        <v>43.2</v>
      </c>
      <c r="F4541" s="47">
        <f t="shared" si="532"/>
        <v>3801.6000000000004</v>
      </c>
      <c r="G4541" s="48">
        <f t="shared" si="533"/>
        <v>3801.6000000000004</v>
      </c>
      <c r="H4541" s="21" t="s">
        <v>6089</v>
      </c>
      <c r="I4541" s="21"/>
      <c r="J4541" s="21">
        <v>1</v>
      </c>
      <c r="K4541" s="21">
        <v>1</v>
      </c>
      <c r="L4541" s="21">
        <f t="shared" si="534"/>
        <v>0</v>
      </c>
      <c r="M4541" s="21" t="s">
        <v>6249</v>
      </c>
      <c r="N4541" s="30">
        <v>45986</v>
      </c>
      <c r="O4541" s="48">
        <v>7308</v>
      </c>
      <c r="P4541" s="21" t="s">
        <v>298</v>
      </c>
      <c r="Q4541" s="21">
        <v>58158546316</v>
      </c>
      <c r="R4541" s="21" t="s">
        <v>6107</v>
      </c>
      <c r="S4541" s="3">
        <v>-20</v>
      </c>
      <c r="T4541" s="37"/>
      <c r="U4541" s="21" t="s">
        <v>5025</v>
      </c>
      <c r="V4541" s="21" t="str">
        <f>VLOOKUP(P4541,'Customer List'!B:C,2,)</f>
        <v>Banglore</v>
      </c>
      <c r="W4541" s="38"/>
      <c r="X4541" s="30">
        <v>45987</v>
      </c>
      <c r="Y4541" s="21">
        <f t="shared" si="535"/>
        <v>1</v>
      </c>
      <c r="Z4541" s="21" t="str">
        <f t="shared" si="536"/>
        <v>Tuesday</v>
      </c>
      <c r="AA4541" s="21" t="str">
        <f t="shared" si="537"/>
        <v>Wednesday</v>
      </c>
      <c r="AB4541" s="21" t="str">
        <f>VLOOKUP(U4541,'Currency Sheet'!A:C,3,)</f>
        <v>DOLLAR</v>
      </c>
      <c r="AC4541" s="42" t="str">
        <f>VLOOKUP(P4541,'Customer List'!B:D,3,)</f>
        <v>OutStation</v>
      </c>
    </row>
    <row r="4542" spans="1:29" x14ac:dyDescent="0.25">
      <c r="A4542" s="21">
        <v>4540</v>
      </c>
      <c r="B4542" s="21">
        <v>67303</v>
      </c>
      <c r="C4542" s="30">
        <v>45980</v>
      </c>
      <c r="D4542" s="30">
        <v>45985</v>
      </c>
      <c r="E4542" s="47">
        <v>17.5</v>
      </c>
      <c r="F4542" s="47">
        <f t="shared" si="532"/>
        <v>1540</v>
      </c>
      <c r="G4542" s="48">
        <f t="shared" si="533"/>
        <v>3080</v>
      </c>
      <c r="H4542" s="21" t="s">
        <v>2068</v>
      </c>
      <c r="I4542" s="21" t="s">
        <v>5249</v>
      </c>
      <c r="J4542" s="21">
        <v>2</v>
      </c>
      <c r="K4542" s="21"/>
      <c r="L4542" s="21">
        <f t="shared" si="534"/>
        <v>2</v>
      </c>
      <c r="M4542" s="21"/>
      <c r="N4542" s="30"/>
      <c r="O4542" s="48"/>
      <c r="P4542" s="21" t="s">
        <v>1145</v>
      </c>
      <c r="Q4542" s="21"/>
      <c r="R4542" s="21"/>
      <c r="S4542" s="3" t="s">
        <v>2051</v>
      </c>
      <c r="T4542" s="38" t="s">
        <v>6620</v>
      </c>
      <c r="U4542" s="21" t="s">
        <v>2372</v>
      </c>
      <c r="V4542" s="21" t="str">
        <f>VLOOKUP(P4542,'Customer List'!B:C,2,)</f>
        <v>STOCK</v>
      </c>
      <c r="W4542" s="38" t="s">
        <v>6430</v>
      </c>
      <c r="X4542" s="30" t="str">
        <f t="shared" ref="X4542" si="543">IF(OR(R4542 = "PRIYANKA MADAM", R4542 = "DEEPAK", R4542 = "PORTER"),N4542,"")</f>
        <v/>
      </c>
      <c r="Y4542" s="21" t="str">
        <f t="shared" si="535"/>
        <v/>
      </c>
      <c r="Z4542" s="21" t="str">
        <f t="shared" si="536"/>
        <v/>
      </c>
      <c r="AA4542" s="21" t="str">
        <f t="shared" si="537"/>
        <v/>
      </c>
      <c r="AB4542" s="21" t="str">
        <f>VLOOKUP(U4542,'Currency Sheet'!A:C,3,)</f>
        <v>DOLLAR</v>
      </c>
      <c r="AC4542" s="42" t="str">
        <f>VLOOKUP(P4542,'Customer List'!B:D,3,)</f>
        <v>STOCK</v>
      </c>
    </row>
    <row r="4543" spans="1:29" x14ac:dyDescent="0.25">
      <c r="A4543" s="21">
        <v>4541</v>
      </c>
      <c r="B4543" s="21">
        <v>182226</v>
      </c>
      <c r="C4543" s="30">
        <v>45980</v>
      </c>
      <c r="D4543" s="30">
        <v>45985</v>
      </c>
      <c r="E4543" s="47">
        <v>1905</v>
      </c>
      <c r="F4543" s="47">
        <f t="shared" ref="F4543:F4574" si="544">IF(AB4543="DOLLAR",E4543*88,E4543)</f>
        <v>167640</v>
      </c>
      <c r="G4543" s="48">
        <f t="shared" ref="G4543:G4574" si="545">F4543*J4543</f>
        <v>167640</v>
      </c>
      <c r="H4543" s="21" t="s">
        <v>6098</v>
      </c>
      <c r="I4543" s="21"/>
      <c r="J4543" s="21">
        <v>1</v>
      </c>
      <c r="K4543" s="21">
        <v>1</v>
      </c>
      <c r="L4543" s="21">
        <f t="shared" si="534"/>
        <v>0</v>
      </c>
      <c r="M4543" s="21" t="s">
        <v>6395</v>
      </c>
      <c r="N4543" s="30">
        <v>45986</v>
      </c>
      <c r="O4543" s="48">
        <v>233362.5</v>
      </c>
      <c r="P4543" s="21" t="s">
        <v>944</v>
      </c>
      <c r="Q4543" s="21">
        <v>58158551920</v>
      </c>
      <c r="R4543" s="21" t="s">
        <v>6107</v>
      </c>
      <c r="S4543" s="3">
        <v>4</v>
      </c>
      <c r="T4543" s="37"/>
      <c r="U4543" s="21" t="s">
        <v>5214</v>
      </c>
      <c r="V4543" s="21" t="str">
        <f>VLOOKUP(P4543,'Customer List'!B:C,2,)</f>
        <v>Banglore</v>
      </c>
      <c r="W4543" s="38"/>
      <c r="X4543" s="30">
        <v>45987</v>
      </c>
      <c r="Y4543" s="21">
        <f t="shared" ref="Y4543:Y4574" si="546">IF(X4543="", "", X4543-N4543)</f>
        <v>1</v>
      </c>
      <c r="Z4543" s="21" t="str">
        <f t="shared" ref="Z4543:Z4574" si="547">IF(N4543="", "", TEXT(N4543, "dddd"))</f>
        <v>Tuesday</v>
      </c>
      <c r="AA4543" s="21" t="str">
        <f t="shared" ref="AA4543:AA4574" si="548">IF(X4543="", "", TEXT(X4543, "dddd"))</f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x14ac:dyDescent="0.25">
      <c r="A4544" s="21">
        <v>4542</v>
      </c>
      <c r="B4544" s="21">
        <v>182226</v>
      </c>
      <c r="C4544" s="30">
        <v>45980</v>
      </c>
      <c r="D4544" s="30">
        <v>45985</v>
      </c>
      <c r="E4544" s="47">
        <v>1905</v>
      </c>
      <c r="F4544" s="47">
        <f t="shared" si="544"/>
        <v>167640</v>
      </c>
      <c r="G4544" s="48">
        <f t="shared" si="545"/>
        <v>167640</v>
      </c>
      <c r="H4544" s="21" t="s">
        <v>2066</v>
      </c>
      <c r="I4544" s="21"/>
      <c r="J4544" s="21">
        <v>1</v>
      </c>
      <c r="K4544" s="21">
        <v>1</v>
      </c>
      <c r="L4544" s="21">
        <f t="shared" si="534"/>
        <v>0</v>
      </c>
      <c r="M4544" s="21" t="s">
        <v>6395</v>
      </c>
      <c r="N4544" s="30">
        <v>45986</v>
      </c>
      <c r="O4544" s="48">
        <v>233362.5</v>
      </c>
      <c r="P4544" s="21" t="s">
        <v>944</v>
      </c>
      <c r="Q4544" s="21">
        <v>58158551920</v>
      </c>
      <c r="R4544" s="21" t="s">
        <v>6107</v>
      </c>
      <c r="S4544" s="3">
        <v>4</v>
      </c>
      <c r="T4544" s="37"/>
      <c r="U4544" s="21" t="s">
        <v>5214</v>
      </c>
      <c r="V4544" s="21" t="str">
        <f>VLOOKUP(P4544,'Customer List'!B:C,2,)</f>
        <v>Banglore</v>
      </c>
      <c r="W4544" s="38"/>
      <c r="X4544" s="30">
        <v>45987</v>
      </c>
      <c r="Y4544" s="21">
        <f t="shared" si="546"/>
        <v>1</v>
      </c>
      <c r="Z4544" s="21" t="str">
        <f t="shared" si="547"/>
        <v>Tuesday</v>
      </c>
      <c r="AA4544" s="21" t="str">
        <f t="shared" si="548"/>
        <v>Wednesday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x14ac:dyDescent="0.25">
      <c r="A4545" s="21">
        <v>4543</v>
      </c>
      <c r="B4545" s="21">
        <v>45330</v>
      </c>
      <c r="C4545" s="30">
        <v>45971</v>
      </c>
      <c r="D4545" s="30">
        <v>45985</v>
      </c>
      <c r="E4545" s="47">
        <v>451.5</v>
      </c>
      <c r="F4545" s="47">
        <f t="shared" si="544"/>
        <v>39732</v>
      </c>
      <c r="G4545" s="48">
        <f t="shared" si="545"/>
        <v>79464</v>
      </c>
      <c r="H4545" s="21" t="s">
        <v>2396</v>
      </c>
      <c r="I4545" s="21"/>
      <c r="J4545" s="21">
        <v>2</v>
      </c>
      <c r="K4545" s="21">
        <v>2</v>
      </c>
      <c r="L4545" s="21">
        <f t="shared" si="534"/>
        <v>0</v>
      </c>
      <c r="M4545" s="21" t="s">
        <v>6251</v>
      </c>
      <c r="N4545" s="30">
        <v>45986</v>
      </c>
      <c r="O4545" s="48">
        <v>126420</v>
      </c>
      <c r="P4545" s="21" t="s">
        <v>398</v>
      </c>
      <c r="Q4545" s="21">
        <v>58158549853</v>
      </c>
      <c r="R4545" s="21" t="s">
        <v>6107</v>
      </c>
      <c r="S4545" s="3">
        <v>4</v>
      </c>
      <c r="T4545" s="37"/>
      <c r="U4545" s="21" t="s">
        <v>3344</v>
      </c>
      <c r="V4545" s="21" t="str">
        <f>VLOOKUP(P4545,'Customer List'!B:C,2,)</f>
        <v>Pune</v>
      </c>
      <c r="W4545" s="38"/>
      <c r="X4545" s="30">
        <v>45988</v>
      </c>
      <c r="Y4545" s="21">
        <f t="shared" si="546"/>
        <v>2</v>
      </c>
      <c r="Z4545" s="21" t="str">
        <f t="shared" si="547"/>
        <v>Tuesday</v>
      </c>
      <c r="AA4545" s="21" t="str">
        <f t="shared" si="548"/>
        <v>Thursday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x14ac:dyDescent="0.25">
      <c r="A4546" s="21">
        <v>4544</v>
      </c>
      <c r="B4546" s="21">
        <v>45330</v>
      </c>
      <c r="C4546" s="30">
        <v>45971</v>
      </c>
      <c r="D4546" s="30">
        <v>45985</v>
      </c>
      <c r="E4546" s="47">
        <v>451.5</v>
      </c>
      <c r="F4546" s="47">
        <f t="shared" si="544"/>
        <v>39732</v>
      </c>
      <c r="G4546" s="48">
        <f t="shared" si="545"/>
        <v>39732</v>
      </c>
      <c r="H4546" s="21" t="s">
        <v>6099</v>
      </c>
      <c r="I4546" s="21"/>
      <c r="J4546" s="21">
        <v>1</v>
      </c>
      <c r="K4546" s="21">
        <v>1</v>
      </c>
      <c r="L4546" s="21">
        <f t="shared" si="534"/>
        <v>0</v>
      </c>
      <c r="M4546" s="21" t="s">
        <v>6252</v>
      </c>
      <c r="N4546" s="30">
        <v>45986</v>
      </c>
      <c r="O4546" s="48">
        <v>63210</v>
      </c>
      <c r="P4546" s="21" t="s">
        <v>398</v>
      </c>
      <c r="Q4546" s="21">
        <v>58158549853</v>
      </c>
      <c r="R4546" s="21" t="s">
        <v>6107</v>
      </c>
      <c r="S4546" s="3">
        <v>4</v>
      </c>
      <c r="T4546" s="37"/>
      <c r="U4546" s="21" t="s">
        <v>3344</v>
      </c>
      <c r="V4546" s="21" t="str">
        <f>VLOOKUP(P4546,'Customer List'!B:C,2,)</f>
        <v>Pune</v>
      </c>
      <c r="W4546" s="38"/>
      <c r="X4546" s="30">
        <v>45988</v>
      </c>
      <c r="Y4546" s="21">
        <f t="shared" si="546"/>
        <v>2</v>
      </c>
      <c r="Z4546" s="21" t="str">
        <f t="shared" si="547"/>
        <v>Tuesday</v>
      </c>
      <c r="AA4546" s="21" t="str">
        <f t="shared" si="548"/>
        <v>Thursday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x14ac:dyDescent="0.25">
      <c r="A4547" s="21">
        <v>4545</v>
      </c>
      <c r="B4547" s="21">
        <v>45330</v>
      </c>
      <c r="C4547" s="30">
        <v>45971</v>
      </c>
      <c r="D4547" s="30">
        <v>45985</v>
      </c>
      <c r="E4547" s="47">
        <v>371</v>
      </c>
      <c r="F4547" s="47">
        <f t="shared" si="544"/>
        <v>32648</v>
      </c>
      <c r="G4547" s="48">
        <f t="shared" si="545"/>
        <v>32648</v>
      </c>
      <c r="H4547" s="21" t="s">
        <v>1216</v>
      </c>
      <c r="I4547" s="21"/>
      <c r="J4547" s="21">
        <v>1</v>
      </c>
      <c r="K4547" s="21">
        <v>1</v>
      </c>
      <c r="L4547" s="21">
        <f t="shared" si="534"/>
        <v>0</v>
      </c>
      <c r="M4547" s="21" t="s">
        <v>6252</v>
      </c>
      <c r="N4547" s="30">
        <v>45986</v>
      </c>
      <c r="O4547" s="48">
        <v>51940</v>
      </c>
      <c r="P4547" s="21" t="s">
        <v>398</v>
      </c>
      <c r="Q4547" s="21">
        <v>58158549853</v>
      </c>
      <c r="R4547" s="21" t="s">
        <v>6107</v>
      </c>
      <c r="S4547" s="3" t="s">
        <v>3337</v>
      </c>
      <c r="T4547" s="37"/>
      <c r="U4547" s="21" t="s">
        <v>3344</v>
      </c>
      <c r="V4547" s="21" t="str">
        <f>VLOOKUP(P4547,'Customer List'!B:C,2,)</f>
        <v>Pune</v>
      </c>
      <c r="W4547" s="38"/>
      <c r="X4547" s="30">
        <v>45988</v>
      </c>
      <c r="Y4547" s="21">
        <f t="shared" si="546"/>
        <v>2</v>
      </c>
      <c r="Z4547" s="21" t="str">
        <f t="shared" si="547"/>
        <v>Tuesday</v>
      </c>
      <c r="AA4547" s="21" t="str">
        <f t="shared" si="548"/>
        <v>Thursday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x14ac:dyDescent="0.25">
      <c r="A4548" s="21">
        <v>4546</v>
      </c>
      <c r="B4548" s="21">
        <v>45330</v>
      </c>
      <c r="C4548" s="30">
        <v>45971</v>
      </c>
      <c r="D4548" s="30">
        <v>45985</v>
      </c>
      <c r="E4548" s="47">
        <v>451.5</v>
      </c>
      <c r="F4548" s="47">
        <f t="shared" si="544"/>
        <v>39732</v>
      </c>
      <c r="G4548" s="48">
        <f t="shared" si="545"/>
        <v>79464</v>
      </c>
      <c r="H4548" s="21" t="s">
        <v>6100</v>
      </c>
      <c r="I4548" s="21"/>
      <c r="J4548" s="21">
        <v>2</v>
      </c>
      <c r="K4548" s="21">
        <v>2</v>
      </c>
      <c r="L4548" s="21">
        <f t="shared" si="534"/>
        <v>0</v>
      </c>
      <c r="M4548" s="21" t="s">
        <v>6253</v>
      </c>
      <c r="N4548" s="30">
        <v>45986</v>
      </c>
      <c r="O4548" s="48">
        <v>126420</v>
      </c>
      <c r="P4548" s="21" t="s">
        <v>398</v>
      </c>
      <c r="Q4548" s="21">
        <v>58158549853</v>
      </c>
      <c r="R4548" s="21" t="s">
        <v>6107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546"/>
        <v>2</v>
      </c>
      <c r="Z4548" s="21" t="str">
        <f t="shared" si="547"/>
        <v>Tuesday</v>
      </c>
      <c r="AA4548" s="21" t="str">
        <f t="shared" si="548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x14ac:dyDescent="0.25">
      <c r="A4549" s="21">
        <v>4547</v>
      </c>
      <c r="B4549" s="21">
        <v>45330</v>
      </c>
      <c r="C4549" s="30">
        <v>45971</v>
      </c>
      <c r="D4549" s="30">
        <v>45985</v>
      </c>
      <c r="E4549" s="47">
        <v>128</v>
      </c>
      <c r="F4549" s="47">
        <f t="shared" si="544"/>
        <v>11264</v>
      </c>
      <c r="G4549" s="48">
        <f t="shared" si="545"/>
        <v>22528</v>
      </c>
      <c r="H4549" s="21" t="s">
        <v>1218</v>
      </c>
      <c r="I4549" s="21"/>
      <c r="J4549" s="21">
        <v>2</v>
      </c>
      <c r="K4549" s="21">
        <v>2</v>
      </c>
      <c r="L4549" s="21">
        <f t="shared" ref="L4549:L4612" si="549">J4549-K4549</f>
        <v>0</v>
      </c>
      <c r="M4549" s="21" t="s">
        <v>6253</v>
      </c>
      <c r="N4549" s="30">
        <v>45986</v>
      </c>
      <c r="O4549" s="48">
        <v>31360</v>
      </c>
      <c r="P4549" s="21" t="s">
        <v>398</v>
      </c>
      <c r="Q4549" s="21">
        <v>58158549853</v>
      </c>
      <c r="R4549" s="21" t="s">
        <v>6107</v>
      </c>
      <c r="S4549" s="3">
        <v>4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546"/>
        <v>2</v>
      </c>
      <c r="Z4549" s="21" t="str">
        <f t="shared" si="547"/>
        <v>Tuesday</v>
      </c>
      <c r="AA4549" s="21" t="str">
        <f t="shared" si="548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x14ac:dyDescent="0.25">
      <c r="A4550" s="21">
        <v>4548</v>
      </c>
      <c r="B4550" s="21">
        <v>45330</v>
      </c>
      <c r="C4550" s="30">
        <v>45971</v>
      </c>
      <c r="D4550" s="30">
        <v>45985</v>
      </c>
      <c r="E4550" s="47">
        <v>385</v>
      </c>
      <c r="F4550" s="47">
        <f t="shared" si="544"/>
        <v>33880</v>
      </c>
      <c r="G4550" s="48">
        <f t="shared" si="545"/>
        <v>135520</v>
      </c>
      <c r="H4550" s="21" t="s">
        <v>1217</v>
      </c>
      <c r="I4550" s="21"/>
      <c r="J4550" s="21">
        <v>4</v>
      </c>
      <c r="K4550" s="21">
        <v>4</v>
      </c>
      <c r="L4550" s="21">
        <f t="shared" si="549"/>
        <v>0</v>
      </c>
      <c r="M4550" s="21" t="s">
        <v>6254</v>
      </c>
      <c r="N4550" s="30">
        <v>45986</v>
      </c>
      <c r="O4550" s="48">
        <v>172480</v>
      </c>
      <c r="P4550" s="21" t="s">
        <v>398</v>
      </c>
      <c r="Q4550" s="21">
        <v>58158549853</v>
      </c>
      <c r="R4550" s="21" t="s">
        <v>6107</v>
      </c>
      <c r="S4550" s="3" t="s">
        <v>299</v>
      </c>
      <c r="T4550" s="37"/>
      <c r="U4550" s="21" t="s">
        <v>3344</v>
      </c>
      <c r="V4550" s="21" t="str">
        <f>VLOOKUP(P4550,'Customer List'!B:C,2,)</f>
        <v>Pune</v>
      </c>
      <c r="W4550" s="38"/>
      <c r="X4550" s="30">
        <v>45988</v>
      </c>
      <c r="Y4550" s="21">
        <f t="shared" si="546"/>
        <v>2</v>
      </c>
      <c r="Z4550" s="21" t="str">
        <f t="shared" si="547"/>
        <v>Tuesday</v>
      </c>
      <c r="AA4550" s="21" t="str">
        <f t="shared" si="548"/>
        <v>Thursday</v>
      </c>
      <c r="AB4550" s="21" t="str">
        <f>VLOOKUP(U4550,'Currency Sheet'!A:C,3,)</f>
        <v>DOLLAR</v>
      </c>
      <c r="AC4550" s="42" t="str">
        <f>VLOOKUP(P4550,'Customer List'!B:D,3,)</f>
        <v>OutStation</v>
      </c>
    </row>
    <row r="4551" spans="1:29" x14ac:dyDescent="0.25">
      <c r="A4551" s="21">
        <v>4549</v>
      </c>
      <c r="B4551" s="21">
        <v>45330</v>
      </c>
      <c r="C4551" s="30">
        <v>45971</v>
      </c>
      <c r="D4551" s="30">
        <v>45985</v>
      </c>
      <c r="E4551" s="47">
        <v>255.5</v>
      </c>
      <c r="F4551" s="47">
        <f t="shared" si="544"/>
        <v>22484</v>
      </c>
      <c r="G4551" s="48">
        <f t="shared" si="545"/>
        <v>22484</v>
      </c>
      <c r="H4551" s="21" t="s">
        <v>6101</v>
      </c>
      <c r="I4551" s="21"/>
      <c r="J4551" s="21">
        <v>1</v>
      </c>
      <c r="K4551" s="21">
        <v>1</v>
      </c>
      <c r="L4551" s="21">
        <f t="shared" si="549"/>
        <v>0</v>
      </c>
      <c r="M4551" s="21" t="s">
        <v>6238</v>
      </c>
      <c r="N4551" s="30">
        <v>45987</v>
      </c>
      <c r="O4551" s="48">
        <v>40880</v>
      </c>
      <c r="P4551" s="21" t="s">
        <v>5205</v>
      </c>
      <c r="Q4551" s="21" t="s">
        <v>5959</v>
      </c>
      <c r="R4551" s="21" t="s">
        <v>847</v>
      </c>
      <c r="S4551" s="3" t="s">
        <v>3337</v>
      </c>
      <c r="T4551" s="37"/>
      <c r="U4551" s="21" t="s">
        <v>3344</v>
      </c>
      <c r="V4551" s="21" t="str">
        <f>VLOOKUP(P4551,'Customer List'!B:C,2,)</f>
        <v>Sonipat</v>
      </c>
      <c r="W4551" s="38"/>
      <c r="X4551" s="30">
        <f t="shared" ref="X4551:X4553" si="550">IF(OR(R4551 = "PRIYANKA MADAM", R4551 = "DEEPAK", R4551 = "PORTER"),N4551,"")</f>
        <v>45987</v>
      </c>
      <c r="Y4551" s="21">
        <f t="shared" si="546"/>
        <v>0</v>
      </c>
      <c r="Z4551" s="21" t="str">
        <f t="shared" si="547"/>
        <v>Wednesday</v>
      </c>
      <c r="AA4551" s="21" t="str">
        <f t="shared" si="548"/>
        <v>Wednesday</v>
      </c>
      <c r="AB4551" s="21" t="str">
        <f>VLOOKUP(U4551,'Currency Sheet'!A:C,3,)</f>
        <v>DOLLAR</v>
      </c>
      <c r="AC4551" s="42" t="str">
        <f>VLOOKUP(P4551,'Customer List'!B:D,3,)</f>
        <v>Local</v>
      </c>
    </row>
    <row r="4552" spans="1:29" x14ac:dyDescent="0.25">
      <c r="A4552" s="21">
        <v>4550</v>
      </c>
      <c r="B4552" s="21">
        <v>45330</v>
      </c>
      <c r="C4552" s="30">
        <v>45971</v>
      </c>
      <c r="D4552" s="30">
        <v>45985</v>
      </c>
      <c r="E4552" s="47">
        <v>255.5</v>
      </c>
      <c r="F4552" s="47">
        <f t="shared" si="544"/>
        <v>22484</v>
      </c>
      <c r="G4552" s="48">
        <f t="shared" si="545"/>
        <v>22484</v>
      </c>
      <c r="H4552" s="21" t="s">
        <v>6102</v>
      </c>
      <c r="I4552" s="21"/>
      <c r="J4552" s="21">
        <v>1</v>
      </c>
      <c r="K4552" s="21">
        <v>1</v>
      </c>
      <c r="L4552" s="21">
        <f t="shared" si="549"/>
        <v>0</v>
      </c>
      <c r="M4552" s="21" t="s">
        <v>6238</v>
      </c>
      <c r="N4552" s="30">
        <v>45987</v>
      </c>
      <c r="O4552" s="48">
        <v>40880</v>
      </c>
      <c r="P4552" s="21" t="s">
        <v>5205</v>
      </c>
      <c r="Q4552" s="21" t="s">
        <v>5959</v>
      </c>
      <c r="R4552" s="21" t="s">
        <v>847</v>
      </c>
      <c r="S4552" s="3" t="s">
        <v>3337</v>
      </c>
      <c r="T4552" s="37"/>
      <c r="U4552" s="21" t="s">
        <v>3344</v>
      </c>
      <c r="V4552" s="21" t="str">
        <f>VLOOKUP(P4552,'Customer List'!B:C,2,)</f>
        <v>Sonipat</v>
      </c>
      <c r="W4552" s="38"/>
      <c r="X4552" s="30">
        <f t="shared" si="550"/>
        <v>45987</v>
      </c>
      <c r="Y4552" s="21">
        <f t="shared" si="546"/>
        <v>0</v>
      </c>
      <c r="Z4552" s="21" t="str">
        <f t="shared" si="547"/>
        <v>Wednesday</v>
      </c>
      <c r="AA4552" s="21" t="str">
        <f t="shared" si="548"/>
        <v>Wednesday</v>
      </c>
      <c r="AB4552" s="21" t="str">
        <f>VLOOKUP(U4552,'Currency Sheet'!A:C,3,)</f>
        <v>DOLLAR</v>
      </c>
      <c r="AC4552" s="42" t="str">
        <f>VLOOKUP(P4552,'Customer List'!B:D,3,)</f>
        <v>Local</v>
      </c>
    </row>
    <row r="4553" spans="1:29" x14ac:dyDescent="0.25">
      <c r="A4553" s="21">
        <v>4551</v>
      </c>
      <c r="B4553" s="21">
        <v>45330</v>
      </c>
      <c r="C4553" s="30">
        <v>45971</v>
      </c>
      <c r="D4553" s="30">
        <v>45985</v>
      </c>
      <c r="E4553" s="47">
        <v>255.5</v>
      </c>
      <c r="F4553" s="47">
        <f t="shared" si="544"/>
        <v>22484</v>
      </c>
      <c r="G4553" s="48">
        <f t="shared" si="545"/>
        <v>22484</v>
      </c>
      <c r="H4553" s="21" t="s">
        <v>6103</v>
      </c>
      <c r="I4553" s="21"/>
      <c r="J4553" s="21">
        <v>1</v>
      </c>
      <c r="K4553" s="21">
        <v>1</v>
      </c>
      <c r="L4553" s="21">
        <f t="shared" si="549"/>
        <v>0</v>
      </c>
      <c r="M4553" s="21" t="s">
        <v>6238</v>
      </c>
      <c r="N4553" s="30">
        <v>45987</v>
      </c>
      <c r="O4553" s="48">
        <v>40880</v>
      </c>
      <c r="P4553" s="21" t="s">
        <v>5205</v>
      </c>
      <c r="Q4553" s="21" t="s">
        <v>5959</v>
      </c>
      <c r="R4553" s="21" t="s">
        <v>847</v>
      </c>
      <c r="S4553" s="3" t="s">
        <v>3337</v>
      </c>
      <c r="T4553" s="37"/>
      <c r="U4553" s="21" t="s">
        <v>3344</v>
      </c>
      <c r="V4553" s="21" t="str">
        <f>VLOOKUP(P4553,'Customer List'!B:C,2,)</f>
        <v>Sonipat</v>
      </c>
      <c r="W4553" s="38"/>
      <c r="X4553" s="30">
        <f t="shared" si="550"/>
        <v>45987</v>
      </c>
      <c r="Y4553" s="21">
        <f t="shared" si="546"/>
        <v>0</v>
      </c>
      <c r="Z4553" s="21" t="str">
        <f t="shared" si="547"/>
        <v>Wednesday</v>
      </c>
      <c r="AA4553" s="21" t="str">
        <f t="shared" si="548"/>
        <v>Wednesday</v>
      </c>
      <c r="AB4553" s="21" t="str">
        <f>VLOOKUP(U4553,'Currency Sheet'!A:C,3,)</f>
        <v>DOLLAR</v>
      </c>
      <c r="AC4553" s="42" t="str">
        <f>VLOOKUP(P4553,'Customer List'!B:D,3,)</f>
        <v>Local</v>
      </c>
    </row>
    <row r="4554" spans="1:29" x14ac:dyDescent="0.25">
      <c r="A4554" s="21">
        <v>4552</v>
      </c>
      <c r="B4554" s="21">
        <v>45330</v>
      </c>
      <c r="C4554" s="30">
        <v>45971</v>
      </c>
      <c r="D4554" s="30">
        <v>45985</v>
      </c>
      <c r="E4554" s="47">
        <v>255.5</v>
      </c>
      <c r="F4554" s="47">
        <f t="shared" si="544"/>
        <v>22484</v>
      </c>
      <c r="G4554" s="48">
        <f t="shared" si="545"/>
        <v>44968</v>
      </c>
      <c r="H4554" s="21" t="s">
        <v>6104</v>
      </c>
      <c r="I4554" s="21"/>
      <c r="J4554" s="21">
        <v>2</v>
      </c>
      <c r="K4554" s="21">
        <v>2</v>
      </c>
      <c r="L4554" s="21">
        <f t="shared" si="549"/>
        <v>0</v>
      </c>
      <c r="M4554" s="21" t="s">
        <v>6255</v>
      </c>
      <c r="N4554" s="30">
        <v>45986</v>
      </c>
      <c r="O4554" s="48">
        <v>66300</v>
      </c>
      <c r="P4554" s="21" t="s">
        <v>5660</v>
      </c>
      <c r="Q4554" s="21">
        <v>58158548092</v>
      </c>
      <c r="R4554" s="21" t="s">
        <v>6107</v>
      </c>
      <c r="S4554" s="3" t="s">
        <v>3337</v>
      </c>
      <c r="T4554" s="37"/>
      <c r="U4554" s="21" t="s">
        <v>3344</v>
      </c>
      <c r="V4554" s="21" t="str">
        <f>VLOOKUP(P4554,'Customer List'!B:C,2,)</f>
        <v>Vishakhapatnam</v>
      </c>
      <c r="W4554" s="38"/>
      <c r="X4554" s="30">
        <v>45988</v>
      </c>
      <c r="Y4554" s="21">
        <f t="shared" si="546"/>
        <v>2</v>
      </c>
      <c r="Z4554" s="21" t="str">
        <f t="shared" si="547"/>
        <v>Tuesday</v>
      </c>
      <c r="AA4554" s="21" t="str">
        <f t="shared" si="548"/>
        <v>Thursday</v>
      </c>
      <c r="AB4554" s="21" t="str">
        <f>VLOOKUP(U4554,'Currency Sheet'!A:C,3,)</f>
        <v>DOLLAR</v>
      </c>
      <c r="AC4554" s="42" t="str">
        <f>VLOOKUP(P4554,'Customer List'!B:D,3,)</f>
        <v>OutStation</v>
      </c>
    </row>
    <row r="4555" spans="1:29" x14ac:dyDescent="0.25">
      <c r="A4555" s="21">
        <v>4553</v>
      </c>
      <c r="B4555" s="21">
        <v>45330</v>
      </c>
      <c r="C4555" s="30">
        <v>45971</v>
      </c>
      <c r="D4555" s="30">
        <v>45985</v>
      </c>
      <c r="E4555" s="47">
        <v>395.5</v>
      </c>
      <c r="F4555" s="47">
        <f t="shared" si="544"/>
        <v>34804</v>
      </c>
      <c r="G4555" s="48">
        <f t="shared" si="545"/>
        <v>34804</v>
      </c>
      <c r="H4555" s="21" t="s">
        <v>6105</v>
      </c>
      <c r="I4555" s="21"/>
      <c r="J4555" s="21">
        <v>1</v>
      </c>
      <c r="K4555" s="21">
        <v>1</v>
      </c>
      <c r="L4555" s="21">
        <f t="shared" si="549"/>
        <v>0</v>
      </c>
      <c r="M4555" s="21" t="s">
        <v>6372</v>
      </c>
      <c r="N4555" s="30">
        <v>45995</v>
      </c>
      <c r="O4555" s="48">
        <v>71190</v>
      </c>
      <c r="P4555" s="21" t="s">
        <v>42</v>
      </c>
      <c r="Q4555" s="21" t="s">
        <v>5959</v>
      </c>
      <c r="R4555" s="21" t="s">
        <v>6091</v>
      </c>
      <c r="S4555" s="3">
        <v>4</v>
      </c>
      <c r="T4555" s="37"/>
      <c r="U4555" s="21" t="s">
        <v>3344</v>
      </c>
      <c r="V4555" s="21" t="str">
        <f>VLOOKUP(P4555,'Customer List'!B:C,2,)</f>
        <v>Faridabad</v>
      </c>
      <c r="W4555" s="38" t="s">
        <v>637</v>
      </c>
      <c r="X4555" s="30">
        <f t="shared" ref="X4555:X4556" si="551">IF(OR(R4555 = "PRIYANKA MADAM", R4555 = "DEEPAK", R4555 = "PORTER"),N4555,"")</f>
        <v>45995</v>
      </c>
      <c r="Y4555" s="21">
        <f t="shared" si="546"/>
        <v>0</v>
      </c>
      <c r="Z4555" s="21" t="str">
        <f t="shared" si="547"/>
        <v>Thursday</v>
      </c>
      <c r="AA4555" s="21" t="str">
        <f t="shared" si="548"/>
        <v>Thursday</v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x14ac:dyDescent="0.25">
      <c r="A4556" s="21">
        <v>4554</v>
      </c>
      <c r="B4556" s="21">
        <v>45330</v>
      </c>
      <c r="C4556" s="30">
        <v>45971</v>
      </c>
      <c r="D4556" s="30">
        <v>45985</v>
      </c>
      <c r="E4556" s="47">
        <v>395.5</v>
      </c>
      <c r="F4556" s="47">
        <f t="shared" si="544"/>
        <v>34804</v>
      </c>
      <c r="G4556" s="48">
        <f t="shared" si="545"/>
        <v>34804</v>
      </c>
      <c r="H4556" s="21" t="s">
        <v>6106</v>
      </c>
      <c r="I4556" s="21"/>
      <c r="J4556" s="21">
        <v>1</v>
      </c>
      <c r="K4556" s="21">
        <v>1</v>
      </c>
      <c r="L4556" s="21">
        <f t="shared" si="549"/>
        <v>0</v>
      </c>
      <c r="M4556" s="21" t="s">
        <v>6372</v>
      </c>
      <c r="N4556" s="30">
        <v>45995</v>
      </c>
      <c r="O4556" s="48">
        <v>71190</v>
      </c>
      <c r="P4556" s="21" t="s">
        <v>42</v>
      </c>
      <c r="Q4556" s="21" t="s">
        <v>5959</v>
      </c>
      <c r="R4556" s="21" t="s">
        <v>6091</v>
      </c>
      <c r="S4556" s="3">
        <v>4</v>
      </c>
      <c r="T4556" s="37"/>
      <c r="U4556" s="21" t="s">
        <v>3344</v>
      </c>
      <c r="V4556" s="21" t="str">
        <f>VLOOKUP(P4556,'Customer List'!B:C,2,)</f>
        <v>Faridabad</v>
      </c>
      <c r="W4556" s="38" t="s">
        <v>637</v>
      </c>
      <c r="X4556" s="30">
        <f t="shared" si="551"/>
        <v>45995</v>
      </c>
      <c r="Y4556" s="21">
        <f t="shared" si="546"/>
        <v>0</v>
      </c>
      <c r="Z4556" s="21" t="str">
        <f t="shared" si="547"/>
        <v>Thursday</v>
      </c>
      <c r="AA4556" s="21" t="str">
        <f t="shared" si="548"/>
        <v>Thursday</v>
      </c>
      <c r="AB4556" s="21" t="str">
        <f>VLOOKUP(U4556,'Currency Sheet'!A:C,3,)</f>
        <v>DOLLAR</v>
      </c>
      <c r="AC4556" s="42" t="str">
        <f>VLOOKUP(P4556,'Customer List'!B:D,3,)</f>
        <v>Local</v>
      </c>
    </row>
    <row r="4557" spans="1:29" x14ac:dyDescent="0.25">
      <c r="A4557" s="21">
        <v>4555</v>
      </c>
      <c r="B4557" s="21" t="s">
        <v>6124</v>
      </c>
      <c r="C4557" s="30">
        <v>45982</v>
      </c>
      <c r="D4557" s="30">
        <v>45987</v>
      </c>
      <c r="E4557" s="47">
        <v>59.4</v>
      </c>
      <c r="F4557" s="47">
        <f t="shared" si="544"/>
        <v>5227.2</v>
      </c>
      <c r="G4557" s="48">
        <f t="shared" si="545"/>
        <v>5227.2</v>
      </c>
      <c r="H4557" s="21">
        <v>100406</v>
      </c>
      <c r="I4557" s="21" t="s">
        <v>4757</v>
      </c>
      <c r="J4557" s="21">
        <v>1</v>
      </c>
      <c r="K4557" s="21">
        <v>1</v>
      </c>
      <c r="L4557" s="21">
        <f t="shared" si="549"/>
        <v>0</v>
      </c>
      <c r="M4557" s="21" t="s">
        <v>6276</v>
      </c>
      <c r="N4557" s="30">
        <v>45990</v>
      </c>
      <c r="O4557" s="48">
        <v>8835.75</v>
      </c>
      <c r="P4557" s="21" t="s">
        <v>6125</v>
      </c>
      <c r="Q4557" s="21">
        <v>58158740474</v>
      </c>
      <c r="R4557" s="21" t="s">
        <v>6107</v>
      </c>
      <c r="S4557" s="3">
        <v>4</v>
      </c>
      <c r="T4557" s="37"/>
      <c r="U4557" s="21" t="s">
        <v>18</v>
      </c>
      <c r="V4557" s="21" t="str">
        <f>VLOOKUP(P4557,'Customer List'!B:C,2,)</f>
        <v>Hyderabad</v>
      </c>
      <c r="W4557" s="38"/>
      <c r="X4557" s="30">
        <v>45992</v>
      </c>
      <c r="Y4557" s="21">
        <f t="shared" si="546"/>
        <v>2</v>
      </c>
      <c r="Z4557" s="21" t="str">
        <f t="shared" si="547"/>
        <v>Saturday</v>
      </c>
      <c r="AA4557" s="21" t="str">
        <f t="shared" si="548"/>
        <v>Monday</v>
      </c>
      <c r="AB4557" s="21" t="str">
        <f>VLOOKUP(U4557,'Currency Sheet'!A:C,3,)</f>
        <v>DOLLAR</v>
      </c>
      <c r="AC4557" s="42" t="str">
        <f>VLOOKUP(P4557,'Customer List'!B:D,3,)</f>
        <v>OutStation</v>
      </c>
    </row>
    <row r="4558" spans="1:29" x14ac:dyDescent="0.25">
      <c r="A4558" s="21">
        <v>4556</v>
      </c>
      <c r="B4558" s="21" t="s">
        <v>6124</v>
      </c>
      <c r="C4558" s="30">
        <v>45982</v>
      </c>
      <c r="D4558" s="30">
        <v>45987</v>
      </c>
      <c r="E4558" s="47">
        <v>118.8</v>
      </c>
      <c r="F4558" s="47">
        <f t="shared" si="544"/>
        <v>10454.4</v>
      </c>
      <c r="G4558" s="48">
        <f t="shared" si="545"/>
        <v>10454.4</v>
      </c>
      <c r="H4558" s="21">
        <v>100710</v>
      </c>
      <c r="I4558" s="21" t="s">
        <v>4747</v>
      </c>
      <c r="J4558" s="21">
        <v>1</v>
      </c>
      <c r="K4558" s="21">
        <v>1</v>
      </c>
      <c r="L4558" s="21">
        <f t="shared" si="549"/>
        <v>0</v>
      </c>
      <c r="M4558" s="21" t="s">
        <v>6276</v>
      </c>
      <c r="N4558" s="30">
        <v>45990</v>
      </c>
      <c r="O4558" s="48">
        <v>17671.5</v>
      </c>
      <c r="P4558" s="21" t="s">
        <v>6125</v>
      </c>
      <c r="Q4558" s="21">
        <v>58158740474</v>
      </c>
      <c r="R4558" s="21" t="s">
        <v>6107</v>
      </c>
      <c r="S4558" s="3">
        <v>4</v>
      </c>
      <c r="T4558" s="37"/>
      <c r="U4558" s="21" t="s">
        <v>18</v>
      </c>
      <c r="V4558" s="21" t="str">
        <f>VLOOKUP(P4558,'Customer List'!B:C,2,)</f>
        <v>Hyderabad</v>
      </c>
      <c r="W4558" s="38"/>
      <c r="X4558" s="30">
        <v>45992</v>
      </c>
      <c r="Y4558" s="21">
        <f t="shared" si="546"/>
        <v>2</v>
      </c>
      <c r="Z4558" s="21" t="str">
        <f t="shared" si="547"/>
        <v>Saturday</v>
      </c>
      <c r="AA4558" s="21" t="str">
        <f t="shared" si="548"/>
        <v>Monday</v>
      </c>
      <c r="AB4558" s="21" t="str">
        <f>VLOOKUP(U4558,'Currency Sheet'!A:C,3,)</f>
        <v>DOLLAR</v>
      </c>
      <c r="AC4558" s="42" t="str">
        <f>VLOOKUP(P4558,'Customer List'!B:D,3,)</f>
        <v>OutStation</v>
      </c>
    </row>
    <row r="4559" spans="1:29" ht="30" x14ac:dyDescent="0.25">
      <c r="A4559" s="21">
        <v>4557</v>
      </c>
      <c r="B4559" s="21" t="s">
        <v>6124</v>
      </c>
      <c r="C4559" s="30">
        <v>45982</v>
      </c>
      <c r="D4559" s="30">
        <v>45987</v>
      </c>
      <c r="E4559" s="47">
        <v>115.5</v>
      </c>
      <c r="F4559" s="47">
        <f t="shared" si="544"/>
        <v>10164</v>
      </c>
      <c r="G4559" s="48">
        <f t="shared" si="545"/>
        <v>10164</v>
      </c>
      <c r="H4559" s="21">
        <v>100751</v>
      </c>
      <c r="I4559" s="21" t="s">
        <v>4747</v>
      </c>
      <c r="J4559" s="21">
        <v>1</v>
      </c>
      <c r="K4559" s="21">
        <v>1</v>
      </c>
      <c r="L4559" s="21">
        <f t="shared" si="549"/>
        <v>0</v>
      </c>
      <c r="M4559" s="21" t="s">
        <v>6184</v>
      </c>
      <c r="N4559" s="30">
        <v>45988</v>
      </c>
      <c r="O4559" s="48">
        <v>0</v>
      </c>
      <c r="P4559" s="21" t="s">
        <v>49</v>
      </c>
      <c r="Q4559" s="21"/>
      <c r="R4559" s="21"/>
      <c r="S4559" s="3">
        <v>4</v>
      </c>
      <c r="T4559" s="37" t="s">
        <v>6185</v>
      </c>
      <c r="U4559" s="21" t="s">
        <v>18</v>
      </c>
      <c r="V4559" s="21" t="str">
        <f>VLOOKUP(P4559,'Customer List'!B:C,2,)</f>
        <v>Delhi</v>
      </c>
      <c r="W4559" s="38" t="s">
        <v>6162</v>
      </c>
      <c r="X4559" s="30" t="str">
        <f t="shared" ref="X4559" si="552">IF(OR(R4559 = "PRIYANKA MADAM", R4559 = "DEEPAK", R4559 = "PORTER"),N4559,"")</f>
        <v/>
      </c>
      <c r="Y4559" s="21" t="str">
        <f t="shared" si="546"/>
        <v/>
      </c>
      <c r="Z4559" s="21" t="str">
        <f t="shared" si="547"/>
        <v>Thursday</v>
      </c>
      <c r="AA4559" s="21" t="str">
        <f t="shared" si="548"/>
        <v/>
      </c>
      <c r="AB4559" s="21" t="str">
        <f>VLOOKUP(U4559,'Currency Sheet'!A:C,3,)</f>
        <v>DOLLAR</v>
      </c>
      <c r="AC4559" s="42" t="str">
        <f>VLOOKUP(P4559,'Customer List'!B:D,3,)</f>
        <v>Local</v>
      </c>
    </row>
    <row r="4560" spans="1:29" x14ac:dyDescent="0.25">
      <c r="A4560" s="21">
        <v>4558</v>
      </c>
      <c r="B4560" s="21" t="s">
        <v>6124</v>
      </c>
      <c r="C4560" s="30">
        <v>45982</v>
      </c>
      <c r="D4560" s="30">
        <v>45987</v>
      </c>
      <c r="E4560" s="47">
        <v>191.1</v>
      </c>
      <c r="F4560" s="47">
        <f t="shared" si="544"/>
        <v>16816.8</v>
      </c>
      <c r="G4560" s="48">
        <f t="shared" si="545"/>
        <v>16816.8</v>
      </c>
      <c r="H4560" s="21">
        <v>100759</v>
      </c>
      <c r="I4560" s="21" t="s">
        <v>4747</v>
      </c>
      <c r="J4560" s="21">
        <v>1</v>
      </c>
      <c r="K4560" s="21">
        <v>1</v>
      </c>
      <c r="L4560" s="21">
        <f t="shared" si="549"/>
        <v>0</v>
      </c>
      <c r="M4560" s="21" t="s">
        <v>6275</v>
      </c>
      <c r="N4560" s="30">
        <v>45990</v>
      </c>
      <c r="O4560" s="48">
        <v>24365.25</v>
      </c>
      <c r="P4560" s="21" t="s">
        <v>6125</v>
      </c>
      <c r="Q4560" s="21">
        <v>58158740474</v>
      </c>
      <c r="R4560" s="21" t="s">
        <v>6107</v>
      </c>
      <c r="S4560" s="3">
        <v>4</v>
      </c>
      <c r="T4560" s="37"/>
      <c r="U4560" s="21" t="s">
        <v>18</v>
      </c>
      <c r="V4560" s="21" t="str">
        <f>VLOOKUP(P4560,'Customer List'!B:C,2,)</f>
        <v>Hyderabad</v>
      </c>
      <c r="W4560" s="38"/>
      <c r="X4560" s="30">
        <v>45992</v>
      </c>
      <c r="Y4560" s="21">
        <f t="shared" si="546"/>
        <v>2</v>
      </c>
      <c r="Z4560" s="21" t="str">
        <f t="shared" si="547"/>
        <v>Saturday</v>
      </c>
      <c r="AA4560" s="21" t="str">
        <f t="shared" si="548"/>
        <v>Monday</v>
      </c>
      <c r="AB4560" s="21" t="str">
        <f>VLOOKUP(U4560,'Currency Sheet'!A:C,3,)</f>
        <v>DOLLAR</v>
      </c>
      <c r="AC4560" s="42" t="str">
        <f>VLOOKUP(P4560,'Customer List'!B:D,3,)</f>
        <v>OutStation</v>
      </c>
    </row>
    <row r="4561" spans="1:29" ht="30" x14ac:dyDescent="0.25">
      <c r="A4561" s="21">
        <v>4559</v>
      </c>
      <c r="B4561" s="21" t="s">
        <v>6124</v>
      </c>
      <c r="C4561" s="30">
        <v>45982</v>
      </c>
      <c r="D4561" s="30">
        <v>45987</v>
      </c>
      <c r="E4561" s="47">
        <v>46.2</v>
      </c>
      <c r="F4561" s="47">
        <f t="shared" si="544"/>
        <v>4065.6000000000004</v>
      </c>
      <c r="G4561" s="48">
        <f t="shared" si="545"/>
        <v>4065.6000000000004</v>
      </c>
      <c r="H4561" s="21">
        <v>101209</v>
      </c>
      <c r="I4561" s="21" t="s">
        <v>4748</v>
      </c>
      <c r="J4561" s="21">
        <v>1</v>
      </c>
      <c r="K4561" s="21">
        <v>1</v>
      </c>
      <c r="L4561" s="21">
        <f t="shared" si="549"/>
        <v>0</v>
      </c>
      <c r="M4561" s="21" t="s">
        <v>6184</v>
      </c>
      <c r="N4561" s="30">
        <v>45988</v>
      </c>
      <c r="O4561" s="48">
        <v>0</v>
      </c>
      <c r="P4561" s="21" t="s">
        <v>49</v>
      </c>
      <c r="Q4561" s="21"/>
      <c r="R4561" s="21"/>
      <c r="S4561" s="3">
        <v>4</v>
      </c>
      <c r="T4561" s="37" t="s">
        <v>6185</v>
      </c>
      <c r="U4561" s="21" t="s">
        <v>18</v>
      </c>
      <c r="V4561" s="21" t="str">
        <f>VLOOKUP(P4561,'Customer List'!B:C,2,)</f>
        <v>Delhi</v>
      </c>
      <c r="W4561" s="38" t="s">
        <v>6162</v>
      </c>
      <c r="X4561" s="30" t="str">
        <f t="shared" ref="X4561" si="553">IF(OR(R4561 = "PRIYANKA MADAM", R4561 = "DEEPAK", R4561 = "PORTER"),N4561,"")</f>
        <v/>
      </c>
      <c r="Y4561" s="21" t="str">
        <f t="shared" si="546"/>
        <v/>
      </c>
      <c r="Z4561" s="21" t="str">
        <f t="shared" si="547"/>
        <v>Thursday</v>
      </c>
      <c r="AA4561" s="21" t="str">
        <f t="shared" si="548"/>
        <v/>
      </c>
      <c r="AB4561" s="21" t="str">
        <f>VLOOKUP(U4561,'Currency Sheet'!A:C,3,)</f>
        <v>DOLLAR</v>
      </c>
      <c r="AC4561" s="42" t="str">
        <f>VLOOKUP(P4561,'Customer List'!B:D,3,)</f>
        <v>Local</v>
      </c>
    </row>
    <row r="4562" spans="1:29" x14ac:dyDescent="0.25">
      <c r="A4562" s="21">
        <v>4560</v>
      </c>
      <c r="B4562" s="21" t="s">
        <v>6124</v>
      </c>
      <c r="C4562" s="30">
        <v>45982</v>
      </c>
      <c r="D4562" s="30">
        <v>45987</v>
      </c>
      <c r="E4562" s="47">
        <v>129</v>
      </c>
      <c r="F4562" s="47">
        <f t="shared" si="544"/>
        <v>11352</v>
      </c>
      <c r="G4562" s="48">
        <f t="shared" si="545"/>
        <v>11352</v>
      </c>
      <c r="H4562" s="21">
        <v>101222</v>
      </c>
      <c r="I4562" s="21" t="s">
        <v>4748</v>
      </c>
      <c r="J4562" s="21">
        <v>1</v>
      </c>
      <c r="K4562" s="21">
        <v>1</v>
      </c>
      <c r="L4562" s="21">
        <f t="shared" si="549"/>
        <v>0</v>
      </c>
      <c r="M4562" s="21" t="s">
        <v>6276</v>
      </c>
      <c r="N4562" s="30">
        <v>45990</v>
      </c>
      <c r="O4562" s="48">
        <v>19188.75</v>
      </c>
      <c r="P4562" s="21" t="s">
        <v>6125</v>
      </c>
      <c r="Q4562" s="21">
        <v>58158740474</v>
      </c>
      <c r="R4562" s="21" t="s">
        <v>6107</v>
      </c>
      <c r="S4562" s="3">
        <v>4</v>
      </c>
      <c r="T4562" s="37"/>
      <c r="U4562" s="21" t="s">
        <v>18</v>
      </c>
      <c r="V4562" s="21" t="str">
        <f>VLOOKUP(P4562,'Customer List'!B:C,2,)</f>
        <v>Hyderabad</v>
      </c>
      <c r="W4562" s="38"/>
      <c r="X4562" s="30">
        <v>45992</v>
      </c>
      <c r="Y4562" s="21">
        <f t="shared" si="546"/>
        <v>2</v>
      </c>
      <c r="Z4562" s="21" t="str">
        <f t="shared" si="547"/>
        <v>Saturday</v>
      </c>
      <c r="AA4562" s="21" t="str">
        <f t="shared" si="548"/>
        <v>Monday</v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x14ac:dyDescent="0.25">
      <c r="A4563" s="21">
        <v>4561</v>
      </c>
      <c r="B4563" s="21" t="s">
        <v>6124</v>
      </c>
      <c r="C4563" s="30">
        <v>45982</v>
      </c>
      <c r="D4563" s="30">
        <v>45987</v>
      </c>
      <c r="E4563" s="47">
        <v>191.1</v>
      </c>
      <c r="F4563" s="47">
        <f t="shared" si="544"/>
        <v>16816.8</v>
      </c>
      <c r="G4563" s="48">
        <f t="shared" si="545"/>
        <v>16816.8</v>
      </c>
      <c r="H4563" s="21">
        <v>101242</v>
      </c>
      <c r="I4563" s="21" t="s">
        <v>4748</v>
      </c>
      <c r="J4563" s="21">
        <v>1</v>
      </c>
      <c r="K4563" s="21">
        <v>1</v>
      </c>
      <c r="L4563" s="21">
        <f t="shared" si="549"/>
        <v>0</v>
      </c>
      <c r="M4563" s="21" t="s">
        <v>6283</v>
      </c>
      <c r="N4563" s="30">
        <v>45990</v>
      </c>
      <c r="O4563" s="48">
        <v>25389</v>
      </c>
      <c r="P4563" s="21" t="s">
        <v>26</v>
      </c>
      <c r="Q4563" s="21" t="s">
        <v>6323</v>
      </c>
      <c r="R4563" s="21" t="s">
        <v>6107</v>
      </c>
      <c r="S4563" s="3">
        <v>4</v>
      </c>
      <c r="T4563" s="37"/>
      <c r="U4563" s="21" t="s">
        <v>18</v>
      </c>
      <c r="V4563" s="21" t="str">
        <f>VLOOKUP(P4563,'Customer List'!B:C,2,)</f>
        <v>Chandigarh</v>
      </c>
      <c r="W4563" s="38"/>
      <c r="X4563" s="30">
        <v>45992</v>
      </c>
      <c r="Y4563" s="21">
        <f t="shared" si="546"/>
        <v>2</v>
      </c>
      <c r="Z4563" s="21" t="str">
        <f t="shared" si="547"/>
        <v>Saturday</v>
      </c>
      <c r="AA4563" s="21" t="str">
        <f t="shared" si="548"/>
        <v>Monday</v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x14ac:dyDescent="0.25">
      <c r="A4564" s="21">
        <v>4562</v>
      </c>
      <c r="B4564" s="21" t="s">
        <v>6124</v>
      </c>
      <c r="C4564" s="30">
        <v>45982</v>
      </c>
      <c r="D4564" s="30">
        <v>45987</v>
      </c>
      <c r="E4564" s="47">
        <v>69</v>
      </c>
      <c r="F4564" s="47">
        <f t="shared" si="544"/>
        <v>6072</v>
      </c>
      <c r="G4564" s="48">
        <f t="shared" si="545"/>
        <v>6072</v>
      </c>
      <c r="H4564" s="21">
        <v>101302</v>
      </c>
      <c r="I4564" s="21" t="s">
        <v>6126</v>
      </c>
      <c r="J4564" s="21">
        <v>1</v>
      </c>
      <c r="K4564" s="21">
        <v>1</v>
      </c>
      <c r="L4564" s="21">
        <f t="shared" si="549"/>
        <v>0</v>
      </c>
      <c r="M4564" s="21" t="s">
        <v>6275</v>
      </c>
      <c r="N4564" s="30">
        <v>45990</v>
      </c>
      <c r="O4564" s="48">
        <v>10263.75</v>
      </c>
      <c r="P4564" s="21" t="s">
        <v>6125</v>
      </c>
      <c r="Q4564" s="21">
        <v>58158740474</v>
      </c>
      <c r="R4564" s="21" t="s">
        <v>6107</v>
      </c>
      <c r="S4564" s="3">
        <v>4</v>
      </c>
      <c r="T4564" s="37"/>
      <c r="U4564" s="21" t="s">
        <v>18</v>
      </c>
      <c r="V4564" s="21" t="str">
        <f>VLOOKUP(P4564,'Customer List'!B:C,2,)</f>
        <v>Hyderabad</v>
      </c>
      <c r="W4564" s="38"/>
      <c r="X4564" s="30">
        <v>45992</v>
      </c>
      <c r="Y4564" s="21">
        <f t="shared" si="546"/>
        <v>2</v>
      </c>
      <c r="Z4564" s="21" t="str">
        <f t="shared" si="547"/>
        <v>Saturday</v>
      </c>
      <c r="AA4564" s="21" t="str">
        <f t="shared" si="548"/>
        <v>Monday</v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x14ac:dyDescent="0.25">
      <c r="A4565" s="21">
        <v>4563</v>
      </c>
      <c r="B4565" s="21" t="s">
        <v>6124</v>
      </c>
      <c r="C4565" s="30">
        <v>45982</v>
      </c>
      <c r="D4565" s="30">
        <v>45987</v>
      </c>
      <c r="E4565" s="47">
        <v>137.4</v>
      </c>
      <c r="F4565" s="47">
        <f t="shared" si="544"/>
        <v>12091.2</v>
      </c>
      <c r="G4565" s="48">
        <f t="shared" si="545"/>
        <v>12091.2</v>
      </c>
      <c r="H4565" s="21">
        <v>101916</v>
      </c>
      <c r="I4565" s="21" t="s">
        <v>5161</v>
      </c>
      <c r="J4565" s="21">
        <v>1</v>
      </c>
      <c r="K4565" s="21">
        <v>1</v>
      </c>
      <c r="L4565" s="21">
        <f t="shared" si="549"/>
        <v>0</v>
      </c>
      <c r="M4565" s="21" t="s">
        <v>6274</v>
      </c>
      <c r="N4565" s="30">
        <v>45990</v>
      </c>
      <c r="O4565" s="48">
        <v>20438.25</v>
      </c>
      <c r="P4565" s="21" t="s">
        <v>6125</v>
      </c>
      <c r="Q4565" s="21">
        <v>58158740474</v>
      </c>
      <c r="R4565" s="21" t="s">
        <v>6107</v>
      </c>
      <c r="S4565" s="3">
        <v>4</v>
      </c>
      <c r="T4565" s="37"/>
      <c r="U4565" s="21" t="s">
        <v>18</v>
      </c>
      <c r="V4565" s="21" t="str">
        <f>VLOOKUP(P4565,'Customer List'!B:C,2,)</f>
        <v>Hyderabad</v>
      </c>
      <c r="W4565" s="38"/>
      <c r="X4565" s="30">
        <v>45992</v>
      </c>
      <c r="Y4565" s="21">
        <f t="shared" si="546"/>
        <v>2</v>
      </c>
      <c r="Z4565" s="21" t="str">
        <f t="shared" si="547"/>
        <v>Saturday</v>
      </c>
      <c r="AA4565" s="21" t="str">
        <f t="shared" si="548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x14ac:dyDescent="0.25">
      <c r="A4566" s="21">
        <v>4564</v>
      </c>
      <c r="B4566" s="21" t="s">
        <v>6124</v>
      </c>
      <c r="C4566" s="30">
        <v>45982</v>
      </c>
      <c r="D4566" s="30">
        <v>45987</v>
      </c>
      <c r="E4566" s="47">
        <v>135.6</v>
      </c>
      <c r="F4566" s="47">
        <f t="shared" si="544"/>
        <v>11932.8</v>
      </c>
      <c r="G4566" s="48">
        <f t="shared" si="545"/>
        <v>11932.8</v>
      </c>
      <c r="H4566" s="21">
        <v>102008</v>
      </c>
      <c r="I4566" s="21" t="s">
        <v>5161</v>
      </c>
      <c r="J4566" s="21">
        <v>1</v>
      </c>
      <c r="K4566" s="21">
        <v>1</v>
      </c>
      <c r="L4566" s="21">
        <f t="shared" si="549"/>
        <v>0</v>
      </c>
      <c r="M4566" s="21" t="s">
        <v>6278</v>
      </c>
      <c r="N4566" s="30">
        <v>45990</v>
      </c>
      <c r="O4566" s="48">
        <v>22769.5</v>
      </c>
      <c r="P4566" s="21" t="s">
        <v>6127</v>
      </c>
      <c r="Q4566" s="21">
        <v>58158740312</v>
      </c>
      <c r="R4566" s="21" t="s">
        <v>6107</v>
      </c>
      <c r="S4566" s="3">
        <v>4</v>
      </c>
      <c r="T4566" s="37"/>
      <c r="U4566" s="21" t="s">
        <v>18</v>
      </c>
      <c r="V4566" s="21" t="str">
        <f>VLOOKUP(P4566,'Customer List'!B:C,2,)</f>
        <v>BANGALORE</v>
      </c>
      <c r="W4566" s="38"/>
      <c r="X4566" s="30">
        <v>45992</v>
      </c>
      <c r="Y4566" s="21">
        <f t="shared" si="546"/>
        <v>2</v>
      </c>
      <c r="Z4566" s="21" t="str">
        <f t="shared" si="547"/>
        <v>Saturday</v>
      </c>
      <c r="AA4566" s="21" t="str">
        <f t="shared" si="548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x14ac:dyDescent="0.25">
      <c r="A4567" s="21">
        <v>4565</v>
      </c>
      <c r="B4567" s="21" t="s">
        <v>6124</v>
      </c>
      <c r="C4567" s="30">
        <v>45982</v>
      </c>
      <c r="D4567" s="30">
        <v>45987</v>
      </c>
      <c r="E4567" s="47">
        <v>218.4</v>
      </c>
      <c r="F4567" s="47">
        <f t="shared" si="544"/>
        <v>19219.2</v>
      </c>
      <c r="G4567" s="48">
        <f t="shared" si="545"/>
        <v>19219.2</v>
      </c>
      <c r="H4567" s="21">
        <v>102618</v>
      </c>
      <c r="I4567" s="21" t="s">
        <v>6128</v>
      </c>
      <c r="J4567" s="21">
        <v>1</v>
      </c>
      <c r="K4567" s="21">
        <v>1</v>
      </c>
      <c r="L4567" s="21">
        <f t="shared" si="549"/>
        <v>0</v>
      </c>
      <c r="M4567" s="21" t="s">
        <v>6282</v>
      </c>
      <c r="N4567" s="30">
        <v>45990</v>
      </c>
      <c r="O4567" s="48">
        <v>33852</v>
      </c>
      <c r="P4567" s="21" t="s">
        <v>26</v>
      </c>
      <c r="Q4567" s="21" t="s">
        <v>6323</v>
      </c>
      <c r="R4567" s="21" t="s">
        <v>6107</v>
      </c>
      <c r="S4567" s="3">
        <v>4</v>
      </c>
      <c r="T4567" s="37"/>
      <c r="U4567" s="21" t="s">
        <v>18</v>
      </c>
      <c r="V4567" s="21" t="str">
        <f>VLOOKUP(P4567,'Customer List'!B:C,2,)</f>
        <v>Chandigarh</v>
      </c>
      <c r="W4567" s="38"/>
      <c r="X4567" s="30">
        <v>45992</v>
      </c>
      <c r="Y4567" s="21">
        <f t="shared" si="546"/>
        <v>2</v>
      </c>
      <c r="Z4567" s="21" t="str">
        <f t="shared" si="547"/>
        <v>Saturday</v>
      </c>
      <c r="AA4567" s="21" t="str">
        <f t="shared" si="548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x14ac:dyDescent="0.25">
      <c r="A4568" s="21">
        <v>4566</v>
      </c>
      <c r="B4568" s="21" t="s">
        <v>6124</v>
      </c>
      <c r="C4568" s="30">
        <v>45982</v>
      </c>
      <c r="D4568" s="30">
        <v>45987</v>
      </c>
      <c r="E4568" s="47">
        <v>159</v>
      </c>
      <c r="F4568" s="47">
        <f t="shared" si="544"/>
        <v>13992</v>
      </c>
      <c r="G4568" s="48">
        <f t="shared" si="545"/>
        <v>13992</v>
      </c>
      <c r="H4568" s="21">
        <v>103032</v>
      </c>
      <c r="I4568" s="21" t="s">
        <v>5163</v>
      </c>
      <c r="J4568" s="21">
        <v>1</v>
      </c>
      <c r="K4568" s="21">
        <v>1</v>
      </c>
      <c r="L4568" s="21">
        <f t="shared" si="549"/>
        <v>0</v>
      </c>
      <c r="M4568" s="21" t="s">
        <v>6276</v>
      </c>
      <c r="N4568" s="30">
        <v>45990</v>
      </c>
      <c r="O4568" s="48">
        <v>23651.25</v>
      </c>
      <c r="P4568" s="21" t="s">
        <v>6125</v>
      </c>
      <c r="Q4568" s="21">
        <v>58158740474</v>
      </c>
      <c r="R4568" s="21" t="s">
        <v>6107</v>
      </c>
      <c r="S4568" s="3">
        <v>4</v>
      </c>
      <c r="T4568" s="37"/>
      <c r="U4568" s="21" t="s">
        <v>18</v>
      </c>
      <c r="V4568" s="21" t="str">
        <f>VLOOKUP(P4568,'Customer List'!B:C,2,)</f>
        <v>Hyderabad</v>
      </c>
      <c r="W4568" s="38"/>
      <c r="X4568" s="30">
        <v>45992</v>
      </c>
      <c r="Y4568" s="21">
        <f t="shared" si="546"/>
        <v>2</v>
      </c>
      <c r="Z4568" s="21" t="str">
        <f t="shared" si="547"/>
        <v>Saturday</v>
      </c>
      <c r="AA4568" s="21" t="str">
        <f t="shared" si="548"/>
        <v>Monday</v>
      </c>
      <c r="AB4568" s="21" t="str">
        <f>VLOOKUP(U4568,'Currency Sheet'!A:C,3,)</f>
        <v>DOLLAR</v>
      </c>
      <c r="AC4568" s="42" t="str">
        <f>VLOOKUP(P4568,'Customer List'!B:D,3,)</f>
        <v>OutStation</v>
      </c>
    </row>
    <row r="4569" spans="1:29" x14ac:dyDescent="0.25">
      <c r="A4569" s="21">
        <v>4567</v>
      </c>
      <c r="B4569" s="21" t="s">
        <v>6124</v>
      </c>
      <c r="C4569" s="30">
        <v>45982</v>
      </c>
      <c r="D4569" s="30">
        <v>45987</v>
      </c>
      <c r="E4569" s="47">
        <v>51.6</v>
      </c>
      <c r="F4569" s="47">
        <f t="shared" si="544"/>
        <v>4540.8</v>
      </c>
      <c r="G4569" s="48">
        <f t="shared" si="545"/>
        <v>4540.8</v>
      </c>
      <c r="H4569" s="21">
        <v>103106</v>
      </c>
      <c r="I4569" s="21" t="s">
        <v>4750</v>
      </c>
      <c r="J4569" s="21">
        <v>1</v>
      </c>
      <c r="K4569" s="21">
        <v>1</v>
      </c>
      <c r="L4569" s="21">
        <f t="shared" si="549"/>
        <v>0</v>
      </c>
      <c r="M4569" s="21" t="s">
        <v>6187</v>
      </c>
      <c r="N4569" s="30">
        <v>45987</v>
      </c>
      <c r="O4569" s="48">
        <v>7998</v>
      </c>
      <c r="P4569" s="21" t="s">
        <v>213</v>
      </c>
      <c r="Q4569" s="21" t="s">
        <v>1127</v>
      </c>
      <c r="R4569" s="21" t="s">
        <v>1127</v>
      </c>
      <c r="S4569" s="3">
        <v>4</v>
      </c>
      <c r="T4569" s="37" t="s">
        <v>6621</v>
      </c>
      <c r="U4569" s="21" t="s">
        <v>18</v>
      </c>
      <c r="V4569" s="21" t="str">
        <f>VLOOKUP(P4569,'Customer List'!B:C,2,)</f>
        <v>Delhi</v>
      </c>
      <c r="W4569" s="38"/>
      <c r="X4569" s="30">
        <f t="shared" ref="X4569" si="554">IF(OR(R4569 = "PRIYANKA MADAM", R4569 = "DEEPAK", R4569 = "PORTER"),N4569,"")</f>
        <v>45987</v>
      </c>
      <c r="Y4569" s="21">
        <f t="shared" si="546"/>
        <v>0</v>
      </c>
      <c r="Z4569" s="21" t="str">
        <f t="shared" si="547"/>
        <v>Wednesday</v>
      </c>
      <c r="AA4569" s="21" t="str">
        <f t="shared" si="548"/>
        <v>Wednesday</v>
      </c>
      <c r="AB4569" s="21" t="str">
        <f>VLOOKUP(U4569,'Currency Sheet'!A:C,3,)</f>
        <v>DOLLAR</v>
      </c>
      <c r="AC4569" s="42" t="str">
        <f>VLOOKUP(P4569,'Customer List'!B:D,3,)</f>
        <v>Local</v>
      </c>
    </row>
    <row r="4570" spans="1:29" x14ac:dyDescent="0.25">
      <c r="A4570" s="21">
        <v>4568</v>
      </c>
      <c r="B4570" s="21" t="s">
        <v>6124</v>
      </c>
      <c r="C4570" s="30">
        <v>45982</v>
      </c>
      <c r="D4570" s="30">
        <v>45987</v>
      </c>
      <c r="E4570" s="47">
        <v>114</v>
      </c>
      <c r="F4570" s="47">
        <f t="shared" si="544"/>
        <v>10032</v>
      </c>
      <c r="G4570" s="48">
        <f t="shared" si="545"/>
        <v>20064</v>
      </c>
      <c r="H4570" s="21">
        <v>103114</v>
      </c>
      <c r="I4570" s="21" t="s">
        <v>4750</v>
      </c>
      <c r="J4570" s="21">
        <v>2</v>
      </c>
      <c r="K4570" s="21">
        <v>2</v>
      </c>
      <c r="L4570" s="21">
        <f t="shared" si="549"/>
        <v>0</v>
      </c>
      <c r="M4570" s="21" t="s">
        <v>6293</v>
      </c>
      <c r="N4570" s="30">
        <v>45990</v>
      </c>
      <c r="O4570" s="48">
        <v>44175</v>
      </c>
      <c r="P4570" s="21" t="s">
        <v>319</v>
      </c>
      <c r="Q4570" s="21">
        <v>58158739214</v>
      </c>
      <c r="R4570" s="21" t="s">
        <v>6107</v>
      </c>
      <c r="S4570" s="3">
        <v>4</v>
      </c>
      <c r="T4570" s="37"/>
      <c r="U4570" s="21" t="s">
        <v>18</v>
      </c>
      <c r="V4570" s="21" t="str">
        <f>VLOOKUP(P4570,'Customer List'!B:C,2,)</f>
        <v>Gujrat</v>
      </c>
      <c r="W4570" s="38"/>
      <c r="X4570" s="30">
        <v>45992</v>
      </c>
      <c r="Y4570" s="21">
        <f t="shared" si="546"/>
        <v>2</v>
      </c>
      <c r="Z4570" s="21" t="str">
        <f t="shared" si="547"/>
        <v>Saturday</v>
      </c>
      <c r="AA4570" s="21" t="str">
        <f t="shared" si="548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x14ac:dyDescent="0.25">
      <c r="A4571" s="21">
        <v>4569</v>
      </c>
      <c r="B4571" s="21" t="s">
        <v>6124</v>
      </c>
      <c r="C4571" s="30">
        <v>45982</v>
      </c>
      <c r="D4571" s="30">
        <v>45987</v>
      </c>
      <c r="E4571" s="47">
        <v>114</v>
      </c>
      <c r="F4571" s="47">
        <f t="shared" si="544"/>
        <v>10032</v>
      </c>
      <c r="G4571" s="48">
        <f t="shared" si="545"/>
        <v>10032</v>
      </c>
      <c r="H4571" s="21">
        <v>104512</v>
      </c>
      <c r="I4571" s="21" t="s">
        <v>5165</v>
      </c>
      <c r="J4571" s="21">
        <v>1</v>
      </c>
      <c r="K4571" s="21">
        <v>1</v>
      </c>
      <c r="L4571" s="21">
        <f t="shared" si="549"/>
        <v>0</v>
      </c>
      <c r="M4571" s="21" t="s">
        <v>6276</v>
      </c>
      <c r="N4571" s="30">
        <v>45990</v>
      </c>
      <c r="O4571" s="48">
        <v>16957.5</v>
      </c>
      <c r="P4571" s="21" t="s">
        <v>6125</v>
      </c>
      <c r="Q4571" s="21">
        <v>58158740474</v>
      </c>
      <c r="R4571" s="21" t="s">
        <v>6107</v>
      </c>
      <c r="S4571" s="3">
        <v>4</v>
      </c>
      <c r="T4571" s="37"/>
      <c r="U4571" s="21" t="s">
        <v>18</v>
      </c>
      <c r="V4571" s="21" t="str">
        <f>VLOOKUP(P4571,'Customer List'!B:C,2,)</f>
        <v>Hyderabad</v>
      </c>
      <c r="W4571" s="38"/>
      <c r="X4571" s="30">
        <v>45992</v>
      </c>
      <c r="Y4571" s="21">
        <f t="shared" si="546"/>
        <v>2</v>
      </c>
      <c r="Z4571" s="21" t="str">
        <f t="shared" si="547"/>
        <v>Saturday</v>
      </c>
      <c r="AA4571" s="21" t="str">
        <f t="shared" si="548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x14ac:dyDescent="0.25">
      <c r="A4572" s="21">
        <v>4570</v>
      </c>
      <c r="B4572" s="21" t="s">
        <v>6124</v>
      </c>
      <c r="C4572" s="30">
        <v>45982</v>
      </c>
      <c r="D4572" s="30">
        <v>45987</v>
      </c>
      <c r="E4572" s="47">
        <v>135.1</v>
      </c>
      <c r="F4572" s="47">
        <f t="shared" si="544"/>
        <v>11888.8</v>
      </c>
      <c r="G4572" s="48">
        <f t="shared" si="545"/>
        <v>11888.8</v>
      </c>
      <c r="H4572" s="21">
        <v>104527</v>
      </c>
      <c r="I4572" s="21" t="s">
        <v>5165</v>
      </c>
      <c r="J4572" s="21">
        <v>1</v>
      </c>
      <c r="K4572" s="21">
        <v>1</v>
      </c>
      <c r="L4572" s="21">
        <f t="shared" si="549"/>
        <v>0</v>
      </c>
      <c r="M4572" s="21" t="s">
        <v>6278</v>
      </c>
      <c r="N4572" s="30">
        <v>45990</v>
      </c>
      <c r="O4572" s="48">
        <v>19444.75</v>
      </c>
      <c r="P4572" s="21" t="s">
        <v>6127</v>
      </c>
      <c r="Q4572" s="21">
        <v>58158740312</v>
      </c>
      <c r="R4572" s="21" t="s">
        <v>6107</v>
      </c>
      <c r="S4572" s="3">
        <v>4</v>
      </c>
      <c r="T4572" s="37"/>
      <c r="U4572" s="21" t="s">
        <v>18</v>
      </c>
      <c r="V4572" s="21" t="str">
        <f>VLOOKUP(P4572,'Customer List'!B:C,2,)</f>
        <v>BANGALORE</v>
      </c>
      <c r="W4572" s="38"/>
      <c r="X4572" s="30">
        <v>45992</v>
      </c>
      <c r="Y4572" s="21">
        <f t="shared" si="546"/>
        <v>2</v>
      </c>
      <c r="Z4572" s="21" t="str">
        <f t="shared" si="547"/>
        <v>Saturday</v>
      </c>
      <c r="AA4572" s="21" t="str">
        <f t="shared" si="548"/>
        <v>Monday</v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x14ac:dyDescent="0.25">
      <c r="A4573" s="21">
        <v>4571</v>
      </c>
      <c r="B4573" s="21" t="s">
        <v>6124</v>
      </c>
      <c r="C4573" s="30">
        <v>45982</v>
      </c>
      <c r="D4573" s="30">
        <v>45987</v>
      </c>
      <c r="E4573" s="47">
        <v>169.2</v>
      </c>
      <c r="F4573" s="47">
        <f t="shared" si="544"/>
        <v>14889.599999999999</v>
      </c>
      <c r="G4573" s="48">
        <f t="shared" si="545"/>
        <v>14889.599999999999</v>
      </c>
      <c r="H4573" s="21">
        <v>105016</v>
      </c>
      <c r="I4573" s="21" t="s">
        <v>4752</v>
      </c>
      <c r="J4573" s="21">
        <v>1</v>
      </c>
      <c r="K4573" s="21">
        <v>1</v>
      </c>
      <c r="L4573" s="21">
        <f t="shared" si="549"/>
        <v>0</v>
      </c>
      <c r="M4573" s="21" t="s">
        <v>6274</v>
      </c>
      <c r="N4573" s="30">
        <v>45990</v>
      </c>
      <c r="O4573" s="48">
        <v>25168.5</v>
      </c>
      <c r="P4573" s="21" t="s">
        <v>6125</v>
      </c>
      <c r="Q4573" s="21">
        <v>58158740474</v>
      </c>
      <c r="R4573" s="21" t="s">
        <v>6107</v>
      </c>
      <c r="S4573" s="3">
        <v>4</v>
      </c>
      <c r="T4573" s="37"/>
      <c r="U4573" s="21" t="s">
        <v>18</v>
      </c>
      <c r="V4573" s="21" t="str">
        <f>VLOOKUP(P4573,'Customer List'!B:C,2,)</f>
        <v>Hyderabad</v>
      </c>
      <c r="W4573" s="38"/>
      <c r="X4573" s="30">
        <v>45992</v>
      </c>
      <c r="Y4573" s="21">
        <f t="shared" si="546"/>
        <v>2</v>
      </c>
      <c r="Z4573" s="21" t="str">
        <f t="shared" si="547"/>
        <v>Saturday</v>
      </c>
      <c r="AA4573" s="21" t="str">
        <f t="shared" si="548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x14ac:dyDescent="0.25">
      <c r="A4574" s="21">
        <v>4572</v>
      </c>
      <c r="B4574" s="21" t="s">
        <v>6124</v>
      </c>
      <c r="C4574" s="30">
        <v>45982</v>
      </c>
      <c r="D4574" s="30">
        <v>45987</v>
      </c>
      <c r="E4574" s="47">
        <v>191.1</v>
      </c>
      <c r="F4574" s="47">
        <f t="shared" si="544"/>
        <v>16816.8</v>
      </c>
      <c r="G4574" s="48">
        <f t="shared" si="545"/>
        <v>16816.8</v>
      </c>
      <c r="H4574" s="21">
        <v>107643</v>
      </c>
      <c r="I4574" s="21" t="s">
        <v>4754</v>
      </c>
      <c r="J4574" s="21">
        <v>1</v>
      </c>
      <c r="K4574" s="21">
        <v>1</v>
      </c>
      <c r="L4574" s="21">
        <f t="shared" si="549"/>
        <v>0</v>
      </c>
      <c r="M4574" s="21" t="s">
        <v>6275</v>
      </c>
      <c r="N4574" s="30">
        <v>45990</v>
      </c>
      <c r="O4574" s="48">
        <v>24365.25</v>
      </c>
      <c r="P4574" s="21" t="s">
        <v>6125</v>
      </c>
      <c r="Q4574" s="21">
        <v>58158740474</v>
      </c>
      <c r="R4574" s="21" t="s">
        <v>6107</v>
      </c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>
        <v>45992</v>
      </c>
      <c r="Y4574" s="21">
        <f t="shared" si="546"/>
        <v>2</v>
      </c>
      <c r="Z4574" s="21" t="str">
        <f t="shared" si="547"/>
        <v>Saturday</v>
      </c>
      <c r="AA4574" s="21" t="str">
        <f t="shared" si="548"/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x14ac:dyDescent="0.25">
      <c r="A4575" s="21">
        <v>4573</v>
      </c>
      <c r="B4575" s="21" t="s">
        <v>6124</v>
      </c>
      <c r="C4575" s="30">
        <v>45982</v>
      </c>
      <c r="D4575" s="30">
        <v>45987</v>
      </c>
      <c r="E4575" s="47">
        <v>178.2</v>
      </c>
      <c r="F4575" s="47">
        <f t="shared" ref="F4575:F4606" si="555">IF(AB4575="DOLLAR",E4575*88,E4575)</f>
        <v>15681.599999999999</v>
      </c>
      <c r="G4575" s="48">
        <f t="shared" ref="G4575:G4606" si="556">F4575*J4575</f>
        <v>15681.599999999999</v>
      </c>
      <c r="H4575" s="21">
        <v>108924</v>
      </c>
      <c r="I4575" s="21" t="s">
        <v>6129</v>
      </c>
      <c r="J4575" s="21">
        <v>1</v>
      </c>
      <c r="K4575" s="21">
        <v>1</v>
      </c>
      <c r="L4575" s="21">
        <f t="shared" si="549"/>
        <v>0</v>
      </c>
      <c r="M4575" s="21" t="s">
        <v>6276</v>
      </c>
      <c r="N4575" s="30">
        <v>45990</v>
      </c>
      <c r="O4575" s="48">
        <v>26507.25</v>
      </c>
      <c r="P4575" s="21" t="s">
        <v>6125</v>
      </c>
      <c r="Q4575" s="21">
        <v>58158740474</v>
      </c>
      <c r="R4575" s="21" t="s">
        <v>6107</v>
      </c>
      <c r="S4575" s="3">
        <v>4</v>
      </c>
      <c r="T4575" s="37"/>
      <c r="U4575" s="21" t="s">
        <v>18</v>
      </c>
      <c r="V4575" s="21" t="str">
        <f>VLOOKUP(P4575,'Customer List'!B:C,2,)</f>
        <v>Hyderabad</v>
      </c>
      <c r="W4575" s="38"/>
      <c r="X4575" s="30">
        <v>45992</v>
      </c>
      <c r="Y4575" s="21">
        <f t="shared" ref="Y4575:Y4606" si="557">IF(X4575="", "", X4575-N4575)</f>
        <v>2</v>
      </c>
      <c r="Z4575" s="21" t="str">
        <f t="shared" ref="Z4575:Z4606" si="558">IF(N4575="", "", TEXT(N4575, "dddd"))</f>
        <v>Saturday</v>
      </c>
      <c r="AA4575" s="21" t="str">
        <f t="shared" ref="AA4575:AA4606" si="559">IF(X4575="", "", TEXT(X4575, "dddd"))</f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x14ac:dyDescent="0.25">
      <c r="A4576" s="21">
        <v>4574</v>
      </c>
      <c r="B4576" s="21" t="s">
        <v>6124</v>
      </c>
      <c r="C4576" s="30">
        <v>45982</v>
      </c>
      <c r="D4576" s="30">
        <v>45987</v>
      </c>
      <c r="E4576" s="47">
        <v>139.19999999999999</v>
      </c>
      <c r="F4576" s="47">
        <f t="shared" si="555"/>
        <v>12249.599999999999</v>
      </c>
      <c r="G4576" s="48">
        <f t="shared" si="556"/>
        <v>12249.599999999999</v>
      </c>
      <c r="H4576" s="21">
        <v>121614</v>
      </c>
      <c r="I4576" s="21" t="s">
        <v>5823</v>
      </c>
      <c r="J4576" s="21">
        <v>1</v>
      </c>
      <c r="K4576" s="21">
        <v>1</v>
      </c>
      <c r="L4576" s="21">
        <f t="shared" si="549"/>
        <v>0</v>
      </c>
      <c r="M4576" s="21" t="s">
        <v>6274</v>
      </c>
      <c r="N4576" s="30">
        <v>45990</v>
      </c>
      <c r="O4576" s="48">
        <v>20706</v>
      </c>
      <c r="P4576" s="21" t="s">
        <v>6125</v>
      </c>
      <c r="Q4576" s="21">
        <v>58158740474</v>
      </c>
      <c r="R4576" s="21" t="s">
        <v>6107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557"/>
        <v>2</v>
      </c>
      <c r="Z4576" s="21" t="str">
        <f t="shared" si="558"/>
        <v>Saturday</v>
      </c>
      <c r="AA4576" s="21" t="str">
        <f t="shared" si="559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x14ac:dyDescent="0.25">
      <c r="A4577" s="21">
        <v>4575</v>
      </c>
      <c r="B4577" s="21" t="s">
        <v>6124</v>
      </c>
      <c r="C4577" s="30">
        <v>45982</v>
      </c>
      <c r="D4577" s="30">
        <v>45987</v>
      </c>
      <c r="E4577" s="47">
        <v>181.8</v>
      </c>
      <c r="F4577" s="47">
        <f t="shared" si="555"/>
        <v>15998.400000000001</v>
      </c>
      <c r="G4577" s="48">
        <f t="shared" si="556"/>
        <v>15998.400000000001</v>
      </c>
      <c r="H4577" s="21">
        <v>123114</v>
      </c>
      <c r="I4577" s="21" t="s">
        <v>4760</v>
      </c>
      <c r="J4577" s="21">
        <v>1</v>
      </c>
      <c r="K4577" s="21">
        <v>1</v>
      </c>
      <c r="L4577" s="21">
        <f t="shared" si="549"/>
        <v>0</v>
      </c>
      <c r="M4577" s="21" t="s">
        <v>6275</v>
      </c>
      <c r="N4577" s="30">
        <v>45990</v>
      </c>
      <c r="O4577" s="48">
        <v>27042.75</v>
      </c>
      <c r="P4577" s="21" t="s">
        <v>6125</v>
      </c>
      <c r="Q4577" s="21">
        <v>58158740474</v>
      </c>
      <c r="R4577" s="21" t="s">
        <v>6107</v>
      </c>
      <c r="S4577" s="3">
        <v>4</v>
      </c>
      <c r="T4577" s="37"/>
      <c r="U4577" s="21" t="s">
        <v>18</v>
      </c>
      <c r="V4577" s="21" t="str">
        <f>VLOOKUP(P4577,'Customer List'!B:C,2,)</f>
        <v>Hyderabad</v>
      </c>
      <c r="W4577" s="38"/>
      <c r="X4577" s="30">
        <v>45992</v>
      </c>
      <c r="Y4577" s="21">
        <f t="shared" si="557"/>
        <v>2</v>
      </c>
      <c r="Z4577" s="21" t="str">
        <f t="shared" si="558"/>
        <v>Saturday</v>
      </c>
      <c r="AA4577" s="21" t="str">
        <f t="shared" si="559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x14ac:dyDescent="0.25">
      <c r="A4578" s="21">
        <v>4576</v>
      </c>
      <c r="B4578" s="21" t="s">
        <v>6124</v>
      </c>
      <c r="C4578" s="30">
        <v>45982</v>
      </c>
      <c r="D4578" s="30">
        <v>45987</v>
      </c>
      <c r="E4578" s="47">
        <v>85.8</v>
      </c>
      <c r="F4578" s="47">
        <f t="shared" si="555"/>
        <v>7550.4</v>
      </c>
      <c r="G4578" s="48">
        <f t="shared" si="556"/>
        <v>7550.4</v>
      </c>
      <c r="H4578" s="21">
        <v>123116</v>
      </c>
      <c r="I4578" s="21" t="s">
        <v>4760</v>
      </c>
      <c r="J4578" s="21">
        <v>1</v>
      </c>
      <c r="K4578" s="21">
        <v>1</v>
      </c>
      <c r="L4578" s="21">
        <f t="shared" si="549"/>
        <v>0</v>
      </c>
      <c r="M4578" s="21" t="s">
        <v>6282</v>
      </c>
      <c r="N4578" s="30">
        <v>45990</v>
      </c>
      <c r="O4578" s="48">
        <v>13299</v>
      </c>
      <c r="P4578" s="21" t="s">
        <v>26</v>
      </c>
      <c r="Q4578" s="21" t="s">
        <v>6323</v>
      </c>
      <c r="R4578" s="21" t="s">
        <v>6107</v>
      </c>
      <c r="S4578" s="3">
        <v>4</v>
      </c>
      <c r="T4578" s="37"/>
      <c r="U4578" s="21" t="s">
        <v>18</v>
      </c>
      <c r="V4578" s="21" t="str">
        <f>VLOOKUP(P4578,'Customer List'!B:C,2,)</f>
        <v>Chandigarh</v>
      </c>
      <c r="W4578" s="38"/>
      <c r="X4578" s="30">
        <v>45992</v>
      </c>
      <c r="Y4578" s="21">
        <f t="shared" si="557"/>
        <v>2</v>
      </c>
      <c r="Z4578" s="21" t="str">
        <f t="shared" si="558"/>
        <v>Saturday</v>
      </c>
      <c r="AA4578" s="21" t="str">
        <f t="shared" si="559"/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x14ac:dyDescent="0.25">
      <c r="A4579" s="21">
        <v>4577</v>
      </c>
      <c r="B4579" s="21" t="s">
        <v>6124</v>
      </c>
      <c r="C4579" s="30">
        <v>45982</v>
      </c>
      <c r="D4579" s="30">
        <v>45987</v>
      </c>
      <c r="E4579" s="47">
        <v>49.8</v>
      </c>
      <c r="F4579" s="47">
        <f t="shared" si="555"/>
        <v>4382.3999999999996</v>
      </c>
      <c r="G4579" s="48">
        <f t="shared" si="556"/>
        <v>4382.3999999999996</v>
      </c>
      <c r="H4579" s="21">
        <v>124207</v>
      </c>
      <c r="I4579" s="21" t="s">
        <v>6130</v>
      </c>
      <c r="J4579" s="21">
        <v>1</v>
      </c>
      <c r="K4579" s="21">
        <v>1</v>
      </c>
      <c r="L4579" s="21">
        <f t="shared" si="549"/>
        <v>0</v>
      </c>
      <c r="M4579" s="21" t="s">
        <v>6275</v>
      </c>
      <c r="N4579" s="30">
        <v>45990</v>
      </c>
      <c r="O4579" s="48">
        <v>7407.75</v>
      </c>
      <c r="P4579" s="21" t="s">
        <v>6125</v>
      </c>
      <c r="Q4579" s="21">
        <v>58158740474</v>
      </c>
      <c r="R4579" s="21" t="s">
        <v>6107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557"/>
        <v>2</v>
      </c>
      <c r="Z4579" s="21" t="str">
        <f t="shared" si="558"/>
        <v>Saturday</v>
      </c>
      <c r="AA4579" s="21" t="str">
        <f t="shared" si="559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x14ac:dyDescent="0.25">
      <c r="A4580" s="21">
        <v>4578</v>
      </c>
      <c r="B4580" s="21" t="s">
        <v>6124</v>
      </c>
      <c r="C4580" s="30">
        <v>45982</v>
      </c>
      <c r="D4580" s="30">
        <v>45987</v>
      </c>
      <c r="E4580" s="47">
        <v>177.1</v>
      </c>
      <c r="F4580" s="47">
        <f t="shared" si="555"/>
        <v>15584.8</v>
      </c>
      <c r="G4580" s="48">
        <f t="shared" si="556"/>
        <v>15584.8</v>
      </c>
      <c r="H4580" s="21">
        <v>126419</v>
      </c>
      <c r="I4580" s="21" t="s">
        <v>4762</v>
      </c>
      <c r="J4580" s="21">
        <v>1</v>
      </c>
      <c r="K4580" s="21">
        <v>1</v>
      </c>
      <c r="L4580" s="21">
        <f t="shared" si="549"/>
        <v>0</v>
      </c>
      <c r="M4580" s="21" t="s">
        <v>6276</v>
      </c>
      <c r="N4580" s="30">
        <v>45990</v>
      </c>
      <c r="O4580" s="48">
        <v>22580.25</v>
      </c>
      <c r="P4580" s="21" t="s">
        <v>6125</v>
      </c>
      <c r="Q4580" s="21">
        <v>58158740474</v>
      </c>
      <c r="R4580" s="21" t="s">
        <v>6107</v>
      </c>
      <c r="S4580" s="3">
        <v>4</v>
      </c>
      <c r="T4580" s="37"/>
      <c r="U4580" s="21" t="s">
        <v>18</v>
      </c>
      <c r="V4580" s="21" t="str">
        <f>VLOOKUP(P4580,'Customer List'!B:C,2,)</f>
        <v>Hyderabad</v>
      </c>
      <c r="W4580" s="38"/>
      <c r="X4580" s="30">
        <v>45992</v>
      </c>
      <c r="Y4580" s="21">
        <f t="shared" si="557"/>
        <v>2</v>
      </c>
      <c r="Z4580" s="21" t="str">
        <f t="shared" si="558"/>
        <v>Saturday</v>
      </c>
      <c r="AA4580" s="21" t="str">
        <f t="shared" si="559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x14ac:dyDescent="0.25">
      <c r="A4581" s="21">
        <v>4579</v>
      </c>
      <c r="B4581" s="21" t="s">
        <v>6124</v>
      </c>
      <c r="C4581" s="30">
        <v>45982</v>
      </c>
      <c r="D4581" s="30">
        <v>45987</v>
      </c>
      <c r="E4581" s="47">
        <v>52.8</v>
      </c>
      <c r="F4581" s="47">
        <f t="shared" si="555"/>
        <v>4646.3999999999996</v>
      </c>
      <c r="G4581" s="48">
        <f t="shared" si="556"/>
        <v>4646.3999999999996</v>
      </c>
      <c r="H4581" s="21">
        <v>127613</v>
      </c>
      <c r="I4581" s="21" t="s">
        <v>5171</v>
      </c>
      <c r="J4581" s="21">
        <v>1</v>
      </c>
      <c r="K4581" s="21">
        <v>1</v>
      </c>
      <c r="L4581" s="21">
        <f t="shared" si="549"/>
        <v>0</v>
      </c>
      <c r="M4581" s="21" t="s">
        <v>6275</v>
      </c>
      <c r="N4581" s="30">
        <v>45990</v>
      </c>
      <c r="O4581" s="48">
        <v>7854</v>
      </c>
      <c r="P4581" s="21" t="s">
        <v>6125</v>
      </c>
      <c r="Q4581" s="21">
        <v>58158740474</v>
      </c>
      <c r="R4581" s="21" t="s">
        <v>6107</v>
      </c>
      <c r="S4581" s="3">
        <v>4</v>
      </c>
      <c r="T4581" s="37"/>
      <c r="U4581" s="21" t="s">
        <v>18</v>
      </c>
      <c r="V4581" s="21" t="str">
        <f>VLOOKUP(P4581,'Customer List'!B:C,2,)</f>
        <v>Hyderabad</v>
      </c>
      <c r="W4581" s="38"/>
      <c r="X4581" s="30">
        <v>45992</v>
      </c>
      <c r="Y4581" s="21">
        <f t="shared" si="557"/>
        <v>2</v>
      </c>
      <c r="Z4581" s="21" t="str">
        <f t="shared" si="558"/>
        <v>Saturday</v>
      </c>
      <c r="AA4581" s="21" t="str">
        <f t="shared" si="559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x14ac:dyDescent="0.25">
      <c r="A4582" s="21">
        <v>4580</v>
      </c>
      <c r="B4582" s="21" t="s">
        <v>6124</v>
      </c>
      <c r="C4582" s="30">
        <v>45982</v>
      </c>
      <c r="D4582" s="30">
        <v>45987</v>
      </c>
      <c r="E4582" s="47">
        <v>207.9</v>
      </c>
      <c r="F4582" s="47">
        <f t="shared" si="555"/>
        <v>18295.2</v>
      </c>
      <c r="G4582" s="48">
        <f t="shared" si="556"/>
        <v>18295.2</v>
      </c>
      <c r="H4582" s="21">
        <v>127633</v>
      </c>
      <c r="I4582" s="21" t="s">
        <v>5171</v>
      </c>
      <c r="J4582" s="21">
        <v>1</v>
      </c>
      <c r="K4582" s="21">
        <v>1</v>
      </c>
      <c r="L4582" s="21">
        <f t="shared" si="549"/>
        <v>0</v>
      </c>
      <c r="M4582" s="21" t="s">
        <v>6282</v>
      </c>
      <c r="N4582" s="30">
        <v>45990</v>
      </c>
      <c r="O4582" s="48">
        <v>27621</v>
      </c>
      <c r="P4582" s="21" t="s">
        <v>26</v>
      </c>
      <c r="Q4582" s="21" t="s">
        <v>6323</v>
      </c>
      <c r="R4582" s="21" t="s">
        <v>6107</v>
      </c>
      <c r="S4582" s="3">
        <v>4</v>
      </c>
      <c r="T4582" s="37"/>
      <c r="U4582" s="21" t="s">
        <v>18</v>
      </c>
      <c r="V4582" s="21" t="str">
        <f>VLOOKUP(P4582,'Customer List'!B:C,2,)</f>
        <v>Chandigarh</v>
      </c>
      <c r="W4582" s="38"/>
      <c r="X4582" s="30">
        <v>45992</v>
      </c>
      <c r="Y4582" s="21">
        <f t="shared" si="557"/>
        <v>2</v>
      </c>
      <c r="Z4582" s="21" t="str">
        <f t="shared" si="558"/>
        <v>Saturday</v>
      </c>
      <c r="AA4582" s="21" t="str">
        <f t="shared" si="559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x14ac:dyDescent="0.25">
      <c r="A4583" s="21">
        <v>4581</v>
      </c>
      <c r="B4583" s="21" t="s">
        <v>6124</v>
      </c>
      <c r="C4583" s="30">
        <v>45982</v>
      </c>
      <c r="D4583" s="30">
        <v>45987</v>
      </c>
      <c r="E4583" s="47">
        <v>300.3</v>
      </c>
      <c r="F4583" s="47">
        <f t="shared" si="555"/>
        <v>26426.400000000001</v>
      </c>
      <c r="G4583" s="48">
        <f t="shared" si="556"/>
        <v>26426.400000000001</v>
      </c>
      <c r="H4583" s="21">
        <v>128036</v>
      </c>
      <c r="I4583" s="21" t="s">
        <v>5839</v>
      </c>
      <c r="J4583" s="21">
        <v>1</v>
      </c>
      <c r="K4583" s="21">
        <v>1</v>
      </c>
      <c r="L4583" s="21">
        <f t="shared" si="549"/>
        <v>0</v>
      </c>
      <c r="M4583" s="21" t="s">
        <v>6282</v>
      </c>
      <c r="N4583" s="30">
        <v>45990</v>
      </c>
      <c r="O4583" s="48">
        <v>39897</v>
      </c>
      <c r="P4583" s="21" t="s">
        <v>26</v>
      </c>
      <c r="Q4583" s="21" t="s">
        <v>6323</v>
      </c>
      <c r="R4583" s="21" t="s">
        <v>6107</v>
      </c>
      <c r="S4583" s="3">
        <v>4</v>
      </c>
      <c r="T4583" s="37"/>
      <c r="U4583" s="21" t="s">
        <v>18</v>
      </c>
      <c r="V4583" s="21" t="str">
        <f>VLOOKUP(P4583,'Customer List'!B:C,2,)</f>
        <v>Chandigarh</v>
      </c>
      <c r="W4583" s="38"/>
      <c r="X4583" s="30">
        <v>45992</v>
      </c>
      <c r="Y4583" s="21">
        <f t="shared" si="557"/>
        <v>2</v>
      </c>
      <c r="Z4583" s="21" t="str">
        <f t="shared" si="558"/>
        <v>Saturday</v>
      </c>
      <c r="AA4583" s="21" t="str">
        <f t="shared" si="559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x14ac:dyDescent="0.25">
      <c r="A4584" s="21">
        <v>4582</v>
      </c>
      <c r="B4584" s="21" t="s">
        <v>6124</v>
      </c>
      <c r="C4584" s="30">
        <v>45982</v>
      </c>
      <c r="D4584" s="30">
        <v>45987</v>
      </c>
      <c r="E4584" s="47">
        <v>243</v>
      </c>
      <c r="F4584" s="47">
        <f t="shared" si="555"/>
        <v>21384</v>
      </c>
      <c r="G4584" s="48">
        <f t="shared" si="556"/>
        <v>21384</v>
      </c>
      <c r="H4584" s="21">
        <v>130020</v>
      </c>
      <c r="I4584" s="21" t="s">
        <v>6131</v>
      </c>
      <c r="J4584" s="21">
        <v>1</v>
      </c>
      <c r="K4584" s="21">
        <v>1</v>
      </c>
      <c r="L4584" s="21">
        <f t="shared" si="549"/>
        <v>0</v>
      </c>
      <c r="M4584" s="21" t="s">
        <v>6283</v>
      </c>
      <c r="N4584" s="30">
        <v>45990</v>
      </c>
      <c r="O4584" s="48">
        <v>37665</v>
      </c>
      <c r="P4584" s="21" t="s">
        <v>26</v>
      </c>
      <c r="Q4584" s="21" t="s">
        <v>6323</v>
      </c>
      <c r="R4584" s="21" t="s">
        <v>6107</v>
      </c>
      <c r="S4584" s="3">
        <v>4</v>
      </c>
      <c r="T4584" s="37"/>
      <c r="U4584" s="21" t="s">
        <v>18</v>
      </c>
      <c r="V4584" s="21" t="str">
        <f>VLOOKUP(P4584,'Customer List'!B:C,2,)</f>
        <v>Chandigarh</v>
      </c>
      <c r="W4584" s="38"/>
      <c r="X4584" s="30">
        <v>45992</v>
      </c>
      <c r="Y4584" s="21">
        <f t="shared" si="557"/>
        <v>2</v>
      </c>
      <c r="Z4584" s="21" t="str">
        <f t="shared" si="558"/>
        <v>Saturday</v>
      </c>
      <c r="AA4584" s="21" t="str">
        <f t="shared" si="559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x14ac:dyDescent="0.25">
      <c r="A4585" s="21">
        <v>4583</v>
      </c>
      <c r="B4585" s="21" t="s">
        <v>6124</v>
      </c>
      <c r="C4585" s="30">
        <v>45982</v>
      </c>
      <c r="D4585" s="30">
        <v>45987</v>
      </c>
      <c r="E4585" s="47">
        <v>177.6</v>
      </c>
      <c r="F4585" s="47">
        <f t="shared" si="555"/>
        <v>15628.8</v>
      </c>
      <c r="G4585" s="48">
        <f t="shared" si="556"/>
        <v>15628.8</v>
      </c>
      <c r="H4585" s="21">
        <v>135210</v>
      </c>
      <c r="I4585" s="21" t="s">
        <v>5172</v>
      </c>
      <c r="J4585" s="21">
        <v>1</v>
      </c>
      <c r="K4585" s="21">
        <v>1</v>
      </c>
      <c r="L4585" s="21">
        <f t="shared" si="549"/>
        <v>0</v>
      </c>
      <c r="M4585" s="21" t="s">
        <v>6275</v>
      </c>
      <c r="N4585" s="30">
        <v>45990</v>
      </c>
      <c r="O4585" s="48">
        <v>26418</v>
      </c>
      <c r="P4585" s="21" t="s">
        <v>6125</v>
      </c>
      <c r="Q4585" s="21">
        <v>58158740474</v>
      </c>
      <c r="R4585" s="21" t="s">
        <v>6107</v>
      </c>
      <c r="S4585" s="3">
        <v>4</v>
      </c>
      <c r="T4585" s="37"/>
      <c r="U4585" s="21" t="s">
        <v>18</v>
      </c>
      <c r="V4585" s="21" t="str">
        <f>VLOOKUP(P4585,'Customer List'!B:C,2,)</f>
        <v>Hyderabad</v>
      </c>
      <c r="W4585" s="38"/>
      <c r="X4585" s="30">
        <v>45992</v>
      </c>
      <c r="Y4585" s="21">
        <f t="shared" si="557"/>
        <v>2</v>
      </c>
      <c r="Z4585" s="21" t="str">
        <f t="shared" si="558"/>
        <v>Saturday</v>
      </c>
      <c r="AA4585" s="21" t="str">
        <f t="shared" si="559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x14ac:dyDescent="0.25">
      <c r="A4586" s="21">
        <v>4584</v>
      </c>
      <c r="B4586" s="21" t="s">
        <v>6124</v>
      </c>
      <c r="C4586" s="30">
        <v>45982</v>
      </c>
      <c r="D4586" s="30">
        <v>45987</v>
      </c>
      <c r="E4586" s="47">
        <v>193.8</v>
      </c>
      <c r="F4586" s="47">
        <f t="shared" si="555"/>
        <v>17054.400000000001</v>
      </c>
      <c r="G4586" s="48">
        <f t="shared" si="556"/>
        <v>17054.400000000001</v>
      </c>
      <c r="H4586" s="21">
        <v>141704</v>
      </c>
      <c r="I4586" s="21" t="s">
        <v>4763</v>
      </c>
      <c r="J4586" s="21">
        <v>1</v>
      </c>
      <c r="K4586" s="21">
        <v>1</v>
      </c>
      <c r="L4586" s="21">
        <f t="shared" si="549"/>
        <v>0</v>
      </c>
      <c r="M4586" s="21" t="s">
        <v>6274</v>
      </c>
      <c r="N4586" s="30">
        <v>45990</v>
      </c>
      <c r="O4586" s="48">
        <v>28827.75</v>
      </c>
      <c r="P4586" s="21" t="s">
        <v>6125</v>
      </c>
      <c r="Q4586" s="21">
        <v>58158740474</v>
      </c>
      <c r="R4586" s="21" t="s">
        <v>6107</v>
      </c>
      <c r="S4586" s="3">
        <v>4</v>
      </c>
      <c r="T4586" s="37"/>
      <c r="U4586" s="21" t="s">
        <v>18</v>
      </c>
      <c r="V4586" s="21" t="str">
        <f>VLOOKUP(P4586,'Customer List'!B:C,2,)</f>
        <v>Hyderabad</v>
      </c>
      <c r="W4586" s="38"/>
      <c r="X4586" s="30">
        <v>45992</v>
      </c>
      <c r="Y4586" s="21">
        <f t="shared" si="557"/>
        <v>2</v>
      </c>
      <c r="Z4586" s="21" t="str">
        <f t="shared" si="558"/>
        <v>Saturday</v>
      </c>
      <c r="AA4586" s="21" t="str">
        <f t="shared" si="559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x14ac:dyDescent="0.25">
      <c r="A4587" s="21">
        <v>4585</v>
      </c>
      <c r="B4587" s="21" t="s">
        <v>6124</v>
      </c>
      <c r="C4587" s="30">
        <v>45982</v>
      </c>
      <c r="D4587" s="30">
        <v>45987</v>
      </c>
      <c r="E4587" s="47">
        <v>179.4</v>
      </c>
      <c r="F4587" s="47">
        <f t="shared" si="555"/>
        <v>15787.2</v>
      </c>
      <c r="G4587" s="48">
        <f t="shared" si="556"/>
        <v>15787.2</v>
      </c>
      <c r="H4587" s="21">
        <v>141706</v>
      </c>
      <c r="I4587" s="21" t="s">
        <v>4763</v>
      </c>
      <c r="J4587" s="21">
        <v>1</v>
      </c>
      <c r="K4587" s="21">
        <v>1</v>
      </c>
      <c r="L4587" s="21">
        <f t="shared" si="549"/>
        <v>0</v>
      </c>
      <c r="M4587" s="21" t="s">
        <v>6282</v>
      </c>
      <c r="N4587" s="30">
        <v>45990</v>
      </c>
      <c r="O4587" s="48">
        <v>27807</v>
      </c>
      <c r="P4587" s="21" t="s">
        <v>26</v>
      </c>
      <c r="Q4587" s="21" t="s">
        <v>6323</v>
      </c>
      <c r="R4587" s="21" t="s">
        <v>6107</v>
      </c>
      <c r="S4587" s="3">
        <v>4</v>
      </c>
      <c r="T4587" s="37"/>
      <c r="U4587" s="21" t="s">
        <v>18</v>
      </c>
      <c r="V4587" s="21" t="str">
        <f>VLOOKUP(P4587,'Customer List'!B:C,2,)</f>
        <v>Chandigarh</v>
      </c>
      <c r="W4587" s="38"/>
      <c r="X4587" s="30">
        <v>45992</v>
      </c>
      <c r="Y4587" s="21">
        <f t="shared" si="557"/>
        <v>2</v>
      </c>
      <c r="Z4587" s="21" t="str">
        <f t="shared" si="558"/>
        <v>Saturday</v>
      </c>
      <c r="AA4587" s="21" t="str">
        <f t="shared" si="559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x14ac:dyDescent="0.25">
      <c r="A4588" s="21">
        <v>4586</v>
      </c>
      <c r="B4588" s="21" t="s">
        <v>6124</v>
      </c>
      <c r="C4588" s="30">
        <v>45982</v>
      </c>
      <c r="D4588" s="30">
        <v>45987</v>
      </c>
      <c r="E4588" s="47">
        <v>276.75</v>
      </c>
      <c r="F4588" s="47">
        <f t="shared" si="555"/>
        <v>24354</v>
      </c>
      <c r="G4588" s="48">
        <f t="shared" si="556"/>
        <v>24354</v>
      </c>
      <c r="H4588" s="21">
        <v>144207</v>
      </c>
      <c r="I4588" s="21" t="s">
        <v>6132</v>
      </c>
      <c r="J4588" s="21">
        <v>1</v>
      </c>
      <c r="K4588" s="21">
        <v>1</v>
      </c>
      <c r="L4588" s="21">
        <f t="shared" si="549"/>
        <v>0</v>
      </c>
      <c r="M4588" s="21" t="s">
        <v>6274</v>
      </c>
      <c r="N4588" s="30">
        <v>45990</v>
      </c>
      <c r="O4588" s="48">
        <v>12138</v>
      </c>
      <c r="P4588" s="21" t="s">
        <v>6125</v>
      </c>
      <c r="Q4588" s="21">
        <v>58158740474</v>
      </c>
      <c r="R4588" s="21" t="s">
        <v>6107</v>
      </c>
      <c r="S4588" s="3">
        <v>4</v>
      </c>
      <c r="T4588" s="37"/>
      <c r="U4588" s="21" t="s">
        <v>18</v>
      </c>
      <c r="V4588" s="21" t="str">
        <f>VLOOKUP(P4588,'Customer List'!B:C,2,)</f>
        <v>Hyderabad</v>
      </c>
      <c r="W4588" s="38"/>
      <c r="X4588" s="30">
        <v>45992</v>
      </c>
      <c r="Y4588" s="21">
        <f t="shared" si="557"/>
        <v>2</v>
      </c>
      <c r="Z4588" s="21" t="str">
        <f t="shared" si="558"/>
        <v>Saturday</v>
      </c>
      <c r="AA4588" s="21" t="str">
        <f t="shared" si="559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x14ac:dyDescent="0.25">
      <c r="A4589" s="21">
        <v>4587</v>
      </c>
      <c r="B4589" s="21" t="s">
        <v>6124</v>
      </c>
      <c r="C4589" s="30">
        <v>45982</v>
      </c>
      <c r="D4589" s="30">
        <v>45987</v>
      </c>
      <c r="E4589" s="47">
        <v>222</v>
      </c>
      <c r="F4589" s="47">
        <f t="shared" si="555"/>
        <v>19536</v>
      </c>
      <c r="G4589" s="48">
        <f t="shared" si="556"/>
        <v>19536</v>
      </c>
      <c r="H4589" s="21">
        <v>150612</v>
      </c>
      <c r="I4589" s="21" t="s">
        <v>6133</v>
      </c>
      <c r="J4589" s="21">
        <v>1</v>
      </c>
      <c r="K4589" s="21">
        <v>1</v>
      </c>
      <c r="L4589" s="21">
        <f t="shared" si="549"/>
        <v>0</v>
      </c>
      <c r="M4589" s="21" t="s">
        <v>6282</v>
      </c>
      <c r="N4589" s="30">
        <v>45990</v>
      </c>
      <c r="O4589" s="48">
        <v>34410</v>
      </c>
      <c r="P4589" s="21" t="s">
        <v>26</v>
      </c>
      <c r="Q4589" s="21" t="s">
        <v>6323</v>
      </c>
      <c r="R4589" s="21" t="s">
        <v>6107</v>
      </c>
      <c r="S4589" s="3">
        <v>4</v>
      </c>
      <c r="T4589" s="37"/>
      <c r="U4589" s="21" t="s">
        <v>18</v>
      </c>
      <c r="V4589" s="21" t="str">
        <f>VLOOKUP(P4589,'Customer List'!B:C,2,)</f>
        <v>Chandigarh</v>
      </c>
      <c r="W4589" s="38"/>
      <c r="X4589" s="30">
        <v>45992</v>
      </c>
      <c r="Y4589" s="21">
        <f t="shared" si="557"/>
        <v>2</v>
      </c>
      <c r="Z4589" s="21" t="str">
        <f t="shared" si="558"/>
        <v>Saturday</v>
      </c>
      <c r="AA4589" s="21" t="str">
        <f t="shared" si="559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x14ac:dyDescent="0.25">
      <c r="A4590" s="21">
        <v>4588</v>
      </c>
      <c r="B4590" s="21" t="s">
        <v>6124</v>
      </c>
      <c r="C4590" s="30">
        <v>45982</v>
      </c>
      <c r="D4590" s="30">
        <v>45987</v>
      </c>
      <c r="E4590" s="47">
        <v>183</v>
      </c>
      <c r="F4590" s="47">
        <f t="shared" si="555"/>
        <v>16104</v>
      </c>
      <c r="G4590" s="48">
        <f t="shared" si="556"/>
        <v>16104</v>
      </c>
      <c r="H4590" s="21">
        <v>151206</v>
      </c>
      <c r="I4590" s="21" t="s">
        <v>6134</v>
      </c>
      <c r="J4590" s="21">
        <v>1</v>
      </c>
      <c r="K4590" s="21">
        <v>1</v>
      </c>
      <c r="L4590" s="21">
        <f t="shared" si="549"/>
        <v>0</v>
      </c>
      <c r="M4590" s="21" t="s">
        <v>6278</v>
      </c>
      <c r="N4590" s="30">
        <v>45990</v>
      </c>
      <c r="O4590" s="48">
        <v>30728.75</v>
      </c>
      <c r="P4590" s="21" t="s">
        <v>6127</v>
      </c>
      <c r="Q4590" s="21">
        <v>58158740312</v>
      </c>
      <c r="R4590" s="21" t="s">
        <v>6107</v>
      </c>
      <c r="S4590" s="3">
        <v>4</v>
      </c>
      <c r="T4590" s="37"/>
      <c r="U4590" s="21" t="s">
        <v>18</v>
      </c>
      <c r="V4590" s="21" t="str">
        <f>VLOOKUP(P4590,'Customer List'!B:C,2,)</f>
        <v>BANGALORE</v>
      </c>
      <c r="W4590" s="38"/>
      <c r="X4590" s="30">
        <v>45992</v>
      </c>
      <c r="Y4590" s="21">
        <f t="shared" si="557"/>
        <v>2</v>
      </c>
      <c r="Z4590" s="21" t="str">
        <f t="shared" si="558"/>
        <v>Saturday</v>
      </c>
      <c r="AA4590" s="21" t="str">
        <f t="shared" si="559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x14ac:dyDescent="0.25">
      <c r="A4591" s="21">
        <v>4589</v>
      </c>
      <c r="B4591" s="21" t="s">
        <v>6124</v>
      </c>
      <c r="C4591" s="30">
        <v>45982</v>
      </c>
      <c r="D4591" s="30">
        <v>45987</v>
      </c>
      <c r="E4591" s="47">
        <v>128.4</v>
      </c>
      <c r="F4591" s="47">
        <f t="shared" si="555"/>
        <v>11299.2</v>
      </c>
      <c r="G4591" s="48">
        <f t="shared" si="556"/>
        <v>11299.2</v>
      </c>
      <c r="H4591" s="21">
        <v>152408</v>
      </c>
      <c r="I4591" s="21" t="s">
        <v>5166</v>
      </c>
      <c r="J4591" s="21">
        <v>1</v>
      </c>
      <c r="K4591" s="21">
        <v>1</v>
      </c>
      <c r="L4591" s="21">
        <f t="shared" si="549"/>
        <v>0</v>
      </c>
      <c r="M4591" s="21" t="s">
        <v>6276</v>
      </c>
      <c r="N4591" s="30">
        <v>45990</v>
      </c>
      <c r="O4591" s="48">
        <v>19099.5</v>
      </c>
      <c r="P4591" s="21" t="s">
        <v>6125</v>
      </c>
      <c r="Q4591" s="21">
        <v>58158740474</v>
      </c>
      <c r="R4591" s="21" t="s">
        <v>6107</v>
      </c>
      <c r="S4591" s="3">
        <v>4</v>
      </c>
      <c r="T4591" s="37"/>
      <c r="U4591" s="21" t="s">
        <v>18</v>
      </c>
      <c r="V4591" s="21" t="str">
        <f>VLOOKUP(P4591,'Customer List'!B:C,2,)</f>
        <v>Hyderabad</v>
      </c>
      <c r="W4591" s="38"/>
      <c r="X4591" s="30">
        <v>45992</v>
      </c>
      <c r="Y4591" s="21">
        <f t="shared" si="557"/>
        <v>2</v>
      </c>
      <c r="Z4591" s="21" t="str">
        <f t="shared" si="558"/>
        <v>Saturday</v>
      </c>
      <c r="AA4591" s="21" t="str">
        <f t="shared" si="559"/>
        <v>Monday</v>
      </c>
      <c r="AB4591" s="21" t="str">
        <f>VLOOKUP(U4591,'Currency Sheet'!A:C,3,)</f>
        <v>DOLLAR</v>
      </c>
      <c r="AC4591" s="42" t="str">
        <f>VLOOKUP(P4591,'Customer List'!B:D,3,)</f>
        <v>OutStation</v>
      </c>
    </row>
    <row r="4592" spans="1:29" x14ac:dyDescent="0.25">
      <c r="A4592" s="21">
        <v>4590</v>
      </c>
      <c r="B4592" s="21" t="s">
        <v>6124</v>
      </c>
      <c r="C4592" s="30">
        <v>45982</v>
      </c>
      <c r="D4592" s="30">
        <v>45987</v>
      </c>
      <c r="E4592" s="47">
        <v>260.39999999999998</v>
      </c>
      <c r="F4592" s="47">
        <f t="shared" si="555"/>
        <v>22915.199999999997</v>
      </c>
      <c r="G4592" s="48">
        <f t="shared" si="556"/>
        <v>22915.199999999997</v>
      </c>
      <c r="H4592" s="21">
        <v>159104</v>
      </c>
      <c r="I4592" s="21" t="s">
        <v>6135</v>
      </c>
      <c r="J4592" s="21">
        <v>1</v>
      </c>
      <c r="K4592" s="21">
        <v>1</v>
      </c>
      <c r="L4592" s="21">
        <f t="shared" si="549"/>
        <v>0</v>
      </c>
      <c r="M4592" s="21" t="s">
        <v>6360</v>
      </c>
      <c r="N4592" s="30">
        <v>45993</v>
      </c>
      <c r="O4592" s="48">
        <v>54777</v>
      </c>
      <c r="P4592" s="21" t="s">
        <v>30</v>
      </c>
      <c r="Q4592" s="21" t="s">
        <v>5959</v>
      </c>
      <c r="R4592" s="21" t="s">
        <v>6091</v>
      </c>
      <c r="S4592" s="3">
        <v>4</v>
      </c>
      <c r="T4592" s="37"/>
      <c r="U4592" s="21" t="s">
        <v>18</v>
      </c>
      <c r="V4592" s="21" t="str">
        <f>VLOOKUP(P4592,'Customer List'!B:C,2,)</f>
        <v>Delhi</v>
      </c>
      <c r="W4592" s="38" t="s">
        <v>637</v>
      </c>
      <c r="X4592" s="30">
        <f t="shared" ref="X4592" si="560">IF(OR(R4592 = "PRIYANKA MADAM", R4592 = "DEEPAK", R4592 = "PORTER"),N4592,"")</f>
        <v>45993</v>
      </c>
      <c r="Y4592" s="21">
        <f t="shared" si="557"/>
        <v>0</v>
      </c>
      <c r="Z4592" s="21" t="str">
        <f t="shared" si="558"/>
        <v>Tuesday</v>
      </c>
      <c r="AA4592" s="21" t="str">
        <f t="shared" si="559"/>
        <v>Tuesday</v>
      </c>
      <c r="AB4592" s="21" t="str">
        <f>VLOOKUP(U4592,'Currency Sheet'!A:C,3,)</f>
        <v>DOLLAR</v>
      </c>
      <c r="AC4592" s="42" t="str">
        <f>VLOOKUP(P4592,'Customer List'!B:D,3,)</f>
        <v>Local</v>
      </c>
    </row>
    <row r="4593" spans="1:29" x14ac:dyDescent="0.25">
      <c r="A4593" s="21">
        <v>4591</v>
      </c>
      <c r="B4593" s="21" t="s">
        <v>6124</v>
      </c>
      <c r="C4593" s="30">
        <v>45982</v>
      </c>
      <c r="D4593" s="30">
        <v>45987</v>
      </c>
      <c r="E4593" s="47">
        <v>13.2</v>
      </c>
      <c r="F4593" s="47">
        <f t="shared" si="555"/>
        <v>1161.5999999999999</v>
      </c>
      <c r="G4593" s="48">
        <f t="shared" si="556"/>
        <v>1161.5999999999999</v>
      </c>
      <c r="H4593" s="21">
        <v>300405</v>
      </c>
      <c r="I4593" s="21" t="s">
        <v>4767</v>
      </c>
      <c r="J4593" s="21">
        <v>1</v>
      </c>
      <c r="K4593" s="21">
        <v>1</v>
      </c>
      <c r="L4593" s="21">
        <f t="shared" si="549"/>
        <v>0</v>
      </c>
      <c r="M4593" s="21" t="s">
        <v>6273</v>
      </c>
      <c r="N4593" s="30">
        <v>45990</v>
      </c>
      <c r="O4593" s="48">
        <v>2455.1999999999998</v>
      </c>
      <c r="P4593" s="21" t="s">
        <v>211</v>
      </c>
      <c r="Q4593" s="21">
        <v>58158736823</v>
      </c>
      <c r="R4593" s="21" t="s">
        <v>6107</v>
      </c>
      <c r="S4593" s="3">
        <v>4</v>
      </c>
      <c r="T4593" s="37"/>
      <c r="U4593" s="21" t="s">
        <v>18</v>
      </c>
      <c r="V4593" s="21" t="str">
        <f>VLOOKUP(P4593,'Customer List'!B:C,2,)</f>
        <v>Banglore</v>
      </c>
      <c r="W4593" s="38"/>
      <c r="X4593" s="30">
        <v>45992</v>
      </c>
      <c r="Y4593" s="21">
        <f t="shared" si="557"/>
        <v>2</v>
      </c>
      <c r="Z4593" s="21" t="str">
        <f t="shared" si="558"/>
        <v>Saturday</v>
      </c>
      <c r="AA4593" s="21" t="str">
        <f t="shared" si="559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x14ac:dyDescent="0.25">
      <c r="A4594" s="21">
        <v>4592</v>
      </c>
      <c r="B4594" s="21" t="s">
        <v>6124</v>
      </c>
      <c r="C4594" s="30">
        <v>45982</v>
      </c>
      <c r="D4594" s="30">
        <v>45987</v>
      </c>
      <c r="E4594" s="47">
        <v>85.8</v>
      </c>
      <c r="F4594" s="47">
        <f t="shared" si="555"/>
        <v>7550.4</v>
      </c>
      <c r="G4594" s="48">
        <f t="shared" si="556"/>
        <v>7550.4</v>
      </c>
      <c r="H4594" s="21">
        <v>300511</v>
      </c>
      <c r="I4594" s="21" t="s">
        <v>4778</v>
      </c>
      <c r="J4594" s="21">
        <v>1</v>
      </c>
      <c r="K4594" s="21">
        <v>1</v>
      </c>
      <c r="L4594" s="21">
        <f t="shared" si="549"/>
        <v>0</v>
      </c>
      <c r="M4594" s="21" t="s">
        <v>6268</v>
      </c>
      <c r="N4594" s="30">
        <v>45990</v>
      </c>
      <c r="O4594" s="48">
        <v>13299</v>
      </c>
      <c r="P4594" s="21" t="s">
        <v>228</v>
      </c>
      <c r="Q4594" s="21">
        <v>58158736930</v>
      </c>
      <c r="R4594" s="21" t="s">
        <v>6107</v>
      </c>
      <c r="S4594" s="3">
        <v>4</v>
      </c>
      <c r="T4594" s="37"/>
      <c r="U4594" s="21" t="s">
        <v>18</v>
      </c>
      <c r="V4594" s="21" t="str">
        <f>VLOOKUP(P4594,'Customer List'!B:C,2,)</f>
        <v>Kolkata</v>
      </c>
      <c r="W4594" s="38"/>
      <c r="X4594" s="30">
        <v>45992</v>
      </c>
      <c r="Y4594" s="21">
        <f t="shared" si="557"/>
        <v>2</v>
      </c>
      <c r="Z4594" s="21" t="str">
        <f t="shared" si="558"/>
        <v>Saturday</v>
      </c>
      <c r="AA4594" s="21" t="str">
        <f t="shared" si="559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x14ac:dyDescent="0.25">
      <c r="A4595" s="21">
        <v>4593</v>
      </c>
      <c r="B4595" s="21" t="s">
        <v>6124</v>
      </c>
      <c r="C4595" s="30">
        <v>45982</v>
      </c>
      <c r="D4595" s="30">
        <v>45987</v>
      </c>
      <c r="E4595" s="47">
        <v>177.6</v>
      </c>
      <c r="F4595" s="47">
        <f t="shared" si="555"/>
        <v>15628.8</v>
      </c>
      <c r="G4595" s="48">
        <f t="shared" si="556"/>
        <v>31257.599999999999</v>
      </c>
      <c r="H4595" s="21">
        <v>301350</v>
      </c>
      <c r="I4595" s="21" t="s">
        <v>5177</v>
      </c>
      <c r="J4595" s="21">
        <v>2</v>
      </c>
      <c r="K4595" s="21">
        <v>2</v>
      </c>
      <c r="L4595" s="21">
        <f t="shared" si="549"/>
        <v>0</v>
      </c>
      <c r="M4595" s="21" t="s">
        <v>6270</v>
      </c>
      <c r="N4595" s="30">
        <v>45990</v>
      </c>
      <c r="O4595" s="48">
        <v>55056</v>
      </c>
      <c r="P4595" s="21" t="s">
        <v>2046</v>
      </c>
      <c r="Q4595" s="21">
        <v>58158739730</v>
      </c>
      <c r="R4595" s="21" t="s">
        <v>6107</v>
      </c>
      <c r="S4595" s="3">
        <v>4</v>
      </c>
      <c r="T4595" s="37"/>
      <c r="U4595" s="21" t="s">
        <v>18</v>
      </c>
      <c r="V4595" s="21" t="str">
        <f>VLOOKUP(P4595,'Customer List'!B:C,2,)</f>
        <v>Banglore</v>
      </c>
      <c r="W4595" s="38"/>
      <c r="X4595" s="30">
        <v>45992</v>
      </c>
      <c r="Y4595" s="21">
        <f t="shared" si="557"/>
        <v>2</v>
      </c>
      <c r="Z4595" s="21" t="str">
        <f t="shared" si="558"/>
        <v>Saturday</v>
      </c>
      <c r="AA4595" s="21" t="str">
        <f t="shared" si="559"/>
        <v>Monday</v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x14ac:dyDescent="0.25">
      <c r="A4596" s="21">
        <v>4594</v>
      </c>
      <c r="B4596" s="21" t="s">
        <v>6124</v>
      </c>
      <c r="C4596" s="30">
        <v>45982</v>
      </c>
      <c r="D4596" s="30">
        <v>45987</v>
      </c>
      <c r="E4596" s="47">
        <v>145.19999999999999</v>
      </c>
      <c r="F4596" s="47">
        <f t="shared" si="555"/>
        <v>12777.599999999999</v>
      </c>
      <c r="G4596" s="48">
        <f t="shared" si="556"/>
        <v>12777.599999999999</v>
      </c>
      <c r="H4596" s="21">
        <v>302008</v>
      </c>
      <c r="I4596" s="21" t="s">
        <v>5179</v>
      </c>
      <c r="J4596" s="21">
        <v>1</v>
      </c>
      <c r="K4596" s="21">
        <v>1</v>
      </c>
      <c r="L4596" s="21">
        <f t="shared" si="549"/>
        <v>0</v>
      </c>
      <c r="M4596" s="21" t="s">
        <v>6284</v>
      </c>
      <c r="N4596" s="30">
        <v>45990</v>
      </c>
      <c r="O4596" s="48">
        <v>26257</v>
      </c>
      <c r="P4596" s="21" t="s">
        <v>298</v>
      </c>
      <c r="Q4596" s="21">
        <v>58158737641</v>
      </c>
      <c r="R4596" s="21" t="s">
        <v>6107</v>
      </c>
      <c r="S4596" s="3">
        <v>4</v>
      </c>
      <c r="T4596" s="37"/>
      <c r="U4596" s="21" t="s">
        <v>18</v>
      </c>
      <c r="V4596" s="21" t="str">
        <f>VLOOKUP(P4596,'Customer List'!B:C,2,)</f>
        <v>Banglore</v>
      </c>
      <c r="W4596" s="38"/>
      <c r="X4596" s="30">
        <v>45992</v>
      </c>
      <c r="Y4596" s="21">
        <f t="shared" si="557"/>
        <v>2</v>
      </c>
      <c r="Z4596" s="21" t="str">
        <f t="shared" si="558"/>
        <v>Saturday</v>
      </c>
      <c r="AA4596" s="21" t="str">
        <f t="shared" si="559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x14ac:dyDescent="0.25">
      <c r="A4597" s="21">
        <v>4595</v>
      </c>
      <c r="B4597" s="21" t="s">
        <v>6124</v>
      </c>
      <c r="C4597" s="30">
        <v>45982</v>
      </c>
      <c r="D4597" s="30">
        <v>45987</v>
      </c>
      <c r="E4597" s="47">
        <v>263.2</v>
      </c>
      <c r="F4597" s="47">
        <f t="shared" si="555"/>
        <v>23161.599999999999</v>
      </c>
      <c r="G4597" s="48">
        <f t="shared" si="556"/>
        <v>46323.199999999997</v>
      </c>
      <c r="H4597" s="21">
        <v>302048</v>
      </c>
      <c r="I4597" s="21" t="s">
        <v>5179</v>
      </c>
      <c r="J4597" s="21">
        <v>2</v>
      </c>
      <c r="K4597" s="21">
        <v>2</v>
      </c>
      <c r="L4597" s="21">
        <f t="shared" si="549"/>
        <v>0</v>
      </c>
      <c r="M4597" s="21" t="s">
        <v>6288</v>
      </c>
      <c r="N4597" s="30">
        <v>45990</v>
      </c>
      <c r="O4597" s="48">
        <v>69936</v>
      </c>
      <c r="P4597" s="21" t="s">
        <v>6163</v>
      </c>
      <c r="Q4597" s="21">
        <v>58158740743</v>
      </c>
      <c r="R4597" s="21" t="s">
        <v>6107</v>
      </c>
      <c r="S4597" s="3">
        <v>4</v>
      </c>
      <c r="T4597" s="37"/>
      <c r="U4597" s="21" t="s">
        <v>18</v>
      </c>
      <c r="V4597" s="21" t="str">
        <f>VLOOKUP(P4597,'Customer List'!B:C,2,)</f>
        <v>Chennai</v>
      </c>
      <c r="W4597" s="38"/>
      <c r="X4597" s="30">
        <v>45992</v>
      </c>
      <c r="Y4597" s="21">
        <f t="shared" si="557"/>
        <v>2</v>
      </c>
      <c r="Z4597" s="21" t="str">
        <f t="shared" si="558"/>
        <v>Saturday</v>
      </c>
      <c r="AA4597" s="21" t="str">
        <f t="shared" si="559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x14ac:dyDescent="0.25">
      <c r="A4598" s="21">
        <v>4596</v>
      </c>
      <c r="B4598" s="21" t="s">
        <v>6124</v>
      </c>
      <c r="C4598" s="30">
        <v>45982</v>
      </c>
      <c r="D4598" s="30">
        <v>45987</v>
      </c>
      <c r="E4598" s="47">
        <v>43.2</v>
      </c>
      <c r="F4598" s="47">
        <f t="shared" si="555"/>
        <v>3801.6000000000004</v>
      </c>
      <c r="G4598" s="48">
        <f t="shared" si="556"/>
        <v>3801.6000000000004</v>
      </c>
      <c r="H4598" s="21">
        <v>304006</v>
      </c>
      <c r="I4598" s="21" t="s">
        <v>4795</v>
      </c>
      <c r="J4598" s="21">
        <v>1</v>
      </c>
      <c r="K4598" s="21">
        <v>1</v>
      </c>
      <c r="L4598" s="21">
        <f t="shared" si="549"/>
        <v>0</v>
      </c>
      <c r="M4598" s="21" t="s">
        <v>6296</v>
      </c>
      <c r="N4598" s="30">
        <v>45990</v>
      </c>
      <c r="O4598" s="48">
        <v>8370</v>
      </c>
      <c r="P4598" s="21" t="s">
        <v>627</v>
      </c>
      <c r="Q4598" s="21">
        <v>58158738035</v>
      </c>
      <c r="R4598" s="21" t="s">
        <v>6107</v>
      </c>
      <c r="S4598" s="3">
        <v>4</v>
      </c>
      <c r="T4598" s="37"/>
      <c r="U4598" s="21" t="s">
        <v>18</v>
      </c>
      <c r="V4598" s="21" t="str">
        <f>VLOOKUP(P4598,'Customer List'!B:C,2,)</f>
        <v>Mumbai</v>
      </c>
      <c r="W4598" s="38"/>
      <c r="X4598" s="30">
        <v>45992</v>
      </c>
      <c r="Y4598" s="21">
        <f t="shared" si="557"/>
        <v>2</v>
      </c>
      <c r="Z4598" s="21" t="str">
        <f t="shared" si="558"/>
        <v>Saturday</v>
      </c>
      <c r="AA4598" s="21" t="str">
        <f t="shared" si="559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x14ac:dyDescent="0.25">
      <c r="A4599" s="21">
        <v>4597</v>
      </c>
      <c r="B4599" s="21" t="s">
        <v>6124</v>
      </c>
      <c r="C4599" s="30">
        <v>45982</v>
      </c>
      <c r="D4599" s="30">
        <v>45987</v>
      </c>
      <c r="E4599" s="47">
        <v>159</v>
      </c>
      <c r="F4599" s="47">
        <f t="shared" si="555"/>
        <v>13992</v>
      </c>
      <c r="G4599" s="48">
        <f t="shared" si="556"/>
        <v>13992</v>
      </c>
      <c r="H4599" s="21">
        <v>304024</v>
      </c>
      <c r="I4599" s="21" t="s">
        <v>4795</v>
      </c>
      <c r="J4599" s="21">
        <v>1</v>
      </c>
      <c r="K4599" s="21">
        <v>1</v>
      </c>
      <c r="L4599" s="21">
        <f t="shared" si="549"/>
        <v>0</v>
      </c>
      <c r="M4599" s="21" t="s">
        <v>6279</v>
      </c>
      <c r="N4599" s="30">
        <v>45990</v>
      </c>
      <c r="O4599" s="48">
        <v>24645</v>
      </c>
      <c r="P4599" s="21" t="s">
        <v>288</v>
      </c>
      <c r="Q4599" s="21">
        <v>58158738201</v>
      </c>
      <c r="R4599" s="21" t="s">
        <v>6107</v>
      </c>
      <c r="S4599" s="3">
        <v>4</v>
      </c>
      <c r="T4599" s="37"/>
      <c r="U4599" s="21" t="s">
        <v>18</v>
      </c>
      <c r="V4599" s="21" t="str">
        <f>VLOOKUP(P4599,'Customer List'!B:C,2,)</f>
        <v>Banglore</v>
      </c>
      <c r="W4599" s="38"/>
      <c r="X4599" s="30">
        <v>45992</v>
      </c>
      <c r="Y4599" s="21">
        <f t="shared" si="557"/>
        <v>2</v>
      </c>
      <c r="Z4599" s="21" t="str">
        <f t="shared" si="558"/>
        <v>Saturday</v>
      </c>
      <c r="AA4599" s="21" t="str">
        <f t="shared" si="559"/>
        <v>Monday</v>
      </c>
      <c r="AB4599" s="21" t="str">
        <f>VLOOKUP(U4599,'Currency Sheet'!A:C,3,)</f>
        <v>DOLLAR</v>
      </c>
      <c r="AC4599" s="42" t="str">
        <f>VLOOKUP(P4599,'Customer List'!B:D,3,)</f>
        <v>OutStation</v>
      </c>
    </row>
    <row r="4600" spans="1:29" x14ac:dyDescent="0.25">
      <c r="A4600" s="21">
        <v>4598</v>
      </c>
      <c r="B4600" s="21" t="s">
        <v>6124</v>
      </c>
      <c r="C4600" s="30">
        <v>45982</v>
      </c>
      <c r="D4600" s="30">
        <v>45987</v>
      </c>
      <c r="E4600" s="47">
        <v>138.6</v>
      </c>
      <c r="F4600" s="47">
        <f t="shared" si="555"/>
        <v>12196.8</v>
      </c>
      <c r="G4600" s="48">
        <f t="shared" si="556"/>
        <v>12196.8</v>
      </c>
      <c r="H4600" s="21">
        <v>304035</v>
      </c>
      <c r="I4600" s="21" t="s">
        <v>4795</v>
      </c>
      <c r="J4600" s="21">
        <v>1</v>
      </c>
      <c r="K4600" s="21">
        <v>1</v>
      </c>
      <c r="L4600" s="21">
        <f t="shared" si="549"/>
        <v>0</v>
      </c>
      <c r="M4600" s="21" t="s">
        <v>6186</v>
      </c>
      <c r="N4600" s="30">
        <v>45987</v>
      </c>
      <c r="O4600" s="48">
        <v>18414</v>
      </c>
      <c r="P4600" s="21" t="s">
        <v>213</v>
      </c>
      <c r="Q4600" s="21" t="s">
        <v>1127</v>
      </c>
      <c r="R4600" s="21" t="s">
        <v>1127</v>
      </c>
      <c r="S4600" s="3">
        <v>4</v>
      </c>
      <c r="T4600" s="37" t="s">
        <v>6621</v>
      </c>
      <c r="U4600" s="21" t="s">
        <v>18</v>
      </c>
      <c r="V4600" s="21" t="str">
        <f>VLOOKUP(P4600,'Customer List'!B:C,2,)</f>
        <v>Delhi</v>
      </c>
      <c r="W4600" s="38"/>
      <c r="X4600" s="30">
        <f t="shared" ref="X4600" si="561">IF(OR(R4600 = "PRIYANKA MADAM", R4600 = "DEEPAK", R4600 = "PORTER"),N4600,"")</f>
        <v>45987</v>
      </c>
      <c r="Y4600" s="21">
        <f t="shared" si="557"/>
        <v>0</v>
      </c>
      <c r="Z4600" s="21" t="str">
        <f t="shared" si="558"/>
        <v>Wednesday</v>
      </c>
      <c r="AA4600" s="21" t="str">
        <f t="shared" si="559"/>
        <v>Wednesday</v>
      </c>
      <c r="AB4600" s="21" t="str">
        <f>VLOOKUP(U4600,'Currency Sheet'!A:C,3,)</f>
        <v>DOLLAR</v>
      </c>
      <c r="AC4600" s="42" t="str">
        <f>VLOOKUP(P4600,'Customer List'!B:D,3,)</f>
        <v>Local</v>
      </c>
    </row>
    <row r="4601" spans="1:29" x14ac:dyDescent="0.25">
      <c r="A4601" s="21">
        <v>4599</v>
      </c>
      <c r="B4601" s="21" t="s">
        <v>6124</v>
      </c>
      <c r="C4601" s="30">
        <v>45982</v>
      </c>
      <c r="D4601" s="30">
        <v>45987</v>
      </c>
      <c r="E4601" s="47">
        <v>61.2</v>
      </c>
      <c r="F4601" s="47">
        <f t="shared" si="555"/>
        <v>5385.6</v>
      </c>
      <c r="G4601" s="48">
        <f t="shared" si="556"/>
        <v>5385.6</v>
      </c>
      <c r="H4601" s="21">
        <v>304402</v>
      </c>
      <c r="I4601" s="21" t="s">
        <v>6136</v>
      </c>
      <c r="J4601" s="21">
        <v>1</v>
      </c>
      <c r="K4601" s="21">
        <v>1</v>
      </c>
      <c r="L4601" s="21">
        <f t="shared" si="549"/>
        <v>0</v>
      </c>
      <c r="M4601" s="21" t="s">
        <v>6294</v>
      </c>
      <c r="N4601" s="30">
        <v>45990</v>
      </c>
      <c r="O4601" s="48">
        <v>10200</v>
      </c>
      <c r="P4601" s="21" t="s">
        <v>629</v>
      </c>
      <c r="Q4601" s="21">
        <v>58158737836</v>
      </c>
      <c r="R4601" s="21" t="s">
        <v>6107</v>
      </c>
      <c r="S4601" s="3">
        <v>4</v>
      </c>
      <c r="T4601" s="37"/>
      <c r="U4601" s="21" t="s">
        <v>18</v>
      </c>
      <c r="V4601" s="21" t="str">
        <f>VLOOKUP(P4601,'Customer List'!B:C,2,)</f>
        <v>Gujrat</v>
      </c>
      <c r="W4601" s="38"/>
      <c r="X4601" s="30">
        <v>45992</v>
      </c>
      <c r="Y4601" s="21">
        <f t="shared" si="557"/>
        <v>2</v>
      </c>
      <c r="Z4601" s="21" t="str">
        <f t="shared" si="558"/>
        <v>Saturday</v>
      </c>
      <c r="AA4601" s="21" t="str">
        <f t="shared" si="559"/>
        <v>Monday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x14ac:dyDescent="0.25">
      <c r="A4602" s="21">
        <v>4600</v>
      </c>
      <c r="B4602" s="21" t="s">
        <v>6124</v>
      </c>
      <c r="C4602" s="30">
        <v>45982</v>
      </c>
      <c r="D4602" s="30">
        <v>45987</v>
      </c>
      <c r="E4602" s="47">
        <v>123.6</v>
      </c>
      <c r="F4602" s="47">
        <f t="shared" si="555"/>
        <v>10876.8</v>
      </c>
      <c r="G4602" s="48">
        <f t="shared" si="556"/>
        <v>10876.8</v>
      </c>
      <c r="H4602" s="21">
        <v>308102</v>
      </c>
      <c r="I4602" s="21" t="s">
        <v>5074</v>
      </c>
      <c r="J4602" s="21">
        <v>1</v>
      </c>
      <c r="K4602" s="21">
        <v>1</v>
      </c>
      <c r="L4602" s="21">
        <f t="shared" si="549"/>
        <v>0</v>
      </c>
      <c r="M4602" s="21" t="s">
        <v>6281</v>
      </c>
      <c r="N4602" s="30">
        <v>45990</v>
      </c>
      <c r="O4602" s="48">
        <v>19158</v>
      </c>
      <c r="P4602" s="21" t="s">
        <v>295</v>
      </c>
      <c r="Q4602" s="21">
        <v>58158738912</v>
      </c>
      <c r="R4602" s="21" t="s">
        <v>6107</v>
      </c>
      <c r="S4602" s="3">
        <v>4</v>
      </c>
      <c r="T4602" s="37"/>
      <c r="U4602" s="21" t="s">
        <v>18</v>
      </c>
      <c r="V4602" s="21" t="str">
        <f>VLOOKUP(P4602,'Customer List'!B:C,2,)</f>
        <v>Kerala</v>
      </c>
      <c r="W4602" s="38"/>
      <c r="X4602" s="30">
        <v>45994</v>
      </c>
      <c r="Y4602" s="21">
        <f t="shared" si="557"/>
        <v>4</v>
      </c>
      <c r="Z4602" s="21" t="str">
        <f t="shared" si="558"/>
        <v>Saturday</v>
      </c>
      <c r="AA4602" s="21" t="str">
        <f t="shared" si="559"/>
        <v>Wednesday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x14ac:dyDescent="0.25">
      <c r="A4603" s="21">
        <v>4601</v>
      </c>
      <c r="B4603" s="21" t="s">
        <v>6124</v>
      </c>
      <c r="C4603" s="30">
        <v>45982</v>
      </c>
      <c r="D4603" s="30">
        <v>45987</v>
      </c>
      <c r="E4603" s="47">
        <v>154.80000000000001</v>
      </c>
      <c r="F4603" s="47">
        <f t="shared" si="555"/>
        <v>13622.400000000001</v>
      </c>
      <c r="G4603" s="48">
        <f t="shared" si="556"/>
        <v>13622.400000000001</v>
      </c>
      <c r="H4603" s="21">
        <v>308104</v>
      </c>
      <c r="I4603" s="21" t="s">
        <v>5074</v>
      </c>
      <c r="J4603" s="21">
        <v>1</v>
      </c>
      <c r="K4603" s="21">
        <v>1</v>
      </c>
      <c r="L4603" s="21">
        <f t="shared" si="549"/>
        <v>0</v>
      </c>
      <c r="M4603" s="21" t="s">
        <v>6291</v>
      </c>
      <c r="N4603" s="30">
        <v>45990</v>
      </c>
      <c r="O4603" s="48">
        <v>27993</v>
      </c>
      <c r="P4603" s="21" t="s">
        <v>630</v>
      </c>
      <c r="Q4603" s="21">
        <v>58158738691</v>
      </c>
      <c r="R4603" s="21" t="s">
        <v>6107</v>
      </c>
      <c r="S4603" s="3">
        <v>4</v>
      </c>
      <c r="T4603" s="37"/>
      <c r="U4603" s="21" t="s">
        <v>18</v>
      </c>
      <c r="V4603" s="21" t="str">
        <f>VLOOKUP(P4603,'Customer List'!B:C,2,)</f>
        <v>Telangana</v>
      </c>
      <c r="W4603" s="38"/>
      <c r="X4603" s="30">
        <v>45992</v>
      </c>
      <c r="Y4603" s="21">
        <f t="shared" si="557"/>
        <v>2</v>
      </c>
      <c r="Z4603" s="21" t="str">
        <f t="shared" si="558"/>
        <v>Saturday</v>
      </c>
      <c r="AA4603" s="21" t="str">
        <f>IF(X4603="", "", TEXT(X4603, "dddd"))</f>
        <v>Monday</v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x14ac:dyDescent="0.25">
      <c r="A4604" s="21">
        <v>4602</v>
      </c>
      <c r="B4604" s="21" t="s">
        <v>6124</v>
      </c>
      <c r="C4604" s="30">
        <v>45982</v>
      </c>
      <c r="D4604" s="30">
        <v>45987</v>
      </c>
      <c r="E4604" s="47">
        <v>266.7</v>
      </c>
      <c r="F4604" s="47">
        <f t="shared" si="555"/>
        <v>23469.599999999999</v>
      </c>
      <c r="G4604" s="48">
        <f t="shared" si="556"/>
        <v>23469.599999999999</v>
      </c>
      <c r="H4604" s="21">
        <v>310930</v>
      </c>
      <c r="I4604" s="21" t="s">
        <v>4777</v>
      </c>
      <c r="J4604" s="21">
        <v>1</v>
      </c>
      <c r="K4604" s="21">
        <v>1</v>
      </c>
      <c r="L4604" s="21">
        <f t="shared" si="549"/>
        <v>0</v>
      </c>
      <c r="M4604" s="21" t="s">
        <v>6278</v>
      </c>
      <c r="N4604" s="30">
        <v>45990</v>
      </c>
      <c r="O4604" s="48">
        <v>38385.75</v>
      </c>
      <c r="P4604" s="21" t="s">
        <v>6127</v>
      </c>
      <c r="Q4604" s="21">
        <v>58158740312</v>
      </c>
      <c r="R4604" s="21" t="s">
        <v>6107</v>
      </c>
      <c r="S4604" s="3">
        <v>4</v>
      </c>
      <c r="T4604" s="37"/>
      <c r="U4604" s="21" t="s">
        <v>18</v>
      </c>
      <c r="V4604" s="21" t="str">
        <f>VLOOKUP(P4604,'Customer List'!B:C,2,)</f>
        <v>BANGALORE</v>
      </c>
      <c r="W4604" s="38"/>
      <c r="X4604" s="30">
        <v>45992</v>
      </c>
      <c r="Y4604" s="21">
        <f t="shared" si="557"/>
        <v>2</v>
      </c>
      <c r="Z4604" s="21" t="str">
        <f t="shared" si="558"/>
        <v>Saturday</v>
      </c>
      <c r="AA4604" s="21" t="str">
        <f t="shared" si="559"/>
        <v>Monday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x14ac:dyDescent="0.25">
      <c r="A4605" s="21">
        <v>4603</v>
      </c>
      <c r="B4605" s="21" t="s">
        <v>6124</v>
      </c>
      <c r="C4605" s="30">
        <v>45982</v>
      </c>
      <c r="D4605" s="30">
        <v>45987</v>
      </c>
      <c r="E4605" s="47">
        <v>109.8</v>
      </c>
      <c r="F4605" s="47">
        <f t="shared" si="555"/>
        <v>9662.4</v>
      </c>
      <c r="G4605" s="48">
        <f t="shared" si="556"/>
        <v>9662.4</v>
      </c>
      <c r="H4605" s="21">
        <v>313402</v>
      </c>
      <c r="I4605" s="21" t="s">
        <v>6137</v>
      </c>
      <c r="J4605" s="21">
        <v>1</v>
      </c>
      <c r="K4605" s="21">
        <v>1</v>
      </c>
      <c r="L4605" s="21">
        <f t="shared" si="549"/>
        <v>0</v>
      </c>
      <c r="M4605" s="21" t="s">
        <v>6281</v>
      </c>
      <c r="N4605" s="30">
        <v>45990</v>
      </c>
      <c r="O4605" s="48">
        <v>17019</v>
      </c>
      <c r="P4605" s="21" t="s">
        <v>295</v>
      </c>
      <c r="Q4605" s="21">
        <v>58158738912</v>
      </c>
      <c r="R4605" s="21" t="s">
        <v>6107</v>
      </c>
      <c r="S4605" s="3">
        <v>4</v>
      </c>
      <c r="T4605" s="37"/>
      <c r="U4605" s="21" t="s">
        <v>18</v>
      </c>
      <c r="V4605" s="21" t="str">
        <f>VLOOKUP(P4605,'Customer List'!B:C,2,)</f>
        <v>Kerala</v>
      </c>
      <c r="W4605" s="38"/>
      <c r="X4605" s="30">
        <v>45994</v>
      </c>
      <c r="Y4605" s="21">
        <f t="shared" si="557"/>
        <v>4</v>
      </c>
      <c r="Z4605" s="21" t="str">
        <f t="shared" si="558"/>
        <v>Saturday</v>
      </c>
      <c r="AA4605" s="21" t="str">
        <f t="shared" si="559"/>
        <v>Wednesday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x14ac:dyDescent="0.25">
      <c r="A4606" s="21">
        <v>4604</v>
      </c>
      <c r="B4606" s="21" t="s">
        <v>6124</v>
      </c>
      <c r="C4606" s="30">
        <v>45982</v>
      </c>
      <c r="D4606" s="30">
        <v>45987</v>
      </c>
      <c r="E4606" s="47">
        <v>16.8</v>
      </c>
      <c r="F4606" s="47">
        <f t="shared" si="555"/>
        <v>1478.4</v>
      </c>
      <c r="G4606" s="48">
        <f t="shared" si="556"/>
        <v>1478.4</v>
      </c>
      <c r="H4606" s="21">
        <v>317307</v>
      </c>
      <c r="I4606" s="21" t="s">
        <v>4767</v>
      </c>
      <c r="J4606" s="21">
        <v>1</v>
      </c>
      <c r="K4606" s="21">
        <v>1</v>
      </c>
      <c r="L4606" s="21">
        <f t="shared" si="549"/>
        <v>0</v>
      </c>
      <c r="M4606" s="21" t="s">
        <v>6290</v>
      </c>
      <c r="N4606" s="30">
        <v>45990</v>
      </c>
      <c r="O4606" s="48">
        <v>2604</v>
      </c>
      <c r="P4606" s="21" t="s">
        <v>626</v>
      </c>
      <c r="Q4606" s="21">
        <v>58158741826</v>
      </c>
      <c r="R4606" s="21" t="s">
        <v>6107</v>
      </c>
      <c r="S4606" s="3">
        <v>4</v>
      </c>
      <c r="T4606" s="37"/>
      <c r="U4606" s="21" t="s">
        <v>18</v>
      </c>
      <c r="V4606" s="21" t="str">
        <f>VLOOKUP(P4606,'Customer List'!B:C,2,)</f>
        <v>Hyderabad</v>
      </c>
      <c r="W4606" s="38"/>
      <c r="X4606" s="30">
        <v>45992</v>
      </c>
      <c r="Y4606" s="21">
        <f t="shared" si="557"/>
        <v>2</v>
      </c>
      <c r="Z4606" s="21" t="str">
        <f t="shared" si="558"/>
        <v>Saturday</v>
      </c>
      <c r="AA4606" s="21" t="str">
        <f t="shared" si="559"/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x14ac:dyDescent="0.25">
      <c r="A4607" s="21">
        <v>4605</v>
      </c>
      <c r="B4607" s="21" t="s">
        <v>6124</v>
      </c>
      <c r="C4607" s="30">
        <v>45982</v>
      </c>
      <c r="D4607" s="30">
        <v>45987</v>
      </c>
      <c r="E4607" s="47">
        <v>19.8</v>
      </c>
      <c r="F4607" s="47">
        <f t="shared" ref="F4607:F4638" si="562">IF(AB4607="DOLLAR",E4607*88,E4607)</f>
        <v>1742.4</v>
      </c>
      <c r="G4607" s="48">
        <f t="shared" ref="G4607:G4638" si="563">F4607*J4607</f>
        <v>1742.4</v>
      </c>
      <c r="H4607" s="21">
        <v>317317</v>
      </c>
      <c r="I4607" s="21" t="s">
        <v>4767</v>
      </c>
      <c r="J4607" s="21">
        <v>1</v>
      </c>
      <c r="K4607" s="21">
        <v>1</v>
      </c>
      <c r="L4607" s="21">
        <f t="shared" si="549"/>
        <v>0</v>
      </c>
      <c r="M4607" s="21" t="s">
        <v>6290</v>
      </c>
      <c r="N4607" s="30">
        <v>45990</v>
      </c>
      <c r="O4607" s="48">
        <v>3069</v>
      </c>
      <c r="P4607" s="21" t="s">
        <v>626</v>
      </c>
      <c r="Q4607" s="21">
        <v>58158741826</v>
      </c>
      <c r="R4607" s="21" t="s">
        <v>6107</v>
      </c>
      <c r="S4607" s="3">
        <v>4</v>
      </c>
      <c r="T4607" s="37"/>
      <c r="U4607" s="21" t="s">
        <v>18</v>
      </c>
      <c r="V4607" s="21" t="str">
        <f>VLOOKUP(P4607,'Customer List'!B:C,2,)</f>
        <v>Hyderabad</v>
      </c>
      <c r="W4607" s="38"/>
      <c r="X4607" s="30">
        <v>45992</v>
      </c>
      <c r="Y4607" s="21">
        <f t="shared" ref="Y4607:Y4638" si="564">IF(X4607="", "", X4607-N4607)</f>
        <v>2</v>
      </c>
      <c r="Z4607" s="21" t="str">
        <f t="shared" ref="Z4607:Z4638" si="565">IF(N4607="", "", TEXT(N4607, "dddd"))</f>
        <v>Saturday</v>
      </c>
      <c r="AA4607" s="21" t="str">
        <f t="shared" ref="AA4607:AA4638" si="566">IF(X4607="", "", TEXT(X4607, "dddd"))</f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x14ac:dyDescent="0.25">
      <c r="A4608" s="21">
        <v>4606</v>
      </c>
      <c r="B4608" s="21" t="s">
        <v>6124</v>
      </c>
      <c r="C4608" s="30">
        <v>45982</v>
      </c>
      <c r="D4608" s="30">
        <v>45987</v>
      </c>
      <c r="E4608" s="47">
        <v>150.5</v>
      </c>
      <c r="F4608" s="47">
        <f t="shared" si="562"/>
        <v>13244</v>
      </c>
      <c r="G4608" s="48">
        <f t="shared" si="563"/>
        <v>13244</v>
      </c>
      <c r="H4608" s="21">
        <v>317323</v>
      </c>
      <c r="I4608" s="21" t="s">
        <v>4767</v>
      </c>
      <c r="J4608" s="21">
        <v>1</v>
      </c>
      <c r="K4608" s="21">
        <v>1</v>
      </c>
      <c r="L4608" s="21">
        <f t="shared" si="549"/>
        <v>0</v>
      </c>
      <c r="M4608" s="21" t="s">
        <v>6290</v>
      </c>
      <c r="N4608" s="30">
        <v>45990</v>
      </c>
      <c r="O4608" s="48">
        <v>19995</v>
      </c>
      <c r="P4608" s="21" t="s">
        <v>626</v>
      </c>
      <c r="Q4608" s="21">
        <v>58158741826</v>
      </c>
      <c r="R4608" s="21" t="s">
        <v>6107</v>
      </c>
      <c r="S4608" s="3">
        <v>4</v>
      </c>
      <c r="T4608" s="37"/>
      <c r="U4608" s="21" t="s">
        <v>18</v>
      </c>
      <c r="V4608" s="21" t="str">
        <f>VLOOKUP(P4608,'Customer List'!B:C,2,)</f>
        <v>Hyderabad</v>
      </c>
      <c r="W4608" s="38"/>
      <c r="X4608" s="30">
        <v>45992</v>
      </c>
      <c r="Y4608" s="21">
        <f t="shared" si="564"/>
        <v>2</v>
      </c>
      <c r="Z4608" s="21" t="str">
        <f t="shared" si="565"/>
        <v>Saturday</v>
      </c>
      <c r="AA4608" s="21" t="str">
        <f t="shared" si="566"/>
        <v>Monday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x14ac:dyDescent="0.25">
      <c r="A4609" s="21">
        <v>4607</v>
      </c>
      <c r="B4609" s="21" t="s">
        <v>6124</v>
      </c>
      <c r="C4609" s="30">
        <v>45982</v>
      </c>
      <c r="D4609" s="30">
        <v>45987</v>
      </c>
      <c r="E4609" s="47">
        <v>150.5</v>
      </c>
      <c r="F4609" s="47">
        <f t="shared" si="562"/>
        <v>13244</v>
      </c>
      <c r="G4609" s="48">
        <f t="shared" si="563"/>
        <v>13244</v>
      </c>
      <c r="H4609" s="21">
        <v>317327</v>
      </c>
      <c r="I4609" s="21" t="s">
        <v>4767</v>
      </c>
      <c r="J4609" s="21">
        <v>1</v>
      </c>
      <c r="K4609" s="21">
        <v>1</v>
      </c>
      <c r="L4609" s="21">
        <f t="shared" si="549"/>
        <v>0</v>
      </c>
      <c r="M4609" s="21" t="s">
        <v>6290</v>
      </c>
      <c r="N4609" s="30">
        <v>45990</v>
      </c>
      <c r="O4609" s="48">
        <v>19995</v>
      </c>
      <c r="P4609" s="21" t="s">
        <v>626</v>
      </c>
      <c r="Q4609" s="21">
        <v>58158741826</v>
      </c>
      <c r="R4609" s="21" t="s">
        <v>6107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si="564"/>
        <v>2</v>
      </c>
      <c r="Z4609" s="21" t="str">
        <f t="shared" si="565"/>
        <v>Saturday</v>
      </c>
      <c r="AA4609" s="21" t="str">
        <f t="shared" si="566"/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x14ac:dyDescent="0.25">
      <c r="A4610" s="21">
        <v>4608</v>
      </c>
      <c r="B4610" s="21" t="s">
        <v>6124</v>
      </c>
      <c r="C4610" s="30">
        <v>45982</v>
      </c>
      <c r="D4610" s="30">
        <v>45987</v>
      </c>
      <c r="E4610" s="47">
        <v>140.69999999999999</v>
      </c>
      <c r="F4610" s="47">
        <f t="shared" si="562"/>
        <v>12381.599999999999</v>
      </c>
      <c r="G4610" s="48">
        <f t="shared" si="563"/>
        <v>12381.599999999999</v>
      </c>
      <c r="H4610" s="21">
        <v>317329</v>
      </c>
      <c r="I4610" s="21" t="s">
        <v>4767</v>
      </c>
      <c r="J4610" s="21">
        <v>1</v>
      </c>
      <c r="K4610" s="21">
        <v>1</v>
      </c>
      <c r="L4610" s="21">
        <f t="shared" si="549"/>
        <v>0</v>
      </c>
      <c r="M4610" s="21" t="s">
        <v>6290</v>
      </c>
      <c r="N4610" s="30">
        <v>45990</v>
      </c>
      <c r="O4610" s="48">
        <v>18693</v>
      </c>
      <c r="P4610" s="21" t="s">
        <v>626</v>
      </c>
      <c r="Q4610" s="21">
        <v>58158741826</v>
      </c>
      <c r="R4610" s="21" t="s">
        <v>6107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si="564"/>
        <v>2</v>
      </c>
      <c r="Z4610" s="21" t="str">
        <f t="shared" si="565"/>
        <v>Saturday</v>
      </c>
      <c r="AA4610" s="21" t="str">
        <f t="shared" si="566"/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x14ac:dyDescent="0.25">
      <c r="A4611" s="21">
        <v>4609</v>
      </c>
      <c r="B4611" s="21" t="s">
        <v>6124</v>
      </c>
      <c r="C4611" s="30">
        <v>45982</v>
      </c>
      <c r="D4611" s="30">
        <v>45987</v>
      </c>
      <c r="E4611" s="47">
        <v>84.6</v>
      </c>
      <c r="F4611" s="47">
        <f t="shared" si="562"/>
        <v>7444.7999999999993</v>
      </c>
      <c r="G4611" s="48">
        <f t="shared" si="563"/>
        <v>7444.7999999999993</v>
      </c>
      <c r="H4611" s="21">
        <v>317337</v>
      </c>
      <c r="I4611" s="21" t="s">
        <v>4767</v>
      </c>
      <c r="J4611" s="21">
        <v>1</v>
      </c>
      <c r="K4611" s="21">
        <v>1</v>
      </c>
      <c r="L4611" s="21">
        <f t="shared" si="549"/>
        <v>0</v>
      </c>
      <c r="M4611" s="21" t="s">
        <v>6290</v>
      </c>
      <c r="N4611" s="30">
        <v>45990</v>
      </c>
      <c r="O4611" s="48">
        <v>13113</v>
      </c>
      <c r="P4611" s="21" t="s">
        <v>626</v>
      </c>
      <c r="Q4611" s="21">
        <v>58158741826</v>
      </c>
      <c r="R4611" s="21" t="s">
        <v>6107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564"/>
        <v>2</v>
      </c>
      <c r="Z4611" s="21" t="str">
        <f t="shared" si="565"/>
        <v>Saturday</v>
      </c>
      <c r="AA4611" s="21" t="str">
        <f t="shared" si="566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x14ac:dyDescent="0.25">
      <c r="A4612" s="21">
        <v>4610</v>
      </c>
      <c r="B4612" s="21" t="s">
        <v>6124</v>
      </c>
      <c r="C4612" s="30">
        <v>45982</v>
      </c>
      <c r="D4612" s="30">
        <v>45987</v>
      </c>
      <c r="E4612" s="47">
        <v>84.6</v>
      </c>
      <c r="F4612" s="47">
        <f t="shared" si="562"/>
        <v>7444.7999999999993</v>
      </c>
      <c r="G4612" s="48">
        <f t="shared" si="563"/>
        <v>7444.7999999999993</v>
      </c>
      <c r="H4612" s="21">
        <v>317341</v>
      </c>
      <c r="I4612" s="21" t="s">
        <v>4767</v>
      </c>
      <c r="J4612" s="21">
        <v>1</v>
      </c>
      <c r="K4612" s="21">
        <v>1</v>
      </c>
      <c r="L4612" s="21">
        <f t="shared" si="549"/>
        <v>0</v>
      </c>
      <c r="M4612" s="21" t="s">
        <v>6290</v>
      </c>
      <c r="N4612" s="30">
        <v>45990</v>
      </c>
      <c r="O4612" s="48">
        <v>13113</v>
      </c>
      <c r="P4612" s="21" t="s">
        <v>626</v>
      </c>
      <c r="Q4612" s="21">
        <v>58158741826</v>
      </c>
      <c r="R4612" s="21" t="s">
        <v>6107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564"/>
        <v>2</v>
      </c>
      <c r="Z4612" s="21" t="str">
        <f t="shared" si="565"/>
        <v>Saturday</v>
      </c>
      <c r="AA4612" s="21" t="str">
        <f t="shared" si="566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x14ac:dyDescent="0.25">
      <c r="A4613" s="21">
        <v>4611</v>
      </c>
      <c r="B4613" s="21" t="s">
        <v>6124</v>
      </c>
      <c r="C4613" s="30">
        <v>45982</v>
      </c>
      <c r="D4613" s="30">
        <v>45987</v>
      </c>
      <c r="E4613" s="47">
        <v>119</v>
      </c>
      <c r="F4613" s="47">
        <f t="shared" si="562"/>
        <v>10472</v>
      </c>
      <c r="G4613" s="48">
        <f t="shared" si="563"/>
        <v>10472</v>
      </c>
      <c r="H4613" s="21">
        <v>317343</v>
      </c>
      <c r="I4613" s="21" t="s">
        <v>4767</v>
      </c>
      <c r="J4613" s="21">
        <v>1</v>
      </c>
      <c r="K4613" s="21">
        <v>1</v>
      </c>
      <c r="L4613" s="21">
        <f t="shared" ref="L4613:L4677" si="567">J4613-K4613</f>
        <v>0</v>
      </c>
      <c r="M4613" s="21" t="s">
        <v>6290</v>
      </c>
      <c r="N4613" s="30">
        <v>45990</v>
      </c>
      <c r="O4613" s="48">
        <v>15810</v>
      </c>
      <c r="P4613" s="21" t="s">
        <v>626</v>
      </c>
      <c r="Q4613" s="21">
        <v>58158741826</v>
      </c>
      <c r="R4613" s="21" t="s">
        <v>6107</v>
      </c>
      <c r="S4613" s="3">
        <v>4</v>
      </c>
      <c r="T4613" s="37"/>
      <c r="U4613" s="21" t="s">
        <v>18</v>
      </c>
      <c r="V4613" s="21" t="str">
        <f>VLOOKUP(P4613,'Customer List'!B:C,2,)</f>
        <v>Hyderabad</v>
      </c>
      <c r="W4613" s="38"/>
      <c r="X4613" s="30">
        <v>45992</v>
      </c>
      <c r="Y4613" s="21">
        <f t="shared" si="564"/>
        <v>2</v>
      </c>
      <c r="Z4613" s="21" t="str">
        <f t="shared" si="565"/>
        <v>Saturday</v>
      </c>
      <c r="AA4613" s="21" t="str">
        <f t="shared" si="566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x14ac:dyDescent="0.25">
      <c r="A4614" s="21">
        <v>4612</v>
      </c>
      <c r="B4614" s="21" t="s">
        <v>6124</v>
      </c>
      <c r="C4614" s="30">
        <v>45982</v>
      </c>
      <c r="D4614" s="30">
        <v>45987</v>
      </c>
      <c r="E4614" s="47">
        <v>284.89999999999998</v>
      </c>
      <c r="F4614" s="47">
        <f t="shared" si="562"/>
        <v>25071.199999999997</v>
      </c>
      <c r="G4614" s="48">
        <f t="shared" si="563"/>
        <v>50142.399999999994</v>
      </c>
      <c r="H4614" s="21">
        <v>318340</v>
      </c>
      <c r="I4614" s="21" t="s">
        <v>4779</v>
      </c>
      <c r="J4614" s="21">
        <v>2</v>
      </c>
      <c r="K4614" s="21">
        <v>2</v>
      </c>
      <c r="L4614" s="21">
        <f t="shared" si="567"/>
        <v>0</v>
      </c>
      <c r="M4614" s="21" t="s">
        <v>6288</v>
      </c>
      <c r="N4614" s="30">
        <v>45990</v>
      </c>
      <c r="O4614" s="48">
        <v>75702</v>
      </c>
      <c r="P4614" s="21" t="s">
        <v>6163</v>
      </c>
      <c r="Q4614" s="21">
        <v>58158740743</v>
      </c>
      <c r="R4614" s="21" t="s">
        <v>6107</v>
      </c>
      <c r="S4614" s="3">
        <v>4</v>
      </c>
      <c r="T4614" s="37"/>
      <c r="U4614" s="21" t="s">
        <v>18</v>
      </c>
      <c r="V4614" s="21" t="str">
        <f>VLOOKUP(P4614,'Customer List'!B:C,2,)</f>
        <v>Chennai</v>
      </c>
      <c r="W4614" s="38"/>
      <c r="X4614" s="30">
        <v>45992</v>
      </c>
      <c r="Y4614" s="21">
        <f t="shared" si="564"/>
        <v>2</v>
      </c>
      <c r="Z4614" s="21" t="str">
        <f t="shared" si="565"/>
        <v>Saturday</v>
      </c>
      <c r="AA4614" s="21" t="str">
        <f t="shared" si="566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x14ac:dyDescent="0.25">
      <c r="A4615" s="21">
        <v>4613</v>
      </c>
      <c r="B4615" s="21" t="s">
        <v>6124</v>
      </c>
      <c r="C4615" s="30">
        <v>45982</v>
      </c>
      <c r="D4615" s="30">
        <v>45987</v>
      </c>
      <c r="E4615" s="47">
        <v>292.60000000000002</v>
      </c>
      <c r="F4615" s="47">
        <f t="shared" si="562"/>
        <v>25748.800000000003</v>
      </c>
      <c r="G4615" s="48">
        <f t="shared" si="563"/>
        <v>25748.800000000003</v>
      </c>
      <c r="H4615" s="21">
        <v>323050</v>
      </c>
      <c r="I4615" s="21" t="s">
        <v>6138</v>
      </c>
      <c r="J4615" s="21">
        <v>1</v>
      </c>
      <c r="K4615" s="21">
        <v>1</v>
      </c>
      <c r="L4615" s="21">
        <f t="shared" si="567"/>
        <v>0</v>
      </c>
      <c r="M4615" s="21" t="s">
        <v>6279</v>
      </c>
      <c r="N4615" s="30">
        <v>45990</v>
      </c>
      <c r="O4615" s="48">
        <v>38874</v>
      </c>
      <c r="P4615" s="21" t="s">
        <v>288</v>
      </c>
      <c r="Q4615" s="21">
        <v>58158738201</v>
      </c>
      <c r="R4615" s="21" t="s">
        <v>6107</v>
      </c>
      <c r="S4615" s="3">
        <v>4</v>
      </c>
      <c r="T4615" s="37"/>
      <c r="U4615" s="21" t="s">
        <v>18</v>
      </c>
      <c r="V4615" s="21" t="str">
        <f>VLOOKUP(P4615,'Customer List'!B:C,2,)</f>
        <v>Banglore</v>
      </c>
      <c r="W4615" s="38"/>
      <c r="X4615" s="30">
        <v>45992</v>
      </c>
      <c r="Y4615" s="21">
        <f t="shared" si="564"/>
        <v>2</v>
      </c>
      <c r="Z4615" s="21" t="str">
        <f t="shared" si="565"/>
        <v>Saturday</v>
      </c>
      <c r="AA4615" s="21" t="str">
        <f t="shared" si="566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x14ac:dyDescent="0.25">
      <c r="A4616" s="21">
        <v>4614</v>
      </c>
      <c r="B4616" s="21" t="s">
        <v>6124</v>
      </c>
      <c r="C4616" s="30">
        <v>45982</v>
      </c>
      <c r="D4616" s="30">
        <v>45987</v>
      </c>
      <c r="E4616" s="47">
        <v>229.2</v>
      </c>
      <c r="F4616" s="47">
        <f t="shared" si="562"/>
        <v>20169.599999999999</v>
      </c>
      <c r="G4616" s="48">
        <f t="shared" si="563"/>
        <v>20169.599999999999</v>
      </c>
      <c r="H4616" s="21">
        <v>325622</v>
      </c>
      <c r="I4616" s="21" t="s">
        <v>5178</v>
      </c>
      <c r="J4616" s="21">
        <v>1</v>
      </c>
      <c r="K4616" s="21">
        <v>1</v>
      </c>
      <c r="L4616" s="21">
        <f t="shared" si="567"/>
        <v>0</v>
      </c>
      <c r="M4616" s="21" t="s">
        <v>6279</v>
      </c>
      <c r="N4616" s="30">
        <v>45990</v>
      </c>
      <c r="O4616" s="48">
        <v>35526</v>
      </c>
      <c r="P4616" s="21" t="s">
        <v>288</v>
      </c>
      <c r="Q4616" s="21">
        <v>58158738201</v>
      </c>
      <c r="R4616" s="21" t="s">
        <v>6107</v>
      </c>
      <c r="S4616" s="3">
        <v>4</v>
      </c>
      <c r="T4616" s="37"/>
      <c r="U4616" s="21" t="s">
        <v>18</v>
      </c>
      <c r="V4616" s="21" t="str">
        <f>VLOOKUP(P4616,'Customer List'!B:C,2,)</f>
        <v>Banglore</v>
      </c>
      <c r="W4616" s="38"/>
      <c r="X4616" s="30">
        <v>45992</v>
      </c>
      <c r="Y4616" s="21">
        <f t="shared" si="564"/>
        <v>2</v>
      </c>
      <c r="Z4616" s="21" t="str">
        <f t="shared" si="565"/>
        <v>Saturday</v>
      </c>
      <c r="AA4616" s="21" t="str">
        <f t="shared" si="566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x14ac:dyDescent="0.25">
      <c r="A4617" s="21">
        <v>4615</v>
      </c>
      <c r="B4617" s="21" t="s">
        <v>6124</v>
      </c>
      <c r="C4617" s="30">
        <v>45982</v>
      </c>
      <c r="D4617" s="30">
        <v>45987</v>
      </c>
      <c r="E4617" s="47">
        <v>296.8</v>
      </c>
      <c r="F4617" s="47">
        <f t="shared" si="562"/>
        <v>26118.400000000001</v>
      </c>
      <c r="G4617" s="48">
        <f t="shared" si="563"/>
        <v>26118.400000000001</v>
      </c>
      <c r="H4617" s="21">
        <v>329740</v>
      </c>
      <c r="I4617" s="21" t="s">
        <v>5385</v>
      </c>
      <c r="J4617" s="21">
        <v>1</v>
      </c>
      <c r="K4617" s="21">
        <v>1</v>
      </c>
      <c r="L4617" s="21">
        <f t="shared" si="567"/>
        <v>0</v>
      </c>
      <c r="M4617" s="21" t="s">
        <v>6279</v>
      </c>
      <c r="N4617" s="30">
        <v>45990</v>
      </c>
      <c r="O4617" s="48">
        <v>39432</v>
      </c>
      <c r="P4617" s="21" t="s">
        <v>288</v>
      </c>
      <c r="Q4617" s="21">
        <v>58158738201</v>
      </c>
      <c r="R4617" s="21" t="s">
        <v>6107</v>
      </c>
      <c r="S4617" s="3">
        <v>4</v>
      </c>
      <c r="T4617" s="37"/>
      <c r="U4617" s="21" t="s">
        <v>18</v>
      </c>
      <c r="V4617" s="21" t="str">
        <f>VLOOKUP(P4617,'Customer List'!B:C,2,)</f>
        <v>Banglore</v>
      </c>
      <c r="W4617" s="38"/>
      <c r="X4617" s="30">
        <v>45992</v>
      </c>
      <c r="Y4617" s="21">
        <f t="shared" si="564"/>
        <v>2</v>
      </c>
      <c r="Z4617" s="21" t="str">
        <f t="shared" si="565"/>
        <v>Saturday</v>
      </c>
      <c r="AA4617" s="21" t="str">
        <f t="shared" si="566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x14ac:dyDescent="0.25">
      <c r="A4618" s="21">
        <v>4616</v>
      </c>
      <c r="B4618" s="21" t="s">
        <v>6124</v>
      </c>
      <c r="C4618" s="30">
        <v>45982</v>
      </c>
      <c r="D4618" s="30">
        <v>45987</v>
      </c>
      <c r="E4618" s="47">
        <v>281.39999999999998</v>
      </c>
      <c r="F4618" s="47">
        <f t="shared" si="562"/>
        <v>24763.199999999997</v>
      </c>
      <c r="G4618" s="48">
        <f t="shared" si="563"/>
        <v>24763.199999999997</v>
      </c>
      <c r="H4618" s="21">
        <v>329920</v>
      </c>
      <c r="I4618" s="21" t="s">
        <v>4781</v>
      </c>
      <c r="J4618" s="21">
        <v>1</v>
      </c>
      <c r="K4618" s="21">
        <v>1</v>
      </c>
      <c r="L4618" s="21">
        <f t="shared" si="567"/>
        <v>0</v>
      </c>
      <c r="M4618" s="21" t="s">
        <v>6279</v>
      </c>
      <c r="N4618" s="30">
        <v>45990</v>
      </c>
      <c r="O4618" s="48">
        <v>37386</v>
      </c>
      <c r="P4618" s="21" t="s">
        <v>288</v>
      </c>
      <c r="Q4618" s="21">
        <v>58158738201</v>
      </c>
      <c r="R4618" s="21" t="s">
        <v>6107</v>
      </c>
      <c r="S4618" s="3">
        <v>4</v>
      </c>
      <c r="T4618" s="37"/>
      <c r="U4618" s="21" t="s">
        <v>18</v>
      </c>
      <c r="V4618" s="21" t="str">
        <f>VLOOKUP(P4618,'Customer List'!B:C,2,)</f>
        <v>Banglore</v>
      </c>
      <c r="W4618" s="38"/>
      <c r="X4618" s="30">
        <v>45992</v>
      </c>
      <c r="Y4618" s="21">
        <f t="shared" si="564"/>
        <v>2</v>
      </c>
      <c r="Z4618" s="21" t="str">
        <f t="shared" si="565"/>
        <v>Saturday</v>
      </c>
      <c r="AA4618" s="21" t="str">
        <f t="shared" si="566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x14ac:dyDescent="0.25">
      <c r="A4619" s="21">
        <v>4617</v>
      </c>
      <c r="B4619" s="21" t="s">
        <v>6124</v>
      </c>
      <c r="C4619" s="30">
        <v>45982</v>
      </c>
      <c r="D4619" s="30">
        <v>45987</v>
      </c>
      <c r="E4619" s="47">
        <v>91.8</v>
      </c>
      <c r="F4619" s="47">
        <f t="shared" si="562"/>
        <v>8078.4</v>
      </c>
      <c r="G4619" s="48">
        <f t="shared" si="563"/>
        <v>8078.4</v>
      </c>
      <c r="H4619" s="21">
        <v>339203</v>
      </c>
      <c r="I4619" s="21" t="s">
        <v>6139</v>
      </c>
      <c r="J4619" s="21">
        <v>1</v>
      </c>
      <c r="K4619" s="21">
        <v>1</v>
      </c>
      <c r="L4619" s="21">
        <f t="shared" si="567"/>
        <v>0</v>
      </c>
      <c r="M4619" s="21" t="s">
        <v>6292</v>
      </c>
      <c r="N4619" s="30">
        <v>45990</v>
      </c>
      <c r="O4619" s="48">
        <v>14229</v>
      </c>
      <c r="P4619" s="21" t="s">
        <v>658</v>
      </c>
      <c r="Q4619" s="21">
        <v>58158742600</v>
      </c>
      <c r="R4619" s="21" t="s">
        <v>6107</v>
      </c>
      <c r="S4619" s="3">
        <v>4</v>
      </c>
      <c r="T4619" s="37"/>
      <c r="U4619" s="21" t="s">
        <v>18</v>
      </c>
      <c r="V4619" s="21" t="str">
        <f>VLOOKUP(P4619,'Customer List'!B:C,2,)</f>
        <v>Bhopal</v>
      </c>
      <c r="W4619" s="38"/>
      <c r="X4619" s="30">
        <v>45992</v>
      </c>
      <c r="Y4619" s="21">
        <f t="shared" si="564"/>
        <v>2</v>
      </c>
      <c r="Z4619" s="21" t="str">
        <f t="shared" si="565"/>
        <v>Saturday</v>
      </c>
      <c r="AA4619" s="21" t="str">
        <f t="shared" si="566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x14ac:dyDescent="0.25">
      <c r="A4620" s="21">
        <v>4618</v>
      </c>
      <c r="B4620" s="21" t="s">
        <v>6124</v>
      </c>
      <c r="C4620" s="30">
        <v>45982</v>
      </c>
      <c r="D4620" s="30">
        <v>45987</v>
      </c>
      <c r="E4620" s="47">
        <v>193.8</v>
      </c>
      <c r="F4620" s="47">
        <f t="shared" si="562"/>
        <v>17054.400000000001</v>
      </c>
      <c r="G4620" s="48">
        <f t="shared" si="563"/>
        <v>17054.400000000001</v>
      </c>
      <c r="H4620" s="21">
        <v>350510</v>
      </c>
      <c r="I4620" s="21" t="s">
        <v>5848</v>
      </c>
      <c r="J4620" s="21">
        <v>1</v>
      </c>
      <c r="K4620" s="21">
        <v>1</v>
      </c>
      <c r="L4620" s="21">
        <f t="shared" si="567"/>
        <v>0</v>
      </c>
      <c r="M4620" s="21" t="s">
        <v>6278</v>
      </c>
      <c r="N4620" s="30">
        <v>45990</v>
      </c>
      <c r="O4620" s="48">
        <v>32542.25</v>
      </c>
      <c r="P4620" s="21" t="s">
        <v>6127</v>
      </c>
      <c r="Q4620" s="21">
        <v>58158740312</v>
      </c>
      <c r="R4620" s="21" t="s">
        <v>6107</v>
      </c>
      <c r="S4620" s="3">
        <v>4</v>
      </c>
      <c r="T4620" s="37"/>
      <c r="U4620" s="21" t="s">
        <v>18</v>
      </c>
      <c r="V4620" s="21" t="str">
        <f>VLOOKUP(P4620,'Customer List'!B:C,2,)</f>
        <v>BANGALORE</v>
      </c>
      <c r="W4620" s="38"/>
      <c r="X4620" s="30">
        <v>45992</v>
      </c>
      <c r="Y4620" s="21">
        <f t="shared" si="564"/>
        <v>2</v>
      </c>
      <c r="Z4620" s="21" t="str">
        <f t="shared" si="565"/>
        <v>Saturday</v>
      </c>
      <c r="AA4620" s="21" t="str">
        <f t="shared" si="566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x14ac:dyDescent="0.25">
      <c r="A4621" s="21">
        <v>4619</v>
      </c>
      <c r="B4621" s="21" t="s">
        <v>6124</v>
      </c>
      <c r="C4621" s="30">
        <v>45982</v>
      </c>
      <c r="D4621" s="30">
        <v>45987</v>
      </c>
      <c r="E4621" s="47">
        <v>75</v>
      </c>
      <c r="F4621" s="47">
        <f t="shared" si="562"/>
        <v>6600</v>
      </c>
      <c r="G4621" s="48">
        <f t="shared" si="563"/>
        <v>6600</v>
      </c>
      <c r="H4621" s="21">
        <v>351503</v>
      </c>
      <c r="I4621" s="21" t="s">
        <v>6140</v>
      </c>
      <c r="J4621" s="21">
        <v>1</v>
      </c>
      <c r="K4621" s="21">
        <v>1</v>
      </c>
      <c r="L4621" s="21">
        <f t="shared" si="567"/>
        <v>0</v>
      </c>
      <c r="M4621" s="21" t="s">
        <v>6292</v>
      </c>
      <c r="N4621" s="30">
        <v>45990</v>
      </c>
      <c r="O4621" s="48">
        <v>11625</v>
      </c>
      <c r="P4621" s="21" t="s">
        <v>658</v>
      </c>
      <c r="Q4621" s="21">
        <v>58158742600</v>
      </c>
      <c r="R4621" s="21" t="s">
        <v>6107</v>
      </c>
      <c r="S4621" s="3">
        <v>4</v>
      </c>
      <c r="T4621" s="37"/>
      <c r="U4621" s="21" t="s">
        <v>18</v>
      </c>
      <c r="V4621" s="21" t="str">
        <f>VLOOKUP(P4621,'Customer List'!B:C,2,)</f>
        <v>Bhopal</v>
      </c>
      <c r="W4621" s="38"/>
      <c r="X4621" s="30">
        <v>45992</v>
      </c>
      <c r="Y4621" s="21">
        <f t="shared" si="564"/>
        <v>2</v>
      </c>
      <c r="Z4621" s="21" t="str">
        <f t="shared" si="565"/>
        <v>Saturday</v>
      </c>
      <c r="AA4621" s="21" t="str">
        <f t="shared" si="566"/>
        <v>Monday</v>
      </c>
      <c r="AB4621" s="21" t="str">
        <f>VLOOKUP(U4621,'Currency Sheet'!A:C,3,)</f>
        <v>DOLLAR</v>
      </c>
      <c r="AC4621" s="42" t="str">
        <f>VLOOKUP(P4621,'Customer List'!B:D,3,)</f>
        <v>OutStation</v>
      </c>
    </row>
    <row r="4622" spans="1:29" x14ac:dyDescent="0.25">
      <c r="A4622" s="21">
        <v>4620</v>
      </c>
      <c r="B4622" s="21" t="s">
        <v>6124</v>
      </c>
      <c r="C4622" s="30">
        <v>45982</v>
      </c>
      <c r="D4622" s="30">
        <v>45987</v>
      </c>
      <c r="E4622" s="47">
        <v>77.399999999999991</v>
      </c>
      <c r="F4622" s="47">
        <f t="shared" si="562"/>
        <v>6811.1999999999989</v>
      </c>
      <c r="G4622" s="48">
        <f t="shared" si="563"/>
        <v>74923.199999999983</v>
      </c>
      <c r="H4622" s="21">
        <v>353603</v>
      </c>
      <c r="I4622" s="21" t="s">
        <v>6141</v>
      </c>
      <c r="J4622" s="21">
        <v>11</v>
      </c>
      <c r="K4622" s="21">
        <v>11</v>
      </c>
      <c r="L4622" s="21">
        <f t="shared" si="567"/>
        <v>0</v>
      </c>
      <c r="M4622" s="21" t="s">
        <v>6177</v>
      </c>
      <c r="N4622" s="30">
        <v>45988</v>
      </c>
      <c r="O4622" s="48">
        <v>130407.2</v>
      </c>
      <c r="P4622" s="21" t="s">
        <v>652</v>
      </c>
      <c r="Q4622" s="21"/>
      <c r="R4622" s="21"/>
      <c r="S4622" s="3">
        <v>4</v>
      </c>
      <c r="T4622" s="37"/>
      <c r="U4622" s="21" t="s">
        <v>18</v>
      </c>
      <c r="V4622" s="21" t="str">
        <f>VLOOKUP(P4622,'Customer List'!B:C,2,)</f>
        <v>Delhi</v>
      </c>
      <c r="W4622" s="38"/>
      <c r="X4622" s="30" t="str">
        <f t="shared" ref="X4622" si="568">IF(OR(R4622 = "PRIYANKA MADAM", R4622 = "DEEPAK", R4622 = "PORTER"),N4622,"")</f>
        <v/>
      </c>
      <c r="Y4622" s="21" t="str">
        <f t="shared" si="564"/>
        <v/>
      </c>
      <c r="Z4622" s="21" t="str">
        <f t="shared" si="565"/>
        <v>Thursday</v>
      </c>
      <c r="AA4622" s="21" t="str">
        <f t="shared" si="566"/>
        <v/>
      </c>
      <c r="AB4622" s="21" t="str">
        <f>VLOOKUP(U4622,'Currency Sheet'!A:C,3,)</f>
        <v>DOLLAR</v>
      </c>
      <c r="AC4622" s="42" t="str">
        <f>VLOOKUP(P4622,'Customer List'!B:D,3,)</f>
        <v>Local</v>
      </c>
    </row>
    <row r="4623" spans="1:29" x14ac:dyDescent="0.25">
      <c r="A4623" s="21">
        <v>4621</v>
      </c>
      <c r="B4623" s="21" t="s">
        <v>6124</v>
      </c>
      <c r="C4623" s="30">
        <v>45982</v>
      </c>
      <c r="D4623" s="30">
        <v>45987</v>
      </c>
      <c r="E4623" s="47">
        <v>202.79999999999998</v>
      </c>
      <c r="F4623" s="47">
        <f t="shared" si="562"/>
        <v>17846.399999999998</v>
      </c>
      <c r="G4623" s="48">
        <f t="shared" si="563"/>
        <v>53539.199999999997</v>
      </c>
      <c r="H4623" s="21">
        <v>353606</v>
      </c>
      <c r="I4623" s="21" t="s">
        <v>6141</v>
      </c>
      <c r="J4623" s="21">
        <v>3</v>
      </c>
      <c r="K4623" s="21">
        <v>3</v>
      </c>
      <c r="L4623" s="21">
        <f t="shared" si="567"/>
        <v>0</v>
      </c>
      <c r="M4623" s="21" t="s">
        <v>6288</v>
      </c>
      <c r="N4623" s="30">
        <v>45990</v>
      </c>
      <c r="O4623" s="48">
        <v>94302</v>
      </c>
      <c r="P4623" s="21" t="s">
        <v>6163</v>
      </c>
      <c r="Q4623" s="21">
        <v>58158740743</v>
      </c>
      <c r="R4623" s="21" t="s">
        <v>6107</v>
      </c>
      <c r="S4623" s="3">
        <v>4</v>
      </c>
      <c r="T4623" s="37"/>
      <c r="U4623" s="21" t="s">
        <v>18</v>
      </c>
      <c r="V4623" s="21" t="str">
        <f>VLOOKUP(P4623,'Customer List'!B:C,2,)</f>
        <v>Chennai</v>
      </c>
      <c r="W4623" s="38"/>
      <c r="X4623" s="30">
        <v>45992</v>
      </c>
      <c r="Y4623" s="21">
        <f t="shared" si="564"/>
        <v>2</v>
      </c>
      <c r="Z4623" s="21" t="str">
        <f t="shared" si="565"/>
        <v>Saturday</v>
      </c>
      <c r="AA4623" s="21" t="str">
        <f t="shared" si="566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x14ac:dyDescent="0.25">
      <c r="A4624" s="21">
        <v>4622</v>
      </c>
      <c r="B4624" s="21" t="s">
        <v>6124</v>
      </c>
      <c r="C4624" s="30">
        <v>45982</v>
      </c>
      <c r="D4624" s="30">
        <v>45987</v>
      </c>
      <c r="E4624" s="47">
        <v>197.4</v>
      </c>
      <c r="F4624" s="47">
        <f t="shared" si="562"/>
        <v>17371.2</v>
      </c>
      <c r="G4624" s="48">
        <f t="shared" si="563"/>
        <v>17371.2</v>
      </c>
      <c r="H4624" s="21">
        <v>357226</v>
      </c>
      <c r="I4624" s="21" t="s">
        <v>5805</v>
      </c>
      <c r="J4624" s="21">
        <v>1</v>
      </c>
      <c r="K4624" s="21">
        <v>1</v>
      </c>
      <c r="L4624" s="21">
        <f t="shared" si="567"/>
        <v>0</v>
      </c>
      <c r="M4624" s="21" t="s">
        <v>6283</v>
      </c>
      <c r="N4624" s="30">
        <v>45990</v>
      </c>
      <c r="O4624" s="48">
        <v>30597</v>
      </c>
      <c r="P4624" s="21" t="s">
        <v>26</v>
      </c>
      <c r="Q4624" s="21" t="s">
        <v>6323</v>
      </c>
      <c r="R4624" s="21" t="s">
        <v>6107</v>
      </c>
      <c r="S4624" s="3">
        <v>4</v>
      </c>
      <c r="T4624" s="37"/>
      <c r="U4624" s="21" t="s">
        <v>18</v>
      </c>
      <c r="V4624" s="21" t="str">
        <f>VLOOKUP(P4624,'Customer List'!B:C,2,)</f>
        <v>Chandigarh</v>
      </c>
      <c r="W4624" s="38"/>
      <c r="X4624" s="30">
        <v>45992</v>
      </c>
      <c r="Y4624" s="21">
        <f t="shared" si="564"/>
        <v>2</v>
      </c>
      <c r="Z4624" s="21" t="str">
        <f t="shared" si="565"/>
        <v>Saturday</v>
      </c>
      <c r="AA4624" s="21" t="str">
        <f t="shared" si="566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x14ac:dyDescent="0.25">
      <c r="A4625" s="21">
        <v>4623</v>
      </c>
      <c r="B4625" s="21" t="s">
        <v>6124</v>
      </c>
      <c r="C4625" s="30">
        <v>45982</v>
      </c>
      <c r="D4625" s="30">
        <v>45987</v>
      </c>
      <c r="E4625" s="47">
        <v>53.4</v>
      </c>
      <c r="F4625" s="47">
        <f t="shared" si="562"/>
        <v>4699.2</v>
      </c>
      <c r="G4625" s="48">
        <f t="shared" si="563"/>
        <v>4699.2</v>
      </c>
      <c r="H4625" s="21">
        <v>362601</v>
      </c>
      <c r="I4625" s="21" t="s">
        <v>6013</v>
      </c>
      <c r="J4625" s="21">
        <v>1</v>
      </c>
      <c r="K4625" s="21">
        <v>1</v>
      </c>
      <c r="L4625" s="21">
        <f t="shared" si="567"/>
        <v>0</v>
      </c>
      <c r="M4625" s="21" t="s">
        <v>6292</v>
      </c>
      <c r="N4625" s="30">
        <v>45990</v>
      </c>
      <c r="O4625" s="48">
        <v>8277</v>
      </c>
      <c r="P4625" s="21" t="s">
        <v>658</v>
      </c>
      <c r="Q4625" s="21">
        <v>58158742600</v>
      </c>
      <c r="R4625" s="21" t="s">
        <v>6107</v>
      </c>
      <c r="S4625" s="3">
        <v>4</v>
      </c>
      <c r="T4625" s="37"/>
      <c r="U4625" s="21" t="s">
        <v>18</v>
      </c>
      <c r="V4625" s="21" t="str">
        <f>VLOOKUP(P4625,'Customer List'!B:C,2,)</f>
        <v>Bhopal</v>
      </c>
      <c r="W4625" s="38"/>
      <c r="X4625" s="30">
        <v>45992</v>
      </c>
      <c r="Y4625" s="21">
        <f t="shared" si="564"/>
        <v>2</v>
      </c>
      <c r="Z4625" s="21" t="str">
        <f t="shared" si="565"/>
        <v>Saturday</v>
      </c>
      <c r="AA4625" s="21" t="str">
        <f t="shared" si="566"/>
        <v>Monday</v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x14ac:dyDescent="0.25">
      <c r="A4626" s="21">
        <v>4624</v>
      </c>
      <c r="B4626" s="21" t="s">
        <v>6124</v>
      </c>
      <c r="C4626" s="30">
        <v>45982</v>
      </c>
      <c r="D4626" s="30">
        <v>45987</v>
      </c>
      <c r="E4626" s="47">
        <v>95.4</v>
      </c>
      <c r="F4626" s="47">
        <f t="shared" si="562"/>
        <v>8395.2000000000007</v>
      </c>
      <c r="G4626" s="48">
        <f t="shared" si="563"/>
        <v>8395.2000000000007</v>
      </c>
      <c r="H4626" s="21">
        <v>362607</v>
      </c>
      <c r="I4626" s="21" t="s">
        <v>6013</v>
      </c>
      <c r="J4626" s="21">
        <v>1</v>
      </c>
      <c r="K4626" s="21">
        <v>1</v>
      </c>
      <c r="L4626" s="21">
        <f t="shared" si="567"/>
        <v>0</v>
      </c>
      <c r="M4626" s="21" t="s">
        <v>6292</v>
      </c>
      <c r="N4626" s="30">
        <v>45990</v>
      </c>
      <c r="O4626" s="48">
        <v>14787</v>
      </c>
      <c r="P4626" s="21" t="s">
        <v>658</v>
      </c>
      <c r="Q4626" s="21">
        <v>58158742600</v>
      </c>
      <c r="R4626" s="21" t="s">
        <v>6107</v>
      </c>
      <c r="S4626" s="3">
        <v>4</v>
      </c>
      <c r="T4626" s="37"/>
      <c r="U4626" s="21" t="s">
        <v>18</v>
      </c>
      <c r="V4626" s="21" t="str">
        <f>VLOOKUP(P4626,'Customer List'!B:C,2,)</f>
        <v>Bhopal</v>
      </c>
      <c r="W4626" s="38"/>
      <c r="X4626" s="30">
        <v>45992</v>
      </c>
      <c r="Y4626" s="21">
        <f t="shared" si="564"/>
        <v>2</v>
      </c>
      <c r="Z4626" s="21" t="str">
        <f t="shared" si="565"/>
        <v>Saturday</v>
      </c>
      <c r="AA4626" s="21" t="str">
        <f t="shared" si="566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x14ac:dyDescent="0.25">
      <c r="A4627" s="21">
        <v>4625</v>
      </c>
      <c r="B4627" s="21" t="s">
        <v>6124</v>
      </c>
      <c r="C4627" s="30">
        <v>45982</v>
      </c>
      <c r="D4627" s="30">
        <v>45987</v>
      </c>
      <c r="E4627" s="47">
        <v>60.6</v>
      </c>
      <c r="F4627" s="47">
        <f t="shared" si="562"/>
        <v>5332.8</v>
      </c>
      <c r="G4627" s="48">
        <f t="shared" si="563"/>
        <v>5332.8</v>
      </c>
      <c r="H4627" s="21">
        <v>362613</v>
      </c>
      <c r="I4627" s="21" t="s">
        <v>6013</v>
      </c>
      <c r="J4627" s="21">
        <v>1</v>
      </c>
      <c r="K4627" s="21">
        <v>1</v>
      </c>
      <c r="L4627" s="21">
        <f t="shared" si="567"/>
        <v>0</v>
      </c>
      <c r="M4627" s="21" t="s">
        <v>6292</v>
      </c>
      <c r="N4627" s="30">
        <v>45990</v>
      </c>
      <c r="O4627" s="48">
        <v>9393</v>
      </c>
      <c r="P4627" s="21" t="s">
        <v>658</v>
      </c>
      <c r="Q4627" s="21">
        <v>58158742600</v>
      </c>
      <c r="R4627" s="21" t="s">
        <v>6107</v>
      </c>
      <c r="S4627" s="3">
        <v>-20</v>
      </c>
      <c r="T4627" s="37"/>
      <c r="U4627" s="21" t="s">
        <v>18</v>
      </c>
      <c r="V4627" s="21" t="str">
        <f>VLOOKUP(P4627,'Customer List'!B:C,2,)</f>
        <v>Bhopal</v>
      </c>
      <c r="W4627" s="38"/>
      <c r="X4627" s="30">
        <v>45992</v>
      </c>
      <c r="Y4627" s="21">
        <f t="shared" si="564"/>
        <v>2</v>
      </c>
      <c r="Z4627" s="21" t="str">
        <f t="shared" si="565"/>
        <v>Saturday</v>
      </c>
      <c r="AA4627" s="21" t="str">
        <f t="shared" si="566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x14ac:dyDescent="0.25">
      <c r="A4628" s="21">
        <v>4626</v>
      </c>
      <c r="B4628" s="21" t="s">
        <v>6124</v>
      </c>
      <c r="C4628" s="30">
        <v>45982</v>
      </c>
      <c r="D4628" s="30">
        <v>45987</v>
      </c>
      <c r="E4628" s="47">
        <v>267.39999999999998</v>
      </c>
      <c r="F4628" s="47">
        <f t="shared" si="562"/>
        <v>23531.199999999997</v>
      </c>
      <c r="G4628" s="48">
        <f t="shared" si="563"/>
        <v>23531.199999999997</v>
      </c>
      <c r="H4628" s="21">
        <v>369804</v>
      </c>
      <c r="I4628" s="21" t="s">
        <v>6142</v>
      </c>
      <c r="J4628" s="21">
        <v>1</v>
      </c>
      <c r="K4628" s="21">
        <v>1</v>
      </c>
      <c r="L4628" s="21">
        <f t="shared" si="567"/>
        <v>0</v>
      </c>
      <c r="M4628" s="21" t="s">
        <v>6269</v>
      </c>
      <c r="N4628" s="30">
        <v>45990</v>
      </c>
      <c r="O4628" s="48">
        <v>32661</v>
      </c>
      <c r="P4628" s="21" t="s">
        <v>242</v>
      </c>
      <c r="Q4628" s="21">
        <v>58158737523</v>
      </c>
      <c r="R4628" s="21" t="s">
        <v>6107</v>
      </c>
      <c r="S4628" s="3">
        <v>4</v>
      </c>
      <c r="T4628" s="37"/>
      <c r="U4628" s="21" t="s">
        <v>18</v>
      </c>
      <c r="V4628" s="21" t="str">
        <f>VLOOKUP(P4628,'Customer List'!B:C,2,)</f>
        <v>Mumbai</v>
      </c>
      <c r="W4628" s="38"/>
      <c r="X4628" s="30">
        <v>45992</v>
      </c>
      <c r="Y4628" s="21">
        <f t="shared" si="564"/>
        <v>2</v>
      </c>
      <c r="Z4628" s="21" t="str">
        <f t="shared" si="565"/>
        <v>Saturday</v>
      </c>
      <c r="AA4628" s="21" t="str">
        <f t="shared" si="566"/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x14ac:dyDescent="0.25">
      <c r="A4629" s="21">
        <v>4627</v>
      </c>
      <c r="B4629" s="21" t="s">
        <v>6124</v>
      </c>
      <c r="C4629" s="30">
        <v>45982</v>
      </c>
      <c r="D4629" s="30">
        <v>45987</v>
      </c>
      <c r="E4629" s="47">
        <v>195.6</v>
      </c>
      <c r="F4629" s="47">
        <f t="shared" si="562"/>
        <v>17212.8</v>
      </c>
      <c r="G4629" s="48">
        <f t="shared" si="563"/>
        <v>17212.8</v>
      </c>
      <c r="H4629" s="21">
        <v>372204</v>
      </c>
      <c r="I4629" s="21" t="s">
        <v>5077</v>
      </c>
      <c r="J4629" s="21">
        <v>1</v>
      </c>
      <c r="K4629" s="21">
        <v>1</v>
      </c>
      <c r="L4629" s="21">
        <f t="shared" si="567"/>
        <v>0</v>
      </c>
      <c r="M4629" s="21" t="s">
        <v>6291</v>
      </c>
      <c r="N4629" s="30">
        <v>45990</v>
      </c>
      <c r="O4629" s="48">
        <v>35371</v>
      </c>
      <c r="P4629" s="21" t="s">
        <v>630</v>
      </c>
      <c r="Q4629" s="21">
        <v>58158738691</v>
      </c>
      <c r="R4629" s="21" t="s">
        <v>6107</v>
      </c>
      <c r="S4629" s="3">
        <v>4</v>
      </c>
      <c r="T4629" s="37"/>
      <c r="U4629" s="21" t="s">
        <v>18</v>
      </c>
      <c r="V4629" s="21" t="str">
        <f>VLOOKUP(P4629,'Customer List'!B:C,2,)</f>
        <v>Telangana</v>
      </c>
      <c r="W4629" s="38"/>
      <c r="X4629" s="30">
        <v>45992</v>
      </c>
      <c r="Y4629" s="21">
        <f t="shared" si="564"/>
        <v>2</v>
      </c>
      <c r="Z4629" s="21" t="str">
        <f t="shared" si="565"/>
        <v>Saturday</v>
      </c>
      <c r="AA4629" s="21" t="str">
        <f>IF(X4629="", "", TEXT(X4629, "dddd"))</f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x14ac:dyDescent="0.25">
      <c r="A4630" s="21">
        <v>4628</v>
      </c>
      <c r="B4630" s="21" t="s">
        <v>6124</v>
      </c>
      <c r="C4630" s="30">
        <v>45982</v>
      </c>
      <c r="D4630" s="30">
        <v>45987</v>
      </c>
      <c r="E4630" s="47">
        <v>208.2</v>
      </c>
      <c r="F4630" s="47">
        <f t="shared" si="562"/>
        <v>18321.599999999999</v>
      </c>
      <c r="G4630" s="48">
        <f t="shared" si="563"/>
        <v>18321.599999999999</v>
      </c>
      <c r="H4630" s="21">
        <v>396428</v>
      </c>
      <c r="I4630" s="21" t="s">
        <v>5077</v>
      </c>
      <c r="J4630" s="21">
        <v>1</v>
      </c>
      <c r="K4630" s="21">
        <v>1</v>
      </c>
      <c r="L4630" s="21">
        <f t="shared" si="567"/>
        <v>0</v>
      </c>
      <c r="M4630" s="21" t="s">
        <v>6274</v>
      </c>
      <c r="N4630" s="30">
        <v>45990</v>
      </c>
      <c r="O4630" s="48">
        <v>30969.75</v>
      </c>
      <c r="P4630" s="21" t="s">
        <v>6125</v>
      </c>
      <c r="Q4630" s="21">
        <v>58158740474</v>
      </c>
      <c r="R4630" s="21" t="s">
        <v>6107</v>
      </c>
      <c r="S4630" s="3">
        <v>4</v>
      </c>
      <c r="T4630" s="37"/>
      <c r="U4630" s="21" t="s">
        <v>18</v>
      </c>
      <c r="V4630" s="21" t="str">
        <f>VLOOKUP(P4630,'Customer List'!B:C,2,)</f>
        <v>Hyderabad</v>
      </c>
      <c r="W4630" s="38"/>
      <c r="X4630" s="30">
        <v>45992</v>
      </c>
      <c r="Y4630" s="21">
        <f t="shared" si="564"/>
        <v>2</v>
      </c>
      <c r="Z4630" s="21" t="str">
        <f t="shared" si="565"/>
        <v>Saturday</v>
      </c>
      <c r="AA4630" s="21" t="str">
        <f t="shared" si="566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x14ac:dyDescent="0.25">
      <c r="A4631" s="21">
        <v>4629</v>
      </c>
      <c r="B4631" s="21" t="s">
        <v>6124</v>
      </c>
      <c r="C4631" s="30">
        <v>45982</v>
      </c>
      <c r="D4631" s="30">
        <v>45987</v>
      </c>
      <c r="E4631" s="47">
        <v>67.2</v>
      </c>
      <c r="F4631" s="47">
        <f t="shared" si="562"/>
        <v>5913.6</v>
      </c>
      <c r="G4631" s="48">
        <f t="shared" si="563"/>
        <v>5913.6</v>
      </c>
      <c r="H4631" s="21">
        <v>405324</v>
      </c>
      <c r="I4631" s="21" t="s">
        <v>4805</v>
      </c>
      <c r="J4631" s="21">
        <v>1</v>
      </c>
      <c r="K4631" s="21">
        <v>1</v>
      </c>
      <c r="L4631" s="21">
        <f t="shared" si="567"/>
        <v>0</v>
      </c>
      <c r="M4631" s="21" t="s">
        <v>6268</v>
      </c>
      <c r="N4631" s="30">
        <v>45990</v>
      </c>
      <c r="O4631" s="48">
        <v>10416</v>
      </c>
      <c r="P4631" s="21" t="s">
        <v>228</v>
      </c>
      <c r="Q4631" s="21">
        <v>58158736930</v>
      </c>
      <c r="R4631" s="21" t="s">
        <v>6107</v>
      </c>
      <c r="S4631" s="3">
        <v>4</v>
      </c>
      <c r="T4631" s="37"/>
      <c r="U4631" s="21" t="s">
        <v>18</v>
      </c>
      <c r="V4631" s="21" t="str">
        <f>VLOOKUP(P4631,'Customer List'!B:C,2,)</f>
        <v>Kolkata</v>
      </c>
      <c r="W4631" s="38"/>
      <c r="X4631" s="30">
        <v>45992</v>
      </c>
      <c r="Y4631" s="21">
        <f t="shared" si="564"/>
        <v>2</v>
      </c>
      <c r="Z4631" s="21" t="str">
        <f t="shared" si="565"/>
        <v>Saturday</v>
      </c>
      <c r="AA4631" s="21" t="str">
        <f t="shared" si="566"/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x14ac:dyDescent="0.25">
      <c r="A4632" s="21">
        <v>4630</v>
      </c>
      <c r="B4632" s="21" t="s">
        <v>6124</v>
      </c>
      <c r="C4632" s="30">
        <v>45982</v>
      </c>
      <c r="D4632" s="30">
        <v>45987</v>
      </c>
      <c r="E4632" s="47">
        <v>63.6</v>
      </c>
      <c r="F4632" s="47">
        <f t="shared" si="562"/>
        <v>5596.8</v>
      </c>
      <c r="G4632" s="48">
        <f t="shared" si="563"/>
        <v>5596.8</v>
      </c>
      <c r="H4632" s="21">
        <v>405505</v>
      </c>
      <c r="I4632" s="21" t="s">
        <v>6143</v>
      </c>
      <c r="J4632" s="21">
        <v>1</v>
      </c>
      <c r="K4632" s="21">
        <v>1</v>
      </c>
      <c r="L4632" s="21">
        <f t="shared" si="567"/>
        <v>0</v>
      </c>
      <c r="M4632" s="21" t="s">
        <v>6287</v>
      </c>
      <c r="N4632" s="30">
        <v>45990</v>
      </c>
      <c r="O4632" s="48">
        <v>8051.76</v>
      </c>
      <c r="P4632" s="21" t="s">
        <v>276</v>
      </c>
      <c r="Q4632" s="21">
        <v>58158738315</v>
      </c>
      <c r="R4632" s="21" t="s">
        <v>6107</v>
      </c>
      <c r="S4632" s="3">
        <v>4</v>
      </c>
      <c r="T4632" s="37"/>
      <c r="U4632" s="21" t="s">
        <v>18</v>
      </c>
      <c r="V4632" s="21" t="str">
        <f>VLOOKUP(P4632,'Customer List'!B:C,2,)</f>
        <v>Pune</v>
      </c>
      <c r="W4632" s="38"/>
      <c r="X4632" s="30">
        <v>45992</v>
      </c>
      <c r="Y4632" s="21">
        <f t="shared" si="564"/>
        <v>2</v>
      </c>
      <c r="Z4632" s="21" t="str">
        <f t="shared" si="565"/>
        <v>Saturday</v>
      </c>
      <c r="AA4632" s="21" t="str">
        <f>IF(X4632="", "", TEXT(X4632, "dddd"))</f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x14ac:dyDescent="0.25">
      <c r="A4633" s="21">
        <v>4631</v>
      </c>
      <c r="B4633" s="21" t="s">
        <v>6124</v>
      </c>
      <c r="C4633" s="30">
        <v>45982</v>
      </c>
      <c r="D4633" s="30">
        <v>45987</v>
      </c>
      <c r="E4633" s="47">
        <v>151.80000000000001</v>
      </c>
      <c r="F4633" s="47">
        <f t="shared" si="562"/>
        <v>13358.400000000001</v>
      </c>
      <c r="G4633" s="48">
        <f t="shared" si="563"/>
        <v>13358.400000000001</v>
      </c>
      <c r="H4633" s="21">
        <v>405734</v>
      </c>
      <c r="I4633" s="21" t="s">
        <v>5193</v>
      </c>
      <c r="J4633" s="21">
        <v>1</v>
      </c>
      <c r="K4633" s="21">
        <v>1</v>
      </c>
      <c r="L4633" s="21">
        <f t="shared" si="567"/>
        <v>0</v>
      </c>
      <c r="M4633" s="21" t="s">
        <v>6278</v>
      </c>
      <c r="N4633" s="30">
        <v>45990</v>
      </c>
      <c r="O4633" s="48">
        <v>25489.75</v>
      </c>
      <c r="P4633" s="21" t="s">
        <v>6127</v>
      </c>
      <c r="Q4633" s="21">
        <v>58158740312</v>
      </c>
      <c r="R4633" s="21" t="s">
        <v>6107</v>
      </c>
      <c r="S4633" s="3">
        <v>4</v>
      </c>
      <c r="T4633" s="37"/>
      <c r="U4633" s="21" t="s">
        <v>18</v>
      </c>
      <c r="V4633" s="21" t="str">
        <f>VLOOKUP(P4633,'Customer List'!B:C,2,)</f>
        <v>BANGALORE</v>
      </c>
      <c r="W4633" s="38"/>
      <c r="X4633" s="30">
        <v>45992</v>
      </c>
      <c r="Y4633" s="21">
        <f t="shared" si="564"/>
        <v>2</v>
      </c>
      <c r="Z4633" s="21" t="str">
        <f t="shared" si="565"/>
        <v>Saturday</v>
      </c>
      <c r="AA4633" s="21" t="str">
        <f t="shared" si="566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x14ac:dyDescent="0.25">
      <c r="A4634" s="21">
        <v>4632</v>
      </c>
      <c r="B4634" s="21" t="s">
        <v>6124</v>
      </c>
      <c r="C4634" s="30">
        <v>45982</v>
      </c>
      <c r="D4634" s="30">
        <v>45987</v>
      </c>
      <c r="E4634" s="47">
        <v>53.4</v>
      </c>
      <c r="F4634" s="47">
        <f t="shared" si="562"/>
        <v>4699.2</v>
      </c>
      <c r="G4634" s="48">
        <f t="shared" si="563"/>
        <v>46992</v>
      </c>
      <c r="H4634" s="21">
        <v>420201</v>
      </c>
      <c r="I4634" s="21" t="s">
        <v>1605</v>
      </c>
      <c r="J4634" s="21">
        <v>10</v>
      </c>
      <c r="K4634" s="21">
        <v>10</v>
      </c>
      <c r="L4634" s="21">
        <f t="shared" si="567"/>
        <v>0</v>
      </c>
      <c r="M4634" s="21" t="s">
        <v>6271</v>
      </c>
      <c r="N4634" s="30">
        <v>45990</v>
      </c>
      <c r="O4634" s="48">
        <v>82770</v>
      </c>
      <c r="P4634" s="21" t="s">
        <v>2046</v>
      </c>
      <c r="Q4634" s="21">
        <v>58158739730</v>
      </c>
      <c r="R4634" s="21" t="s">
        <v>6107</v>
      </c>
      <c r="S4634" s="3">
        <v>4</v>
      </c>
      <c r="T4634" s="37"/>
      <c r="U4634" s="21" t="s">
        <v>18</v>
      </c>
      <c r="V4634" s="21" t="str">
        <f>VLOOKUP(P4634,'Customer List'!B:C,2,)</f>
        <v>Banglore</v>
      </c>
      <c r="W4634" s="38"/>
      <c r="X4634" s="30">
        <v>45992</v>
      </c>
      <c r="Y4634" s="21">
        <f t="shared" si="564"/>
        <v>2</v>
      </c>
      <c r="Z4634" s="21" t="str">
        <f t="shared" si="565"/>
        <v>Saturday</v>
      </c>
      <c r="AA4634" s="21" t="str">
        <f t="shared" si="566"/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x14ac:dyDescent="0.25">
      <c r="A4635" s="21">
        <v>4633</v>
      </c>
      <c r="B4635" s="21" t="s">
        <v>6124</v>
      </c>
      <c r="C4635" s="30">
        <v>45982</v>
      </c>
      <c r="D4635" s="30">
        <v>45987</v>
      </c>
      <c r="E4635" s="47">
        <v>35.4</v>
      </c>
      <c r="F4635" s="47">
        <f t="shared" si="562"/>
        <v>3115.2</v>
      </c>
      <c r="G4635" s="48">
        <f t="shared" si="563"/>
        <v>3115.2</v>
      </c>
      <c r="H4635" s="21">
        <v>420801</v>
      </c>
      <c r="I4635" s="21" t="s">
        <v>1242</v>
      </c>
      <c r="J4635" s="21">
        <v>1</v>
      </c>
      <c r="K4635" s="21">
        <v>1</v>
      </c>
      <c r="L4635" s="21">
        <f t="shared" si="567"/>
        <v>0</v>
      </c>
      <c r="M4635" s="21" t="s">
        <v>6289</v>
      </c>
      <c r="N4635" s="30">
        <v>45990</v>
      </c>
      <c r="O4635" s="48">
        <v>5487</v>
      </c>
      <c r="P4635" s="21" t="s">
        <v>626</v>
      </c>
      <c r="Q4635" s="21">
        <v>58158741826</v>
      </c>
      <c r="R4635" s="21" t="s">
        <v>6107</v>
      </c>
      <c r="S4635" s="3">
        <v>4</v>
      </c>
      <c r="T4635" s="37"/>
      <c r="U4635" s="21" t="s">
        <v>18</v>
      </c>
      <c r="V4635" s="21" t="str">
        <f>VLOOKUP(P4635,'Customer List'!B:C,2,)</f>
        <v>Hyderabad</v>
      </c>
      <c r="W4635" s="38"/>
      <c r="X4635" s="30">
        <v>45992</v>
      </c>
      <c r="Y4635" s="21">
        <f t="shared" si="564"/>
        <v>2</v>
      </c>
      <c r="Z4635" s="21" t="str">
        <f t="shared" si="565"/>
        <v>Saturday</v>
      </c>
      <c r="AA4635" s="21" t="str">
        <f t="shared" si="566"/>
        <v>Monday</v>
      </c>
      <c r="AB4635" s="21" t="str">
        <f>VLOOKUP(U4635,'Currency Sheet'!A:C,3,)</f>
        <v>DOLLAR</v>
      </c>
      <c r="AC4635" s="42" t="str">
        <f>VLOOKUP(P4635,'Customer List'!B:D,3,)</f>
        <v>OutStation</v>
      </c>
    </row>
    <row r="4636" spans="1:29" x14ac:dyDescent="0.25">
      <c r="A4636" s="21">
        <v>4634</v>
      </c>
      <c r="B4636" s="21" t="s">
        <v>6124</v>
      </c>
      <c r="C4636" s="30">
        <v>45982</v>
      </c>
      <c r="D4636" s="30">
        <v>45987</v>
      </c>
      <c r="E4636" s="47">
        <v>35.4</v>
      </c>
      <c r="F4636" s="47">
        <f t="shared" si="562"/>
        <v>3115.2</v>
      </c>
      <c r="G4636" s="48">
        <f t="shared" si="563"/>
        <v>6230.4</v>
      </c>
      <c r="H4636" s="21">
        <v>420801</v>
      </c>
      <c r="I4636" s="21" t="s">
        <v>1242</v>
      </c>
      <c r="J4636" s="21">
        <v>2</v>
      </c>
      <c r="K4636" s="21"/>
      <c r="L4636" s="21">
        <f t="shared" si="567"/>
        <v>2</v>
      </c>
      <c r="M4636" s="21"/>
      <c r="N4636" s="30"/>
      <c r="O4636" s="48"/>
      <c r="P4636" s="21" t="s">
        <v>16</v>
      </c>
      <c r="Q4636" s="21" t="s">
        <v>5959</v>
      </c>
      <c r="R4636" s="21" t="s">
        <v>6091</v>
      </c>
      <c r="S4636" s="3">
        <v>4</v>
      </c>
      <c r="T4636" s="37"/>
      <c r="U4636" s="21" t="s">
        <v>18</v>
      </c>
      <c r="V4636" s="21" t="str">
        <f>VLOOKUP(P4636,'Customer List'!B:C,2,)</f>
        <v>Delhi</v>
      </c>
      <c r="W4636" s="38" t="s">
        <v>6162</v>
      </c>
      <c r="X4636" s="30">
        <f t="shared" ref="X4636:X4637" si="569">IF(OR(R4636 = "PRIYANKA MADAM", R4636 = "DEEPAK", R4636 = "PORTER"),N4636,"")</f>
        <v>0</v>
      </c>
      <c r="Y4636" s="21">
        <f t="shared" si="564"/>
        <v>0</v>
      </c>
      <c r="Z4636" s="21" t="str">
        <f t="shared" si="565"/>
        <v/>
      </c>
      <c r="AA4636" s="21" t="str">
        <f t="shared" si="566"/>
        <v>Saturday</v>
      </c>
      <c r="AB4636" s="21" t="str">
        <f>VLOOKUP(U4636,'Currency Sheet'!A:C,3,)</f>
        <v>DOLLAR</v>
      </c>
      <c r="AC4636" s="42" t="str">
        <f>VLOOKUP(P4636,'Customer List'!B:D,3,)</f>
        <v>Local</v>
      </c>
    </row>
    <row r="4637" spans="1:29" x14ac:dyDescent="0.25">
      <c r="A4637" s="21">
        <v>4635</v>
      </c>
      <c r="B4637" s="21" t="s">
        <v>6124</v>
      </c>
      <c r="C4637" s="30">
        <v>45982</v>
      </c>
      <c r="D4637" s="30">
        <v>45987</v>
      </c>
      <c r="E4637" s="47">
        <v>53.4</v>
      </c>
      <c r="F4637" s="47">
        <f t="shared" si="562"/>
        <v>4699.2</v>
      </c>
      <c r="G4637" s="48">
        <f t="shared" si="563"/>
        <v>4699.2</v>
      </c>
      <c r="H4637" s="21">
        <v>423105</v>
      </c>
      <c r="I4637" s="21" t="s">
        <v>19</v>
      </c>
      <c r="J4637" s="21">
        <v>1</v>
      </c>
      <c r="K4637" s="21">
        <v>1</v>
      </c>
      <c r="L4637" s="21">
        <f t="shared" si="567"/>
        <v>0</v>
      </c>
      <c r="M4637" s="21" t="s">
        <v>6186</v>
      </c>
      <c r="N4637" s="30">
        <v>45987</v>
      </c>
      <c r="O4637" s="48">
        <v>8277</v>
      </c>
      <c r="P4637" s="21" t="s">
        <v>213</v>
      </c>
      <c r="Q4637" s="21" t="s">
        <v>1127</v>
      </c>
      <c r="R4637" s="21" t="s">
        <v>1127</v>
      </c>
      <c r="S4637" s="3">
        <v>-20</v>
      </c>
      <c r="T4637" s="37" t="s">
        <v>6621</v>
      </c>
      <c r="U4637" s="21" t="s">
        <v>18</v>
      </c>
      <c r="V4637" s="21" t="str">
        <f>VLOOKUP(P4637,'Customer List'!B:C,2,)</f>
        <v>Delhi</v>
      </c>
      <c r="W4637" s="38"/>
      <c r="X4637" s="30">
        <f t="shared" si="569"/>
        <v>45987</v>
      </c>
      <c r="Y4637" s="21">
        <f t="shared" si="564"/>
        <v>0</v>
      </c>
      <c r="Z4637" s="21" t="str">
        <f t="shared" si="565"/>
        <v>Wednesday</v>
      </c>
      <c r="AA4637" s="21" t="str">
        <f t="shared" si="566"/>
        <v>Wednesday</v>
      </c>
      <c r="AB4637" s="21" t="str">
        <f>VLOOKUP(U4637,'Currency Sheet'!A:C,3,)</f>
        <v>DOLLAR</v>
      </c>
      <c r="AC4637" s="42" t="str">
        <f>VLOOKUP(P4637,'Customer List'!B:D,3,)</f>
        <v>Local</v>
      </c>
    </row>
    <row r="4638" spans="1:29" x14ac:dyDescent="0.25">
      <c r="A4638" s="21">
        <v>4636</v>
      </c>
      <c r="B4638" s="21" t="s">
        <v>6124</v>
      </c>
      <c r="C4638" s="30">
        <v>45982</v>
      </c>
      <c r="D4638" s="30">
        <v>45987</v>
      </c>
      <c r="E4638" s="47">
        <v>99</v>
      </c>
      <c r="F4638" s="47">
        <f t="shared" si="562"/>
        <v>8712</v>
      </c>
      <c r="G4638" s="48">
        <f t="shared" si="563"/>
        <v>8712</v>
      </c>
      <c r="H4638" s="21">
        <v>424401</v>
      </c>
      <c r="I4638" s="21" t="s">
        <v>1342</v>
      </c>
      <c r="J4638" s="21">
        <v>1</v>
      </c>
      <c r="K4638" s="21">
        <v>1</v>
      </c>
      <c r="L4638" s="21">
        <f t="shared" si="567"/>
        <v>0</v>
      </c>
      <c r="M4638" s="21" t="s">
        <v>6276</v>
      </c>
      <c r="N4638" s="30">
        <v>45990</v>
      </c>
      <c r="O4638" s="48">
        <v>14726.25</v>
      </c>
      <c r="P4638" s="21" t="s">
        <v>6125</v>
      </c>
      <c r="Q4638" s="21">
        <v>58158740474</v>
      </c>
      <c r="R4638" s="21" t="s">
        <v>6107</v>
      </c>
      <c r="S4638" s="3">
        <v>4</v>
      </c>
      <c r="T4638" s="37"/>
      <c r="U4638" s="21" t="s">
        <v>18</v>
      </c>
      <c r="V4638" s="21" t="str">
        <f>VLOOKUP(P4638,'Customer List'!B:C,2,)</f>
        <v>Hyderabad</v>
      </c>
      <c r="W4638" s="38"/>
      <c r="X4638" s="30">
        <v>45992</v>
      </c>
      <c r="Y4638" s="21">
        <f t="shared" si="564"/>
        <v>2</v>
      </c>
      <c r="Z4638" s="21" t="str">
        <f t="shared" si="565"/>
        <v>Saturday</v>
      </c>
      <c r="AA4638" s="21" t="str">
        <f t="shared" si="566"/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x14ac:dyDescent="0.25">
      <c r="A4639" s="21">
        <v>4637</v>
      </c>
      <c r="B4639" s="21" t="s">
        <v>6124</v>
      </c>
      <c r="C4639" s="30">
        <v>45982</v>
      </c>
      <c r="D4639" s="30">
        <v>45987</v>
      </c>
      <c r="E4639" s="47">
        <v>75</v>
      </c>
      <c r="F4639" s="47">
        <f t="shared" ref="F4639:F4671" si="570">IF(AB4639="DOLLAR",E4639*88,E4639)</f>
        <v>6600</v>
      </c>
      <c r="G4639" s="48">
        <f t="shared" ref="G4639:G4671" si="571">F4639*J4639</f>
        <v>6600</v>
      </c>
      <c r="H4639" s="21">
        <v>426105</v>
      </c>
      <c r="I4639" s="21" t="s">
        <v>1759</v>
      </c>
      <c r="J4639" s="21">
        <v>1</v>
      </c>
      <c r="K4639" s="21">
        <v>1</v>
      </c>
      <c r="L4639" s="21">
        <f t="shared" si="567"/>
        <v>0</v>
      </c>
      <c r="M4639" s="21" t="s">
        <v>6283</v>
      </c>
      <c r="N4639" s="30">
        <v>45990</v>
      </c>
      <c r="O4639" s="48">
        <v>11625</v>
      </c>
      <c r="P4639" s="21" t="s">
        <v>26</v>
      </c>
      <c r="Q4639" s="21" t="s">
        <v>6323</v>
      </c>
      <c r="R4639" s="21" t="s">
        <v>6107</v>
      </c>
      <c r="S4639" s="3">
        <v>4</v>
      </c>
      <c r="T4639" s="37"/>
      <c r="U4639" s="21" t="s">
        <v>18</v>
      </c>
      <c r="V4639" s="21" t="str">
        <f>VLOOKUP(P4639,'Customer List'!B:C,2,)</f>
        <v>Chandigarh</v>
      </c>
      <c r="W4639" s="38"/>
      <c r="X4639" s="30">
        <v>45992</v>
      </c>
      <c r="Y4639" s="21">
        <f t="shared" ref="Y4639:Y4671" si="572">IF(X4639="", "", X4639-N4639)</f>
        <v>2</v>
      </c>
      <c r="Z4639" s="21" t="str">
        <f t="shared" ref="Z4639:Z4671" si="573">IF(N4639="", "", TEXT(N4639, "dddd"))</f>
        <v>Saturday</v>
      </c>
      <c r="AA4639" s="21" t="str">
        <f t="shared" ref="AA4639:AA4671" si="574">IF(X4639="", "", TEXT(X4639, "dddd"))</f>
        <v>Monday</v>
      </c>
      <c r="AB4639" s="21" t="str">
        <f>VLOOKUP(U4639,'Currency Sheet'!A:C,3,)</f>
        <v>DOLLAR</v>
      </c>
      <c r="AC4639" s="42" t="str">
        <f>VLOOKUP(P4639,'Customer List'!B:D,3,)</f>
        <v>OutStation</v>
      </c>
    </row>
    <row r="4640" spans="1:29" x14ac:dyDescent="0.25">
      <c r="A4640" s="21">
        <v>4638</v>
      </c>
      <c r="B4640" s="21" t="s">
        <v>6124</v>
      </c>
      <c r="C4640" s="30">
        <v>45982</v>
      </c>
      <c r="D4640" s="30">
        <v>45987</v>
      </c>
      <c r="E4640" s="47">
        <v>165.6</v>
      </c>
      <c r="F4640" s="47">
        <f t="shared" si="570"/>
        <v>14572.8</v>
      </c>
      <c r="G4640" s="48">
        <f t="shared" si="571"/>
        <v>14572.8</v>
      </c>
      <c r="H4640" s="21">
        <v>426803</v>
      </c>
      <c r="I4640" s="21" t="s">
        <v>1610</v>
      </c>
      <c r="J4640" s="21">
        <v>1</v>
      </c>
      <c r="K4640" s="21">
        <v>1</v>
      </c>
      <c r="L4640" s="21">
        <f t="shared" si="567"/>
        <v>0</v>
      </c>
      <c r="M4640" s="21" t="s">
        <v>6274</v>
      </c>
      <c r="N4640" s="30">
        <v>45990</v>
      </c>
      <c r="O4640" s="48">
        <v>24633</v>
      </c>
      <c r="P4640" s="21" t="s">
        <v>6125</v>
      </c>
      <c r="Q4640" s="21">
        <v>58158740474</v>
      </c>
      <c r="R4640" s="21" t="s">
        <v>6107</v>
      </c>
      <c r="S4640" s="3">
        <v>4</v>
      </c>
      <c r="T4640" s="37"/>
      <c r="U4640" s="21" t="s">
        <v>18</v>
      </c>
      <c r="V4640" s="21" t="str">
        <f>VLOOKUP(P4640,'Customer List'!B:C,2,)</f>
        <v>Hyderabad</v>
      </c>
      <c r="W4640" s="38"/>
      <c r="X4640" s="30">
        <v>45992</v>
      </c>
      <c r="Y4640" s="21">
        <f t="shared" si="572"/>
        <v>2</v>
      </c>
      <c r="Z4640" s="21" t="str">
        <f t="shared" si="573"/>
        <v>Saturday</v>
      </c>
      <c r="AA4640" s="21" t="str">
        <f t="shared" si="574"/>
        <v>Monday</v>
      </c>
      <c r="AB4640" s="21" t="str">
        <f>VLOOKUP(U4640,'Currency Sheet'!A:C,3,)</f>
        <v>DOLLAR</v>
      </c>
      <c r="AC4640" s="42" t="str">
        <f>VLOOKUP(P4640,'Customer List'!B:D,3,)</f>
        <v>OutStation</v>
      </c>
    </row>
    <row r="4641" spans="1:29" x14ac:dyDescent="0.25">
      <c r="A4641" s="21">
        <v>4639</v>
      </c>
      <c r="B4641" s="21" t="s">
        <v>6124</v>
      </c>
      <c r="C4641" s="30">
        <v>45982</v>
      </c>
      <c r="D4641" s="30">
        <v>45987</v>
      </c>
      <c r="E4641" s="47">
        <v>84.75</v>
      </c>
      <c r="F4641" s="47">
        <f t="shared" si="570"/>
        <v>7458</v>
      </c>
      <c r="G4641" s="48">
        <f t="shared" si="571"/>
        <v>14916</v>
      </c>
      <c r="H4641" s="21">
        <v>480007</v>
      </c>
      <c r="I4641" s="21" t="s">
        <v>6144</v>
      </c>
      <c r="J4641" s="21">
        <v>2</v>
      </c>
      <c r="K4641" s="21">
        <v>2</v>
      </c>
      <c r="L4641" s="21">
        <f t="shared" si="567"/>
        <v>0</v>
      </c>
      <c r="M4641" s="21" t="s">
        <v>6286</v>
      </c>
      <c r="N4641" s="30">
        <v>45990</v>
      </c>
      <c r="O4641" s="48">
        <v>21018</v>
      </c>
      <c r="P4641" s="21" t="s">
        <v>172</v>
      </c>
      <c r="Q4641" s="21">
        <v>58158740021</v>
      </c>
      <c r="R4641" s="21" t="s">
        <v>6107</v>
      </c>
      <c r="S4641" s="3">
        <v>4</v>
      </c>
      <c r="T4641" s="37"/>
      <c r="U4641" s="21" t="s">
        <v>18</v>
      </c>
      <c r="V4641" s="21" t="str">
        <f>VLOOKUP(P4641,'Customer List'!B:C,2,)</f>
        <v>Kolkata</v>
      </c>
      <c r="W4641" s="38"/>
      <c r="X4641" s="30">
        <v>45992</v>
      </c>
      <c r="Y4641" s="21">
        <f t="shared" si="572"/>
        <v>2</v>
      </c>
      <c r="Z4641" s="21" t="str">
        <f t="shared" si="573"/>
        <v>Saturday</v>
      </c>
      <c r="AA4641" s="21" t="str">
        <f t="shared" si="574"/>
        <v>Monday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x14ac:dyDescent="0.25">
      <c r="A4642" s="21">
        <v>4640</v>
      </c>
      <c r="B4642" s="21" t="s">
        <v>6124</v>
      </c>
      <c r="C4642" s="30">
        <v>45982</v>
      </c>
      <c r="D4642" s="30">
        <v>45987</v>
      </c>
      <c r="E4642" s="47">
        <v>490.5</v>
      </c>
      <c r="F4642" s="47">
        <f t="shared" si="570"/>
        <v>43164</v>
      </c>
      <c r="G4642" s="48">
        <f t="shared" si="571"/>
        <v>43164</v>
      </c>
      <c r="H4642" s="21">
        <v>480058</v>
      </c>
      <c r="I4642" s="21" t="s">
        <v>4821</v>
      </c>
      <c r="J4642" s="21">
        <v>1</v>
      </c>
      <c r="K4642" s="21">
        <v>1</v>
      </c>
      <c r="L4642" s="21">
        <f t="shared" si="567"/>
        <v>0</v>
      </c>
      <c r="M4642" s="21" t="s">
        <v>6178</v>
      </c>
      <c r="N4642" s="30">
        <v>45988</v>
      </c>
      <c r="O4642" s="48">
        <v>62130</v>
      </c>
      <c r="P4642" s="21" t="s">
        <v>302</v>
      </c>
      <c r="Q4642" s="21">
        <v>58158659112</v>
      </c>
      <c r="R4642" s="21" t="s">
        <v>6107</v>
      </c>
      <c r="S4642" s="3">
        <v>4</v>
      </c>
      <c r="T4642" s="37"/>
      <c r="U4642" s="21" t="s">
        <v>18</v>
      </c>
      <c r="V4642" s="21" t="str">
        <f>VLOOKUP(P4642,'Customer List'!B:C,2,)</f>
        <v>Banglore</v>
      </c>
      <c r="W4642" s="38"/>
      <c r="X4642" s="30">
        <v>45990</v>
      </c>
      <c r="Y4642" s="21">
        <f t="shared" si="572"/>
        <v>2</v>
      </c>
      <c r="Z4642" s="21" t="str">
        <f t="shared" si="573"/>
        <v>Thursday</v>
      </c>
      <c r="AA4642" s="21" t="str">
        <f t="shared" si="574"/>
        <v>Saturday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x14ac:dyDescent="0.25">
      <c r="A4643" s="21">
        <v>4641</v>
      </c>
      <c r="B4643" s="21" t="s">
        <v>6124</v>
      </c>
      <c r="C4643" s="30">
        <v>45982</v>
      </c>
      <c r="D4643" s="30">
        <v>45987</v>
      </c>
      <c r="E4643" s="47">
        <v>66</v>
      </c>
      <c r="F4643" s="47">
        <f t="shared" si="570"/>
        <v>5808</v>
      </c>
      <c r="G4643" s="48">
        <f t="shared" si="571"/>
        <v>5808</v>
      </c>
      <c r="H4643" s="21">
        <v>505808</v>
      </c>
      <c r="I4643" s="21" t="s">
        <v>4824</v>
      </c>
      <c r="J4643" s="21">
        <v>1</v>
      </c>
      <c r="K4643" s="21">
        <v>1</v>
      </c>
      <c r="L4643" s="21">
        <f t="shared" si="567"/>
        <v>0</v>
      </c>
      <c r="M4643" s="21" t="s">
        <v>6293</v>
      </c>
      <c r="N4643" s="30">
        <v>45990</v>
      </c>
      <c r="O4643" s="48">
        <v>12787.5</v>
      </c>
      <c r="P4643" s="21" t="s">
        <v>319</v>
      </c>
      <c r="Q4643" s="21">
        <v>58158739214</v>
      </c>
      <c r="R4643" s="21" t="s">
        <v>6107</v>
      </c>
      <c r="S4643" s="3">
        <v>4</v>
      </c>
      <c r="T4643" s="37"/>
      <c r="U4643" s="21" t="s">
        <v>18</v>
      </c>
      <c r="V4643" s="21" t="str">
        <f>VLOOKUP(P4643,'Customer List'!B:C,2,)</f>
        <v>Gujrat</v>
      </c>
      <c r="W4643" s="38"/>
      <c r="X4643" s="30">
        <v>45992</v>
      </c>
      <c r="Y4643" s="21">
        <f t="shared" si="572"/>
        <v>2</v>
      </c>
      <c r="Z4643" s="21" t="str">
        <f t="shared" si="573"/>
        <v>Saturday</v>
      </c>
      <c r="AA4643" s="21" t="str">
        <f t="shared" si="574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x14ac:dyDescent="0.25">
      <c r="A4644" s="21">
        <v>4642</v>
      </c>
      <c r="B4644" s="21" t="s">
        <v>6124</v>
      </c>
      <c r="C4644" s="30">
        <v>45982</v>
      </c>
      <c r="D4644" s="30">
        <v>45987</v>
      </c>
      <c r="E4644" s="47">
        <v>79.2</v>
      </c>
      <c r="F4644" s="47">
        <f t="shared" si="570"/>
        <v>6969.6</v>
      </c>
      <c r="G4644" s="48">
        <f t="shared" si="571"/>
        <v>6969.6</v>
      </c>
      <c r="H4644" s="21">
        <v>505810</v>
      </c>
      <c r="I4644" s="21" t="s">
        <v>4824</v>
      </c>
      <c r="J4644" s="21">
        <v>1</v>
      </c>
      <c r="K4644" s="21">
        <v>1</v>
      </c>
      <c r="L4644" s="21">
        <f t="shared" si="567"/>
        <v>0</v>
      </c>
      <c r="M4644" s="21" t="s">
        <v>6275</v>
      </c>
      <c r="N4644" s="30">
        <v>45990</v>
      </c>
      <c r="O4644" s="48">
        <v>11781</v>
      </c>
      <c r="P4644" s="21" t="s">
        <v>6125</v>
      </c>
      <c r="Q4644" s="21">
        <v>58158740474</v>
      </c>
      <c r="R4644" s="21" t="s">
        <v>6107</v>
      </c>
      <c r="S4644" s="3">
        <v>4</v>
      </c>
      <c r="T4644" s="37"/>
      <c r="U4644" s="21" t="s">
        <v>18</v>
      </c>
      <c r="V4644" s="21" t="str">
        <f>VLOOKUP(P4644,'Customer List'!B:C,2,)</f>
        <v>Hyderabad</v>
      </c>
      <c r="W4644" s="38"/>
      <c r="X4644" s="30">
        <v>45992</v>
      </c>
      <c r="Y4644" s="21">
        <f t="shared" si="572"/>
        <v>2</v>
      </c>
      <c r="Z4644" s="21" t="str">
        <f t="shared" si="573"/>
        <v>Saturday</v>
      </c>
      <c r="AA4644" s="21" t="str">
        <f t="shared" si="574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x14ac:dyDescent="0.25">
      <c r="A4645" s="21">
        <v>4643</v>
      </c>
      <c r="B4645" s="21" t="s">
        <v>6124</v>
      </c>
      <c r="C4645" s="30">
        <v>45982</v>
      </c>
      <c r="D4645" s="30">
        <v>45987</v>
      </c>
      <c r="E4645" s="47">
        <v>135.1</v>
      </c>
      <c r="F4645" s="47">
        <f t="shared" si="570"/>
        <v>11888.8</v>
      </c>
      <c r="G4645" s="48">
        <f t="shared" si="571"/>
        <v>11888.8</v>
      </c>
      <c r="H4645" s="21">
        <v>506327</v>
      </c>
      <c r="I4645" s="21" t="s">
        <v>4825</v>
      </c>
      <c r="J4645" s="21">
        <v>1</v>
      </c>
      <c r="K4645" s="21">
        <v>1</v>
      </c>
      <c r="L4645" s="21">
        <f t="shared" si="567"/>
        <v>0</v>
      </c>
      <c r="M4645" s="21" t="s">
        <v>6275</v>
      </c>
      <c r="N4645" s="30">
        <v>45990</v>
      </c>
      <c r="O4645" s="48">
        <v>17225.25</v>
      </c>
      <c r="P4645" s="21" t="s">
        <v>6125</v>
      </c>
      <c r="Q4645" s="21">
        <v>58158740474</v>
      </c>
      <c r="R4645" s="21" t="s">
        <v>6107</v>
      </c>
      <c r="S4645" s="3">
        <v>4</v>
      </c>
      <c r="T4645" s="37"/>
      <c r="U4645" s="21" t="s">
        <v>18</v>
      </c>
      <c r="V4645" s="21" t="str">
        <f>VLOOKUP(P4645,'Customer List'!B:C,2,)</f>
        <v>Hyderabad</v>
      </c>
      <c r="W4645" s="38"/>
      <c r="X4645" s="30">
        <v>45992</v>
      </c>
      <c r="Y4645" s="21">
        <f t="shared" si="572"/>
        <v>2</v>
      </c>
      <c r="Z4645" s="21" t="str">
        <f t="shared" si="573"/>
        <v>Saturday</v>
      </c>
      <c r="AA4645" s="21" t="str">
        <f t="shared" si="574"/>
        <v>Monday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x14ac:dyDescent="0.25">
      <c r="A4646" s="21">
        <v>4644</v>
      </c>
      <c r="B4646" s="21" t="s">
        <v>6124</v>
      </c>
      <c r="C4646" s="30">
        <v>45982</v>
      </c>
      <c r="D4646" s="30">
        <v>45987</v>
      </c>
      <c r="E4646" s="47">
        <v>193.8</v>
      </c>
      <c r="F4646" s="47">
        <f t="shared" si="570"/>
        <v>17054.400000000001</v>
      </c>
      <c r="G4646" s="48">
        <f t="shared" si="571"/>
        <v>17054.400000000001</v>
      </c>
      <c r="H4646" s="21">
        <v>506344</v>
      </c>
      <c r="I4646" s="21" t="s">
        <v>4825</v>
      </c>
      <c r="J4646" s="21">
        <v>1</v>
      </c>
      <c r="K4646" s="21">
        <v>1</v>
      </c>
      <c r="L4646" s="21">
        <f t="shared" si="567"/>
        <v>0</v>
      </c>
      <c r="M4646" s="21" t="s">
        <v>6285</v>
      </c>
      <c r="N4646" s="30">
        <v>45990</v>
      </c>
      <c r="O4646" s="48">
        <v>30039</v>
      </c>
      <c r="P4646" s="21" t="s">
        <v>172</v>
      </c>
      <c r="Q4646" s="21">
        <v>58158740021</v>
      </c>
      <c r="R4646" s="21" t="s">
        <v>6107</v>
      </c>
      <c r="S4646" s="3">
        <v>4</v>
      </c>
      <c r="T4646" s="37"/>
      <c r="U4646" s="21" t="s">
        <v>18</v>
      </c>
      <c r="V4646" s="21" t="str">
        <f>VLOOKUP(P4646,'Customer List'!B:C,2,)</f>
        <v>Kolkata</v>
      </c>
      <c r="W4646" s="38"/>
      <c r="X4646" s="30">
        <v>45992</v>
      </c>
      <c r="Y4646" s="21">
        <f t="shared" si="572"/>
        <v>2</v>
      </c>
      <c r="Z4646" s="21" t="str">
        <f t="shared" si="573"/>
        <v>Saturday</v>
      </c>
      <c r="AA4646" s="21" t="str">
        <f t="shared" si="574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x14ac:dyDescent="0.25">
      <c r="A4647" s="21">
        <v>4645</v>
      </c>
      <c r="B4647" s="21" t="s">
        <v>6124</v>
      </c>
      <c r="C4647" s="30">
        <v>45982</v>
      </c>
      <c r="D4647" s="30">
        <v>45987</v>
      </c>
      <c r="E4647" s="47">
        <v>2.5</v>
      </c>
      <c r="F4647" s="47">
        <f t="shared" si="570"/>
        <v>220</v>
      </c>
      <c r="G4647" s="48">
        <f t="shared" si="571"/>
        <v>440</v>
      </c>
      <c r="H4647" s="21">
        <v>570314</v>
      </c>
      <c r="I4647" s="21" t="s">
        <v>6145</v>
      </c>
      <c r="J4647" s="21">
        <v>2</v>
      </c>
      <c r="K4647" s="21">
        <v>2</v>
      </c>
      <c r="L4647" s="21">
        <f t="shared" si="567"/>
        <v>0</v>
      </c>
      <c r="M4647" s="21" t="s">
        <v>6298</v>
      </c>
      <c r="N4647" s="30">
        <v>45990</v>
      </c>
      <c r="O4647" s="48">
        <v>0</v>
      </c>
      <c r="P4647" s="21" t="s">
        <v>1044</v>
      </c>
      <c r="Q4647" s="21">
        <v>58158737125</v>
      </c>
      <c r="R4647" s="21" t="s">
        <v>6107</v>
      </c>
      <c r="S4647" s="3">
        <v>-20</v>
      </c>
      <c r="T4647" s="37" t="s">
        <v>6267</v>
      </c>
      <c r="U4647" s="21" t="s">
        <v>18</v>
      </c>
      <c r="V4647" s="21" t="str">
        <f>VLOOKUP(P4647,'Customer List'!B:C,2,)</f>
        <v>Banglore</v>
      </c>
      <c r="W4647" s="38"/>
      <c r="X4647" s="30">
        <v>45992</v>
      </c>
      <c r="Y4647" s="21">
        <f t="shared" si="572"/>
        <v>2</v>
      </c>
      <c r="Z4647" s="21" t="str">
        <f t="shared" si="573"/>
        <v>Saturday</v>
      </c>
      <c r="AA4647" s="21" t="str">
        <f t="shared" si="574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x14ac:dyDescent="0.25">
      <c r="A4648" s="21">
        <v>4646</v>
      </c>
      <c r="B4648" s="21" t="s">
        <v>6124</v>
      </c>
      <c r="C4648" s="30">
        <v>45982</v>
      </c>
      <c r="D4648" s="30">
        <v>45987</v>
      </c>
      <c r="E4648" s="47">
        <v>88.2</v>
      </c>
      <c r="F4648" s="47">
        <f t="shared" si="570"/>
        <v>7761.6</v>
      </c>
      <c r="G4648" s="48">
        <f t="shared" si="571"/>
        <v>7761.6</v>
      </c>
      <c r="H4648" s="21">
        <v>574002</v>
      </c>
      <c r="I4648" s="21" t="s">
        <v>6146</v>
      </c>
      <c r="J4648" s="21">
        <v>1</v>
      </c>
      <c r="K4648" s="21">
        <v>1</v>
      </c>
      <c r="L4648" s="21">
        <f t="shared" si="567"/>
        <v>0</v>
      </c>
      <c r="M4648" s="21" t="s">
        <v>6273</v>
      </c>
      <c r="N4648" s="30">
        <v>45990</v>
      </c>
      <c r="O4648" s="48">
        <v>16405.2</v>
      </c>
      <c r="P4648" s="21" t="s">
        <v>211</v>
      </c>
      <c r="Q4648" s="21">
        <v>58158736823</v>
      </c>
      <c r="R4648" s="21" t="s">
        <v>6107</v>
      </c>
      <c r="S4648" s="3">
        <v>-20</v>
      </c>
      <c r="T4648" s="37"/>
      <c r="U4648" s="21" t="s">
        <v>18</v>
      </c>
      <c r="V4648" s="21" t="str">
        <f>VLOOKUP(P4648,'Customer List'!B:C,2,)</f>
        <v>Banglore</v>
      </c>
      <c r="W4648" s="38"/>
      <c r="X4648" s="30">
        <v>45992</v>
      </c>
      <c r="Y4648" s="21">
        <f t="shared" si="572"/>
        <v>2</v>
      </c>
      <c r="Z4648" s="21" t="str">
        <f t="shared" si="573"/>
        <v>Saturday</v>
      </c>
      <c r="AA4648" s="21" t="str">
        <f t="shared" si="574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x14ac:dyDescent="0.25">
      <c r="A4649" s="21">
        <v>4647</v>
      </c>
      <c r="B4649" s="21" t="s">
        <v>6124</v>
      </c>
      <c r="C4649" s="30">
        <v>45982</v>
      </c>
      <c r="D4649" s="30">
        <v>45987</v>
      </c>
      <c r="E4649" s="47">
        <v>2.5</v>
      </c>
      <c r="F4649" s="47">
        <f t="shared" si="570"/>
        <v>220</v>
      </c>
      <c r="G4649" s="48">
        <f t="shared" si="571"/>
        <v>440</v>
      </c>
      <c r="H4649" s="21">
        <v>581914</v>
      </c>
      <c r="I4649" s="21" t="s">
        <v>6147</v>
      </c>
      <c r="J4649" s="21">
        <v>2</v>
      </c>
      <c r="K4649" s="21">
        <v>2</v>
      </c>
      <c r="L4649" s="21">
        <f t="shared" si="567"/>
        <v>0</v>
      </c>
      <c r="M4649" s="21" t="s">
        <v>6298</v>
      </c>
      <c r="N4649" s="30">
        <v>45990</v>
      </c>
      <c r="O4649" s="48">
        <v>0</v>
      </c>
      <c r="P4649" s="21" t="s">
        <v>1044</v>
      </c>
      <c r="Q4649" s="21">
        <v>58158737125</v>
      </c>
      <c r="R4649" s="21" t="s">
        <v>6107</v>
      </c>
      <c r="S4649" s="3">
        <v>-20</v>
      </c>
      <c r="T4649" s="37" t="s">
        <v>6267</v>
      </c>
      <c r="U4649" s="21" t="s">
        <v>18</v>
      </c>
      <c r="V4649" s="21" t="str">
        <f>VLOOKUP(P4649,'Customer List'!B:C,2,)</f>
        <v>Banglore</v>
      </c>
      <c r="W4649" s="38"/>
      <c r="X4649" s="30">
        <v>45992</v>
      </c>
      <c r="Y4649" s="21">
        <f t="shared" si="572"/>
        <v>2</v>
      </c>
      <c r="Z4649" s="21" t="str">
        <f t="shared" si="573"/>
        <v>Saturday</v>
      </c>
      <c r="AA4649" s="21" t="str">
        <f t="shared" si="574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x14ac:dyDescent="0.25">
      <c r="A4650" s="21">
        <v>4648</v>
      </c>
      <c r="B4650" s="21" t="s">
        <v>6124</v>
      </c>
      <c r="C4650" s="30">
        <v>45982</v>
      </c>
      <c r="D4650" s="30">
        <v>45987</v>
      </c>
      <c r="E4650" s="47">
        <v>222</v>
      </c>
      <c r="F4650" s="47">
        <f t="shared" si="570"/>
        <v>19536</v>
      </c>
      <c r="G4650" s="48">
        <f t="shared" si="571"/>
        <v>97680</v>
      </c>
      <c r="H4650" s="21">
        <v>626812</v>
      </c>
      <c r="I4650" s="21" t="s">
        <v>5202</v>
      </c>
      <c r="J4650" s="21">
        <v>5</v>
      </c>
      <c r="K4650" s="21">
        <v>5</v>
      </c>
      <c r="L4650" s="21">
        <f t="shared" si="567"/>
        <v>0</v>
      </c>
      <c r="M4650" s="21" t="s">
        <v>6272</v>
      </c>
      <c r="N4650" s="30">
        <v>45990</v>
      </c>
      <c r="O4650" s="48">
        <v>172050</v>
      </c>
      <c r="P4650" s="21" t="s">
        <v>2046</v>
      </c>
      <c r="Q4650" s="21">
        <v>58158739730</v>
      </c>
      <c r="R4650" s="21" t="s">
        <v>6107</v>
      </c>
      <c r="S4650" s="3">
        <v>4</v>
      </c>
      <c r="T4650" s="37"/>
      <c r="U4650" s="21" t="s">
        <v>18</v>
      </c>
      <c r="V4650" s="21" t="str">
        <f>VLOOKUP(P4650,'Customer List'!B:C,2,)</f>
        <v>Banglore</v>
      </c>
      <c r="W4650" s="38"/>
      <c r="X4650" s="30">
        <v>45992</v>
      </c>
      <c r="Y4650" s="21">
        <f t="shared" si="572"/>
        <v>2</v>
      </c>
      <c r="Z4650" s="21" t="str">
        <f t="shared" si="573"/>
        <v>Saturday</v>
      </c>
      <c r="AA4650" s="21" t="str">
        <f t="shared" si="574"/>
        <v>Monday</v>
      </c>
      <c r="AB4650" s="21" t="str">
        <f>VLOOKUP(U4650,'Currency Sheet'!A:C,3,)</f>
        <v>DOLLAR</v>
      </c>
      <c r="AC4650" s="42" t="str">
        <f>VLOOKUP(P4650,'Customer List'!B:D,3,)</f>
        <v>OutStation</v>
      </c>
    </row>
    <row r="4651" spans="1:29" x14ac:dyDescent="0.25">
      <c r="A4651" s="21">
        <v>4649</v>
      </c>
      <c r="B4651" s="21" t="s">
        <v>6124</v>
      </c>
      <c r="C4651" s="30">
        <v>45982</v>
      </c>
      <c r="D4651" s="30">
        <v>45987</v>
      </c>
      <c r="E4651" s="47">
        <v>222</v>
      </c>
      <c r="F4651" s="47">
        <f t="shared" si="570"/>
        <v>19536</v>
      </c>
      <c r="G4651" s="48">
        <f t="shared" si="571"/>
        <v>58608</v>
      </c>
      <c r="H4651" s="21">
        <v>626812</v>
      </c>
      <c r="I4651" s="21" t="s">
        <v>5202</v>
      </c>
      <c r="J4651" s="21">
        <v>3</v>
      </c>
      <c r="K4651" s="21">
        <v>3</v>
      </c>
      <c r="L4651" s="21">
        <f t="shared" si="567"/>
        <v>0</v>
      </c>
      <c r="M4651" s="21" t="s">
        <v>6618</v>
      </c>
      <c r="N4651" s="30">
        <v>46001</v>
      </c>
      <c r="O4651" s="48">
        <v>103230</v>
      </c>
      <c r="P4651" s="21" t="s">
        <v>2046</v>
      </c>
      <c r="Q4651" s="21">
        <v>58159193120</v>
      </c>
      <c r="R4651" s="21" t="s">
        <v>6107</v>
      </c>
      <c r="S4651" s="3">
        <v>4</v>
      </c>
      <c r="T4651" s="37"/>
      <c r="U4651" s="21" t="s">
        <v>18</v>
      </c>
      <c r="V4651" s="21" t="str">
        <f>VLOOKUP(P4651,'Customer List'!B:C,2,)</f>
        <v>Banglore</v>
      </c>
      <c r="W4651" s="38"/>
      <c r="X4651" s="30">
        <v>46002</v>
      </c>
      <c r="Y4651" s="21">
        <f t="shared" si="572"/>
        <v>1</v>
      </c>
      <c r="Z4651" s="21" t="str">
        <f t="shared" si="573"/>
        <v>Wednesday</v>
      </c>
      <c r="AA4651" s="21" t="str">
        <f t="shared" si="574"/>
        <v>Thursday</v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x14ac:dyDescent="0.25">
      <c r="A4652" s="21">
        <v>4649</v>
      </c>
      <c r="B4652" s="21" t="s">
        <v>6124</v>
      </c>
      <c r="C4652" s="30">
        <v>45982</v>
      </c>
      <c r="D4652" s="30">
        <v>45987</v>
      </c>
      <c r="E4652" s="47">
        <v>222</v>
      </c>
      <c r="F4652" s="47">
        <f t="shared" ref="F4652" si="575">IF(AB4652="DOLLAR",E4652*88,E4652)</f>
        <v>19536</v>
      </c>
      <c r="G4652" s="48">
        <f t="shared" ref="G4652" si="576">F4652*J4652</f>
        <v>39072</v>
      </c>
      <c r="H4652" s="21">
        <v>626812</v>
      </c>
      <c r="I4652" s="21" t="s">
        <v>5202</v>
      </c>
      <c r="J4652" s="21">
        <v>2</v>
      </c>
      <c r="K4652" s="21"/>
      <c r="L4652" s="21">
        <f t="shared" ref="L4652" si="577">J4652-K4652</f>
        <v>2</v>
      </c>
      <c r="M4652" s="21"/>
      <c r="N4652" s="30"/>
      <c r="O4652" s="48"/>
      <c r="P4652" s="21" t="s">
        <v>2025</v>
      </c>
      <c r="Q4652" s="21"/>
      <c r="R4652" s="21"/>
      <c r="S4652" s="3">
        <v>4</v>
      </c>
      <c r="T4652" s="37"/>
      <c r="U4652" s="21" t="s">
        <v>18</v>
      </c>
      <c r="V4652" s="21" t="str">
        <f>VLOOKUP(P4652,'Customer List'!B:C,2,)</f>
        <v>STOCK</v>
      </c>
      <c r="W4652" s="38" t="s">
        <v>6164</v>
      </c>
      <c r="X4652" s="30" t="str">
        <f t="shared" ref="X4652" si="578">IF(OR(R4652 = "PRIYANKA MADAM", R4652 = "DEEPAK", R4652 = "PORTER"),N4652,"")</f>
        <v/>
      </c>
      <c r="Y4652" s="21" t="str">
        <f t="shared" ref="Y4652" si="579">IF(X4652="", "", X4652-N4652)</f>
        <v/>
      </c>
      <c r="Z4652" s="21" t="str">
        <f t="shared" ref="Z4652" si="580">IF(N4652="", "", TEXT(N4652, "dddd"))</f>
        <v/>
      </c>
      <c r="AA4652" s="21" t="str">
        <f t="shared" ref="AA4652" si="581">IF(X4652="", "", TEXT(X4652, "dddd"))</f>
        <v/>
      </c>
      <c r="AB4652" s="21" t="str">
        <f>VLOOKUP(U4652,'Currency Sheet'!A:C,3,)</f>
        <v>DOLLAR</v>
      </c>
      <c r="AC4652" s="42" t="str">
        <f>VLOOKUP(P4652,'Customer List'!B:D,3,)</f>
        <v>STOCK</v>
      </c>
    </row>
    <row r="4653" spans="1:29" x14ac:dyDescent="0.25">
      <c r="A4653" s="21">
        <v>4650</v>
      </c>
      <c r="B4653" s="21" t="s">
        <v>6124</v>
      </c>
      <c r="C4653" s="30">
        <v>45982</v>
      </c>
      <c r="D4653" s="30">
        <v>45987</v>
      </c>
      <c r="E4653" s="47">
        <v>116.4</v>
      </c>
      <c r="F4653" s="47">
        <f t="shared" si="570"/>
        <v>10243.200000000001</v>
      </c>
      <c r="G4653" s="48">
        <f t="shared" si="571"/>
        <v>10243.200000000001</v>
      </c>
      <c r="H4653" s="21">
        <v>640906</v>
      </c>
      <c r="I4653" s="21" t="s">
        <v>5204</v>
      </c>
      <c r="J4653" s="21">
        <v>1</v>
      </c>
      <c r="K4653" s="21">
        <v>1</v>
      </c>
      <c r="L4653" s="21">
        <f t="shared" si="567"/>
        <v>0</v>
      </c>
      <c r="M4653" s="21" t="s">
        <v>6286</v>
      </c>
      <c r="N4653" s="30">
        <v>45990</v>
      </c>
      <c r="O4653" s="48">
        <v>18042</v>
      </c>
      <c r="P4653" s="21" t="s">
        <v>172</v>
      </c>
      <c r="Q4653" s="21">
        <v>58158740021</v>
      </c>
      <c r="R4653" s="21" t="s">
        <v>6107</v>
      </c>
      <c r="S4653" s="3">
        <v>4</v>
      </c>
      <c r="T4653" s="37"/>
      <c r="U4653" s="21" t="s">
        <v>18</v>
      </c>
      <c r="V4653" s="21" t="str">
        <f>VLOOKUP(P4653,'Customer List'!B:C,2,)</f>
        <v>Kolkata</v>
      </c>
      <c r="W4653" s="38"/>
      <c r="X4653" s="30">
        <v>45992</v>
      </c>
      <c r="Y4653" s="21">
        <f t="shared" si="572"/>
        <v>2</v>
      </c>
      <c r="Z4653" s="21" t="str">
        <f t="shared" si="573"/>
        <v>Saturday</v>
      </c>
      <c r="AA4653" s="21" t="str">
        <f t="shared" si="574"/>
        <v>Monday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x14ac:dyDescent="0.25">
      <c r="A4654" s="21">
        <v>4651</v>
      </c>
      <c r="B4654" s="21" t="s">
        <v>6124</v>
      </c>
      <c r="C4654" s="30">
        <v>45982</v>
      </c>
      <c r="D4654" s="30">
        <v>45987</v>
      </c>
      <c r="E4654" s="47">
        <v>175.8</v>
      </c>
      <c r="F4654" s="47">
        <f t="shared" si="570"/>
        <v>15470.400000000001</v>
      </c>
      <c r="G4654" s="48">
        <f t="shared" si="571"/>
        <v>15470.400000000001</v>
      </c>
      <c r="H4654" s="21">
        <v>644102</v>
      </c>
      <c r="I4654" s="21" t="s">
        <v>6148</v>
      </c>
      <c r="J4654" s="21">
        <v>1</v>
      </c>
      <c r="K4654" s="21">
        <v>1</v>
      </c>
      <c r="L4654" s="21">
        <f t="shared" si="567"/>
        <v>0</v>
      </c>
      <c r="M4654" s="21" t="s">
        <v>6281</v>
      </c>
      <c r="N4654" s="30">
        <v>45990</v>
      </c>
      <c r="O4654" s="48">
        <v>27249</v>
      </c>
      <c r="P4654" s="21" t="s">
        <v>295</v>
      </c>
      <c r="Q4654" s="21">
        <v>58158738912</v>
      </c>
      <c r="R4654" s="21" t="s">
        <v>6107</v>
      </c>
      <c r="S4654" s="3">
        <v>4</v>
      </c>
      <c r="T4654" s="37"/>
      <c r="U4654" s="21" t="s">
        <v>18</v>
      </c>
      <c r="V4654" s="21" t="str">
        <f>VLOOKUP(P4654,'Customer List'!B:C,2,)</f>
        <v>Kerala</v>
      </c>
      <c r="W4654" s="38"/>
      <c r="X4654" s="30">
        <v>45994</v>
      </c>
      <c r="Y4654" s="21">
        <f t="shared" si="572"/>
        <v>4</v>
      </c>
      <c r="Z4654" s="21" t="str">
        <f t="shared" si="573"/>
        <v>Saturday</v>
      </c>
      <c r="AA4654" s="21" t="str">
        <f t="shared" si="574"/>
        <v>Wednesday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x14ac:dyDescent="0.25">
      <c r="A4655" s="21">
        <v>4652</v>
      </c>
      <c r="B4655" s="21" t="s">
        <v>6124</v>
      </c>
      <c r="C4655" s="30">
        <v>45982</v>
      </c>
      <c r="D4655" s="30">
        <v>45987</v>
      </c>
      <c r="E4655" s="47">
        <v>193.8</v>
      </c>
      <c r="F4655" s="47">
        <f t="shared" si="570"/>
        <v>17054.400000000001</v>
      </c>
      <c r="G4655" s="48">
        <f t="shared" si="571"/>
        <v>17054.400000000001</v>
      </c>
      <c r="H4655" s="21">
        <v>651002</v>
      </c>
      <c r="I4655" s="21" t="s">
        <v>6149</v>
      </c>
      <c r="J4655" s="21">
        <v>1</v>
      </c>
      <c r="K4655" s="21">
        <v>1</v>
      </c>
      <c r="L4655" s="21">
        <f t="shared" si="567"/>
        <v>0</v>
      </c>
      <c r="M4655" s="21" t="s">
        <v>6278</v>
      </c>
      <c r="N4655" s="30">
        <v>45990</v>
      </c>
      <c r="O4655" s="48">
        <v>32542.25</v>
      </c>
      <c r="P4655" s="21" t="s">
        <v>6127</v>
      </c>
      <c r="Q4655" s="21">
        <v>58158740312</v>
      </c>
      <c r="R4655" s="21" t="s">
        <v>6107</v>
      </c>
      <c r="S4655" s="3">
        <v>4</v>
      </c>
      <c r="T4655" s="37"/>
      <c r="U4655" s="21" t="s">
        <v>18</v>
      </c>
      <c r="V4655" s="21" t="str">
        <f>VLOOKUP(P4655,'Customer List'!B:C,2,)</f>
        <v>BANGALORE</v>
      </c>
      <c r="W4655" s="38"/>
      <c r="X4655" s="30">
        <v>45992</v>
      </c>
      <c r="Y4655" s="21">
        <f t="shared" si="572"/>
        <v>2</v>
      </c>
      <c r="Z4655" s="21" t="str">
        <f t="shared" si="573"/>
        <v>Saturday</v>
      </c>
      <c r="AA4655" s="21" t="str">
        <f t="shared" si="574"/>
        <v>Monday</v>
      </c>
      <c r="AB4655" s="21" t="str">
        <f>VLOOKUP(U4655,'Currency Sheet'!A:C,3,)</f>
        <v>DOLLAR</v>
      </c>
      <c r="AC4655" s="42" t="str">
        <f>VLOOKUP(P4655,'Customer List'!B:D,3,)</f>
        <v>OutStation</v>
      </c>
    </row>
    <row r="4656" spans="1:29" x14ac:dyDescent="0.25">
      <c r="A4656" s="21">
        <v>4653</v>
      </c>
      <c r="B4656" s="21" t="s">
        <v>6124</v>
      </c>
      <c r="C4656" s="30">
        <v>45982</v>
      </c>
      <c r="D4656" s="30">
        <v>45987</v>
      </c>
      <c r="E4656" s="47">
        <v>222</v>
      </c>
      <c r="F4656" s="47">
        <f t="shared" si="570"/>
        <v>19536</v>
      </c>
      <c r="G4656" s="48">
        <f t="shared" si="571"/>
        <v>19536</v>
      </c>
      <c r="H4656" s="21">
        <v>655204</v>
      </c>
      <c r="I4656" s="21" t="s">
        <v>5081</v>
      </c>
      <c r="J4656" s="21">
        <v>1</v>
      </c>
      <c r="K4656" s="21">
        <v>1</v>
      </c>
      <c r="L4656" s="21">
        <f t="shared" si="567"/>
        <v>0</v>
      </c>
      <c r="M4656" s="21" t="s">
        <v>6285</v>
      </c>
      <c r="N4656" s="30">
        <v>45990</v>
      </c>
      <c r="O4656" s="48">
        <v>34410</v>
      </c>
      <c r="P4656" s="21" t="s">
        <v>172</v>
      </c>
      <c r="Q4656" s="21">
        <v>58158740021</v>
      </c>
      <c r="R4656" s="21" t="s">
        <v>6107</v>
      </c>
      <c r="S4656" s="3">
        <v>4</v>
      </c>
      <c r="T4656" s="37"/>
      <c r="U4656" s="21" t="s">
        <v>18</v>
      </c>
      <c r="V4656" s="21" t="str">
        <f>VLOOKUP(P4656,'Customer List'!B:C,2,)</f>
        <v>Kolkata</v>
      </c>
      <c r="W4656" s="38"/>
      <c r="X4656" s="30">
        <v>45992</v>
      </c>
      <c r="Y4656" s="21">
        <f t="shared" si="572"/>
        <v>2</v>
      </c>
      <c r="Z4656" s="21" t="str">
        <f t="shared" si="573"/>
        <v>Saturday</v>
      </c>
      <c r="AA4656" s="21" t="str">
        <f t="shared" si="574"/>
        <v>Monday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x14ac:dyDescent="0.25">
      <c r="A4657" s="21">
        <v>4654</v>
      </c>
      <c r="B4657" s="21" t="s">
        <v>6124</v>
      </c>
      <c r="C4657" s="30">
        <v>45982</v>
      </c>
      <c r="D4657" s="30">
        <v>45987</v>
      </c>
      <c r="E4657" s="47">
        <v>159</v>
      </c>
      <c r="F4657" s="47">
        <f t="shared" si="570"/>
        <v>13992</v>
      </c>
      <c r="G4657" s="48">
        <f t="shared" si="571"/>
        <v>13992</v>
      </c>
      <c r="H4657" s="21">
        <v>678002</v>
      </c>
      <c r="I4657" s="21" t="s">
        <v>6150</v>
      </c>
      <c r="J4657" s="21">
        <v>1</v>
      </c>
      <c r="K4657" s="21">
        <v>1</v>
      </c>
      <c r="L4657" s="21">
        <f t="shared" si="567"/>
        <v>0</v>
      </c>
      <c r="M4657" s="21" t="s">
        <v>6278</v>
      </c>
      <c r="N4657" s="30">
        <v>45990</v>
      </c>
      <c r="O4657" s="48">
        <v>26698.75</v>
      </c>
      <c r="P4657" s="21" t="s">
        <v>6127</v>
      </c>
      <c r="Q4657" s="21">
        <v>58158740312</v>
      </c>
      <c r="R4657" s="21" t="s">
        <v>6107</v>
      </c>
      <c r="S4657" s="3">
        <v>4</v>
      </c>
      <c r="T4657" s="37"/>
      <c r="U4657" s="21" t="s">
        <v>18</v>
      </c>
      <c r="V4657" s="21" t="str">
        <f>VLOOKUP(P4657,'Customer List'!B:C,2,)</f>
        <v>BANGALORE</v>
      </c>
      <c r="W4657" s="38"/>
      <c r="X4657" s="30">
        <v>45992</v>
      </c>
      <c r="Y4657" s="21">
        <f t="shared" si="572"/>
        <v>2</v>
      </c>
      <c r="Z4657" s="21" t="str">
        <f t="shared" si="573"/>
        <v>Saturday</v>
      </c>
      <c r="AA4657" s="21" t="str">
        <f t="shared" si="574"/>
        <v>Monday</v>
      </c>
      <c r="AB4657" s="21" t="str">
        <f>VLOOKUP(U4657,'Currency Sheet'!A:C,3,)</f>
        <v>DOLLAR</v>
      </c>
      <c r="AC4657" s="42" t="str">
        <f>VLOOKUP(P4657,'Customer List'!B:D,3,)</f>
        <v>OutStation</v>
      </c>
    </row>
    <row r="4658" spans="1:29" x14ac:dyDescent="0.25">
      <c r="A4658" s="21">
        <v>4655</v>
      </c>
      <c r="B4658" s="21" t="s">
        <v>6124</v>
      </c>
      <c r="C4658" s="30">
        <v>45982</v>
      </c>
      <c r="D4658" s="30">
        <v>45987</v>
      </c>
      <c r="E4658" s="47">
        <v>159</v>
      </c>
      <c r="F4658" s="47">
        <f t="shared" si="570"/>
        <v>13992</v>
      </c>
      <c r="G4658" s="48">
        <f t="shared" si="571"/>
        <v>13992</v>
      </c>
      <c r="H4658" s="21">
        <v>683702</v>
      </c>
      <c r="I4658" s="21" t="s">
        <v>6151</v>
      </c>
      <c r="J4658" s="21">
        <v>1</v>
      </c>
      <c r="K4658" s="21">
        <v>1</v>
      </c>
      <c r="L4658" s="21">
        <f t="shared" si="567"/>
        <v>0</v>
      </c>
      <c r="M4658" s="21" t="s">
        <v>6281</v>
      </c>
      <c r="N4658" s="30">
        <v>45990</v>
      </c>
      <c r="O4658" s="48">
        <v>24645</v>
      </c>
      <c r="P4658" s="21" t="s">
        <v>295</v>
      </c>
      <c r="Q4658" s="21">
        <v>58158738912</v>
      </c>
      <c r="R4658" s="21" t="s">
        <v>6107</v>
      </c>
      <c r="S4658" s="3">
        <v>4</v>
      </c>
      <c r="T4658" s="37"/>
      <c r="U4658" s="21" t="s">
        <v>18</v>
      </c>
      <c r="V4658" s="21" t="str">
        <f>VLOOKUP(P4658,'Customer List'!B:C,2,)</f>
        <v>Kerala</v>
      </c>
      <c r="W4658" s="38"/>
      <c r="X4658" s="30">
        <v>45994</v>
      </c>
      <c r="Y4658" s="21">
        <f t="shared" si="572"/>
        <v>4</v>
      </c>
      <c r="Z4658" s="21" t="str">
        <f t="shared" si="573"/>
        <v>Saturday</v>
      </c>
      <c r="AA4658" s="21" t="str">
        <f t="shared" si="574"/>
        <v>Wednesday</v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x14ac:dyDescent="0.25">
      <c r="A4659" s="21">
        <v>4656</v>
      </c>
      <c r="B4659" s="21" t="s">
        <v>6124</v>
      </c>
      <c r="C4659" s="30">
        <v>45982</v>
      </c>
      <c r="D4659" s="30">
        <v>45987</v>
      </c>
      <c r="E4659" s="47">
        <v>172.2</v>
      </c>
      <c r="F4659" s="47">
        <f t="shared" si="570"/>
        <v>15153.599999999999</v>
      </c>
      <c r="G4659" s="48">
        <f t="shared" si="571"/>
        <v>15153.599999999999</v>
      </c>
      <c r="H4659" s="21">
        <v>693504</v>
      </c>
      <c r="I4659" s="21" t="s">
        <v>5815</v>
      </c>
      <c r="J4659" s="21">
        <v>1</v>
      </c>
      <c r="K4659" s="21">
        <v>1</v>
      </c>
      <c r="L4659" s="21">
        <f t="shared" si="567"/>
        <v>0</v>
      </c>
      <c r="M4659" s="21" t="s">
        <v>6176</v>
      </c>
      <c r="N4659" s="30">
        <v>45988</v>
      </c>
      <c r="O4659" s="48">
        <v>33363.75</v>
      </c>
      <c r="P4659" s="21" t="s">
        <v>901</v>
      </c>
      <c r="Q4659" s="21"/>
      <c r="R4659" s="21"/>
      <c r="S4659" s="3">
        <v>4</v>
      </c>
      <c r="T4659" s="37"/>
      <c r="U4659" s="21" t="s">
        <v>18</v>
      </c>
      <c r="V4659" s="21" t="str">
        <f>VLOOKUP(P4659,'Customer List'!B:C,2,)</f>
        <v>Delhi</v>
      </c>
      <c r="W4659" s="38" t="s">
        <v>637</v>
      </c>
      <c r="X4659" s="30" t="str">
        <f t="shared" ref="X4659" si="582">IF(OR(R4659 = "PRIYANKA MADAM", R4659 = "DEEPAK", R4659 = "PORTER"),N4659,"")</f>
        <v/>
      </c>
      <c r="Y4659" s="21" t="str">
        <f t="shared" si="572"/>
        <v/>
      </c>
      <c r="Z4659" s="21" t="str">
        <f t="shared" si="573"/>
        <v>Thursday</v>
      </c>
      <c r="AA4659" s="21" t="str">
        <f t="shared" si="574"/>
        <v/>
      </c>
      <c r="AB4659" s="21" t="str">
        <f>VLOOKUP(U4659,'Currency Sheet'!A:C,3,)</f>
        <v>DOLLAR</v>
      </c>
      <c r="AC4659" s="42" t="str">
        <f>VLOOKUP(P4659,'Customer List'!B:D,3,)</f>
        <v>Local</v>
      </c>
    </row>
    <row r="4660" spans="1:29" x14ac:dyDescent="0.25">
      <c r="A4660" s="21">
        <v>4657</v>
      </c>
      <c r="B4660" s="21" t="s">
        <v>6124</v>
      </c>
      <c r="C4660" s="30">
        <v>45982</v>
      </c>
      <c r="D4660" s="30">
        <v>45987</v>
      </c>
      <c r="E4660" s="47">
        <v>214.2</v>
      </c>
      <c r="F4660" s="47">
        <f t="shared" si="570"/>
        <v>18849.599999999999</v>
      </c>
      <c r="G4660" s="48">
        <f t="shared" si="571"/>
        <v>18849.599999999999</v>
      </c>
      <c r="H4660" s="21">
        <v>696808</v>
      </c>
      <c r="I4660" s="21" t="s">
        <v>6152</v>
      </c>
      <c r="J4660" s="21">
        <v>1</v>
      </c>
      <c r="K4660" s="21">
        <v>1</v>
      </c>
      <c r="L4660" s="21">
        <f t="shared" si="567"/>
        <v>0</v>
      </c>
      <c r="M4660" s="21" t="s">
        <v>6275</v>
      </c>
      <c r="N4660" s="30">
        <v>45990</v>
      </c>
      <c r="O4660" s="48">
        <v>31862.25</v>
      </c>
      <c r="P4660" s="21" t="s">
        <v>6125</v>
      </c>
      <c r="Q4660" s="21">
        <v>58158740474</v>
      </c>
      <c r="R4660" s="21" t="s">
        <v>6107</v>
      </c>
      <c r="S4660" s="3">
        <v>4</v>
      </c>
      <c r="T4660" s="37"/>
      <c r="U4660" s="21" t="s">
        <v>18</v>
      </c>
      <c r="V4660" s="21" t="str">
        <f>VLOOKUP(P4660,'Customer List'!B:C,2,)</f>
        <v>Hyderabad</v>
      </c>
      <c r="W4660" s="38"/>
      <c r="X4660" s="30">
        <v>45992</v>
      </c>
      <c r="Y4660" s="21">
        <f t="shared" si="572"/>
        <v>2</v>
      </c>
      <c r="Z4660" s="21" t="str">
        <f t="shared" si="573"/>
        <v>Saturday</v>
      </c>
      <c r="AA4660" s="21" t="str">
        <f t="shared" si="574"/>
        <v>Monday</v>
      </c>
      <c r="AB4660" s="21" t="str">
        <f>VLOOKUP(U4660,'Currency Sheet'!A:C,3,)</f>
        <v>DOLLAR</v>
      </c>
      <c r="AC4660" s="42" t="str">
        <f>VLOOKUP(P4660,'Customer List'!B:D,3,)</f>
        <v>OutStation</v>
      </c>
    </row>
    <row r="4661" spans="1:29" x14ac:dyDescent="0.25">
      <c r="A4661" s="21">
        <v>4658</v>
      </c>
      <c r="B4661" s="21" t="s">
        <v>6124</v>
      </c>
      <c r="C4661" s="30">
        <v>45982</v>
      </c>
      <c r="D4661" s="30">
        <v>45987</v>
      </c>
      <c r="E4661" s="47">
        <v>109.8</v>
      </c>
      <c r="F4661" s="47">
        <f t="shared" si="570"/>
        <v>9662.4</v>
      </c>
      <c r="G4661" s="48">
        <f t="shared" si="571"/>
        <v>9662.4</v>
      </c>
      <c r="H4661" s="21">
        <v>699954</v>
      </c>
      <c r="I4661" s="21" t="s">
        <v>6153</v>
      </c>
      <c r="J4661" s="21">
        <v>1</v>
      </c>
      <c r="K4661" s="21">
        <v>1</v>
      </c>
      <c r="L4661" s="21">
        <f t="shared" si="567"/>
        <v>0</v>
      </c>
      <c r="M4661" s="21" t="s">
        <v>6281</v>
      </c>
      <c r="N4661" s="30">
        <v>45990</v>
      </c>
      <c r="O4661" s="48">
        <v>17019</v>
      </c>
      <c r="P4661" s="21" t="s">
        <v>295</v>
      </c>
      <c r="Q4661" s="21">
        <v>58158738912</v>
      </c>
      <c r="R4661" s="21" t="s">
        <v>6107</v>
      </c>
      <c r="S4661" s="3">
        <v>4</v>
      </c>
      <c r="T4661" s="37"/>
      <c r="U4661" s="21" t="s">
        <v>18</v>
      </c>
      <c r="V4661" s="21" t="str">
        <f>VLOOKUP(P4661,'Customer List'!B:C,2,)</f>
        <v>Kerala</v>
      </c>
      <c r="W4661" s="38"/>
      <c r="X4661" s="30">
        <v>45994</v>
      </c>
      <c r="Y4661" s="21">
        <f t="shared" si="572"/>
        <v>4</v>
      </c>
      <c r="Z4661" s="21" t="str">
        <f t="shared" si="573"/>
        <v>Saturday</v>
      </c>
      <c r="AA4661" s="21" t="str">
        <f t="shared" si="574"/>
        <v>Wednesday</v>
      </c>
      <c r="AB4661" s="21" t="str">
        <f>VLOOKUP(U4661,'Currency Sheet'!A:C,3,)</f>
        <v>DOLLAR</v>
      </c>
      <c r="AC4661" s="42" t="str">
        <f>VLOOKUP(P4661,'Customer List'!B:D,3,)</f>
        <v>OutStation</v>
      </c>
    </row>
    <row r="4662" spans="1:29" x14ac:dyDescent="0.25">
      <c r="A4662" s="21">
        <v>4659</v>
      </c>
      <c r="B4662" s="21" t="s">
        <v>6124</v>
      </c>
      <c r="C4662" s="30">
        <v>45982</v>
      </c>
      <c r="D4662" s="30">
        <v>45987</v>
      </c>
      <c r="E4662" s="47">
        <v>35.4</v>
      </c>
      <c r="F4662" s="47">
        <f t="shared" si="570"/>
        <v>3115.2</v>
      </c>
      <c r="G4662" s="48">
        <f t="shared" si="571"/>
        <v>3115.2</v>
      </c>
      <c r="H4662" s="21">
        <v>740624</v>
      </c>
      <c r="I4662" s="21" t="s">
        <v>6154</v>
      </c>
      <c r="J4662" s="21">
        <v>1</v>
      </c>
      <c r="K4662" s="21">
        <v>1</v>
      </c>
      <c r="L4662" s="21">
        <f t="shared" si="567"/>
        <v>0</v>
      </c>
      <c r="M4662" s="21" t="s">
        <v>6260</v>
      </c>
      <c r="N4662" s="30">
        <v>45989</v>
      </c>
      <c r="O4662" s="48">
        <v>5380.8</v>
      </c>
      <c r="P4662" s="21" t="s">
        <v>254</v>
      </c>
      <c r="Q4662" s="21"/>
      <c r="R4662" s="21"/>
      <c r="S4662" s="3">
        <v>4</v>
      </c>
      <c r="T4662" s="37"/>
      <c r="U4662" s="21" t="s">
        <v>18</v>
      </c>
      <c r="V4662" s="21" t="str">
        <f>VLOOKUP(P4662,'Customer List'!B:C,2,)</f>
        <v>Delhi</v>
      </c>
      <c r="W4662" s="38" t="s">
        <v>637</v>
      </c>
      <c r="X4662" s="30" t="str">
        <f t="shared" ref="X4662:X4664" si="583">IF(OR(R4662 = "PRIYANKA MADAM", R4662 = "DEEPAK", R4662 = "PORTER"),N4662,"")</f>
        <v/>
      </c>
      <c r="Y4662" s="21" t="str">
        <f t="shared" si="572"/>
        <v/>
      </c>
      <c r="Z4662" s="21" t="str">
        <f t="shared" si="573"/>
        <v>Friday</v>
      </c>
      <c r="AA4662" s="21" t="str">
        <f t="shared" si="574"/>
        <v/>
      </c>
      <c r="AB4662" s="21" t="str">
        <f>VLOOKUP(U4662,'Currency Sheet'!A:C,3,)</f>
        <v>DOLLAR</v>
      </c>
      <c r="AC4662" s="42" t="str">
        <f>VLOOKUP(P4662,'Customer List'!B:D,3,)</f>
        <v>Local</v>
      </c>
    </row>
    <row r="4663" spans="1:29" x14ac:dyDescent="0.25">
      <c r="A4663" s="21">
        <v>4660</v>
      </c>
      <c r="B4663" s="21" t="s">
        <v>6124</v>
      </c>
      <c r="C4663" s="30">
        <v>45982</v>
      </c>
      <c r="D4663" s="30">
        <v>45987</v>
      </c>
      <c r="E4663" s="47">
        <v>176.4</v>
      </c>
      <c r="F4663" s="47">
        <f t="shared" si="570"/>
        <v>15523.2</v>
      </c>
      <c r="G4663" s="48">
        <f t="shared" si="571"/>
        <v>15523.2</v>
      </c>
      <c r="H4663" s="21">
        <v>740625</v>
      </c>
      <c r="I4663" s="21" t="s">
        <v>6155</v>
      </c>
      <c r="J4663" s="21">
        <v>1</v>
      </c>
      <c r="K4663" s="21">
        <v>1</v>
      </c>
      <c r="L4663" s="21">
        <f t="shared" si="567"/>
        <v>0</v>
      </c>
      <c r="M4663" s="21" t="s">
        <v>6260</v>
      </c>
      <c r="N4663" s="30">
        <v>45989</v>
      </c>
      <c r="O4663" s="48">
        <v>26812.799999999999</v>
      </c>
      <c r="P4663" s="21" t="s">
        <v>254</v>
      </c>
      <c r="Q4663" s="21"/>
      <c r="R4663" s="21"/>
      <c r="S4663" s="3">
        <v>4</v>
      </c>
      <c r="T4663" s="37"/>
      <c r="U4663" s="21" t="s">
        <v>18</v>
      </c>
      <c r="V4663" s="21" t="str">
        <f>VLOOKUP(P4663,'Customer List'!B:C,2,)</f>
        <v>Delhi</v>
      </c>
      <c r="W4663" s="38" t="s">
        <v>637</v>
      </c>
      <c r="X4663" s="30" t="str">
        <f t="shared" si="583"/>
        <v/>
      </c>
      <c r="Y4663" s="21" t="str">
        <f t="shared" si="572"/>
        <v/>
      </c>
      <c r="Z4663" s="21" t="str">
        <f t="shared" si="573"/>
        <v>Friday</v>
      </c>
      <c r="AA4663" s="21" t="str">
        <f t="shared" si="574"/>
        <v/>
      </c>
      <c r="AB4663" s="21" t="str">
        <f>VLOOKUP(U4663,'Currency Sheet'!A:C,3,)</f>
        <v>DOLLAR</v>
      </c>
      <c r="AC4663" s="42" t="str">
        <f>VLOOKUP(P4663,'Customer List'!B:D,3,)</f>
        <v>Local</v>
      </c>
    </row>
    <row r="4664" spans="1:29" x14ac:dyDescent="0.25">
      <c r="A4664" s="21">
        <v>4661</v>
      </c>
      <c r="B4664" s="21" t="s">
        <v>6124</v>
      </c>
      <c r="C4664" s="30">
        <v>45982</v>
      </c>
      <c r="D4664" s="30">
        <v>45987</v>
      </c>
      <c r="E4664" s="47">
        <v>70.8</v>
      </c>
      <c r="F4664" s="47">
        <f t="shared" si="570"/>
        <v>6230.4</v>
      </c>
      <c r="G4664" s="48">
        <f t="shared" si="571"/>
        <v>6230.4</v>
      </c>
      <c r="H4664" s="21">
        <v>740940</v>
      </c>
      <c r="I4664" s="21" t="s">
        <v>6156</v>
      </c>
      <c r="J4664" s="21">
        <v>1</v>
      </c>
      <c r="K4664" s="21">
        <v>1</v>
      </c>
      <c r="L4664" s="21">
        <f t="shared" si="567"/>
        <v>0</v>
      </c>
      <c r="M4664" s="21" t="s">
        <v>6259</v>
      </c>
      <c r="N4664" s="30">
        <v>45989</v>
      </c>
      <c r="O4664" s="48">
        <v>10649.5</v>
      </c>
      <c r="P4664" s="21" t="s">
        <v>42</v>
      </c>
      <c r="Q4664" s="21"/>
      <c r="R4664" s="21"/>
      <c r="S4664" s="3">
        <v>4</v>
      </c>
      <c r="T4664" s="37"/>
      <c r="U4664" s="21" t="s">
        <v>18</v>
      </c>
      <c r="V4664" s="21" t="str">
        <f>VLOOKUP(P4664,'Customer List'!B:C,2,)</f>
        <v>Faridabad</v>
      </c>
      <c r="W4664" s="38" t="s">
        <v>637</v>
      </c>
      <c r="X4664" s="30" t="str">
        <f t="shared" si="583"/>
        <v/>
      </c>
      <c r="Y4664" s="21" t="str">
        <f t="shared" si="572"/>
        <v/>
      </c>
      <c r="Z4664" s="21" t="str">
        <f t="shared" si="573"/>
        <v>Friday</v>
      </c>
      <c r="AA4664" s="21" t="str">
        <f t="shared" si="574"/>
        <v/>
      </c>
      <c r="AB4664" s="21" t="str">
        <f>VLOOKUP(U4664,'Currency Sheet'!A:C,3,)</f>
        <v>DOLLAR</v>
      </c>
      <c r="AC4664" s="42" t="str">
        <f>VLOOKUP(P4664,'Customer List'!B:D,3,)</f>
        <v>Local</v>
      </c>
    </row>
    <row r="4665" spans="1:29" x14ac:dyDescent="0.25">
      <c r="A4665" s="21">
        <v>4662</v>
      </c>
      <c r="B4665" s="21" t="s">
        <v>6124</v>
      </c>
      <c r="C4665" s="30">
        <v>45982</v>
      </c>
      <c r="D4665" s="30">
        <v>45987</v>
      </c>
      <c r="E4665" s="47">
        <v>986.4</v>
      </c>
      <c r="F4665" s="47">
        <f t="shared" si="570"/>
        <v>86803.199999999997</v>
      </c>
      <c r="G4665" s="48">
        <f t="shared" si="571"/>
        <v>86803.199999999997</v>
      </c>
      <c r="H4665" s="21">
        <v>741028</v>
      </c>
      <c r="I4665" s="21" t="s">
        <v>6157</v>
      </c>
      <c r="J4665" s="21">
        <v>1</v>
      </c>
      <c r="K4665" s="21">
        <v>1</v>
      </c>
      <c r="L4665" s="21">
        <f t="shared" si="567"/>
        <v>0</v>
      </c>
      <c r="M4665" s="21" t="s">
        <v>6277</v>
      </c>
      <c r="N4665" s="30">
        <v>45990</v>
      </c>
      <c r="O4665" s="48">
        <v>165633</v>
      </c>
      <c r="P4665" s="21" t="s">
        <v>6127</v>
      </c>
      <c r="Q4665" s="21">
        <v>58158740312</v>
      </c>
      <c r="R4665" s="21" t="s">
        <v>6107</v>
      </c>
      <c r="S4665" s="3">
        <v>4</v>
      </c>
      <c r="T4665" s="37"/>
      <c r="U4665" s="21" t="s">
        <v>18</v>
      </c>
      <c r="V4665" s="21" t="str">
        <f>VLOOKUP(P4665,'Customer List'!B:C,2,)</f>
        <v>BANGALORE</v>
      </c>
      <c r="W4665" s="38"/>
      <c r="X4665" s="30">
        <v>45992</v>
      </c>
      <c r="Y4665" s="21">
        <f t="shared" si="572"/>
        <v>2</v>
      </c>
      <c r="Z4665" s="21" t="str">
        <f t="shared" si="573"/>
        <v>Saturday</v>
      </c>
      <c r="AA4665" s="21" t="str">
        <f t="shared" si="574"/>
        <v>Monday</v>
      </c>
      <c r="AB4665" s="21" t="str">
        <f>VLOOKUP(U4665,'Currency Sheet'!A:C,3,)</f>
        <v>DOLLAR</v>
      </c>
      <c r="AC4665" s="42" t="str">
        <f>VLOOKUP(P4665,'Customer List'!B:D,3,)</f>
        <v>OutStation</v>
      </c>
    </row>
    <row r="4666" spans="1:29" x14ac:dyDescent="0.25">
      <c r="A4666" s="21">
        <v>4663</v>
      </c>
      <c r="B4666" s="21" t="s">
        <v>6124</v>
      </c>
      <c r="C4666" s="30">
        <v>45982</v>
      </c>
      <c r="D4666" s="30">
        <v>45987</v>
      </c>
      <c r="E4666" s="47">
        <v>986.4</v>
      </c>
      <c r="F4666" s="47">
        <f t="shared" si="570"/>
        <v>86803.199999999997</v>
      </c>
      <c r="G4666" s="48">
        <f t="shared" si="571"/>
        <v>86803.199999999997</v>
      </c>
      <c r="H4666" s="21">
        <v>741044</v>
      </c>
      <c r="I4666" s="21" t="s">
        <v>5816</v>
      </c>
      <c r="J4666" s="21">
        <v>1</v>
      </c>
      <c r="K4666" s="21">
        <v>1</v>
      </c>
      <c r="L4666" s="21">
        <f t="shared" si="567"/>
        <v>0</v>
      </c>
      <c r="M4666" s="21" t="s">
        <v>6277</v>
      </c>
      <c r="N4666" s="30">
        <v>45990</v>
      </c>
      <c r="O4666" s="48">
        <v>165633</v>
      </c>
      <c r="P4666" s="21" t="s">
        <v>6127</v>
      </c>
      <c r="Q4666" s="21">
        <v>58158740312</v>
      </c>
      <c r="R4666" s="21" t="s">
        <v>6107</v>
      </c>
      <c r="S4666" s="3">
        <v>4</v>
      </c>
      <c r="T4666" s="37"/>
      <c r="U4666" s="21" t="s">
        <v>18</v>
      </c>
      <c r="V4666" s="21" t="str">
        <f>VLOOKUP(P4666,'Customer List'!B:C,2,)</f>
        <v>BANGALORE</v>
      </c>
      <c r="W4666" s="38"/>
      <c r="X4666" s="30">
        <v>45992</v>
      </c>
      <c r="Y4666" s="21">
        <f t="shared" si="572"/>
        <v>2</v>
      </c>
      <c r="Z4666" s="21" t="str">
        <f t="shared" si="573"/>
        <v>Saturday</v>
      </c>
      <c r="AA4666" s="21" t="str">
        <f t="shared" si="574"/>
        <v>Monday</v>
      </c>
      <c r="AB4666" s="21" t="str">
        <f>VLOOKUP(U4666,'Currency Sheet'!A:C,3,)</f>
        <v>DOLLAR</v>
      </c>
      <c r="AC4666" s="42" t="str">
        <f>VLOOKUP(P4666,'Customer List'!B:D,3,)</f>
        <v>OutStation</v>
      </c>
    </row>
    <row r="4667" spans="1:29" x14ac:dyDescent="0.25">
      <c r="A4667" s="21">
        <v>4664</v>
      </c>
      <c r="B4667" s="21" t="s">
        <v>6124</v>
      </c>
      <c r="C4667" s="30">
        <v>45982</v>
      </c>
      <c r="D4667" s="30">
        <v>45987</v>
      </c>
      <c r="E4667" s="47">
        <v>82.6</v>
      </c>
      <c r="F4667" s="47">
        <f t="shared" si="570"/>
        <v>7268.7999999999993</v>
      </c>
      <c r="G4667" s="48">
        <f t="shared" si="571"/>
        <v>7268.7999999999993</v>
      </c>
      <c r="H4667" s="21">
        <v>741096</v>
      </c>
      <c r="I4667" s="21" t="s">
        <v>6158</v>
      </c>
      <c r="J4667" s="21">
        <v>1</v>
      </c>
      <c r="K4667" s="21">
        <v>1</v>
      </c>
      <c r="L4667" s="21">
        <f t="shared" si="567"/>
        <v>0</v>
      </c>
      <c r="M4667" s="21" t="s">
        <v>6381</v>
      </c>
      <c r="N4667" s="30">
        <v>45994</v>
      </c>
      <c r="O4667" s="48">
        <v>10974</v>
      </c>
      <c r="P4667" s="21" t="s">
        <v>2046</v>
      </c>
      <c r="Q4667" s="21">
        <v>58158881664</v>
      </c>
      <c r="R4667" s="21" t="s">
        <v>6107</v>
      </c>
      <c r="S4667" s="3">
        <v>4</v>
      </c>
      <c r="T4667" s="37"/>
      <c r="U4667" s="21" t="s">
        <v>18</v>
      </c>
      <c r="V4667" s="21" t="str">
        <f>VLOOKUP(P4667,'Customer List'!B:C,2,)</f>
        <v>Banglore</v>
      </c>
      <c r="W4667" s="38"/>
      <c r="X4667" s="30">
        <v>45995</v>
      </c>
      <c r="Y4667" s="21">
        <f t="shared" si="572"/>
        <v>1</v>
      </c>
      <c r="Z4667" s="21" t="str">
        <f t="shared" si="573"/>
        <v>Wednesday</v>
      </c>
      <c r="AA4667" s="21" t="str">
        <f t="shared" si="574"/>
        <v>Thursday</v>
      </c>
      <c r="AB4667" s="21" t="str">
        <f>VLOOKUP(U4667,'Currency Sheet'!A:C,3,)</f>
        <v>DOLLAR</v>
      </c>
      <c r="AC4667" s="42" t="str">
        <f>VLOOKUP(P4667,'Customer List'!B:D,3,)</f>
        <v>OutStation</v>
      </c>
    </row>
    <row r="4668" spans="1:29" x14ac:dyDescent="0.25">
      <c r="A4668" s="21">
        <v>4665</v>
      </c>
      <c r="B4668" s="21" t="s">
        <v>6124</v>
      </c>
      <c r="C4668" s="30">
        <v>45982</v>
      </c>
      <c r="D4668" s="30">
        <v>45987</v>
      </c>
      <c r="E4668" s="47">
        <v>220.5</v>
      </c>
      <c r="F4668" s="47">
        <f t="shared" si="570"/>
        <v>19404</v>
      </c>
      <c r="G4668" s="48">
        <f t="shared" si="571"/>
        <v>19404</v>
      </c>
      <c r="H4668" s="21">
        <v>741216</v>
      </c>
      <c r="I4668" s="21" t="s">
        <v>6159</v>
      </c>
      <c r="J4668" s="21">
        <v>1</v>
      </c>
      <c r="K4668" s="21">
        <v>1</v>
      </c>
      <c r="L4668" s="21">
        <f t="shared" si="567"/>
        <v>0</v>
      </c>
      <c r="M4668" s="21" t="s">
        <v>6295</v>
      </c>
      <c r="N4668" s="30">
        <v>45990</v>
      </c>
      <c r="O4668" s="48">
        <v>33201</v>
      </c>
      <c r="P4668" s="21" t="s">
        <v>224</v>
      </c>
      <c r="Q4668" s="21" t="s">
        <v>6322</v>
      </c>
      <c r="R4668" s="21" t="s">
        <v>6107</v>
      </c>
      <c r="S4668" s="3">
        <v>4</v>
      </c>
      <c r="T4668" s="37"/>
      <c r="U4668" s="21" t="s">
        <v>18</v>
      </c>
      <c r="V4668" s="21" t="str">
        <f>VLOOKUP(P4668,'Customer List'!B:C,2,)</f>
        <v>Punjab</v>
      </c>
      <c r="W4668" s="38"/>
      <c r="X4668" s="30">
        <v>45993</v>
      </c>
      <c r="Y4668" s="21">
        <f t="shared" si="572"/>
        <v>3</v>
      </c>
      <c r="Z4668" s="21" t="str">
        <f t="shared" si="573"/>
        <v>Saturday</v>
      </c>
      <c r="AA4668" s="21" t="str">
        <f t="shared" si="574"/>
        <v>Tuesday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x14ac:dyDescent="0.25">
      <c r="A4669" s="21">
        <v>4666</v>
      </c>
      <c r="B4669" s="21" t="s">
        <v>6124</v>
      </c>
      <c r="C4669" s="30">
        <v>45982</v>
      </c>
      <c r="D4669" s="30">
        <v>45987</v>
      </c>
      <c r="E4669" s="47">
        <v>133.80000000000001</v>
      </c>
      <c r="F4669" s="47">
        <f t="shared" si="570"/>
        <v>11774.400000000001</v>
      </c>
      <c r="G4669" s="48">
        <f t="shared" si="571"/>
        <v>11774.400000000001</v>
      </c>
      <c r="H4669" s="21">
        <v>764202</v>
      </c>
      <c r="I4669" s="21" t="s">
        <v>6160</v>
      </c>
      <c r="J4669" s="21">
        <v>1</v>
      </c>
      <c r="K4669" s="21">
        <v>1</v>
      </c>
      <c r="L4669" s="21">
        <f t="shared" si="567"/>
        <v>0</v>
      </c>
      <c r="M4669" s="21" t="s">
        <v>6268</v>
      </c>
      <c r="N4669" s="30">
        <v>45990</v>
      </c>
      <c r="O4669" s="48">
        <v>20739</v>
      </c>
      <c r="P4669" s="21" t="s">
        <v>228</v>
      </c>
      <c r="Q4669" s="21">
        <v>58158736930</v>
      </c>
      <c r="R4669" s="21" t="s">
        <v>6107</v>
      </c>
      <c r="S4669" s="3">
        <v>-20</v>
      </c>
      <c r="T4669" s="37"/>
      <c r="U4669" s="21" t="s">
        <v>18</v>
      </c>
      <c r="V4669" s="21" t="str">
        <f>VLOOKUP(P4669,'Customer List'!B:C,2,)</f>
        <v>Kolkata</v>
      </c>
      <c r="W4669" s="38"/>
      <c r="X4669" s="30">
        <v>45992</v>
      </c>
      <c r="Y4669" s="21">
        <f t="shared" si="572"/>
        <v>2</v>
      </c>
      <c r="Z4669" s="21" t="str">
        <f t="shared" si="573"/>
        <v>Saturday</v>
      </c>
      <c r="AA4669" s="21" t="str">
        <f t="shared" si="574"/>
        <v>Monday</v>
      </c>
      <c r="AB4669" s="21" t="str">
        <f>VLOOKUP(U4669,'Currency Sheet'!A:C,3,)</f>
        <v>DOLLAR</v>
      </c>
      <c r="AC4669" s="42" t="str">
        <f>VLOOKUP(P4669,'Customer List'!B:D,3,)</f>
        <v>OutStation</v>
      </c>
    </row>
    <row r="4670" spans="1:29" x14ac:dyDescent="0.25">
      <c r="A4670" s="21">
        <v>4667</v>
      </c>
      <c r="B4670" s="21" t="s">
        <v>6124</v>
      </c>
      <c r="C4670" s="30">
        <v>45982</v>
      </c>
      <c r="D4670" s="30">
        <v>45987</v>
      </c>
      <c r="E4670" s="47">
        <v>159</v>
      </c>
      <c r="F4670" s="47">
        <f t="shared" si="570"/>
        <v>13992</v>
      </c>
      <c r="G4670" s="48">
        <f t="shared" si="571"/>
        <v>13992</v>
      </c>
      <c r="H4670" s="21">
        <v>801201</v>
      </c>
      <c r="I4670" s="21" t="s">
        <v>6161</v>
      </c>
      <c r="J4670" s="21">
        <v>1</v>
      </c>
      <c r="K4670" s="21">
        <v>1</v>
      </c>
      <c r="L4670" s="21">
        <f t="shared" si="567"/>
        <v>0</v>
      </c>
      <c r="M4670" s="21" t="s">
        <v>6280</v>
      </c>
      <c r="N4670" s="30">
        <v>45990</v>
      </c>
      <c r="O4670" s="48">
        <v>30806.25</v>
      </c>
      <c r="P4670" s="21" t="s">
        <v>2281</v>
      </c>
      <c r="Q4670" s="21">
        <v>58158737431</v>
      </c>
      <c r="R4670" s="21" t="s">
        <v>6107</v>
      </c>
      <c r="S4670" s="3">
        <v>4</v>
      </c>
      <c r="T4670" s="37"/>
      <c r="U4670" s="21" t="s">
        <v>18</v>
      </c>
      <c r="V4670" s="21" t="str">
        <f>VLOOKUP(P4670,'Customer List'!B:C,2,)</f>
        <v>BANGALORE</v>
      </c>
      <c r="W4670" s="38"/>
      <c r="X4670" s="30">
        <v>45992</v>
      </c>
      <c r="Y4670" s="21">
        <f t="shared" si="572"/>
        <v>2</v>
      </c>
      <c r="Z4670" s="21" t="str">
        <f t="shared" si="573"/>
        <v>Saturday</v>
      </c>
      <c r="AA4670" s="21" t="str">
        <f t="shared" si="574"/>
        <v>Monday</v>
      </c>
      <c r="AB4670" s="21" t="str">
        <f>VLOOKUP(U4670,'Currency Sheet'!A:C,3,)</f>
        <v>DOLLAR</v>
      </c>
      <c r="AC4670" s="42" t="str">
        <f>VLOOKUP(P4670,'Customer List'!B:D,3,)</f>
        <v>OutStation</v>
      </c>
    </row>
    <row r="4671" spans="1:29" x14ac:dyDescent="0.25">
      <c r="A4671" s="21">
        <v>4668</v>
      </c>
      <c r="B4671" s="21" t="s">
        <v>6165</v>
      </c>
      <c r="C4671" s="30">
        <v>45981</v>
      </c>
      <c r="D4671" s="30">
        <v>45987</v>
      </c>
      <c r="E4671" s="47">
        <v>3800</v>
      </c>
      <c r="F4671" s="47">
        <f t="shared" si="570"/>
        <v>3800</v>
      </c>
      <c r="G4671" s="48">
        <f t="shared" si="571"/>
        <v>26600</v>
      </c>
      <c r="H4671" s="21" t="s">
        <v>6166</v>
      </c>
      <c r="I4671" s="21"/>
      <c r="J4671" s="21">
        <v>7</v>
      </c>
      <c r="K4671" s="21"/>
      <c r="L4671" s="21">
        <f t="shared" si="567"/>
        <v>7</v>
      </c>
      <c r="M4671" s="21"/>
      <c r="N4671" s="30"/>
      <c r="O4671" s="48"/>
      <c r="P4671" s="21" t="s">
        <v>2025</v>
      </c>
      <c r="Q4671" s="21"/>
      <c r="R4671" s="21"/>
      <c r="S4671" s="3">
        <v>-20</v>
      </c>
      <c r="T4671" s="37"/>
      <c r="U4671" s="21" t="s">
        <v>5298</v>
      </c>
      <c r="V4671" s="21" t="str">
        <f>VLOOKUP(P4671,'Customer List'!B:C,2,)</f>
        <v>STOCK</v>
      </c>
      <c r="W4671" s="38" t="s">
        <v>2025</v>
      </c>
      <c r="X4671" s="30" t="str">
        <f t="shared" ref="X4671:X4690" si="584">IF(OR(R4671 = "PRIYANKA MADAM", R4671 = "DEEPAK", R4671 = "PORTER"),N4671,"")</f>
        <v/>
      </c>
      <c r="Y4671" s="21" t="str">
        <f t="shared" si="572"/>
        <v/>
      </c>
      <c r="Z4671" s="21" t="str">
        <f t="shared" si="573"/>
        <v/>
      </c>
      <c r="AA4671" s="21" t="str">
        <f t="shared" si="574"/>
        <v/>
      </c>
      <c r="AB4671" s="21" t="str">
        <f>VLOOKUP(U4671,'Currency Sheet'!A:C,3,)</f>
        <v>INR</v>
      </c>
      <c r="AC4671" s="42" t="str">
        <f>VLOOKUP(P4671,'Customer List'!B:D,3,)</f>
        <v>STOCK</v>
      </c>
    </row>
    <row r="4672" spans="1:29" x14ac:dyDescent="0.25">
      <c r="A4672" s="21">
        <v>4669</v>
      </c>
      <c r="B4672" s="21" t="s">
        <v>6167</v>
      </c>
      <c r="C4672" s="30">
        <v>45979</v>
      </c>
      <c r="D4672" s="30">
        <v>45987</v>
      </c>
      <c r="E4672" s="47">
        <v>169.2</v>
      </c>
      <c r="F4672" s="47">
        <f t="shared" ref="F4672:F4695" si="585">IF(AB4672="DOLLAR",E4672*88,E4672)</f>
        <v>14889.599999999999</v>
      </c>
      <c r="G4672" s="48">
        <f t="shared" ref="G4672:G4695" si="586">F4672*J4672</f>
        <v>14889.599999999999</v>
      </c>
      <c r="H4672" s="21">
        <v>102406</v>
      </c>
      <c r="I4672" s="21" t="s">
        <v>6168</v>
      </c>
      <c r="J4672" s="21">
        <v>1</v>
      </c>
      <c r="K4672" s="21">
        <v>1</v>
      </c>
      <c r="L4672" s="21">
        <f t="shared" si="567"/>
        <v>0</v>
      </c>
      <c r="M4672" s="21" t="s">
        <v>6182</v>
      </c>
      <c r="N4672" s="30">
        <v>45988</v>
      </c>
      <c r="O4672" s="48">
        <v>25437.11</v>
      </c>
      <c r="P4672" s="21" t="s">
        <v>49</v>
      </c>
      <c r="Q4672" s="21"/>
      <c r="R4672" s="21"/>
      <c r="S4672" s="3">
        <v>4</v>
      </c>
      <c r="T4672" s="37"/>
      <c r="U4672" s="21" t="s">
        <v>18</v>
      </c>
      <c r="V4672" s="21" t="str">
        <f>VLOOKUP(P4672,'Customer List'!B:C,2,)</f>
        <v>Delhi</v>
      </c>
      <c r="W4672" s="38"/>
      <c r="X4672" s="30" t="str">
        <f t="shared" si="584"/>
        <v/>
      </c>
      <c r="Y4672" s="21" t="str">
        <f t="shared" ref="Y4672:Y4695" si="587">IF(X4672="", "", X4672-N4672)</f>
        <v/>
      </c>
      <c r="Z4672" s="21" t="str">
        <f t="shared" ref="Z4672:Z4695" si="588">IF(N4672="", "", TEXT(N4672, "dddd"))</f>
        <v>Thursday</v>
      </c>
      <c r="AA4672" s="21" t="str">
        <f t="shared" ref="AA4672:AA4695" si="589">IF(X4672="", "", TEXT(X4672, "dddd"))</f>
        <v/>
      </c>
      <c r="AB4672" s="21" t="str">
        <f>VLOOKUP(U4672,'Currency Sheet'!A:C,3,)</f>
        <v>DOLLAR</v>
      </c>
      <c r="AC4672" s="42" t="str">
        <f>VLOOKUP(P4672,'Customer List'!B:D,3,)</f>
        <v>Local</v>
      </c>
    </row>
    <row r="4673" spans="1:29" x14ac:dyDescent="0.25">
      <c r="A4673" s="21">
        <v>4670</v>
      </c>
      <c r="B4673" s="21" t="s">
        <v>6167</v>
      </c>
      <c r="C4673" s="30">
        <v>45979</v>
      </c>
      <c r="D4673" s="30">
        <v>45987</v>
      </c>
      <c r="E4673" s="47">
        <v>150.5</v>
      </c>
      <c r="F4673" s="47">
        <f t="shared" si="585"/>
        <v>13244</v>
      </c>
      <c r="G4673" s="48">
        <f t="shared" si="586"/>
        <v>13244</v>
      </c>
      <c r="H4673" s="21">
        <v>108739</v>
      </c>
      <c r="I4673" s="21" t="s">
        <v>5532</v>
      </c>
      <c r="J4673" s="21">
        <v>1</v>
      </c>
      <c r="K4673" s="21">
        <v>1</v>
      </c>
      <c r="L4673" s="21">
        <f t="shared" si="567"/>
        <v>0</v>
      </c>
      <c r="M4673" s="21" t="s">
        <v>6179</v>
      </c>
      <c r="N4673" s="30">
        <v>45988</v>
      </c>
      <c r="O4673" s="48">
        <v>19393.54</v>
      </c>
      <c r="P4673" s="21" t="s">
        <v>49</v>
      </c>
      <c r="Q4673" s="21"/>
      <c r="R4673" s="21"/>
      <c r="S4673" s="3">
        <v>4</v>
      </c>
      <c r="T4673" s="37"/>
      <c r="U4673" s="21" t="s">
        <v>18</v>
      </c>
      <c r="V4673" s="21" t="str">
        <f>VLOOKUP(P4673,'Customer List'!B:C,2,)</f>
        <v>Delhi</v>
      </c>
      <c r="W4673" s="38"/>
      <c r="X4673" s="30" t="str">
        <f t="shared" si="584"/>
        <v/>
      </c>
      <c r="Y4673" s="21" t="str">
        <f t="shared" si="587"/>
        <v/>
      </c>
      <c r="Z4673" s="21" t="str">
        <f t="shared" si="588"/>
        <v>Thursday</v>
      </c>
      <c r="AA4673" s="21" t="str">
        <f t="shared" si="589"/>
        <v/>
      </c>
      <c r="AB4673" s="21" t="str">
        <f>VLOOKUP(U4673,'Currency Sheet'!A:C,3,)</f>
        <v>DOLLAR</v>
      </c>
      <c r="AC4673" s="42" t="str">
        <f>VLOOKUP(P4673,'Customer List'!B:D,3,)</f>
        <v>Local</v>
      </c>
    </row>
    <row r="4674" spans="1:29" x14ac:dyDescent="0.25">
      <c r="A4674" s="21">
        <v>4671</v>
      </c>
      <c r="B4674" s="21" t="s">
        <v>6167</v>
      </c>
      <c r="C4674" s="30">
        <v>45979</v>
      </c>
      <c r="D4674" s="30">
        <v>45987</v>
      </c>
      <c r="E4674" s="47">
        <v>115.5</v>
      </c>
      <c r="F4674" s="47">
        <f t="shared" si="585"/>
        <v>10164</v>
      </c>
      <c r="G4674" s="48">
        <f t="shared" si="586"/>
        <v>10164</v>
      </c>
      <c r="H4674" s="21">
        <v>115545</v>
      </c>
      <c r="I4674" s="21" t="s">
        <v>5166</v>
      </c>
      <c r="J4674" s="21">
        <v>1</v>
      </c>
      <c r="K4674" s="21">
        <v>1</v>
      </c>
      <c r="L4674" s="21">
        <f t="shared" si="567"/>
        <v>0</v>
      </c>
      <c r="M4674" s="21" t="s">
        <v>6179</v>
      </c>
      <c r="N4674" s="30">
        <v>45988</v>
      </c>
      <c r="O4674" s="48">
        <v>14883.41</v>
      </c>
      <c r="P4674" s="21" t="s">
        <v>49</v>
      </c>
      <c r="Q4674" s="21"/>
      <c r="R4674" s="21"/>
      <c r="S4674" s="3">
        <v>4</v>
      </c>
      <c r="T4674" s="37"/>
      <c r="U4674" s="21" t="s">
        <v>18</v>
      </c>
      <c r="V4674" s="21" t="str">
        <f>VLOOKUP(P4674,'Customer List'!B:C,2,)</f>
        <v>Delhi</v>
      </c>
      <c r="W4674" s="38"/>
      <c r="X4674" s="30" t="str">
        <f t="shared" si="584"/>
        <v/>
      </c>
      <c r="Y4674" s="21" t="str">
        <f t="shared" si="587"/>
        <v/>
      </c>
      <c r="Z4674" s="21" t="str">
        <f t="shared" si="588"/>
        <v>Thursday</v>
      </c>
      <c r="AA4674" s="21" t="str">
        <f t="shared" si="589"/>
        <v/>
      </c>
      <c r="AB4674" s="21" t="str">
        <f>VLOOKUP(U4674,'Currency Sheet'!A:C,3,)</f>
        <v>DOLLAR</v>
      </c>
      <c r="AC4674" s="42" t="str">
        <f>VLOOKUP(P4674,'Customer List'!B:D,3,)</f>
        <v>Local</v>
      </c>
    </row>
    <row r="4675" spans="1:29" x14ac:dyDescent="0.25">
      <c r="A4675" s="21">
        <v>4672</v>
      </c>
      <c r="B4675" s="21" t="s">
        <v>6167</v>
      </c>
      <c r="C4675" s="30">
        <v>45979</v>
      </c>
      <c r="D4675" s="30">
        <v>45987</v>
      </c>
      <c r="E4675" s="47">
        <v>175.8</v>
      </c>
      <c r="F4675" s="47">
        <f t="shared" si="585"/>
        <v>15470.400000000001</v>
      </c>
      <c r="G4675" s="48">
        <f t="shared" si="586"/>
        <v>15470.400000000001</v>
      </c>
      <c r="H4675" s="21">
        <v>127636</v>
      </c>
      <c r="I4675" s="21" t="s">
        <v>5171</v>
      </c>
      <c r="J4675" s="21">
        <v>1</v>
      </c>
      <c r="K4675" s="21">
        <v>1</v>
      </c>
      <c r="L4675" s="21">
        <f t="shared" si="567"/>
        <v>0</v>
      </c>
      <c r="M4675" s="21" t="s">
        <v>6179</v>
      </c>
      <c r="N4675" s="30">
        <v>45988</v>
      </c>
      <c r="O4675" s="48">
        <v>26429.33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 t="str">
        <f t="shared" si="584"/>
        <v/>
      </c>
      <c r="Y4675" s="21" t="str">
        <f t="shared" si="587"/>
        <v/>
      </c>
      <c r="Z4675" s="21" t="str">
        <f t="shared" si="588"/>
        <v>Thursday</v>
      </c>
      <c r="AA4675" s="21" t="str">
        <f t="shared" si="589"/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x14ac:dyDescent="0.25">
      <c r="A4676" s="21">
        <v>4673</v>
      </c>
      <c r="B4676" s="21" t="s">
        <v>6167</v>
      </c>
      <c r="C4676" s="30">
        <v>45979</v>
      </c>
      <c r="D4676" s="30">
        <v>45987</v>
      </c>
      <c r="E4676" s="47">
        <v>54</v>
      </c>
      <c r="F4676" s="47">
        <f t="shared" si="585"/>
        <v>4752</v>
      </c>
      <c r="G4676" s="48">
        <f t="shared" si="586"/>
        <v>4752</v>
      </c>
      <c r="H4676" s="21">
        <v>130211</v>
      </c>
      <c r="I4676" s="21" t="s">
        <v>6169</v>
      </c>
      <c r="J4676" s="21">
        <v>1</v>
      </c>
      <c r="K4676" s="21">
        <v>1</v>
      </c>
      <c r="L4676" s="21">
        <f t="shared" si="567"/>
        <v>0</v>
      </c>
      <c r="M4676" s="21" t="s">
        <v>6179</v>
      </c>
      <c r="N4676" s="30">
        <v>45988</v>
      </c>
      <c r="O4676" s="48">
        <v>8118.23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 t="str">
        <f t="shared" si="584"/>
        <v/>
      </c>
      <c r="Y4676" s="21" t="str">
        <f t="shared" si="587"/>
        <v/>
      </c>
      <c r="Z4676" s="21" t="str">
        <f t="shared" si="588"/>
        <v>Thursday</v>
      </c>
      <c r="AA4676" s="21" t="str">
        <f t="shared" si="589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x14ac:dyDescent="0.25">
      <c r="A4677" s="21">
        <v>4674</v>
      </c>
      <c r="B4677" s="21" t="s">
        <v>6167</v>
      </c>
      <c r="C4677" s="30">
        <v>45979</v>
      </c>
      <c r="D4677" s="30">
        <v>45987</v>
      </c>
      <c r="E4677" s="47">
        <v>289.10000000000002</v>
      </c>
      <c r="F4677" s="47">
        <f t="shared" si="585"/>
        <v>25440.800000000003</v>
      </c>
      <c r="G4677" s="48">
        <f t="shared" si="586"/>
        <v>25440.800000000003</v>
      </c>
      <c r="H4677" s="21">
        <v>145512</v>
      </c>
      <c r="I4677" s="21" t="s">
        <v>4765</v>
      </c>
      <c r="J4677" s="21">
        <v>1</v>
      </c>
      <c r="K4677" s="21">
        <v>1</v>
      </c>
      <c r="L4677" s="21">
        <f t="shared" si="567"/>
        <v>0</v>
      </c>
      <c r="M4677" s="21" t="s">
        <v>6179</v>
      </c>
      <c r="N4677" s="30">
        <v>45988</v>
      </c>
      <c r="O4677" s="48">
        <v>37253.629999999997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 t="str">
        <f t="shared" si="584"/>
        <v/>
      </c>
      <c r="Y4677" s="21" t="str">
        <f t="shared" si="587"/>
        <v/>
      </c>
      <c r="Z4677" s="21" t="str">
        <f t="shared" si="588"/>
        <v>Thursday</v>
      </c>
      <c r="AA4677" s="21" t="str">
        <f t="shared" si="589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x14ac:dyDescent="0.25">
      <c r="A4678" s="21">
        <v>4675</v>
      </c>
      <c r="B4678" s="21" t="s">
        <v>6167</v>
      </c>
      <c r="C4678" s="30">
        <v>45979</v>
      </c>
      <c r="D4678" s="30">
        <v>45987</v>
      </c>
      <c r="E4678" s="47">
        <v>186.6</v>
      </c>
      <c r="F4678" s="47">
        <f t="shared" si="585"/>
        <v>16420.8</v>
      </c>
      <c r="G4678" s="48">
        <f t="shared" si="586"/>
        <v>16420.8</v>
      </c>
      <c r="H4678" s="21">
        <v>146506</v>
      </c>
      <c r="I4678" s="21" t="s">
        <v>5824</v>
      </c>
      <c r="J4678" s="21">
        <v>1</v>
      </c>
      <c r="K4678" s="21">
        <v>1</v>
      </c>
      <c r="L4678" s="21">
        <f t="shared" ref="L4678:L4705" si="590">J4678-K4678</f>
        <v>0</v>
      </c>
      <c r="M4678" s="21" t="s">
        <v>6182</v>
      </c>
      <c r="N4678" s="30">
        <v>45988</v>
      </c>
      <c r="O4678" s="48">
        <v>28052.98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 t="str">
        <f t="shared" si="584"/>
        <v/>
      </c>
      <c r="Y4678" s="21" t="str">
        <f t="shared" si="587"/>
        <v/>
      </c>
      <c r="Z4678" s="21" t="str">
        <f t="shared" si="588"/>
        <v>Thursday</v>
      </c>
      <c r="AA4678" s="21" t="str">
        <f t="shared" si="589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x14ac:dyDescent="0.25">
      <c r="A4679" s="21">
        <v>4676</v>
      </c>
      <c r="B4679" s="21" t="s">
        <v>6167</v>
      </c>
      <c r="C4679" s="30">
        <v>45979</v>
      </c>
      <c r="D4679" s="30">
        <v>45987</v>
      </c>
      <c r="E4679" s="47">
        <v>201</v>
      </c>
      <c r="F4679" s="47">
        <f t="shared" si="585"/>
        <v>17688</v>
      </c>
      <c r="G4679" s="48">
        <f t="shared" si="586"/>
        <v>17688</v>
      </c>
      <c r="H4679" s="21">
        <v>151212</v>
      </c>
      <c r="I4679" s="21" t="s">
        <v>6134</v>
      </c>
      <c r="J4679" s="21">
        <v>1</v>
      </c>
      <c r="K4679" s="21">
        <v>1</v>
      </c>
      <c r="L4679" s="21">
        <f t="shared" si="590"/>
        <v>0</v>
      </c>
      <c r="M4679" s="21" t="s">
        <v>6182</v>
      </c>
      <c r="N4679" s="30">
        <v>45988</v>
      </c>
      <c r="O4679" s="48">
        <v>30217.84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 t="str">
        <f t="shared" si="584"/>
        <v/>
      </c>
      <c r="Y4679" s="21" t="str">
        <f t="shared" si="587"/>
        <v/>
      </c>
      <c r="Z4679" s="21" t="str">
        <f t="shared" si="588"/>
        <v>Thursday</v>
      </c>
      <c r="AA4679" s="21" t="str">
        <f t="shared" si="589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x14ac:dyDescent="0.25">
      <c r="A4680" s="21">
        <v>4677</v>
      </c>
      <c r="B4680" s="21" t="s">
        <v>6167</v>
      </c>
      <c r="C4680" s="30">
        <v>45979</v>
      </c>
      <c r="D4680" s="30">
        <v>45987</v>
      </c>
      <c r="E4680" s="47">
        <v>46.2</v>
      </c>
      <c r="F4680" s="47">
        <f t="shared" si="585"/>
        <v>4065.6000000000004</v>
      </c>
      <c r="G4680" s="48">
        <f t="shared" si="586"/>
        <v>4065.6000000000004</v>
      </c>
      <c r="H4680" s="21">
        <v>157214</v>
      </c>
      <c r="I4680" s="21" t="s">
        <v>4750</v>
      </c>
      <c r="J4680" s="21">
        <v>1</v>
      </c>
      <c r="K4680" s="21">
        <v>1</v>
      </c>
      <c r="L4680" s="21">
        <f t="shared" si="590"/>
        <v>0</v>
      </c>
      <c r="M4680" s="21" t="s">
        <v>6182</v>
      </c>
      <c r="N4680" s="30">
        <v>45988</v>
      </c>
      <c r="O4680" s="48">
        <v>6945.59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 t="str">
        <f t="shared" si="584"/>
        <v/>
      </c>
      <c r="Y4680" s="21" t="str">
        <f t="shared" si="587"/>
        <v/>
      </c>
      <c r="Z4680" s="21" t="str">
        <f t="shared" si="588"/>
        <v>Thursday</v>
      </c>
      <c r="AA4680" s="21" t="str">
        <f t="shared" si="589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x14ac:dyDescent="0.25">
      <c r="A4681" s="21">
        <v>4678</v>
      </c>
      <c r="B4681" s="21" t="s">
        <v>6167</v>
      </c>
      <c r="C4681" s="30">
        <v>45979</v>
      </c>
      <c r="D4681" s="30">
        <v>45987</v>
      </c>
      <c r="E4681" s="47">
        <v>166.8</v>
      </c>
      <c r="F4681" s="47">
        <f t="shared" si="585"/>
        <v>14678.400000000001</v>
      </c>
      <c r="G4681" s="48">
        <f t="shared" si="586"/>
        <v>14678.400000000001</v>
      </c>
      <c r="H4681" s="21">
        <v>300420</v>
      </c>
      <c r="I4681" s="21" t="s">
        <v>4767</v>
      </c>
      <c r="J4681" s="21">
        <v>1</v>
      </c>
      <c r="K4681" s="21">
        <v>1</v>
      </c>
      <c r="L4681" s="21">
        <f t="shared" si="590"/>
        <v>0</v>
      </c>
      <c r="M4681" s="21" t="s">
        <v>6180</v>
      </c>
      <c r="N4681" s="30">
        <v>45988</v>
      </c>
      <c r="O4681" s="48">
        <v>25076.3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 t="str">
        <f t="shared" si="584"/>
        <v/>
      </c>
      <c r="Y4681" s="21" t="str">
        <f t="shared" si="587"/>
        <v/>
      </c>
      <c r="Z4681" s="21" t="str">
        <f t="shared" si="588"/>
        <v>Thursday</v>
      </c>
      <c r="AA4681" s="21" t="str">
        <f t="shared" si="589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x14ac:dyDescent="0.25">
      <c r="A4682" s="21">
        <v>4679</v>
      </c>
      <c r="B4682" s="21" t="s">
        <v>6167</v>
      </c>
      <c r="C4682" s="30">
        <v>45979</v>
      </c>
      <c r="D4682" s="30">
        <v>45987</v>
      </c>
      <c r="E4682" s="47">
        <v>160.80000000000001</v>
      </c>
      <c r="F4682" s="47">
        <f t="shared" si="585"/>
        <v>14150.400000000001</v>
      </c>
      <c r="G4682" s="48">
        <f t="shared" si="586"/>
        <v>14150.400000000001</v>
      </c>
      <c r="H4682" s="21">
        <v>300526</v>
      </c>
      <c r="I4682" s="21" t="s">
        <v>4778</v>
      </c>
      <c r="J4682" s="21">
        <v>1</v>
      </c>
      <c r="K4682" s="21">
        <v>1</v>
      </c>
      <c r="L4682" s="21">
        <f t="shared" si="590"/>
        <v>0</v>
      </c>
      <c r="M4682" s="21" t="s">
        <v>6179</v>
      </c>
      <c r="N4682" s="30">
        <v>45988</v>
      </c>
      <c r="O4682" s="48">
        <v>24174.27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 t="str">
        <f t="shared" si="584"/>
        <v/>
      </c>
      <c r="Y4682" s="21" t="str">
        <f t="shared" si="587"/>
        <v/>
      </c>
      <c r="Z4682" s="21" t="str">
        <f t="shared" si="588"/>
        <v>Thursday</v>
      </c>
      <c r="AA4682" s="21" t="str">
        <f t="shared" si="589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x14ac:dyDescent="0.25">
      <c r="A4683" s="21">
        <v>4680</v>
      </c>
      <c r="B4683" s="21" t="s">
        <v>6167</v>
      </c>
      <c r="C4683" s="30">
        <v>45979</v>
      </c>
      <c r="D4683" s="30">
        <v>45987</v>
      </c>
      <c r="E4683" s="47">
        <v>175.2</v>
      </c>
      <c r="F4683" s="47">
        <f t="shared" si="585"/>
        <v>15417.599999999999</v>
      </c>
      <c r="G4683" s="48">
        <f t="shared" si="586"/>
        <v>15417.599999999999</v>
      </c>
      <c r="H4683" s="21">
        <v>329906</v>
      </c>
      <c r="I4683" s="21" t="s">
        <v>4781</v>
      </c>
      <c r="J4683" s="21">
        <v>1</v>
      </c>
      <c r="K4683" s="21">
        <v>1</v>
      </c>
      <c r="L4683" s="21">
        <f t="shared" si="590"/>
        <v>0</v>
      </c>
      <c r="M4683" s="21" t="s">
        <v>6179</v>
      </c>
      <c r="N4683" s="30">
        <v>45988</v>
      </c>
      <c r="O4683" s="48">
        <v>26339.13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 t="str">
        <f t="shared" si="584"/>
        <v/>
      </c>
      <c r="Y4683" s="21" t="str">
        <f t="shared" si="587"/>
        <v/>
      </c>
      <c r="Z4683" s="21" t="str">
        <f t="shared" si="588"/>
        <v>Thursday</v>
      </c>
      <c r="AA4683" s="21" t="str">
        <f t="shared" si="589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x14ac:dyDescent="0.25">
      <c r="A4684" s="21">
        <v>4681</v>
      </c>
      <c r="B4684" s="21" t="s">
        <v>6167</v>
      </c>
      <c r="C4684" s="30">
        <v>45979</v>
      </c>
      <c r="D4684" s="30">
        <v>45987</v>
      </c>
      <c r="E4684" s="47">
        <v>304.5</v>
      </c>
      <c r="F4684" s="47">
        <f t="shared" si="585"/>
        <v>26796</v>
      </c>
      <c r="G4684" s="48">
        <f t="shared" si="586"/>
        <v>26796</v>
      </c>
      <c r="H4684" s="21">
        <v>356522</v>
      </c>
      <c r="I4684" s="21" t="s">
        <v>4791</v>
      </c>
      <c r="J4684" s="21">
        <v>1</v>
      </c>
      <c r="K4684" s="21">
        <v>1</v>
      </c>
      <c r="L4684" s="21">
        <f t="shared" si="590"/>
        <v>0</v>
      </c>
      <c r="M4684" s="21" t="s">
        <v>6179</v>
      </c>
      <c r="N4684" s="30">
        <v>45988</v>
      </c>
      <c r="O4684" s="48">
        <v>39238.089999999997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 t="str">
        <f t="shared" si="584"/>
        <v/>
      </c>
      <c r="Y4684" s="21" t="str">
        <f t="shared" si="587"/>
        <v/>
      </c>
      <c r="Z4684" s="21" t="str">
        <f t="shared" si="588"/>
        <v>Thursday</v>
      </c>
      <c r="AA4684" s="21" t="str">
        <f t="shared" si="589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x14ac:dyDescent="0.25">
      <c r="A4685" s="21">
        <v>4682</v>
      </c>
      <c r="B4685" s="21" t="s">
        <v>6167</v>
      </c>
      <c r="C4685" s="30">
        <v>45979</v>
      </c>
      <c r="D4685" s="30">
        <v>45987</v>
      </c>
      <c r="E4685" s="47">
        <v>218.4</v>
      </c>
      <c r="F4685" s="47">
        <f t="shared" si="585"/>
        <v>19219.2</v>
      </c>
      <c r="G4685" s="48">
        <f t="shared" si="586"/>
        <v>19219.2</v>
      </c>
      <c r="H4685" s="21">
        <v>356906</v>
      </c>
      <c r="I4685" s="21" t="s">
        <v>6170</v>
      </c>
      <c r="J4685" s="21">
        <v>1</v>
      </c>
      <c r="K4685" s="21">
        <v>1</v>
      </c>
      <c r="L4685" s="21">
        <f t="shared" si="590"/>
        <v>0</v>
      </c>
      <c r="M4685" s="21" t="s">
        <v>6179</v>
      </c>
      <c r="N4685" s="30">
        <v>45988</v>
      </c>
      <c r="O4685" s="48">
        <v>32833.71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 t="str">
        <f t="shared" si="584"/>
        <v/>
      </c>
      <c r="Y4685" s="21" t="str">
        <f t="shared" si="587"/>
        <v/>
      </c>
      <c r="Z4685" s="21" t="str">
        <f t="shared" si="588"/>
        <v>Thursday</v>
      </c>
      <c r="AA4685" s="21" t="str">
        <f t="shared" si="589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x14ac:dyDescent="0.25">
      <c r="A4686" s="21">
        <v>4683</v>
      </c>
      <c r="B4686" s="21" t="s">
        <v>6167</v>
      </c>
      <c r="C4686" s="30">
        <v>45979</v>
      </c>
      <c r="D4686" s="30">
        <v>45987</v>
      </c>
      <c r="E4686" s="47">
        <v>289.10000000000002</v>
      </c>
      <c r="F4686" s="47">
        <f t="shared" si="585"/>
        <v>25440.800000000003</v>
      </c>
      <c r="G4686" s="48">
        <f t="shared" si="586"/>
        <v>25440.800000000003</v>
      </c>
      <c r="H4686" s="21">
        <v>356920</v>
      </c>
      <c r="I4686" s="21" t="s">
        <v>6170</v>
      </c>
      <c r="J4686" s="21">
        <v>1</v>
      </c>
      <c r="K4686" s="21">
        <v>1</v>
      </c>
      <c r="L4686" s="21">
        <f t="shared" si="590"/>
        <v>0</v>
      </c>
      <c r="M4686" s="21" t="s">
        <v>6179</v>
      </c>
      <c r="N4686" s="30">
        <v>45988</v>
      </c>
      <c r="O4686" s="48">
        <v>37253.629999999997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 t="str">
        <f t="shared" si="584"/>
        <v/>
      </c>
      <c r="Y4686" s="21" t="str">
        <f t="shared" si="587"/>
        <v/>
      </c>
      <c r="Z4686" s="21" t="str">
        <f t="shared" si="588"/>
        <v>Thursday</v>
      </c>
      <c r="AA4686" s="21" t="str">
        <f t="shared" si="589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x14ac:dyDescent="0.25">
      <c r="A4687" s="21">
        <v>4684</v>
      </c>
      <c r="B4687" s="21" t="s">
        <v>6167</v>
      </c>
      <c r="C4687" s="30">
        <v>45979</v>
      </c>
      <c r="D4687" s="30">
        <v>45987</v>
      </c>
      <c r="E4687" s="47">
        <v>168.6</v>
      </c>
      <c r="F4687" s="47">
        <f t="shared" si="585"/>
        <v>14836.8</v>
      </c>
      <c r="G4687" s="48">
        <f t="shared" si="586"/>
        <v>14836.8</v>
      </c>
      <c r="H4687" s="21">
        <v>363014</v>
      </c>
      <c r="I4687" s="21" t="s">
        <v>4769</v>
      </c>
      <c r="J4687" s="21">
        <v>1</v>
      </c>
      <c r="K4687" s="21">
        <v>1</v>
      </c>
      <c r="L4687" s="21">
        <f t="shared" si="590"/>
        <v>0</v>
      </c>
      <c r="M4687" s="21" t="s">
        <v>6180</v>
      </c>
      <c r="N4687" s="30">
        <v>45988</v>
      </c>
      <c r="O4687" s="48">
        <v>25346.9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 t="str">
        <f t="shared" si="584"/>
        <v/>
      </c>
      <c r="Y4687" s="21" t="str">
        <f t="shared" si="587"/>
        <v/>
      </c>
      <c r="Z4687" s="21" t="str">
        <f t="shared" si="588"/>
        <v>Thursday</v>
      </c>
      <c r="AA4687" s="21" t="str">
        <f t="shared" si="589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x14ac:dyDescent="0.25">
      <c r="A4688" s="21">
        <v>4685</v>
      </c>
      <c r="B4688" s="21" t="s">
        <v>6167</v>
      </c>
      <c r="C4688" s="30">
        <v>45979</v>
      </c>
      <c r="D4688" s="30">
        <v>45987</v>
      </c>
      <c r="E4688" s="47">
        <v>63</v>
      </c>
      <c r="F4688" s="47">
        <f t="shared" si="585"/>
        <v>5544</v>
      </c>
      <c r="G4688" s="48">
        <f t="shared" si="586"/>
        <v>5544</v>
      </c>
      <c r="H4688" s="21">
        <v>388706</v>
      </c>
      <c r="I4688" s="21" t="s">
        <v>4768</v>
      </c>
      <c r="J4688" s="21">
        <v>1</v>
      </c>
      <c r="K4688" s="21">
        <v>1</v>
      </c>
      <c r="L4688" s="21">
        <f t="shared" si="590"/>
        <v>0</v>
      </c>
      <c r="M4688" s="21" t="s">
        <v>6180</v>
      </c>
      <c r="N4688" s="30">
        <v>45988</v>
      </c>
      <c r="O4688" s="48">
        <v>9471.26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 t="str">
        <f t="shared" si="584"/>
        <v/>
      </c>
      <c r="Y4688" s="21" t="str">
        <f t="shared" si="587"/>
        <v/>
      </c>
      <c r="Z4688" s="21" t="str">
        <f t="shared" si="588"/>
        <v>Thursday</v>
      </c>
      <c r="AA4688" s="21" t="str">
        <f t="shared" si="589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x14ac:dyDescent="0.25">
      <c r="A4689" s="21">
        <v>4686</v>
      </c>
      <c r="B4689" s="21" t="s">
        <v>6167</v>
      </c>
      <c r="C4689" s="30">
        <v>45979</v>
      </c>
      <c r="D4689" s="30">
        <v>45987</v>
      </c>
      <c r="E4689" s="47">
        <v>159</v>
      </c>
      <c r="F4689" s="47">
        <f t="shared" si="585"/>
        <v>13992</v>
      </c>
      <c r="G4689" s="48">
        <f t="shared" si="586"/>
        <v>27984</v>
      </c>
      <c r="H4689" s="21">
        <v>430801</v>
      </c>
      <c r="I4689" s="21" t="s">
        <v>6017</v>
      </c>
      <c r="J4689" s="21">
        <v>2</v>
      </c>
      <c r="K4689" s="21">
        <v>2</v>
      </c>
      <c r="L4689" s="21">
        <f t="shared" si="590"/>
        <v>0</v>
      </c>
      <c r="M4689" s="21" t="s">
        <v>6181</v>
      </c>
      <c r="N4689" s="30">
        <v>45988</v>
      </c>
      <c r="O4689" s="48">
        <v>47807.33</v>
      </c>
      <c r="P4689" s="21" t="s">
        <v>49</v>
      </c>
      <c r="Q4689" s="21"/>
      <c r="R4689" s="21"/>
      <c r="S4689" s="3">
        <v>4</v>
      </c>
      <c r="T4689" s="37"/>
      <c r="U4689" s="21" t="s">
        <v>18</v>
      </c>
      <c r="V4689" s="21" t="str">
        <f>VLOOKUP(P4689,'Customer List'!B:C,2,)</f>
        <v>Delhi</v>
      </c>
      <c r="W4689" s="38"/>
      <c r="X4689" s="30" t="str">
        <f t="shared" si="584"/>
        <v/>
      </c>
      <c r="Y4689" s="21" t="str">
        <f t="shared" si="587"/>
        <v/>
      </c>
      <c r="Z4689" s="21" t="str">
        <f t="shared" si="588"/>
        <v>Thursday</v>
      </c>
      <c r="AA4689" s="21" t="str">
        <f t="shared" si="589"/>
        <v/>
      </c>
      <c r="AB4689" s="21" t="str">
        <f>VLOOKUP(U4689,'Currency Sheet'!A:C,3,)</f>
        <v>DOLLAR</v>
      </c>
      <c r="AC4689" s="42" t="str">
        <f>VLOOKUP(P4689,'Customer List'!B:D,3,)</f>
        <v>Local</v>
      </c>
    </row>
    <row r="4690" spans="1:29" x14ac:dyDescent="0.25">
      <c r="A4690" s="21">
        <v>4687</v>
      </c>
      <c r="B4690" s="21" t="s">
        <v>6167</v>
      </c>
      <c r="C4690" s="30">
        <v>45979</v>
      </c>
      <c r="D4690" s="30">
        <v>45987</v>
      </c>
      <c r="E4690" s="47">
        <v>159</v>
      </c>
      <c r="F4690" s="47">
        <f t="shared" si="585"/>
        <v>13992</v>
      </c>
      <c r="G4690" s="48">
        <f t="shared" si="586"/>
        <v>13992</v>
      </c>
      <c r="H4690" s="21">
        <v>430901</v>
      </c>
      <c r="I4690" s="21" t="s">
        <v>5544</v>
      </c>
      <c r="J4690" s="21">
        <v>1</v>
      </c>
      <c r="K4690" s="21">
        <v>1</v>
      </c>
      <c r="L4690" s="21">
        <f t="shared" si="590"/>
        <v>0</v>
      </c>
      <c r="M4690" s="21" t="s">
        <v>6181</v>
      </c>
      <c r="N4690" s="30">
        <v>45988</v>
      </c>
      <c r="O4690" s="48">
        <v>23903.66</v>
      </c>
      <c r="P4690" s="21" t="s">
        <v>49</v>
      </c>
      <c r="Q4690" s="21"/>
      <c r="R4690" s="21"/>
      <c r="S4690" s="3">
        <v>4</v>
      </c>
      <c r="T4690" s="37"/>
      <c r="U4690" s="21" t="s">
        <v>18</v>
      </c>
      <c r="V4690" s="21" t="str">
        <f>VLOOKUP(P4690,'Customer List'!B:C,2,)</f>
        <v>Delhi</v>
      </c>
      <c r="W4690" s="38"/>
      <c r="X4690" s="30" t="str">
        <f t="shared" si="584"/>
        <v/>
      </c>
      <c r="Y4690" s="21" t="str">
        <f t="shared" si="587"/>
        <v/>
      </c>
      <c r="Z4690" s="21" t="str">
        <f t="shared" si="588"/>
        <v>Thursday</v>
      </c>
      <c r="AA4690" s="21" t="str">
        <f t="shared" si="589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x14ac:dyDescent="0.25">
      <c r="A4691" s="21">
        <v>4688</v>
      </c>
      <c r="B4691" s="21">
        <v>182407</v>
      </c>
      <c r="C4691" s="30">
        <v>45985</v>
      </c>
      <c r="D4691" s="30">
        <v>45988</v>
      </c>
      <c r="E4691" s="47">
        <v>103.2</v>
      </c>
      <c r="F4691" s="47">
        <f t="shared" si="585"/>
        <v>9081.6</v>
      </c>
      <c r="G4691" s="48">
        <f t="shared" si="586"/>
        <v>9081.6</v>
      </c>
      <c r="H4691" s="21" t="s">
        <v>6171</v>
      </c>
      <c r="I4691" s="21"/>
      <c r="J4691" s="21">
        <v>1</v>
      </c>
      <c r="K4691" s="21">
        <v>1</v>
      </c>
      <c r="L4691" s="21">
        <f t="shared" si="590"/>
        <v>0</v>
      </c>
      <c r="M4691" s="21" t="s">
        <v>6297</v>
      </c>
      <c r="N4691" s="30">
        <v>45990</v>
      </c>
      <c r="O4691" s="48">
        <v>12642</v>
      </c>
      <c r="P4691" s="21" t="s">
        <v>944</v>
      </c>
      <c r="Q4691" s="21">
        <v>58158742876</v>
      </c>
      <c r="R4691" s="21" t="s">
        <v>6107</v>
      </c>
      <c r="S4691" s="3">
        <v>4</v>
      </c>
      <c r="T4691" s="37"/>
      <c r="U4691" s="21" t="s">
        <v>5214</v>
      </c>
      <c r="V4691" s="21" t="str">
        <f>VLOOKUP(P4691,'Customer List'!B:C,2,)</f>
        <v>Banglore</v>
      </c>
      <c r="W4691" s="38"/>
      <c r="X4691" s="30">
        <v>45992</v>
      </c>
      <c r="Y4691" s="21">
        <f t="shared" si="587"/>
        <v>2</v>
      </c>
      <c r="Z4691" s="21" t="str">
        <f t="shared" si="588"/>
        <v>Saturday</v>
      </c>
      <c r="AA4691" s="21" t="str">
        <f>IF(X4691="", "", TEXT(X4691, "dddd"))</f>
        <v>Monday</v>
      </c>
      <c r="AB4691" s="21" t="str">
        <f>VLOOKUP(U4691,'Currency Sheet'!A:C,3,)</f>
        <v>DOLLAR</v>
      </c>
      <c r="AC4691" s="42" t="str">
        <f>VLOOKUP(P4691,'Customer List'!B:D,3,)</f>
        <v>OutStation</v>
      </c>
    </row>
    <row r="4692" spans="1:29" x14ac:dyDescent="0.25">
      <c r="A4692" s="21">
        <v>4689</v>
      </c>
      <c r="B4692" s="21">
        <v>182407</v>
      </c>
      <c r="C4692" s="30">
        <v>45985</v>
      </c>
      <c r="D4692" s="30">
        <v>45988</v>
      </c>
      <c r="E4692" s="47">
        <v>378</v>
      </c>
      <c r="F4692" s="47">
        <f t="shared" si="585"/>
        <v>33264</v>
      </c>
      <c r="G4692" s="48">
        <f t="shared" si="586"/>
        <v>33264</v>
      </c>
      <c r="H4692" s="21" t="s">
        <v>6172</v>
      </c>
      <c r="I4692" s="21"/>
      <c r="J4692" s="21">
        <v>1</v>
      </c>
      <c r="K4692" s="21">
        <v>1</v>
      </c>
      <c r="L4692" s="21">
        <f t="shared" si="590"/>
        <v>0</v>
      </c>
      <c r="M4692" s="21" t="s">
        <v>6183</v>
      </c>
      <c r="N4692" s="30">
        <v>45988</v>
      </c>
      <c r="O4692" s="48">
        <v>47250</v>
      </c>
      <c r="P4692" s="21" t="s">
        <v>49</v>
      </c>
      <c r="Q4692" s="21"/>
      <c r="R4692" s="21"/>
      <c r="S4692" s="3">
        <v>4</v>
      </c>
      <c r="T4692" s="37"/>
      <c r="U4692" s="21" t="s">
        <v>5214</v>
      </c>
      <c r="V4692" s="21" t="str">
        <f>VLOOKUP(P4692,'Customer List'!B:C,2,)</f>
        <v>Delhi</v>
      </c>
      <c r="W4692" s="38"/>
      <c r="X4692" s="30" t="str">
        <f t="shared" ref="X4692:X4694" si="591">IF(OR(R4692 = "PRIYANKA MADAM", R4692 = "DEEPAK", R4692 = "PORTER"),N4692,"")</f>
        <v/>
      </c>
      <c r="Y4692" s="21" t="str">
        <f t="shared" si="587"/>
        <v/>
      </c>
      <c r="Z4692" s="21" t="str">
        <f t="shared" si="588"/>
        <v>Thursday</v>
      </c>
      <c r="AA4692" s="21" t="str">
        <f t="shared" si="589"/>
        <v/>
      </c>
      <c r="AB4692" s="21" t="str">
        <f>VLOOKUP(U4692,'Currency Sheet'!A:C,3,)</f>
        <v>DOLLAR</v>
      </c>
      <c r="AC4692" s="42" t="str">
        <f>VLOOKUP(P4692,'Customer List'!B:D,3,)</f>
        <v>Local</v>
      </c>
    </row>
    <row r="4693" spans="1:29" x14ac:dyDescent="0.25">
      <c r="A4693" s="21">
        <v>4690</v>
      </c>
      <c r="B4693" s="21">
        <v>182407</v>
      </c>
      <c r="C4693" s="30">
        <v>45985</v>
      </c>
      <c r="D4693" s="30">
        <v>45988</v>
      </c>
      <c r="E4693" s="47">
        <v>378</v>
      </c>
      <c r="F4693" s="47">
        <f t="shared" si="585"/>
        <v>33264</v>
      </c>
      <c r="G4693" s="48">
        <f t="shared" si="586"/>
        <v>33264</v>
      </c>
      <c r="H4693" s="21" t="s">
        <v>6173</v>
      </c>
      <c r="I4693" s="21"/>
      <c r="J4693" s="21">
        <v>1</v>
      </c>
      <c r="K4693" s="21">
        <v>1</v>
      </c>
      <c r="L4693" s="21">
        <f t="shared" si="590"/>
        <v>0</v>
      </c>
      <c r="M4693" s="21" t="s">
        <v>6183</v>
      </c>
      <c r="N4693" s="30">
        <v>45988</v>
      </c>
      <c r="O4693" s="48">
        <v>47250</v>
      </c>
      <c r="P4693" s="21" t="s">
        <v>49</v>
      </c>
      <c r="Q4693" s="21"/>
      <c r="R4693" s="21"/>
      <c r="S4693" s="3">
        <v>4</v>
      </c>
      <c r="T4693" s="37"/>
      <c r="U4693" s="21" t="s">
        <v>5214</v>
      </c>
      <c r="V4693" s="21" t="str">
        <f>VLOOKUP(P4693,'Customer List'!B:C,2,)</f>
        <v>Delhi</v>
      </c>
      <c r="W4693" s="38"/>
      <c r="X4693" s="30" t="str">
        <f t="shared" si="591"/>
        <v/>
      </c>
      <c r="Y4693" s="21" t="str">
        <f t="shared" si="587"/>
        <v/>
      </c>
      <c r="Z4693" s="21" t="str">
        <f t="shared" si="588"/>
        <v>Thursday</v>
      </c>
      <c r="AA4693" s="21" t="str">
        <f t="shared" si="589"/>
        <v/>
      </c>
      <c r="AB4693" s="21" t="str">
        <f>VLOOKUP(U4693,'Currency Sheet'!A:C,3,)</f>
        <v>DOLLAR</v>
      </c>
      <c r="AC4693" s="42" t="str">
        <f>VLOOKUP(P4693,'Customer List'!B:D,3,)</f>
        <v>Local</v>
      </c>
    </row>
    <row r="4694" spans="1:29" x14ac:dyDescent="0.25">
      <c r="A4694" s="21">
        <v>4691</v>
      </c>
      <c r="B4694" s="21" t="s">
        <v>6230</v>
      </c>
      <c r="C4694" s="30">
        <v>45985</v>
      </c>
      <c r="D4694" s="30">
        <v>45988</v>
      </c>
      <c r="E4694" s="47">
        <v>1047.75</v>
      </c>
      <c r="F4694" s="47">
        <f t="shared" si="585"/>
        <v>1047.75</v>
      </c>
      <c r="G4694" s="48">
        <f t="shared" si="586"/>
        <v>1047.75</v>
      </c>
      <c r="H4694" s="21">
        <v>112200205</v>
      </c>
      <c r="I4694" s="21"/>
      <c r="J4694" s="21">
        <v>1</v>
      </c>
      <c r="K4694" s="21">
        <v>1</v>
      </c>
      <c r="L4694" s="21">
        <f t="shared" si="590"/>
        <v>0</v>
      </c>
      <c r="M4694" s="21" t="s">
        <v>6448</v>
      </c>
      <c r="N4694" s="30">
        <v>45999</v>
      </c>
      <c r="O4694" s="48">
        <v>1257.4000000000001</v>
      </c>
      <c r="P4694" s="21" t="s">
        <v>16</v>
      </c>
      <c r="Q4694" s="21" t="s">
        <v>5959</v>
      </c>
      <c r="R4694" s="21" t="s">
        <v>6091</v>
      </c>
      <c r="S4694" s="3">
        <v>4</v>
      </c>
      <c r="T4694" s="37"/>
      <c r="U4694" s="21" t="s">
        <v>5298</v>
      </c>
      <c r="V4694" s="21" t="str">
        <f>VLOOKUP(P4694,'Customer List'!B:C,2,)</f>
        <v>Delhi</v>
      </c>
      <c r="W4694" s="38" t="s">
        <v>637</v>
      </c>
      <c r="X4694" s="30">
        <f t="shared" si="591"/>
        <v>45999</v>
      </c>
      <c r="Y4694" s="21">
        <f t="shared" si="587"/>
        <v>0</v>
      </c>
      <c r="Z4694" s="21" t="str">
        <f t="shared" si="588"/>
        <v>Monday</v>
      </c>
      <c r="AA4694" s="21" t="str">
        <f t="shared" si="589"/>
        <v>Monday</v>
      </c>
      <c r="AB4694" s="21" t="str">
        <f>VLOOKUP(U4694,'Currency Sheet'!A:C,3,)</f>
        <v>INR</v>
      </c>
      <c r="AC4694" s="42" t="str">
        <f>VLOOKUP(P4694,'Customer List'!B:D,3,)</f>
        <v>Local</v>
      </c>
    </row>
    <row r="4695" spans="1:29" x14ac:dyDescent="0.25">
      <c r="A4695" s="21">
        <v>4692</v>
      </c>
      <c r="B4695" s="21" t="s">
        <v>6230</v>
      </c>
      <c r="C4695" s="30">
        <v>45985</v>
      </c>
      <c r="D4695" s="30">
        <v>45988</v>
      </c>
      <c r="E4695" s="47">
        <v>12735</v>
      </c>
      <c r="F4695" s="47">
        <f t="shared" si="585"/>
        <v>12735</v>
      </c>
      <c r="G4695" s="48">
        <f t="shared" si="586"/>
        <v>12735</v>
      </c>
      <c r="H4695" s="21" t="s">
        <v>6229</v>
      </c>
      <c r="I4695" s="21"/>
      <c r="J4695" s="21">
        <v>1</v>
      </c>
      <c r="K4695" s="21">
        <v>1</v>
      </c>
      <c r="L4695" s="21">
        <f t="shared" si="590"/>
        <v>0</v>
      </c>
      <c r="M4695" s="21" t="s">
        <v>6246</v>
      </c>
      <c r="N4695" s="30">
        <v>45988</v>
      </c>
      <c r="O4695" s="48">
        <v>14432.8</v>
      </c>
      <c r="P4695" s="21" t="s">
        <v>3593</v>
      </c>
      <c r="Q4695" s="21">
        <v>58158661794</v>
      </c>
      <c r="R4695" s="21" t="s">
        <v>6107</v>
      </c>
      <c r="S4695" s="3" t="s">
        <v>299</v>
      </c>
      <c r="T4695" s="37"/>
      <c r="U4695" s="21" t="s">
        <v>5298</v>
      </c>
      <c r="V4695" s="21" t="str">
        <f>VLOOKUP(P4695,'Customer List'!B:C,2,)</f>
        <v>Kharagpur</v>
      </c>
      <c r="W4695" s="38"/>
      <c r="X4695" s="30">
        <v>45990</v>
      </c>
      <c r="Y4695" s="21">
        <f t="shared" si="587"/>
        <v>2</v>
      </c>
      <c r="Z4695" s="21" t="str">
        <f t="shared" si="588"/>
        <v>Thursday</v>
      </c>
      <c r="AA4695" s="21" t="str">
        <f t="shared" si="589"/>
        <v>Saturday</v>
      </c>
      <c r="AB4695" s="21" t="str">
        <f>VLOOKUP(U4695,'Currency Sheet'!A:C,3,)</f>
        <v>INR</v>
      </c>
      <c r="AC4695" s="42" t="str">
        <f>VLOOKUP(P4695,'Customer List'!B:D,3,)</f>
        <v>OutStation</v>
      </c>
    </row>
    <row r="4696" spans="1:29" x14ac:dyDescent="0.25">
      <c r="A4696" s="21">
        <v>4693</v>
      </c>
      <c r="B4696" s="21" t="s">
        <v>6299</v>
      </c>
      <c r="C4696" s="30">
        <v>45986</v>
      </c>
      <c r="D4696" s="30">
        <v>45990</v>
      </c>
      <c r="E4696" s="47">
        <v>44.8</v>
      </c>
      <c r="F4696" s="47">
        <f t="shared" ref="F4696:F4699" si="592">IF(AB4696="DOLLAR",E4696*88,E4696)</f>
        <v>3942.3999999999996</v>
      </c>
      <c r="G4696" s="48">
        <f t="shared" ref="G4696:G4699" si="593">F4696*J4696</f>
        <v>3942.3999999999996</v>
      </c>
      <c r="H4696" s="21" t="s">
        <v>679</v>
      </c>
      <c r="I4696" s="21"/>
      <c r="J4696" s="21">
        <v>1</v>
      </c>
      <c r="K4696" s="21">
        <v>1</v>
      </c>
      <c r="L4696" s="21">
        <f t="shared" si="590"/>
        <v>0</v>
      </c>
      <c r="M4696" s="21" t="s">
        <v>6386</v>
      </c>
      <c r="N4696" s="30">
        <v>45990</v>
      </c>
      <c r="O4696" s="48">
        <v>6944</v>
      </c>
      <c r="P4696" s="21" t="s">
        <v>2511</v>
      </c>
      <c r="Q4696" s="21">
        <v>58158742235</v>
      </c>
      <c r="R4696" s="21" t="s">
        <v>6107</v>
      </c>
      <c r="S4696" s="3">
        <v>-20</v>
      </c>
      <c r="T4696" s="37"/>
      <c r="U4696" s="21" t="s">
        <v>5710</v>
      </c>
      <c r="V4696" s="21" t="str">
        <f>VLOOKUP(P4696,'Customer List'!B:C,2,)</f>
        <v>MOHALI (PUNJAB)</v>
      </c>
      <c r="W4696" s="38"/>
      <c r="X4696" s="30">
        <v>45992</v>
      </c>
      <c r="Y4696" s="21">
        <f t="shared" ref="Y4696:Y4698" si="594">IF(X4696="", "", X4696-N4696)</f>
        <v>2</v>
      </c>
      <c r="Z4696" s="21" t="str">
        <f t="shared" ref="Z4696:Z4698" si="595">IF(N4696="", "", TEXT(N4696, "dddd"))</f>
        <v>Saturday</v>
      </c>
      <c r="AA4696" s="21" t="str">
        <f t="shared" ref="AA4696:AA4698" si="596">IF(X4696="", "", TEXT(X4696, "dddd"))</f>
        <v>Monday</v>
      </c>
      <c r="AB4696" s="21" t="str">
        <f>VLOOKUP(U4696,'Currency Sheet'!A:C,3,)</f>
        <v>DOLLAR</v>
      </c>
      <c r="AC4696" s="42" t="str">
        <f>VLOOKUP(P4696,'Customer List'!B:D,3,)</f>
        <v>OutStation</v>
      </c>
    </row>
    <row r="4697" spans="1:29" x14ac:dyDescent="0.25">
      <c r="A4697" s="21">
        <v>4694</v>
      </c>
      <c r="B4697" s="21" t="s">
        <v>6299</v>
      </c>
      <c r="C4697" s="30">
        <v>45986</v>
      </c>
      <c r="D4697" s="30">
        <v>45990</v>
      </c>
      <c r="E4697" s="47">
        <v>92</v>
      </c>
      <c r="F4697" s="47">
        <f t="shared" si="592"/>
        <v>8096</v>
      </c>
      <c r="G4697" s="48">
        <f t="shared" si="593"/>
        <v>8096</v>
      </c>
      <c r="H4697" s="21">
        <v>30015</v>
      </c>
      <c r="I4697" s="21"/>
      <c r="J4697" s="21">
        <v>1</v>
      </c>
      <c r="K4697" s="21">
        <v>1</v>
      </c>
      <c r="L4697" s="21">
        <f t="shared" si="590"/>
        <v>0</v>
      </c>
      <c r="M4697" s="21" t="s">
        <v>6383</v>
      </c>
      <c r="N4697" s="30">
        <v>45990</v>
      </c>
      <c r="O4697" s="48">
        <v>13370</v>
      </c>
      <c r="P4697" s="21" t="s">
        <v>6300</v>
      </c>
      <c r="Q4697" s="21">
        <v>58158742025</v>
      </c>
      <c r="R4697" s="21" t="s">
        <v>6107</v>
      </c>
      <c r="S4697" s="3">
        <v>4</v>
      </c>
      <c r="T4697" s="37"/>
      <c r="U4697" s="21" t="s">
        <v>5710</v>
      </c>
      <c r="V4697" s="21" t="str">
        <f>VLOOKUP(P4697,'Customer List'!B:C,2,)</f>
        <v>Kolkata</v>
      </c>
      <c r="W4697" s="38"/>
      <c r="X4697" s="30">
        <v>45992</v>
      </c>
      <c r="Y4697" s="21">
        <f t="shared" si="594"/>
        <v>2</v>
      </c>
      <c r="Z4697" s="21" t="str">
        <f t="shared" si="595"/>
        <v>Saturday</v>
      </c>
      <c r="AA4697" s="21" t="str">
        <f t="shared" si="596"/>
        <v>Monday</v>
      </c>
      <c r="AB4697" s="21" t="str">
        <f>VLOOKUP(U4697,'Currency Sheet'!A:C,3,)</f>
        <v>DOLLAR</v>
      </c>
      <c r="AC4697" s="42" t="str">
        <f>VLOOKUP(P4697,'Customer List'!B:D,3,)</f>
        <v>OutStation</v>
      </c>
    </row>
    <row r="4698" spans="1:29" x14ac:dyDescent="0.25">
      <c r="A4698" s="21">
        <v>4695</v>
      </c>
      <c r="B4698" s="21" t="s">
        <v>6299</v>
      </c>
      <c r="C4698" s="30">
        <v>45986</v>
      </c>
      <c r="D4698" s="30">
        <v>45990</v>
      </c>
      <c r="E4698" s="47">
        <v>98.4</v>
      </c>
      <c r="F4698" s="47">
        <f t="shared" si="592"/>
        <v>8659.2000000000007</v>
      </c>
      <c r="G4698" s="48">
        <f t="shared" si="593"/>
        <v>8659.2000000000007</v>
      </c>
      <c r="H4698" s="21">
        <v>41004</v>
      </c>
      <c r="I4698" s="21"/>
      <c r="J4698" s="21">
        <v>1</v>
      </c>
      <c r="K4698" s="21">
        <v>1</v>
      </c>
      <c r="L4698" s="21">
        <f t="shared" si="590"/>
        <v>0</v>
      </c>
      <c r="M4698" s="21" t="s">
        <v>6366</v>
      </c>
      <c r="N4698" s="30">
        <v>45993</v>
      </c>
      <c r="O4698" s="48">
        <v>0</v>
      </c>
      <c r="P4698" s="21" t="s">
        <v>30</v>
      </c>
      <c r="Q4698" s="21" t="s">
        <v>5959</v>
      </c>
      <c r="R4698" s="21" t="s">
        <v>6091</v>
      </c>
      <c r="S4698" s="3" t="s">
        <v>299</v>
      </c>
      <c r="T4698" s="37" t="s">
        <v>6367</v>
      </c>
      <c r="U4698" s="21" t="s">
        <v>5710</v>
      </c>
      <c r="V4698" s="21" t="str">
        <f>VLOOKUP(P4698,'Customer List'!B:C,2,)</f>
        <v>Delhi</v>
      </c>
      <c r="W4698" s="38"/>
      <c r="X4698" s="30">
        <f t="shared" ref="X4698:X4699" si="597">IF(OR(R4698 = "PRIYANKA MADAM", R4698 = "DEEPAK", R4698 = "PORTER"),N4698,"")</f>
        <v>45993</v>
      </c>
      <c r="Y4698" s="21">
        <f t="shared" si="594"/>
        <v>0</v>
      </c>
      <c r="Z4698" s="21" t="str">
        <f t="shared" si="595"/>
        <v>Tuesday</v>
      </c>
      <c r="AA4698" s="21" t="str">
        <f t="shared" si="596"/>
        <v>Tuesday</v>
      </c>
      <c r="AB4698" s="21" t="str">
        <f>VLOOKUP(U4698,'Currency Sheet'!A:C,3,)</f>
        <v>DOLLAR</v>
      </c>
      <c r="AC4698" s="42" t="str">
        <f>VLOOKUP(P4698,'Customer List'!B:D,3,)</f>
        <v>Local</v>
      </c>
    </row>
    <row r="4699" spans="1:29" x14ac:dyDescent="0.25">
      <c r="A4699" s="21">
        <v>4696</v>
      </c>
      <c r="B4699" s="21" t="s">
        <v>6301</v>
      </c>
      <c r="C4699" s="30">
        <v>45986</v>
      </c>
      <c r="D4699" s="30">
        <v>45990</v>
      </c>
      <c r="E4699" s="47">
        <v>104.8</v>
      </c>
      <c r="F4699" s="47">
        <f t="shared" si="592"/>
        <v>9222.4</v>
      </c>
      <c r="G4699" s="48">
        <f t="shared" si="593"/>
        <v>27667.199999999997</v>
      </c>
      <c r="H4699" s="21" t="s">
        <v>665</v>
      </c>
      <c r="I4699" s="21"/>
      <c r="J4699" s="21">
        <v>3</v>
      </c>
      <c r="K4699" s="21">
        <v>3</v>
      </c>
      <c r="L4699" s="21">
        <f t="shared" si="590"/>
        <v>0</v>
      </c>
      <c r="M4699" s="21" t="s">
        <v>6359</v>
      </c>
      <c r="N4699" s="30">
        <v>45993</v>
      </c>
      <c r="O4699" s="48">
        <v>45686.25</v>
      </c>
      <c r="P4699" s="21" t="s">
        <v>668</v>
      </c>
      <c r="Q4699" s="21" t="s">
        <v>2070</v>
      </c>
      <c r="R4699" s="21" t="s">
        <v>847</v>
      </c>
      <c r="S4699" s="3">
        <v>4</v>
      </c>
      <c r="T4699" s="37"/>
      <c r="U4699" s="21" t="s">
        <v>5710</v>
      </c>
      <c r="V4699" s="21" t="str">
        <f>VLOOKUP(P4699,'Customer List'!B:C,2,)</f>
        <v>Manesar</v>
      </c>
      <c r="W4699" s="38"/>
      <c r="X4699" s="30">
        <f t="shared" si="597"/>
        <v>45993</v>
      </c>
      <c r="Y4699" s="21">
        <f t="shared" ref="Y4699" si="598">IF(X4699="", "", X4699-N4699)</f>
        <v>0</v>
      </c>
      <c r="Z4699" s="21" t="str">
        <f t="shared" ref="Z4699" si="599">IF(N4699="", "", TEXT(N4699, "dddd"))</f>
        <v>Tuesday</v>
      </c>
      <c r="AA4699" s="21" t="str">
        <f t="shared" ref="AA4699" si="600">IF(X4699="", "", TEXT(X4699, "dddd"))</f>
        <v>Tuesday</v>
      </c>
      <c r="AB4699" s="21" t="str">
        <f>VLOOKUP(U4699,'Currency Sheet'!A:C,3,)</f>
        <v>DOLLAR</v>
      </c>
      <c r="AC4699" s="42" t="str">
        <f>VLOOKUP(P4699,'Customer List'!B:D,3,)</f>
        <v>Local</v>
      </c>
    </row>
    <row r="4700" spans="1:29" x14ac:dyDescent="0.25">
      <c r="A4700" s="21">
        <v>4697</v>
      </c>
      <c r="B4700" s="21" t="s">
        <v>6302</v>
      </c>
      <c r="C4700" s="30">
        <v>45986</v>
      </c>
      <c r="D4700" s="30">
        <v>45990</v>
      </c>
      <c r="E4700" s="47">
        <v>125.6</v>
      </c>
      <c r="F4700" s="47">
        <f t="shared" ref="F4700" si="601">IF(AB4700="DOLLAR",E4700*88,E4700)</f>
        <v>11052.8</v>
      </c>
      <c r="G4700" s="48">
        <f t="shared" ref="G4700" si="602">F4700*J4700</f>
        <v>44211.199999999997</v>
      </c>
      <c r="H4700" s="21">
        <v>92305</v>
      </c>
      <c r="I4700" s="21"/>
      <c r="J4700" s="21">
        <v>4</v>
      </c>
      <c r="K4700" s="21">
        <v>4</v>
      </c>
      <c r="L4700" s="21">
        <f t="shared" si="590"/>
        <v>0</v>
      </c>
      <c r="M4700" s="21" t="s">
        <v>6394</v>
      </c>
      <c r="N4700" s="30">
        <v>45990</v>
      </c>
      <c r="O4700" s="48">
        <v>68138</v>
      </c>
      <c r="P4700" s="21" t="s">
        <v>658</v>
      </c>
      <c r="Q4700" s="21">
        <v>58158742600</v>
      </c>
      <c r="R4700" s="21" t="s">
        <v>6107</v>
      </c>
      <c r="S4700" s="3">
        <v>-20</v>
      </c>
      <c r="T4700" s="37"/>
      <c r="U4700" s="21" t="s">
        <v>5710</v>
      </c>
      <c r="V4700" s="21" t="str">
        <f>VLOOKUP(P4700,'Customer List'!B:C,2,)</f>
        <v>Bhopal</v>
      </c>
      <c r="W4700" s="38"/>
      <c r="X4700" s="30">
        <v>45992</v>
      </c>
      <c r="Y4700" s="21">
        <f t="shared" ref="Y4700" si="603">IF(X4700="", "", X4700-N4700)</f>
        <v>2</v>
      </c>
      <c r="Z4700" s="21" t="str">
        <f t="shared" ref="Z4700" si="604">IF(N4700="", "", TEXT(N4700, "dddd"))</f>
        <v>Saturday</v>
      </c>
      <c r="AA4700" s="21" t="str">
        <f t="shared" ref="AA4700" si="605">IF(X4700="", "", TEXT(X4700, "dddd"))</f>
        <v>Monday</v>
      </c>
      <c r="AB4700" s="21" t="str">
        <f>VLOOKUP(U4700,'Currency Sheet'!A:C,3,)</f>
        <v>DOLLAR</v>
      </c>
      <c r="AC4700" s="42" t="str">
        <f>VLOOKUP(P4700,'Customer List'!B:D,3,)</f>
        <v>OutStation</v>
      </c>
    </row>
    <row r="4701" spans="1:29" x14ac:dyDescent="0.25">
      <c r="A4701" s="21">
        <v>4698</v>
      </c>
      <c r="B4701" s="21" t="s">
        <v>6303</v>
      </c>
      <c r="C4701" s="30">
        <v>45986</v>
      </c>
      <c r="D4701" s="30">
        <v>45990</v>
      </c>
      <c r="E4701" s="47">
        <v>694.8</v>
      </c>
      <c r="F4701" s="47">
        <f t="shared" ref="F4701" si="606">IF(AB4701="DOLLAR",E4701*88,E4701)</f>
        <v>61142.399999999994</v>
      </c>
      <c r="G4701" s="48">
        <f t="shared" ref="G4701" si="607">F4701*J4701</f>
        <v>61142.399999999994</v>
      </c>
      <c r="H4701" s="21" t="s">
        <v>6304</v>
      </c>
      <c r="I4701" s="21"/>
      <c r="J4701" s="21">
        <v>1</v>
      </c>
      <c r="K4701" s="21">
        <v>1</v>
      </c>
      <c r="L4701" s="21">
        <f t="shared" si="590"/>
        <v>0</v>
      </c>
      <c r="M4701" s="21" t="s">
        <v>6385</v>
      </c>
      <c r="N4701" s="30">
        <v>45994</v>
      </c>
      <c r="O4701" s="48">
        <v>9416.25</v>
      </c>
      <c r="P4701" s="21" t="s">
        <v>332</v>
      </c>
      <c r="Q4701" s="21">
        <v>58158883661</v>
      </c>
      <c r="R4701" s="21" t="s">
        <v>6107</v>
      </c>
      <c r="S4701" s="3">
        <v>-20</v>
      </c>
      <c r="T4701" s="37"/>
      <c r="U4701" s="21" t="s">
        <v>5710</v>
      </c>
      <c r="V4701" s="21" t="str">
        <f>VLOOKUP(P4701,'Customer List'!B:C,2,)</f>
        <v>Banglore</v>
      </c>
      <c r="W4701" s="38"/>
      <c r="X4701" s="30">
        <v>45995</v>
      </c>
      <c r="Y4701" s="21">
        <f t="shared" ref="Y4701" si="608">IF(X4701="", "", X4701-N4701)</f>
        <v>1</v>
      </c>
      <c r="Z4701" s="21" t="str">
        <f t="shared" ref="Z4701" si="609">IF(N4701="", "", TEXT(N4701, "dddd"))</f>
        <v>Wednesday</v>
      </c>
      <c r="AA4701" s="21" t="str">
        <f t="shared" ref="AA4701" si="610">IF(X4701="", "", TEXT(X4701, "dddd"))</f>
        <v>Thursday</v>
      </c>
      <c r="AB4701" s="21" t="str">
        <f>VLOOKUP(U4701,'Currency Sheet'!A:C,3,)</f>
        <v>DOLLAR</v>
      </c>
      <c r="AC4701" s="42" t="str">
        <f>VLOOKUP(P4701,'Customer List'!B:D,3,)</f>
        <v>OutStation</v>
      </c>
    </row>
    <row r="4702" spans="1:29" x14ac:dyDescent="0.25">
      <c r="A4702" s="21">
        <v>4699</v>
      </c>
      <c r="B4702" s="21" t="s">
        <v>6308</v>
      </c>
      <c r="C4702" s="30">
        <v>45988</v>
      </c>
      <c r="D4702" s="30">
        <v>45992</v>
      </c>
      <c r="E4702" s="47">
        <v>175</v>
      </c>
      <c r="F4702" s="47">
        <f t="shared" ref="F4702:F4705" si="611">IF(AB4702="DOLLAR",E4702*88,E4702)</f>
        <v>15400</v>
      </c>
      <c r="G4702" s="48">
        <f t="shared" ref="G4702:G4705" si="612">F4702*J4702</f>
        <v>15400</v>
      </c>
      <c r="H4702" s="21" t="s">
        <v>6305</v>
      </c>
      <c r="I4702" s="21"/>
      <c r="J4702" s="21">
        <v>1</v>
      </c>
      <c r="K4702" s="21">
        <v>1</v>
      </c>
      <c r="L4702" s="21">
        <f t="shared" si="590"/>
        <v>0</v>
      </c>
      <c r="M4702" s="21" t="s">
        <v>6373</v>
      </c>
      <c r="N4702" s="30">
        <v>45995</v>
      </c>
      <c r="O4702" s="48">
        <v>26250</v>
      </c>
      <c r="P4702" s="21" t="s">
        <v>254</v>
      </c>
      <c r="Q4702" s="21" t="s">
        <v>5959</v>
      </c>
      <c r="R4702" s="21" t="s">
        <v>6091</v>
      </c>
      <c r="S4702" s="3">
        <v>4</v>
      </c>
      <c r="T4702" s="37"/>
      <c r="U4702" s="21" t="s">
        <v>568</v>
      </c>
      <c r="V4702" s="21" t="str">
        <f>VLOOKUP(P4702,'Customer List'!B:C,2,)</f>
        <v>Delhi</v>
      </c>
      <c r="W4702" s="38" t="s">
        <v>637</v>
      </c>
      <c r="X4702" s="30">
        <f t="shared" ref="X4702:X4704" si="613">IF(OR(R4702 = "PRIYANKA MADAM", R4702 = "DEEPAK", R4702 = "PORTER"),N4702,"")</f>
        <v>45995</v>
      </c>
      <c r="Y4702" s="21">
        <f t="shared" ref="Y4702:Y4705" si="614">IF(X4702="", "", X4702-N4702)</f>
        <v>0</v>
      </c>
      <c r="Z4702" s="21" t="str">
        <f t="shared" ref="Z4702:Z4705" si="615">IF(N4702="", "", TEXT(N4702, "dddd"))</f>
        <v>Thursday</v>
      </c>
      <c r="AA4702" s="21" t="str">
        <f t="shared" ref="AA4702:AA4705" si="616">IF(X4702="", "", TEXT(X4702, "dddd"))</f>
        <v>Thursday</v>
      </c>
      <c r="AB4702" s="21" t="str">
        <f>VLOOKUP(U4702,'Currency Sheet'!A:C,3,)</f>
        <v>DOLLAR</v>
      </c>
      <c r="AC4702" s="42" t="str">
        <f>VLOOKUP(P4702,'Customer List'!B:D,3,)</f>
        <v>Local</v>
      </c>
    </row>
    <row r="4703" spans="1:29" x14ac:dyDescent="0.25">
      <c r="A4703" s="21">
        <v>4700</v>
      </c>
      <c r="B4703" s="21" t="s">
        <v>6308</v>
      </c>
      <c r="C4703" s="30">
        <v>45988</v>
      </c>
      <c r="D4703" s="30">
        <v>45992</v>
      </c>
      <c r="E4703" s="47">
        <v>175</v>
      </c>
      <c r="F4703" s="47">
        <f t="shared" si="611"/>
        <v>15400</v>
      </c>
      <c r="G4703" s="48">
        <f t="shared" si="612"/>
        <v>15400</v>
      </c>
      <c r="H4703" s="21" t="s">
        <v>6306</v>
      </c>
      <c r="I4703" s="21"/>
      <c r="J4703" s="21">
        <v>1</v>
      </c>
      <c r="K4703" s="21">
        <v>1</v>
      </c>
      <c r="L4703" s="21">
        <f t="shared" si="590"/>
        <v>0</v>
      </c>
      <c r="M4703" s="21" t="s">
        <v>6373</v>
      </c>
      <c r="N4703" s="30">
        <v>45995</v>
      </c>
      <c r="O4703" s="48">
        <v>26250</v>
      </c>
      <c r="P4703" s="21" t="s">
        <v>254</v>
      </c>
      <c r="Q4703" s="21" t="s">
        <v>5959</v>
      </c>
      <c r="R4703" s="21" t="s">
        <v>6091</v>
      </c>
      <c r="S4703" s="3">
        <v>4</v>
      </c>
      <c r="T4703" s="37"/>
      <c r="U4703" s="21" t="s">
        <v>568</v>
      </c>
      <c r="V4703" s="21" t="str">
        <f>VLOOKUP(P4703,'Customer List'!B:C,2,)</f>
        <v>Delhi</v>
      </c>
      <c r="W4703" s="38" t="s">
        <v>637</v>
      </c>
      <c r="X4703" s="30">
        <f t="shared" si="613"/>
        <v>45995</v>
      </c>
      <c r="Y4703" s="21">
        <f t="shared" si="614"/>
        <v>0</v>
      </c>
      <c r="Z4703" s="21" t="str">
        <f t="shared" si="615"/>
        <v>Thursday</v>
      </c>
      <c r="AA4703" s="21" t="str">
        <f t="shared" si="616"/>
        <v>Thursday</v>
      </c>
      <c r="AB4703" s="21" t="str">
        <f>VLOOKUP(U4703,'Currency Sheet'!A:C,3,)</f>
        <v>DOLLAR</v>
      </c>
      <c r="AC4703" s="42" t="str">
        <f>VLOOKUP(P4703,'Customer List'!B:D,3,)</f>
        <v>Local</v>
      </c>
    </row>
    <row r="4704" spans="1:29" x14ac:dyDescent="0.25">
      <c r="A4704" s="21">
        <v>4701</v>
      </c>
      <c r="B4704" s="21" t="s">
        <v>6308</v>
      </c>
      <c r="C4704" s="30">
        <v>45988</v>
      </c>
      <c r="D4704" s="30">
        <v>45992</v>
      </c>
      <c r="E4704" s="47">
        <v>175</v>
      </c>
      <c r="F4704" s="47">
        <f t="shared" si="611"/>
        <v>15400</v>
      </c>
      <c r="G4704" s="48">
        <f t="shared" si="612"/>
        <v>15400</v>
      </c>
      <c r="H4704" s="21" t="s">
        <v>6307</v>
      </c>
      <c r="I4704" s="21"/>
      <c r="J4704" s="21">
        <v>1</v>
      </c>
      <c r="K4704" s="21">
        <v>1</v>
      </c>
      <c r="L4704" s="21">
        <f t="shared" si="590"/>
        <v>0</v>
      </c>
      <c r="M4704" s="21" t="s">
        <v>6373</v>
      </c>
      <c r="N4704" s="30">
        <v>45995</v>
      </c>
      <c r="O4704" s="48">
        <v>26250</v>
      </c>
      <c r="P4704" s="21" t="s">
        <v>254</v>
      </c>
      <c r="Q4704" s="21" t="s">
        <v>5959</v>
      </c>
      <c r="R4704" s="21" t="s">
        <v>6091</v>
      </c>
      <c r="S4704" s="3">
        <v>4</v>
      </c>
      <c r="T4704" s="37"/>
      <c r="U4704" s="21" t="s">
        <v>568</v>
      </c>
      <c r="V4704" s="21" t="str">
        <f>VLOOKUP(P4704,'Customer List'!B:C,2,)</f>
        <v>Delhi</v>
      </c>
      <c r="W4704" s="38" t="s">
        <v>637</v>
      </c>
      <c r="X4704" s="30">
        <f t="shared" si="613"/>
        <v>45995</v>
      </c>
      <c r="Y4704" s="21">
        <f t="shared" si="614"/>
        <v>0</v>
      </c>
      <c r="Z4704" s="21" t="str">
        <f t="shared" si="615"/>
        <v>Thursday</v>
      </c>
      <c r="AA4704" s="21" t="str">
        <f t="shared" si="616"/>
        <v>Thursday</v>
      </c>
      <c r="AB4704" s="21" t="str">
        <f>VLOOKUP(U4704,'Currency Sheet'!A:C,3,)</f>
        <v>DOLLAR</v>
      </c>
      <c r="AC4704" s="42" t="str">
        <f>VLOOKUP(P4704,'Customer List'!B:D,3,)</f>
        <v>Local</v>
      </c>
    </row>
    <row r="4705" spans="1:29" x14ac:dyDescent="0.25">
      <c r="A4705" s="21">
        <v>4702</v>
      </c>
      <c r="B4705" s="21" t="s">
        <v>6308</v>
      </c>
      <c r="C4705" s="30">
        <v>45988</v>
      </c>
      <c r="D4705" s="30">
        <v>45992</v>
      </c>
      <c r="E4705" s="47">
        <v>451.5</v>
      </c>
      <c r="F4705" s="47">
        <f t="shared" si="611"/>
        <v>39732</v>
      </c>
      <c r="G4705" s="48">
        <f t="shared" si="612"/>
        <v>39732</v>
      </c>
      <c r="H4705" s="21" t="s">
        <v>3590</v>
      </c>
      <c r="I4705" s="21"/>
      <c r="J4705" s="21">
        <v>1</v>
      </c>
      <c r="K4705" s="21">
        <v>1</v>
      </c>
      <c r="L4705" s="21">
        <f t="shared" si="590"/>
        <v>0</v>
      </c>
      <c r="M4705" s="21" t="s">
        <v>6390</v>
      </c>
      <c r="N4705" s="30">
        <v>45992</v>
      </c>
      <c r="O4705" s="48">
        <v>63210</v>
      </c>
      <c r="P4705" s="21" t="s">
        <v>398</v>
      </c>
      <c r="Q4705" s="21">
        <v>58158802026</v>
      </c>
      <c r="R4705" s="21" t="s">
        <v>6107</v>
      </c>
      <c r="S4705" s="3">
        <v>4</v>
      </c>
      <c r="T4705" s="37"/>
      <c r="U4705" s="21" t="s">
        <v>568</v>
      </c>
      <c r="V4705" s="21" t="str">
        <f>VLOOKUP(P4705,'Customer List'!B:C,2,)</f>
        <v>Pune</v>
      </c>
      <c r="W4705" s="38"/>
      <c r="X4705" s="30">
        <v>45994</v>
      </c>
      <c r="Y4705" s="21">
        <f t="shared" si="614"/>
        <v>2</v>
      </c>
      <c r="Z4705" s="21" t="str">
        <f t="shared" si="615"/>
        <v>Monday</v>
      </c>
      <c r="AA4705" s="21" t="str">
        <f t="shared" si="616"/>
        <v>Wednesday</v>
      </c>
      <c r="AB4705" s="21" t="str">
        <f>VLOOKUP(U4705,'Currency Sheet'!A:C,3,)</f>
        <v>DOLLAR</v>
      </c>
      <c r="AC4705" s="42" t="str">
        <f>VLOOKUP(P4705,'Customer List'!B:D,3,)</f>
        <v>OutStation</v>
      </c>
    </row>
    <row r="4706" spans="1:29" x14ac:dyDescent="0.25">
      <c r="A4706" s="21">
        <v>4703</v>
      </c>
      <c r="B4706" s="21">
        <v>196281</v>
      </c>
      <c r="C4706" s="30">
        <v>45987</v>
      </c>
      <c r="D4706" s="30">
        <v>45992</v>
      </c>
      <c r="E4706" s="47">
        <v>391</v>
      </c>
      <c r="F4706" s="47">
        <f t="shared" ref="F4706" si="617">IF(AB4706="DOLLAR",E4706*88,E4706)</f>
        <v>34408</v>
      </c>
      <c r="G4706" s="48">
        <f t="shared" ref="G4706" si="618">F4706*J4706</f>
        <v>34408</v>
      </c>
      <c r="H4706" s="21" t="s">
        <v>2195</v>
      </c>
      <c r="I4706" s="21"/>
      <c r="J4706" s="21">
        <v>1</v>
      </c>
      <c r="K4706" s="21">
        <v>1</v>
      </c>
      <c r="L4706" s="21">
        <f t="shared" ref="L4706:L4715" si="619">J4706-K4706</f>
        <v>0</v>
      </c>
      <c r="M4706" s="21" t="s">
        <v>6388</v>
      </c>
      <c r="N4706" s="30">
        <v>45992</v>
      </c>
      <c r="O4706" s="48">
        <v>64983.8</v>
      </c>
      <c r="P4706" s="21" t="s">
        <v>6309</v>
      </c>
      <c r="Q4706" s="21">
        <v>58158802251</v>
      </c>
      <c r="R4706" s="21" t="s">
        <v>6107</v>
      </c>
      <c r="S4706" s="3">
        <v>4</v>
      </c>
      <c r="T4706" s="37"/>
      <c r="U4706" s="21" t="s">
        <v>2371</v>
      </c>
      <c r="V4706" s="21" t="str">
        <f>VLOOKUP(P4706,'Customer List'!B:C,2,)</f>
        <v>Banglore</v>
      </c>
      <c r="W4706" s="38"/>
      <c r="X4706" s="30">
        <v>45993</v>
      </c>
      <c r="Y4706" s="21">
        <f t="shared" ref="Y4706" si="620">IF(X4706="", "", X4706-N4706)</f>
        <v>1</v>
      </c>
      <c r="Z4706" s="21" t="str">
        <f t="shared" ref="Z4706" si="621">IF(N4706="", "", TEXT(N4706, "dddd"))</f>
        <v>Monday</v>
      </c>
      <c r="AA4706" s="21" t="str">
        <f t="shared" ref="AA4706" si="622">IF(X4706="", "", TEXT(X4706, "dddd"))</f>
        <v>Tuesday</v>
      </c>
      <c r="AB4706" s="21" t="str">
        <f>VLOOKUP(U4706,'Currency Sheet'!A:C,3,)</f>
        <v>DOLLAR</v>
      </c>
      <c r="AC4706" s="42" t="str">
        <f>VLOOKUP(P4706,'Customer List'!B:D,3,)</f>
        <v>OutStation</v>
      </c>
    </row>
    <row r="4707" spans="1:29" x14ac:dyDescent="0.25">
      <c r="A4707" s="21">
        <v>4704</v>
      </c>
      <c r="B4707" s="21" t="s">
        <v>6311</v>
      </c>
      <c r="C4707" s="30">
        <v>45985</v>
      </c>
      <c r="D4707" s="30">
        <v>45992</v>
      </c>
      <c r="E4707" s="47">
        <v>7000</v>
      </c>
      <c r="F4707" s="47">
        <f t="shared" ref="F4707:F4709" si="623">IF(AB4707="DOLLAR",E4707*88,E4707)</f>
        <v>7000</v>
      </c>
      <c r="G4707" s="48">
        <f t="shared" ref="G4707:G4709" si="624">F4707*J4707</f>
        <v>7000</v>
      </c>
      <c r="H4707" s="21" t="s">
        <v>6312</v>
      </c>
      <c r="I4707" s="21"/>
      <c r="J4707" s="21">
        <v>1</v>
      </c>
      <c r="K4707" s="21"/>
      <c r="L4707" s="21">
        <f t="shared" si="619"/>
        <v>1</v>
      </c>
      <c r="M4707" s="21"/>
      <c r="N4707" s="30"/>
      <c r="O4707" s="48"/>
      <c r="P4707" s="21" t="s">
        <v>2025</v>
      </c>
      <c r="Q4707" s="21"/>
      <c r="R4707" s="21"/>
      <c r="S4707" s="3" t="s">
        <v>299</v>
      </c>
      <c r="T4707" s="37"/>
      <c r="U4707" s="21" t="s">
        <v>4340</v>
      </c>
      <c r="V4707" s="21" t="str">
        <f>VLOOKUP(P4707,'Customer List'!B:C,2,)</f>
        <v>STOCK</v>
      </c>
      <c r="W4707" s="38" t="s">
        <v>2025</v>
      </c>
      <c r="X4707" s="30" t="str">
        <f t="shared" ref="X4707:X4737" si="625">IF(OR(R4707 = "PRIYANKA MADAM", R4707 = "DEEPAK", R4707 = "PORTER"),N4707,"")</f>
        <v/>
      </c>
      <c r="Y4707" s="21" t="str">
        <f t="shared" ref="Y4707:Y4718" si="626">IF(X4707="", "", X4707-N4707)</f>
        <v/>
      </c>
      <c r="Z4707" s="21" t="str">
        <f t="shared" ref="Z4707:Z4718" si="627">IF(N4707="", "", TEXT(N4707, "dddd"))</f>
        <v/>
      </c>
      <c r="AA4707" s="21" t="str">
        <f t="shared" ref="AA4707:AA4718" si="628">IF(X4707="", "", TEXT(X4707, "dddd"))</f>
        <v/>
      </c>
      <c r="AB4707" s="21" t="str">
        <f>VLOOKUP(U4707,'Currency Sheet'!A:C,3,)</f>
        <v>INR</v>
      </c>
      <c r="AC4707" s="42" t="str">
        <f>VLOOKUP(P4707,'Customer List'!B:D,3,)</f>
        <v>STOCK</v>
      </c>
    </row>
    <row r="4708" spans="1:29" x14ac:dyDescent="0.25">
      <c r="A4708" s="21">
        <v>4705</v>
      </c>
      <c r="B4708" s="21" t="s">
        <v>6311</v>
      </c>
      <c r="C4708" s="30">
        <v>45985</v>
      </c>
      <c r="D4708" s="30">
        <v>45992</v>
      </c>
      <c r="E4708" s="47">
        <v>7000</v>
      </c>
      <c r="F4708" s="47">
        <f t="shared" ref="F4708" si="629">IF(AB4708="DOLLAR",E4708*88,E4708)</f>
        <v>7000</v>
      </c>
      <c r="G4708" s="48">
        <f t="shared" ref="G4708" si="630">F4708*J4708</f>
        <v>7000</v>
      </c>
      <c r="H4708" s="21" t="s">
        <v>6312</v>
      </c>
      <c r="I4708" s="21"/>
      <c r="J4708" s="21">
        <v>1</v>
      </c>
      <c r="K4708" s="21">
        <v>1</v>
      </c>
      <c r="L4708" s="21">
        <f t="shared" ref="L4708" si="631">J4708-K4708</f>
        <v>0</v>
      </c>
      <c r="M4708" s="21" t="s">
        <v>6447</v>
      </c>
      <c r="N4708" s="30">
        <v>45999</v>
      </c>
      <c r="O4708" s="48">
        <v>15352.5</v>
      </c>
      <c r="P4708" s="21" t="s">
        <v>49</v>
      </c>
      <c r="Q4708" s="21"/>
      <c r="R4708" s="21"/>
      <c r="S4708" s="3" t="s">
        <v>299</v>
      </c>
      <c r="T4708" s="37"/>
      <c r="U4708" s="21" t="s">
        <v>4340</v>
      </c>
      <c r="V4708" s="21" t="str">
        <f>VLOOKUP(P4708,'Customer List'!B:C,2,)</f>
        <v>Delhi</v>
      </c>
      <c r="W4708" s="38" t="s">
        <v>2025</v>
      </c>
      <c r="X4708" s="30" t="str">
        <f t="shared" si="625"/>
        <v/>
      </c>
      <c r="Y4708" s="21" t="str">
        <f t="shared" ref="Y4708" si="632">IF(X4708="", "", X4708-N4708)</f>
        <v/>
      </c>
      <c r="Z4708" s="21" t="str">
        <f t="shared" ref="Z4708" si="633">IF(N4708="", "", TEXT(N4708, "dddd"))</f>
        <v>Monday</v>
      </c>
      <c r="AA4708" s="21" t="str">
        <f t="shared" ref="AA4708" si="634">IF(X4708="", "", TEXT(X4708, "dddd"))</f>
        <v/>
      </c>
      <c r="AB4708" s="21" t="str">
        <f>VLOOKUP(U4708,'Currency Sheet'!A:C,3,)</f>
        <v>INR</v>
      </c>
      <c r="AC4708" s="42" t="str">
        <f>VLOOKUP(P4708,'Customer List'!B:D,3,)</f>
        <v>Local</v>
      </c>
    </row>
    <row r="4709" spans="1:29" x14ac:dyDescent="0.25">
      <c r="A4709" s="21">
        <v>4706</v>
      </c>
      <c r="B4709" s="21" t="s">
        <v>6313</v>
      </c>
      <c r="C4709" s="30">
        <v>45985</v>
      </c>
      <c r="D4709" s="30">
        <v>45992</v>
      </c>
      <c r="E4709" s="47">
        <v>7920</v>
      </c>
      <c r="F4709" s="47">
        <f t="shared" si="623"/>
        <v>7920</v>
      </c>
      <c r="G4709" s="48">
        <f t="shared" si="624"/>
        <v>7920</v>
      </c>
      <c r="H4709" s="21" t="s">
        <v>6314</v>
      </c>
      <c r="I4709" s="21"/>
      <c r="J4709" s="21">
        <v>1</v>
      </c>
      <c r="K4709" s="21">
        <v>1</v>
      </c>
      <c r="L4709" s="21">
        <f t="shared" si="619"/>
        <v>0</v>
      </c>
      <c r="M4709" s="21" t="s">
        <v>6447</v>
      </c>
      <c r="N4709" s="30">
        <v>45999</v>
      </c>
      <c r="O4709" s="48">
        <v>15392.25</v>
      </c>
      <c r="P4709" s="21" t="s">
        <v>49</v>
      </c>
      <c r="Q4709" s="21"/>
      <c r="R4709" s="21"/>
      <c r="S4709" s="3" t="s">
        <v>299</v>
      </c>
      <c r="T4709" s="37"/>
      <c r="U4709" s="21" t="s">
        <v>4340</v>
      </c>
      <c r="V4709" s="21" t="str">
        <f>VLOOKUP(P4709,'Customer List'!B:C,2,)</f>
        <v>Delhi</v>
      </c>
      <c r="W4709" s="38" t="s">
        <v>2025</v>
      </c>
      <c r="X4709" s="30" t="str">
        <f t="shared" si="625"/>
        <v/>
      </c>
      <c r="Y4709" s="21" t="str">
        <f t="shared" si="626"/>
        <v/>
      </c>
      <c r="Z4709" s="21" t="str">
        <f t="shared" si="627"/>
        <v>Monday</v>
      </c>
      <c r="AA4709" s="21" t="str">
        <f t="shared" si="628"/>
        <v/>
      </c>
      <c r="AB4709" s="21" t="str">
        <f>VLOOKUP(U4709,'Currency Sheet'!A:C,3,)</f>
        <v>INR</v>
      </c>
      <c r="AC4709" s="42" t="str">
        <f>VLOOKUP(P4709,'Customer List'!B:D,3,)</f>
        <v>Local</v>
      </c>
    </row>
    <row r="4710" spans="1:29" x14ac:dyDescent="0.25">
      <c r="A4710" s="21">
        <v>4707</v>
      </c>
      <c r="B4710" s="21" t="s">
        <v>6313</v>
      </c>
      <c r="C4710" s="30">
        <v>45985</v>
      </c>
      <c r="D4710" s="30">
        <v>45992</v>
      </c>
      <c r="E4710" s="47">
        <v>7920</v>
      </c>
      <c r="F4710" s="47">
        <f t="shared" ref="F4710:F4773" si="635">IF(AB4710="DOLLAR",E4710*88,E4710)</f>
        <v>7920</v>
      </c>
      <c r="G4710" s="48">
        <f t="shared" ref="G4710:G4773" si="636">F4710*J4710</f>
        <v>7920</v>
      </c>
      <c r="H4710" s="21" t="s">
        <v>6314</v>
      </c>
      <c r="I4710" s="21"/>
      <c r="J4710" s="21">
        <v>1</v>
      </c>
      <c r="K4710" s="21"/>
      <c r="L4710" s="21">
        <f t="shared" ref="L4710" si="637">J4710-K4710</f>
        <v>1</v>
      </c>
      <c r="M4710" s="21"/>
      <c r="N4710" s="30"/>
      <c r="O4710" s="48"/>
      <c r="P4710" s="21" t="s">
        <v>2025</v>
      </c>
      <c r="Q4710" s="21"/>
      <c r="R4710" s="21"/>
      <c r="S4710" s="3" t="s">
        <v>299</v>
      </c>
      <c r="T4710" s="37"/>
      <c r="U4710" s="21" t="s">
        <v>4340</v>
      </c>
      <c r="V4710" s="21" t="str">
        <f>VLOOKUP(P4710,'Customer List'!B:C,2,)</f>
        <v>STOCK</v>
      </c>
      <c r="W4710" s="38" t="s">
        <v>2025</v>
      </c>
      <c r="X4710" s="30" t="str">
        <f t="shared" si="625"/>
        <v/>
      </c>
      <c r="Y4710" s="21" t="str">
        <f t="shared" ref="Y4710" si="638">IF(X4710="", "", X4710-N4710)</f>
        <v/>
      </c>
      <c r="Z4710" s="21" t="str">
        <f t="shared" ref="Z4710" si="639">IF(N4710="", "", TEXT(N4710, "dddd"))</f>
        <v/>
      </c>
      <c r="AA4710" s="21" t="str">
        <f t="shared" ref="AA4710" si="640">IF(X4710="", "", TEXT(X4710, "dddd"))</f>
        <v/>
      </c>
      <c r="AB4710" s="21" t="str">
        <f>VLOOKUP(U4710,'Currency Sheet'!A:C,3,)</f>
        <v>INR</v>
      </c>
      <c r="AC4710" s="42" t="str">
        <f>VLOOKUP(P4710,'Customer List'!B:D,3,)</f>
        <v>STOCK</v>
      </c>
    </row>
    <row r="4711" spans="1:29" x14ac:dyDescent="0.25">
      <c r="A4711" s="21">
        <v>4708</v>
      </c>
      <c r="B4711" s="21" t="s">
        <v>6313</v>
      </c>
      <c r="C4711" s="30">
        <v>45985</v>
      </c>
      <c r="D4711" s="30">
        <v>45992</v>
      </c>
      <c r="E4711" s="47">
        <v>29350</v>
      </c>
      <c r="F4711" s="47">
        <f t="shared" si="635"/>
        <v>29350</v>
      </c>
      <c r="G4711" s="48">
        <f t="shared" si="636"/>
        <v>58700</v>
      </c>
      <c r="H4711" s="21" t="s">
        <v>6315</v>
      </c>
      <c r="I4711" s="21"/>
      <c r="J4711" s="21">
        <v>2</v>
      </c>
      <c r="K4711" s="21"/>
      <c r="L4711" s="21">
        <f t="shared" si="619"/>
        <v>2</v>
      </c>
      <c r="M4711" s="21"/>
      <c r="N4711" s="30"/>
      <c r="O4711" s="48"/>
      <c r="P4711" s="21" t="s">
        <v>2025</v>
      </c>
      <c r="Q4711" s="21"/>
      <c r="R4711" s="21"/>
      <c r="S4711" s="3" t="s">
        <v>299</v>
      </c>
      <c r="T4711" s="37"/>
      <c r="U4711" s="21" t="s">
        <v>4340</v>
      </c>
      <c r="V4711" s="21" t="str">
        <f>VLOOKUP(P4711,'Customer List'!B:C,2,)</f>
        <v>STOCK</v>
      </c>
      <c r="W4711" s="38" t="s">
        <v>2025</v>
      </c>
      <c r="X4711" s="30" t="str">
        <f t="shared" si="625"/>
        <v/>
      </c>
      <c r="Y4711" s="21" t="str">
        <f t="shared" si="626"/>
        <v/>
      </c>
      <c r="Z4711" s="21" t="str">
        <f t="shared" si="627"/>
        <v/>
      </c>
      <c r="AA4711" s="21" t="str">
        <f t="shared" si="628"/>
        <v/>
      </c>
      <c r="AB4711" s="21" t="str">
        <f>VLOOKUP(U4711,'Currency Sheet'!A:C,3,)</f>
        <v>INR</v>
      </c>
      <c r="AC4711" s="42" t="str">
        <f>VLOOKUP(P4711,'Customer List'!B:D,3,)</f>
        <v>STOCK</v>
      </c>
    </row>
    <row r="4712" spans="1:29" x14ac:dyDescent="0.25">
      <c r="A4712" s="21">
        <v>4709</v>
      </c>
      <c r="B4712" s="21" t="s">
        <v>6316</v>
      </c>
      <c r="C4712" s="30">
        <v>45985</v>
      </c>
      <c r="D4712" s="30">
        <v>45992</v>
      </c>
      <c r="E4712" s="47">
        <v>2390</v>
      </c>
      <c r="F4712" s="47">
        <f t="shared" si="635"/>
        <v>2390</v>
      </c>
      <c r="G4712" s="48">
        <f t="shared" si="636"/>
        <v>59750</v>
      </c>
      <c r="H4712" s="21">
        <v>16532</v>
      </c>
      <c r="I4712" s="21" t="s">
        <v>2571</v>
      </c>
      <c r="J4712" s="21">
        <v>25</v>
      </c>
      <c r="K4712" s="21"/>
      <c r="L4712" s="21">
        <f t="shared" si="619"/>
        <v>25</v>
      </c>
      <c r="M4712" s="21"/>
      <c r="N4712" s="30"/>
      <c r="O4712" s="48"/>
      <c r="P4712" s="21" t="s">
        <v>2025</v>
      </c>
      <c r="Q4712" s="21"/>
      <c r="R4712" s="21"/>
      <c r="S4712" s="3" t="s">
        <v>299</v>
      </c>
      <c r="T4712" s="37"/>
      <c r="U4712" s="21" t="s">
        <v>4340</v>
      </c>
      <c r="V4712" s="21" t="str">
        <f>VLOOKUP(P4712,'Customer List'!B:C,2,)</f>
        <v>STOCK</v>
      </c>
      <c r="W4712" s="38" t="s">
        <v>2025</v>
      </c>
      <c r="X4712" s="30" t="str">
        <f t="shared" si="625"/>
        <v/>
      </c>
      <c r="Y4712" s="21" t="str">
        <f t="shared" si="626"/>
        <v/>
      </c>
      <c r="Z4712" s="21" t="str">
        <f t="shared" si="627"/>
        <v/>
      </c>
      <c r="AA4712" s="21" t="str">
        <f t="shared" si="628"/>
        <v/>
      </c>
      <c r="AB4712" s="21" t="str">
        <f>VLOOKUP(U4712,'Currency Sheet'!A:C,3,)</f>
        <v>INR</v>
      </c>
      <c r="AC4712" s="42" t="str">
        <f>VLOOKUP(P4712,'Customer List'!B:D,3,)</f>
        <v>STOCK</v>
      </c>
    </row>
    <row r="4713" spans="1:29" x14ac:dyDescent="0.25">
      <c r="A4713" s="21">
        <v>4710</v>
      </c>
      <c r="B4713" s="21" t="s">
        <v>6316</v>
      </c>
      <c r="C4713" s="30">
        <v>45985</v>
      </c>
      <c r="D4713" s="30">
        <v>45992</v>
      </c>
      <c r="E4713" s="47">
        <v>6500</v>
      </c>
      <c r="F4713" s="47">
        <f t="shared" si="635"/>
        <v>6500</v>
      </c>
      <c r="G4713" s="48">
        <f t="shared" si="636"/>
        <v>6500</v>
      </c>
      <c r="H4713" s="21" t="s">
        <v>6446</v>
      </c>
      <c r="I4713" s="21"/>
      <c r="J4713" s="21">
        <v>1</v>
      </c>
      <c r="K4713" s="21">
        <v>1</v>
      </c>
      <c r="L4713" s="21">
        <f t="shared" si="619"/>
        <v>0</v>
      </c>
      <c r="M4713" s="21" t="s">
        <v>6447</v>
      </c>
      <c r="N4713" s="30">
        <v>45999</v>
      </c>
      <c r="O4713" s="48">
        <v>10717.5</v>
      </c>
      <c r="P4713" s="21" t="s">
        <v>49</v>
      </c>
      <c r="Q4713" s="21"/>
      <c r="R4713" s="21"/>
      <c r="S4713" s="3" t="s">
        <v>299</v>
      </c>
      <c r="T4713" s="37"/>
      <c r="U4713" s="21" t="s">
        <v>4340</v>
      </c>
      <c r="V4713" s="21" t="str">
        <f>VLOOKUP(P4713,'Customer List'!B:C,2,)</f>
        <v>Delhi</v>
      </c>
      <c r="W4713" s="38" t="s">
        <v>2025</v>
      </c>
      <c r="X4713" s="30" t="str">
        <f t="shared" si="625"/>
        <v/>
      </c>
      <c r="Y4713" s="21" t="str">
        <f t="shared" si="626"/>
        <v/>
      </c>
      <c r="Z4713" s="21" t="str">
        <f t="shared" si="627"/>
        <v>Monday</v>
      </c>
      <c r="AA4713" s="21" t="str">
        <f t="shared" si="628"/>
        <v/>
      </c>
      <c r="AB4713" s="21" t="str">
        <f>VLOOKUP(U4713,'Currency Sheet'!A:C,3,)</f>
        <v>INR</v>
      </c>
      <c r="AC4713" s="42" t="str">
        <f>VLOOKUP(P4713,'Customer List'!B:D,3,)</f>
        <v>Local</v>
      </c>
    </row>
    <row r="4714" spans="1:29" x14ac:dyDescent="0.25">
      <c r="A4714" s="21">
        <v>4711</v>
      </c>
      <c r="B4714" s="21" t="s">
        <v>6316</v>
      </c>
      <c r="C4714" s="30">
        <v>45985</v>
      </c>
      <c r="D4714" s="30">
        <v>45992</v>
      </c>
      <c r="E4714" s="47">
        <v>16000</v>
      </c>
      <c r="F4714" s="47">
        <f t="shared" si="635"/>
        <v>16000</v>
      </c>
      <c r="G4714" s="48">
        <f t="shared" si="636"/>
        <v>16000</v>
      </c>
      <c r="H4714" s="21" t="s">
        <v>3441</v>
      </c>
      <c r="I4714" s="21"/>
      <c r="J4714" s="21">
        <v>1</v>
      </c>
      <c r="K4714" s="21">
        <v>1</v>
      </c>
      <c r="L4714" s="21">
        <f t="shared" si="619"/>
        <v>0</v>
      </c>
      <c r="M4714" s="21" t="s">
        <v>6694</v>
      </c>
      <c r="N4714" s="30">
        <v>46003</v>
      </c>
      <c r="O4714" s="48">
        <v>50400</v>
      </c>
      <c r="P4714" s="21" t="s">
        <v>2580</v>
      </c>
      <c r="Q4714" s="21" t="s">
        <v>5959</v>
      </c>
      <c r="R4714" s="21" t="s">
        <v>6091</v>
      </c>
      <c r="S4714" s="3" t="s">
        <v>299</v>
      </c>
      <c r="T4714" s="37" t="s">
        <v>6695</v>
      </c>
      <c r="U4714" s="21" t="s">
        <v>4340</v>
      </c>
      <c r="V4714" s="21" t="str">
        <f>VLOOKUP(P4714,'Customer List'!B:C,2,)</f>
        <v>DELHI</v>
      </c>
      <c r="W4714" s="38" t="s">
        <v>2025</v>
      </c>
      <c r="X4714" s="30">
        <f t="shared" si="625"/>
        <v>46003</v>
      </c>
      <c r="Y4714" s="21">
        <f t="shared" si="626"/>
        <v>0</v>
      </c>
      <c r="Z4714" s="21" t="str">
        <f t="shared" si="627"/>
        <v>Friday</v>
      </c>
      <c r="AA4714" s="21" t="str">
        <f t="shared" si="628"/>
        <v>Friday</v>
      </c>
      <c r="AB4714" s="21" t="str">
        <f>VLOOKUP(U4714,'Currency Sheet'!A:C,3,)</f>
        <v>INR</v>
      </c>
      <c r="AC4714" s="42" t="str">
        <f>VLOOKUP(P4714,'Customer List'!B:D,3,)</f>
        <v>Local</v>
      </c>
    </row>
    <row r="4715" spans="1:29" x14ac:dyDescent="0.25">
      <c r="A4715" s="21">
        <v>4712</v>
      </c>
      <c r="B4715" s="21" t="s">
        <v>6316</v>
      </c>
      <c r="C4715" s="30">
        <v>45985</v>
      </c>
      <c r="D4715" s="30">
        <v>45992</v>
      </c>
      <c r="E4715" s="47">
        <v>6500</v>
      </c>
      <c r="F4715" s="47">
        <f t="shared" si="635"/>
        <v>6500</v>
      </c>
      <c r="G4715" s="48">
        <f t="shared" si="636"/>
        <v>6500</v>
      </c>
      <c r="H4715" s="21" t="s">
        <v>6317</v>
      </c>
      <c r="I4715" s="21"/>
      <c r="J4715" s="21">
        <v>1</v>
      </c>
      <c r="K4715" s="21">
        <v>1</v>
      </c>
      <c r="L4715" s="21">
        <f t="shared" si="619"/>
        <v>0</v>
      </c>
      <c r="M4715" s="21" t="s">
        <v>6681</v>
      </c>
      <c r="N4715" s="30">
        <v>46001</v>
      </c>
      <c r="O4715" s="48">
        <v>7800</v>
      </c>
      <c r="P4715" s="21" t="s">
        <v>6682</v>
      </c>
      <c r="Q4715" s="21"/>
      <c r="R4715" s="21"/>
      <c r="S4715" s="3" t="s">
        <v>299</v>
      </c>
      <c r="T4715" s="37"/>
      <c r="U4715" s="21" t="s">
        <v>4340</v>
      </c>
      <c r="V4715" s="21" t="e">
        <f>VLOOKUP(P4715,'Customer List'!B:C,2,)</f>
        <v>#N/A</v>
      </c>
      <c r="W4715" s="38" t="s">
        <v>2025</v>
      </c>
      <c r="X4715" s="30" t="str">
        <f t="shared" si="625"/>
        <v/>
      </c>
      <c r="Y4715" s="21" t="str">
        <f t="shared" si="626"/>
        <v/>
      </c>
      <c r="Z4715" s="21" t="str">
        <f t="shared" si="627"/>
        <v>Wednesday</v>
      </c>
      <c r="AA4715" s="21" t="str">
        <f t="shared" si="628"/>
        <v/>
      </c>
      <c r="AB4715" s="21" t="str">
        <f>VLOOKUP(U4715,'Currency Sheet'!A:C,3,)</f>
        <v>INR</v>
      </c>
      <c r="AC4715" s="42" t="e">
        <f>VLOOKUP(P4715,'Customer List'!B:D,3,)</f>
        <v>#N/A</v>
      </c>
    </row>
    <row r="4716" spans="1:29" x14ac:dyDescent="0.25">
      <c r="A4716" s="21">
        <v>4713</v>
      </c>
      <c r="B4716" s="21" t="s">
        <v>6316</v>
      </c>
      <c r="C4716" s="30">
        <v>45985</v>
      </c>
      <c r="D4716" s="30">
        <v>45992</v>
      </c>
      <c r="E4716" s="47">
        <v>30000</v>
      </c>
      <c r="F4716" s="47">
        <f t="shared" si="635"/>
        <v>30000</v>
      </c>
      <c r="G4716" s="48">
        <f t="shared" si="636"/>
        <v>30000</v>
      </c>
      <c r="H4716" s="21" t="s">
        <v>6318</v>
      </c>
      <c r="I4716" s="21"/>
      <c r="J4716" s="21">
        <v>1</v>
      </c>
      <c r="K4716" s="21"/>
      <c r="L4716" s="21">
        <f t="shared" ref="L4716:L4721" si="641">J4716-K4716</f>
        <v>1</v>
      </c>
      <c r="M4716" s="21"/>
      <c r="N4716" s="30"/>
      <c r="O4716" s="48"/>
      <c r="P4716" s="21" t="s">
        <v>2025</v>
      </c>
      <c r="Q4716" s="21"/>
      <c r="R4716" s="21"/>
      <c r="S4716" s="3" t="s">
        <v>299</v>
      </c>
      <c r="T4716" s="37"/>
      <c r="U4716" s="21" t="s">
        <v>4340</v>
      </c>
      <c r="V4716" s="21" t="str">
        <f>VLOOKUP(P4716,'Customer List'!B:C,2,)</f>
        <v>STOCK</v>
      </c>
      <c r="W4716" s="38" t="s">
        <v>2025</v>
      </c>
      <c r="X4716" s="30" t="str">
        <f t="shared" si="625"/>
        <v/>
      </c>
      <c r="Y4716" s="21" t="str">
        <f t="shared" si="626"/>
        <v/>
      </c>
      <c r="Z4716" s="21" t="str">
        <f t="shared" si="627"/>
        <v/>
      </c>
      <c r="AA4716" s="21" t="str">
        <f t="shared" si="628"/>
        <v/>
      </c>
      <c r="AB4716" s="21" t="str">
        <f>VLOOKUP(U4716,'Currency Sheet'!A:C,3,)</f>
        <v>INR</v>
      </c>
      <c r="AC4716" s="42" t="str">
        <f>VLOOKUP(P4716,'Customer List'!B:D,3,)</f>
        <v>STOCK</v>
      </c>
    </row>
    <row r="4717" spans="1:29" x14ac:dyDescent="0.25">
      <c r="A4717" s="21">
        <v>4714</v>
      </c>
      <c r="B4717" s="21" t="s">
        <v>6316</v>
      </c>
      <c r="C4717" s="30">
        <v>45985</v>
      </c>
      <c r="D4717" s="30">
        <v>45992</v>
      </c>
      <c r="E4717" s="47">
        <v>30000</v>
      </c>
      <c r="F4717" s="47">
        <f t="shared" si="635"/>
        <v>30000</v>
      </c>
      <c r="G4717" s="48">
        <f t="shared" si="636"/>
        <v>30000</v>
      </c>
      <c r="H4717" s="21" t="s">
        <v>2610</v>
      </c>
      <c r="I4717" s="21"/>
      <c r="J4717" s="21">
        <v>1</v>
      </c>
      <c r="K4717" s="21"/>
      <c r="L4717" s="21">
        <f t="shared" si="641"/>
        <v>1</v>
      </c>
      <c r="M4717" s="21"/>
      <c r="N4717" s="30"/>
      <c r="O4717" s="48"/>
      <c r="P4717" s="21" t="s">
        <v>2025</v>
      </c>
      <c r="Q4717" s="21"/>
      <c r="R4717" s="21"/>
      <c r="S4717" s="3" t="s">
        <v>299</v>
      </c>
      <c r="T4717" s="37"/>
      <c r="U4717" s="21" t="s">
        <v>4340</v>
      </c>
      <c r="V4717" s="21" t="str">
        <f>VLOOKUP(P4717,'Customer List'!B:C,2,)</f>
        <v>STOCK</v>
      </c>
      <c r="W4717" s="38" t="s">
        <v>2025</v>
      </c>
      <c r="X4717" s="30" t="str">
        <f t="shared" si="625"/>
        <v/>
      </c>
      <c r="Y4717" s="21" t="str">
        <f t="shared" si="626"/>
        <v/>
      </c>
      <c r="Z4717" s="21" t="str">
        <f t="shared" si="627"/>
        <v/>
      </c>
      <c r="AA4717" s="21" t="str">
        <f t="shared" si="628"/>
        <v/>
      </c>
      <c r="AB4717" s="21" t="str">
        <f>VLOOKUP(U4717,'Currency Sheet'!A:C,3,)</f>
        <v>INR</v>
      </c>
      <c r="AC4717" s="42" t="str">
        <f>VLOOKUP(P4717,'Customer List'!B:D,3,)</f>
        <v>STOCK</v>
      </c>
    </row>
    <row r="4718" spans="1:29" x14ac:dyDescent="0.25">
      <c r="A4718" s="21">
        <v>4715</v>
      </c>
      <c r="B4718" s="21" t="s">
        <v>6316</v>
      </c>
      <c r="C4718" s="30">
        <v>45985</v>
      </c>
      <c r="D4718" s="30">
        <v>45992</v>
      </c>
      <c r="E4718" s="47">
        <v>30000</v>
      </c>
      <c r="F4718" s="47">
        <f t="shared" si="635"/>
        <v>30000</v>
      </c>
      <c r="G4718" s="48">
        <f t="shared" si="636"/>
        <v>30000</v>
      </c>
      <c r="H4718" s="21" t="s">
        <v>2604</v>
      </c>
      <c r="I4718" s="21"/>
      <c r="J4718" s="21">
        <v>1</v>
      </c>
      <c r="K4718" s="21"/>
      <c r="L4718" s="21">
        <f t="shared" si="641"/>
        <v>1</v>
      </c>
      <c r="M4718" s="21"/>
      <c r="N4718" s="30"/>
      <c r="O4718" s="48"/>
      <c r="P4718" s="21" t="s">
        <v>2025</v>
      </c>
      <c r="Q4718" s="21"/>
      <c r="R4718" s="21"/>
      <c r="S4718" s="3" t="s">
        <v>299</v>
      </c>
      <c r="T4718" s="37"/>
      <c r="U4718" s="21" t="s">
        <v>4340</v>
      </c>
      <c r="V4718" s="21" t="str">
        <f>VLOOKUP(P4718,'Customer List'!B:C,2,)</f>
        <v>STOCK</v>
      </c>
      <c r="W4718" s="38" t="s">
        <v>2025</v>
      </c>
      <c r="X4718" s="30" t="str">
        <f t="shared" si="625"/>
        <v/>
      </c>
      <c r="Y4718" s="21" t="str">
        <f t="shared" si="626"/>
        <v/>
      </c>
      <c r="Z4718" s="21" t="str">
        <f t="shared" si="627"/>
        <v/>
      </c>
      <c r="AA4718" s="21" t="str">
        <f t="shared" si="628"/>
        <v/>
      </c>
      <c r="AB4718" s="21" t="str">
        <f>VLOOKUP(U4718,'Currency Sheet'!A:C,3,)</f>
        <v>INR</v>
      </c>
      <c r="AC4718" s="42" t="str">
        <f>VLOOKUP(P4718,'Customer List'!B:D,3,)</f>
        <v>STOCK</v>
      </c>
    </row>
    <row r="4719" spans="1:29" x14ac:dyDescent="0.25">
      <c r="A4719" s="21">
        <v>4716</v>
      </c>
      <c r="B4719" s="21" t="s">
        <v>6325</v>
      </c>
      <c r="C4719" s="30">
        <v>45988</v>
      </c>
      <c r="D4719" s="30">
        <v>45992</v>
      </c>
      <c r="E4719" s="47">
        <v>1100</v>
      </c>
      <c r="F4719" s="47">
        <f t="shared" si="635"/>
        <v>1100</v>
      </c>
      <c r="G4719" s="48">
        <f t="shared" si="636"/>
        <v>11000</v>
      </c>
      <c r="H4719" s="21">
        <v>1261254</v>
      </c>
      <c r="I4719" s="21" t="s">
        <v>5572</v>
      </c>
      <c r="J4719" s="21">
        <v>10</v>
      </c>
      <c r="K4719" s="21">
        <v>10</v>
      </c>
      <c r="L4719" s="21">
        <f t="shared" si="641"/>
        <v>0</v>
      </c>
      <c r="M4719" s="21" t="s">
        <v>6361</v>
      </c>
      <c r="N4719" s="30">
        <v>45993</v>
      </c>
      <c r="O4719" s="48">
        <v>15172.5</v>
      </c>
      <c r="P4719" s="21" t="s">
        <v>49</v>
      </c>
      <c r="Q4719" s="21"/>
      <c r="R4719" s="21"/>
      <c r="S4719" s="3">
        <v>4</v>
      </c>
      <c r="T4719" s="37"/>
      <c r="U4719" s="21" t="s">
        <v>5298</v>
      </c>
      <c r="V4719" s="21" t="str">
        <f>VLOOKUP(P4719,'Customer List'!B:C,2,)</f>
        <v>Delhi</v>
      </c>
      <c r="W4719" s="38"/>
      <c r="X4719" s="30" t="str">
        <f t="shared" si="625"/>
        <v/>
      </c>
      <c r="Y4719" s="21" t="str">
        <f t="shared" ref="Y4719:Y4720" si="642">IF(X4719="", "", X4719-N4719)</f>
        <v/>
      </c>
      <c r="Z4719" s="21" t="str">
        <f t="shared" ref="Z4719:Z4720" si="643">IF(N4719="", "", TEXT(N4719, "dddd"))</f>
        <v>Tuesday</v>
      </c>
      <c r="AA4719" s="21" t="str">
        <f t="shared" ref="AA4719:AA4720" si="644">IF(X4719="", "", TEXT(X4719, "dddd"))</f>
        <v/>
      </c>
      <c r="AB4719" s="21" t="str">
        <f>VLOOKUP(U4719,'Currency Sheet'!A:C,3,)</f>
        <v>INR</v>
      </c>
      <c r="AC4719" s="42" t="str">
        <f>VLOOKUP(P4719,'Customer List'!B:D,3,)</f>
        <v>Local</v>
      </c>
    </row>
    <row r="4720" spans="1:29" x14ac:dyDescent="0.25">
      <c r="A4720" s="21">
        <v>4717</v>
      </c>
      <c r="B4720" s="21" t="s">
        <v>6324</v>
      </c>
      <c r="C4720" s="30">
        <v>45988</v>
      </c>
      <c r="D4720" s="30">
        <v>45992</v>
      </c>
      <c r="E4720" s="47">
        <v>2235</v>
      </c>
      <c r="F4720" s="47">
        <f t="shared" si="635"/>
        <v>2235</v>
      </c>
      <c r="G4720" s="48">
        <f t="shared" si="636"/>
        <v>2235</v>
      </c>
      <c r="H4720" s="21" t="s">
        <v>6362</v>
      </c>
      <c r="I4720" s="21"/>
      <c r="J4720" s="21">
        <v>1</v>
      </c>
      <c r="K4720" s="21">
        <v>1</v>
      </c>
      <c r="L4720" s="21">
        <f t="shared" si="641"/>
        <v>0</v>
      </c>
      <c r="M4720" s="21" t="s">
        <v>6363</v>
      </c>
      <c r="N4720" s="30">
        <v>45994</v>
      </c>
      <c r="O4720" s="48">
        <v>2682</v>
      </c>
      <c r="P4720" s="21" t="s">
        <v>49</v>
      </c>
      <c r="Q4720" s="21" t="s">
        <v>5959</v>
      </c>
      <c r="R4720" s="21" t="s">
        <v>847</v>
      </c>
      <c r="S4720" s="3" t="s">
        <v>299</v>
      </c>
      <c r="T4720" s="37" t="s">
        <v>6364</v>
      </c>
      <c r="U4720" s="21" t="s">
        <v>5298</v>
      </c>
      <c r="V4720" s="21" t="str">
        <f>VLOOKUP(P4720,'Customer List'!B:C,2,)</f>
        <v>Delhi</v>
      </c>
      <c r="W4720" s="38"/>
      <c r="X4720" s="30">
        <f t="shared" si="625"/>
        <v>45994</v>
      </c>
      <c r="Y4720" s="21">
        <f t="shared" si="642"/>
        <v>0</v>
      </c>
      <c r="Z4720" s="21" t="str">
        <f t="shared" si="643"/>
        <v>Wednesday</v>
      </c>
      <c r="AA4720" s="21" t="str">
        <f t="shared" si="644"/>
        <v>Wednesday</v>
      </c>
      <c r="AB4720" s="21" t="str">
        <f>VLOOKUP(U4720,'Currency Sheet'!A:C,3,)</f>
        <v>INR</v>
      </c>
      <c r="AC4720" s="42" t="str">
        <f>VLOOKUP(P4720,'Customer List'!B:D,3,)</f>
        <v>Local</v>
      </c>
    </row>
    <row r="4721" spans="1:29" x14ac:dyDescent="0.25">
      <c r="A4721" s="21">
        <v>4718</v>
      </c>
      <c r="B4721" s="21" t="s">
        <v>6326</v>
      </c>
      <c r="C4721" s="30">
        <v>45986</v>
      </c>
      <c r="D4721" s="30">
        <v>45993</v>
      </c>
      <c r="E4721" s="47">
        <v>20700</v>
      </c>
      <c r="F4721" s="47">
        <f t="shared" si="635"/>
        <v>20700</v>
      </c>
      <c r="G4721" s="48">
        <f t="shared" si="636"/>
        <v>41400</v>
      </c>
      <c r="H4721" s="21" t="s">
        <v>6327</v>
      </c>
      <c r="I4721" s="21"/>
      <c r="J4721" s="21">
        <v>2</v>
      </c>
      <c r="K4721" s="21">
        <v>2</v>
      </c>
      <c r="L4721" s="21">
        <f t="shared" si="641"/>
        <v>0</v>
      </c>
      <c r="M4721" s="21" t="s">
        <v>6370</v>
      </c>
      <c r="N4721" s="30">
        <v>45994</v>
      </c>
      <c r="O4721" s="48">
        <v>22769.99</v>
      </c>
      <c r="P4721" s="21" t="s">
        <v>165</v>
      </c>
      <c r="Q4721" s="21">
        <v>58158883252</v>
      </c>
      <c r="R4721" s="21" t="s">
        <v>6107</v>
      </c>
      <c r="S4721" s="3" t="s">
        <v>299</v>
      </c>
      <c r="T4721" s="37"/>
      <c r="U4721" s="21" t="s">
        <v>4340</v>
      </c>
      <c r="V4721" s="21" t="str">
        <f>VLOOKUP(P4721,'Customer List'!B:C,2,)</f>
        <v>Lucknow</v>
      </c>
      <c r="W4721" s="38"/>
      <c r="X4721" s="30">
        <v>45996</v>
      </c>
      <c r="Y4721" s="21">
        <f t="shared" ref="Y4721" si="645">IF(X4721="", "", X4721-N4721)</f>
        <v>2</v>
      </c>
      <c r="Z4721" s="21" t="str">
        <f t="shared" ref="Z4721" si="646">IF(N4721="", "", TEXT(N4721, "dddd"))</f>
        <v>Wednesday</v>
      </c>
      <c r="AA4721" s="21" t="str">
        <f t="shared" ref="AA4721" si="647">IF(X4721="", "", TEXT(X4721, "dddd"))</f>
        <v>Friday</v>
      </c>
      <c r="AB4721" s="21" t="str">
        <f>VLOOKUP(U4721,'Currency Sheet'!A:C,3,)</f>
        <v>INR</v>
      </c>
      <c r="AC4721" s="42" t="str">
        <f>VLOOKUP(P4721,'Customer List'!B:D,3,)</f>
        <v>OutStation</v>
      </c>
    </row>
    <row r="4722" spans="1:29" x14ac:dyDescent="0.25">
      <c r="A4722" s="21">
        <v>4719</v>
      </c>
      <c r="B4722" s="21" t="s">
        <v>6328</v>
      </c>
      <c r="C4722" s="30">
        <v>45988</v>
      </c>
      <c r="D4722" s="30">
        <v>45993</v>
      </c>
      <c r="E4722" s="47">
        <v>20700</v>
      </c>
      <c r="F4722" s="47">
        <f t="shared" si="635"/>
        <v>20700</v>
      </c>
      <c r="G4722" s="48">
        <f t="shared" si="636"/>
        <v>41400</v>
      </c>
      <c r="H4722" s="21" t="s">
        <v>6329</v>
      </c>
      <c r="I4722" s="21"/>
      <c r="J4722" s="21">
        <v>2</v>
      </c>
      <c r="K4722" s="21">
        <v>2</v>
      </c>
      <c r="L4722" s="21">
        <f t="shared" ref="L4722:L4785" si="648">J4722-K4722</f>
        <v>0</v>
      </c>
      <c r="M4722" s="21" t="s">
        <v>6370</v>
      </c>
      <c r="N4722" s="30">
        <v>45994</v>
      </c>
      <c r="O4722" s="48">
        <v>21142</v>
      </c>
      <c r="P4722" s="21" t="s">
        <v>165</v>
      </c>
      <c r="Q4722" s="21">
        <v>58158883252</v>
      </c>
      <c r="R4722" s="21" t="s">
        <v>6107</v>
      </c>
      <c r="S4722" s="3" t="s">
        <v>299</v>
      </c>
      <c r="T4722" s="37"/>
      <c r="U4722" s="21" t="s">
        <v>4340</v>
      </c>
      <c r="V4722" s="21" t="str">
        <f>VLOOKUP(P4722,'Customer List'!B:C,2,)</f>
        <v>Lucknow</v>
      </c>
      <c r="W4722" s="38"/>
      <c r="X4722" s="30">
        <v>45996</v>
      </c>
      <c r="Y4722" s="21">
        <f t="shared" ref="Y4722" si="649">IF(X4722="", "", X4722-N4722)</f>
        <v>2</v>
      </c>
      <c r="Z4722" s="21" t="str">
        <f t="shared" ref="Z4722" si="650">IF(N4722="", "", TEXT(N4722, "dddd"))</f>
        <v>Wednesday</v>
      </c>
      <c r="AA4722" s="21" t="str">
        <f t="shared" ref="AA4722" si="651">IF(X4722="", "", TEXT(X4722, "dddd"))</f>
        <v>Friday</v>
      </c>
      <c r="AB4722" s="21" t="str">
        <f>VLOOKUP(U4722,'Currency Sheet'!A:C,3,)</f>
        <v>INR</v>
      </c>
      <c r="AC4722" s="42" t="str">
        <f>VLOOKUP(P4722,'Customer List'!B:D,3,)</f>
        <v>OutStation</v>
      </c>
    </row>
    <row r="4723" spans="1:29" x14ac:dyDescent="0.25">
      <c r="A4723" s="21">
        <v>4720</v>
      </c>
      <c r="B4723" s="21" t="s">
        <v>6348</v>
      </c>
      <c r="C4723" s="30">
        <v>45987</v>
      </c>
      <c r="D4723" s="30">
        <v>45993</v>
      </c>
      <c r="E4723" s="47">
        <v>21.6</v>
      </c>
      <c r="F4723" s="47">
        <f t="shared" si="635"/>
        <v>1900.8000000000002</v>
      </c>
      <c r="G4723" s="48">
        <f t="shared" si="636"/>
        <v>1900.8000000000002</v>
      </c>
      <c r="H4723" s="21">
        <v>100203</v>
      </c>
      <c r="I4723" s="21" t="s">
        <v>4746</v>
      </c>
      <c r="J4723" s="21">
        <v>1</v>
      </c>
      <c r="K4723" s="21">
        <v>1</v>
      </c>
      <c r="L4723" s="21">
        <f t="shared" si="648"/>
        <v>0</v>
      </c>
      <c r="M4723" s="21" t="s">
        <v>6375</v>
      </c>
      <c r="N4723" s="30">
        <v>45995</v>
      </c>
      <c r="O4723" s="48">
        <v>3348</v>
      </c>
      <c r="P4723" s="21" t="s">
        <v>3420</v>
      </c>
      <c r="Q4723" s="21" t="s">
        <v>5959</v>
      </c>
      <c r="R4723" s="21" t="s">
        <v>6376</v>
      </c>
      <c r="S4723" s="3">
        <v>4</v>
      </c>
      <c r="T4723" s="37"/>
      <c r="U4723" s="21" t="s">
        <v>5510</v>
      </c>
      <c r="V4723" s="21" t="str">
        <f>VLOOKUP(P4723,'Customer List'!B:C,2,)</f>
        <v>DELHI</v>
      </c>
      <c r="W4723" s="38"/>
      <c r="X4723" s="30" t="str">
        <f t="shared" si="625"/>
        <v/>
      </c>
      <c r="Y4723" s="21" t="str">
        <f t="shared" ref="Y4723:Y4786" si="652">IF(X4723="", "", X4723-N4723)</f>
        <v/>
      </c>
      <c r="Z4723" s="21" t="str">
        <f t="shared" ref="Z4723:Z4786" si="653">IF(N4723="", "", TEXT(N4723, "dddd"))</f>
        <v>Thursday</v>
      </c>
      <c r="AA4723" s="21" t="str">
        <f t="shared" ref="AA4723:AA4786" si="654">IF(X4723="", "", TEXT(X4723, "dddd"))</f>
        <v/>
      </c>
      <c r="AB4723" s="21" t="str">
        <f>VLOOKUP(U4723,'Currency Sheet'!A:C,3,)</f>
        <v>DOLLAR</v>
      </c>
      <c r="AC4723" s="42" t="str">
        <f>VLOOKUP(P4723,'Customer List'!B:D,3,)</f>
        <v>Local</v>
      </c>
    </row>
    <row r="4724" spans="1:29" x14ac:dyDescent="0.25">
      <c r="A4724" s="21">
        <v>4721</v>
      </c>
      <c r="B4724" s="21" t="s">
        <v>6348</v>
      </c>
      <c r="C4724" s="30">
        <v>45987</v>
      </c>
      <c r="D4724" s="30">
        <v>45993</v>
      </c>
      <c r="E4724" s="47">
        <v>148.80000000000001</v>
      </c>
      <c r="F4724" s="47">
        <f t="shared" si="635"/>
        <v>13094.400000000001</v>
      </c>
      <c r="G4724" s="48">
        <f t="shared" si="636"/>
        <v>13094.400000000001</v>
      </c>
      <c r="H4724" s="21">
        <v>100220</v>
      </c>
      <c r="I4724" s="21" t="s">
        <v>4746</v>
      </c>
      <c r="J4724" s="21">
        <v>1</v>
      </c>
      <c r="K4724" s="21">
        <v>1</v>
      </c>
      <c r="L4724" s="21">
        <f t="shared" si="648"/>
        <v>0</v>
      </c>
      <c r="M4724" s="21" t="s">
        <v>6424</v>
      </c>
      <c r="N4724" s="30">
        <v>45997</v>
      </c>
      <c r="O4724" s="48">
        <v>23064</v>
      </c>
      <c r="P4724" s="21" t="s">
        <v>26</v>
      </c>
      <c r="Q4724" s="21" t="s">
        <v>6431</v>
      </c>
      <c r="R4724" s="21" t="s">
        <v>5912</v>
      </c>
      <c r="S4724" s="3">
        <v>4</v>
      </c>
      <c r="T4724" s="37"/>
      <c r="U4724" s="21" t="s">
        <v>5510</v>
      </c>
      <c r="V4724" s="21" t="str">
        <f>VLOOKUP(P4724,'Customer List'!B:C,2,)</f>
        <v>Chandigarh</v>
      </c>
      <c r="W4724" s="38" t="s">
        <v>6371</v>
      </c>
      <c r="X4724" s="30">
        <v>46000</v>
      </c>
      <c r="Y4724" s="21">
        <f t="shared" si="652"/>
        <v>3</v>
      </c>
      <c r="Z4724" s="21" t="str">
        <f t="shared" si="653"/>
        <v>Saturday</v>
      </c>
      <c r="AA4724" s="21" t="str">
        <f t="shared" si="654"/>
        <v>Tuesday</v>
      </c>
      <c r="AB4724" s="21" t="str">
        <f>VLOOKUP(U4724,'Currency Sheet'!A:C,3,)</f>
        <v>DOLLAR</v>
      </c>
      <c r="AC4724" s="42" t="str">
        <f>VLOOKUP(P4724,'Customer List'!B:D,3,)</f>
        <v>OutStation</v>
      </c>
    </row>
    <row r="4725" spans="1:29" x14ac:dyDescent="0.25">
      <c r="A4725" s="21">
        <v>4722</v>
      </c>
      <c r="B4725" s="21" t="s">
        <v>6348</v>
      </c>
      <c r="C4725" s="30">
        <v>45987</v>
      </c>
      <c r="D4725" s="30">
        <v>45993</v>
      </c>
      <c r="E4725" s="47">
        <v>193.8</v>
      </c>
      <c r="F4725" s="47">
        <f t="shared" si="635"/>
        <v>17054.400000000001</v>
      </c>
      <c r="G4725" s="48">
        <f t="shared" si="636"/>
        <v>17054.400000000001</v>
      </c>
      <c r="H4725" s="21">
        <v>100434</v>
      </c>
      <c r="I4725" s="21" t="s">
        <v>4757</v>
      </c>
      <c r="J4725" s="21">
        <v>1</v>
      </c>
      <c r="K4725" s="21">
        <v>1</v>
      </c>
      <c r="L4725" s="21">
        <f t="shared" si="648"/>
        <v>0</v>
      </c>
      <c r="M4725" s="21" t="s">
        <v>6424</v>
      </c>
      <c r="N4725" s="30">
        <v>45997</v>
      </c>
      <c r="O4725" s="48">
        <v>30039</v>
      </c>
      <c r="P4725" s="21" t="s">
        <v>26</v>
      </c>
      <c r="Q4725" s="21" t="s">
        <v>6431</v>
      </c>
      <c r="R4725" s="21" t="s">
        <v>5912</v>
      </c>
      <c r="S4725" s="3">
        <v>4</v>
      </c>
      <c r="T4725" s="37"/>
      <c r="U4725" s="21" t="s">
        <v>5510</v>
      </c>
      <c r="V4725" s="21" t="str">
        <f>VLOOKUP(P4725,'Customer List'!B:C,2,)</f>
        <v>Chandigarh</v>
      </c>
      <c r="W4725" s="38" t="s">
        <v>6371</v>
      </c>
      <c r="X4725" s="30">
        <v>46000</v>
      </c>
      <c r="Y4725" s="21">
        <f t="shared" si="652"/>
        <v>3</v>
      </c>
      <c r="Z4725" s="21" t="str">
        <f t="shared" si="653"/>
        <v>Saturday</v>
      </c>
      <c r="AA4725" s="21" t="str">
        <f t="shared" si="654"/>
        <v>Tuesday</v>
      </c>
      <c r="AB4725" s="21" t="str">
        <f>VLOOKUP(U4725,'Currency Sheet'!A:C,3,)</f>
        <v>DOLLAR</v>
      </c>
      <c r="AC4725" s="42" t="str">
        <f>VLOOKUP(P4725,'Customer List'!B:D,3,)</f>
        <v>OutStation</v>
      </c>
    </row>
    <row r="4726" spans="1:29" x14ac:dyDescent="0.25">
      <c r="A4726" s="21">
        <v>4723</v>
      </c>
      <c r="B4726" s="21" t="s">
        <v>6348</v>
      </c>
      <c r="C4726" s="30">
        <v>45987</v>
      </c>
      <c r="D4726" s="30">
        <v>45993</v>
      </c>
      <c r="E4726" s="47">
        <v>15</v>
      </c>
      <c r="F4726" s="47">
        <f t="shared" si="635"/>
        <v>1320</v>
      </c>
      <c r="G4726" s="48">
        <f t="shared" si="636"/>
        <v>1320</v>
      </c>
      <c r="H4726" s="21">
        <v>100511</v>
      </c>
      <c r="I4726" s="21" t="s">
        <v>4757</v>
      </c>
      <c r="J4726" s="21">
        <v>1</v>
      </c>
      <c r="K4726" s="21">
        <v>1</v>
      </c>
      <c r="L4726" s="21">
        <f t="shared" si="648"/>
        <v>0</v>
      </c>
      <c r="M4726" s="21" t="s">
        <v>6375</v>
      </c>
      <c r="N4726" s="30">
        <v>45995</v>
      </c>
      <c r="O4726" s="48">
        <v>2325</v>
      </c>
      <c r="P4726" s="21" t="s">
        <v>3420</v>
      </c>
      <c r="Q4726" s="21" t="s">
        <v>5959</v>
      </c>
      <c r="R4726" s="21" t="s">
        <v>6376</v>
      </c>
      <c r="S4726" s="3">
        <v>4</v>
      </c>
      <c r="T4726" s="37"/>
      <c r="U4726" s="21" t="s">
        <v>5510</v>
      </c>
      <c r="V4726" s="21" t="str">
        <f>VLOOKUP(P4726,'Customer List'!B:C,2,)</f>
        <v>DELHI</v>
      </c>
      <c r="W4726" s="38"/>
      <c r="X4726" s="30" t="str">
        <f t="shared" si="625"/>
        <v/>
      </c>
      <c r="Y4726" s="21" t="str">
        <f t="shared" si="652"/>
        <v/>
      </c>
      <c r="Z4726" s="21" t="str">
        <f t="shared" si="653"/>
        <v>Thursday</v>
      </c>
      <c r="AA4726" s="21" t="str">
        <f t="shared" si="654"/>
        <v/>
      </c>
      <c r="AB4726" s="21" t="str">
        <f>VLOOKUP(U4726,'Currency Sheet'!A:C,3,)</f>
        <v>DOLLAR</v>
      </c>
      <c r="AC4726" s="42" t="str">
        <f>VLOOKUP(P4726,'Customer List'!B:D,3,)</f>
        <v>Local</v>
      </c>
    </row>
    <row r="4727" spans="1:29" x14ac:dyDescent="0.25">
      <c r="A4727" s="21">
        <v>4724</v>
      </c>
      <c r="B4727" s="21" t="s">
        <v>6348</v>
      </c>
      <c r="C4727" s="30">
        <v>45987</v>
      </c>
      <c r="D4727" s="30">
        <v>45993</v>
      </c>
      <c r="E4727" s="47">
        <v>64.2</v>
      </c>
      <c r="F4727" s="47">
        <f t="shared" si="635"/>
        <v>5649.6</v>
      </c>
      <c r="G4727" s="48">
        <f t="shared" si="636"/>
        <v>11299.2</v>
      </c>
      <c r="H4727" s="21">
        <v>100708</v>
      </c>
      <c r="I4727" s="21" t="s">
        <v>4747</v>
      </c>
      <c r="J4727" s="21">
        <v>2</v>
      </c>
      <c r="K4727" s="21">
        <v>2</v>
      </c>
      <c r="L4727" s="21">
        <f t="shared" si="648"/>
        <v>0</v>
      </c>
      <c r="M4727" s="21" t="s">
        <v>6424</v>
      </c>
      <c r="N4727" s="30">
        <v>45997</v>
      </c>
      <c r="O4727" s="48">
        <v>19902</v>
      </c>
      <c r="P4727" s="21" t="s">
        <v>26</v>
      </c>
      <c r="Q4727" s="21" t="s">
        <v>6431</v>
      </c>
      <c r="R4727" s="21" t="s">
        <v>5912</v>
      </c>
      <c r="S4727" s="3">
        <v>4</v>
      </c>
      <c r="T4727" s="37"/>
      <c r="U4727" s="21" t="s">
        <v>5510</v>
      </c>
      <c r="V4727" s="21" t="str">
        <f>VLOOKUP(P4727,'Customer List'!B:C,2,)</f>
        <v>Chandigarh</v>
      </c>
      <c r="W4727" s="38" t="s">
        <v>6371</v>
      </c>
      <c r="X4727" s="30">
        <v>46000</v>
      </c>
      <c r="Y4727" s="21">
        <f t="shared" si="652"/>
        <v>3</v>
      </c>
      <c r="Z4727" s="21" t="str">
        <f t="shared" si="653"/>
        <v>Saturday</v>
      </c>
      <c r="AA4727" s="21" t="str">
        <f t="shared" si="654"/>
        <v>Tuesday</v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x14ac:dyDescent="0.25">
      <c r="A4728" s="21">
        <v>4725</v>
      </c>
      <c r="B4728" s="21" t="s">
        <v>6348</v>
      </c>
      <c r="C4728" s="30">
        <v>45987</v>
      </c>
      <c r="D4728" s="30">
        <v>45993</v>
      </c>
      <c r="E4728" s="47">
        <v>79.2</v>
      </c>
      <c r="F4728" s="47">
        <f t="shared" si="635"/>
        <v>6969.6</v>
      </c>
      <c r="G4728" s="48">
        <f t="shared" si="636"/>
        <v>6969.6</v>
      </c>
      <c r="H4728" s="21">
        <v>101206</v>
      </c>
      <c r="I4728" s="21" t="s">
        <v>4748</v>
      </c>
      <c r="J4728" s="21">
        <v>1</v>
      </c>
      <c r="K4728" s="21"/>
      <c r="L4728" s="21">
        <f t="shared" si="648"/>
        <v>1</v>
      </c>
      <c r="M4728" s="21"/>
      <c r="N4728" s="30"/>
      <c r="O4728" s="48"/>
      <c r="P4728" s="21" t="s">
        <v>168</v>
      </c>
      <c r="Q4728" s="21"/>
      <c r="R4728" s="21"/>
      <c r="S4728" s="3">
        <v>4</v>
      </c>
      <c r="T4728" s="37"/>
      <c r="U4728" s="21" t="s">
        <v>5510</v>
      </c>
      <c r="V4728" s="21" t="str">
        <f>VLOOKUP(P4728,'Customer List'!B:C,2,)</f>
        <v>Bhopal</v>
      </c>
      <c r="W4728" s="38" t="s">
        <v>6378</v>
      </c>
      <c r="X4728" s="30" t="str">
        <f t="shared" si="625"/>
        <v/>
      </c>
      <c r="Y4728" s="21" t="str">
        <f t="shared" si="652"/>
        <v/>
      </c>
      <c r="Z4728" s="21" t="str">
        <f t="shared" si="653"/>
        <v/>
      </c>
      <c r="AA4728" s="21" t="str">
        <f t="shared" si="654"/>
        <v/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x14ac:dyDescent="0.25">
      <c r="A4729" s="21">
        <v>4726</v>
      </c>
      <c r="B4729" s="21" t="s">
        <v>6348</v>
      </c>
      <c r="C4729" s="30">
        <v>45987</v>
      </c>
      <c r="D4729" s="30">
        <v>45993</v>
      </c>
      <c r="E4729" s="47">
        <v>123.2</v>
      </c>
      <c r="F4729" s="47">
        <f t="shared" si="635"/>
        <v>10841.6</v>
      </c>
      <c r="G4729" s="48">
        <f t="shared" si="636"/>
        <v>10841.6</v>
      </c>
      <c r="H4729" s="21">
        <v>103039</v>
      </c>
      <c r="I4729" s="21" t="s">
        <v>5163</v>
      </c>
      <c r="J4729" s="21">
        <v>1</v>
      </c>
      <c r="K4729" s="21"/>
      <c r="L4729" s="21">
        <f t="shared" si="648"/>
        <v>1</v>
      </c>
      <c r="M4729" s="21"/>
      <c r="N4729" s="30"/>
      <c r="O4729" s="48"/>
      <c r="P4729" s="21" t="s">
        <v>168</v>
      </c>
      <c r="Q4729" s="21"/>
      <c r="R4729" s="21"/>
      <c r="S4729" s="3">
        <v>4</v>
      </c>
      <c r="T4729" s="37"/>
      <c r="U4729" s="21" t="s">
        <v>5510</v>
      </c>
      <c r="V4729" s="21" t="str">
        <f>VLOOKUP(P4729,'Customer List'!B:C,2,)</f>
        <v>Bhopal</v>
      </c>
      <c r="W4729" s="38" t="s">
        <v>6378</v>
      </c>
      <c r="X4729" s="30" t="str">
        <f t="shared" si="625"/>
        <v/>
      </c>
      <c r="Y4729" s="21" t="str">
        <f t="shared" si="652"/>
        <v/>
      </c>
      <c r="Z4729" s="21" t="str">
        <f t="shared" si="653"/>
        <v/>
      </c>
      <c r="AA4729" s="21" t="str">
        <f t="shared" si="654"/>
        <v/>
      </c>
      <c r="AB4729" s="21" t="str">
        <f>VLOOKUP(U4729,'Currency Sheet'!A:C,3,)</f>
        <v>DOLLAR</v>
      </c>
      <c r="AC4729" s="42" t="str">
        <f>VLOOKUP(P4729,'Customer List'!B:D,3,)</f>
        <v>OutStation</v>
      </c>
    </row>
    <row r="4730" spans="1:29" x14ac:dyDescent="0.25">
      <c r="A4730" s="21">
        <v>4727</v>
      </c>
      <c r="B4730" s="21" t="s">
        <v>6348</v>
      </c>
      <c r="C4730" s="30">
        <v>45987</v>
      </c>
      <c r="D4730" s="30">
        <v>45993</v>
      </c>
      <c r="E4730" s="47">
        <v>165.9</v>
      </c>
      <c r="F4730" s="47">
        <f t="shared" si="635"/>
        <v>14599.2</v>
      </c>
      <c r="G4730" s="48">
        <f t="shared" si="636"/>
        <v>14599.2</v>
      </c>
      <c r="H4730" s="21">
        <v>104729</v>
      </c>
      <c r="I4730" s="21" t="s">
        <v>4751</v>
      </c>
      <c r="J4730" s="21">
        <v>1</v>
      </c>
      <c r="K4730" s="21"/>
      <c r="L4730" s="21">
        <f t="shared" si="648"/>
        <v>1</v>
      </c>
      <c r="M4730" s="21"/>
      <c r="N4730" s="30"/>
      <c r="O4730" s="48"/>
      <c r="P4730" s="21" t="s">
        <v>168</v>
      </c>
      <c r="Q4730" s="21"/>
      <c r="R4730" s="21"/>
      <c r="S4730" s="3">
        <v>4</v>
      </c>
      <c r="T4730" s="37"/>
      <c r="U4730" s="21" t="s">
        <v>5510</v>
      </c>
      <c r="V4730" s="21" t="str">
        <f>VLOOKUP(P4730,'Customer List'!B:C,2,)</f>
        <v>Bhopal</v>
      </c>
      <c r="W4730" s="38" t="s">
        <v>6378</v>
      </c>
      <c r="X4730" s="30" t="str">
        <f t="shared" si="625"/>
        <v/>
      </c>
      <c r="Y4730" s="21" t="str">
        <f t="shared" si="652"/>
        <v/>
      </c>
      <c r="Z4730" s="21" t="str">
        <f t="shared" si="653"/>
        <v/>
      </c>
      <c r="AA4730" s="21" t="str">
        <f t="shared" si="654"/>
        <v/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x14ac:dyDescent="0.25">
      <c r="A4731" s="21">
        <v>4728</v>
      </c>
      <c r="B4731" s="21" t="s">
        <v>6348</v>
      </c>
      <c r="C4731" s="30">
        <v>45987</v>
      </c>
      <c r="D4731" s="30">
        <v>45993</v>
      </c>
      <c r="E4731" s="47">
        <v>175.8</v>
      </c>
      <c r="F4731" s="47">
        <f t="shared" si="635"/>
        <v>15470.400000000001</v>
      </c>
      <c r="G4731" s="48">
        <f t="shared" si="636"/>
        <v>15470.400000000001</v>
      </c>
      <c r="H4731" s="21">
        <v>105606</v>
      </c>
      <c r="I4731" s="21" t="s">
        <v>6330</v>
      </c>
      <c r="J4731" s="21">
        <v>1</v>
      </c>
      <c r="K4731" s="21"/>
      <c r="L4731" s="21">
        <f t="shared" si="648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5510</v>
      </c>
      <c r="V4731" s="21" t="str">
        <f>VLOOKUP(P4731,'Customer List'!B:C,2,)</f>
        <v>Bhopal</v>
      </c>
      <c r="W4731" s="38" t="s">
        <v>6378</v>
      </c>
      <c r="X4731" s="30" t="str">
        <f t="shared" si="625"/>
        <v/>
      </c>
      <c r="Y4731" s="21" t="str">
        <f t="shared" si="652"/>
        <v/>
      </c>
      <c r="Z4731" s="21" t="str">
        <f t="shared" si="653"/>
        <v/>
      </c>
      <c r="AA4731" s="21" t="str">
        <f t="shared" si="654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x14ac:dyDescent="0.25">
      <c r="A4732" s="21">
        <v>4729</v>
      </c>
      <c r="B4732" s="21" t="s">
        <v>6348</v>
      </c>
      <c r="C4732" s="30">
        <v>45987</v>
      </c>
      <c r="D4732" s="30">
        <v>45993</v>
      </c>
      <c r="E4732" s="47">
        <v>105.6</v>
      </c>
      <c r="F4732" s="47">
        <f t="shared" si="635"/>
        <v>9292.7999999999993</v>
      </c>
      <c r="G4732" s="48">
        <f t="shared" si="636"/>
        <v>9292.7999999999993</v>
      </c>
      <c r="H4732" s="21">
        <v>106315</v>
      </c>
      <c r="I4732" s="21" t="s">
        <v>5836</v>
      </c>
      <c r="J4732" s="21">
        <v>1</v>
      </c>
      <c r="K4732" s="21"/>
      <c r="L4732" s="21">
        <f t="shared" si="648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5510</v>
      </c>
      <c r="V4732" s="21" t="str">
        <f>VLOOKUP(P4732,'Customer List'!B:C,2,)</f>
        <v>Bhopal</v>
      </c>
      <c r="W4732" s="38" t="s">
        <v>6378</v>
      </c>
      <c r="X4732" s="30" t="str">
        <f t="shared" si="625"/>
        <v/>
      </c>
      <c r="Y4732" s="21" t="str">
        <f t="shared" si="652"/>
        <v/>
      </c>
      <c r="Z4732" s="21" t="str">
        <f t="shared" si="653"/>
        <v/>
      </c>
      <c r="AA4732" s="21" t="str">
        <f t="shared" si="654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x14ac:dyDescent="0.25">
      <c r="A4733" s="21">
        <v>4730</v>
      </c>
      <c r="B4733" s="21" t="s">
        <v>6348</v>
      </c>
      <c r="C4733" s="30">
        <v>45987</v>
      </c>
      <c r="D4733" s="30">
        <v>45993</v>
      </c>
      <c r="E4733" s="47">
        <v>191.1</v>
      </c>
      <c r="F4733" s="47">
        <f t="shared" si="635"/>
        <v>16816.8</v>
      </c>
      <c r="G4733" s="48">
        <f t="shared" si="636"/>
        <v>16816.8</v>
      </c>
      <c r="H4733" s="21">
        <v>107643</v>
      </c>
      <c r="I4733" s="21" t="s">
        <v>4754</v>
      </c>
      <c r="J4733" s="21">
        <v>1</v>
      </c>
      <c r="K4733" s="21"/>
      <c r="L4733" s="21">
        <f t="shared" si="648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5510</v>
      </c>
      <c r="V4733" s="21" t="str">
        <f>VLOOKUP(P4733,'Customer List'!B:C,2,)</f>
        <v>Bhopal</v>
      </c>
      <c r="W4733" s="38" t="s">
        <v>6378</v>
      </c>
      <c r="X4733" s="30" t="str">
        <f t="shared" si="625"/>
        <v/>
      </c>
      <c r="Y4733" s="21" t="str">
        <f t="shared" si="652"/>
        <v/>
      </c>
      <c r="Z4733" s="21" t="str">
        <f t="shared" si="653"/>
        <v/>
      </c>
      <c r="AA4733" s="21" t="str">
        <f t="shared" si="654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x14ac:dyDescent="0.25">
      <c r="A4734" s="21">
        <v>4731</v>
      </c>
      <c r="B4734" s="21" t="s">
        <v>6348</v>
      </c>
      <c r="C4734" s="30">
        <v>45987</v>
      </c>
      <c r="D4734" s="30">
        <v>45993</v>
      </c>
      <c r="E4734" s="47">
        <v>54</v>
      </c>
      <c r="F4734" s="47">
        <f t="shared" si="635"/>
        <v>4752</v>
      </c>
      <c r="G4734" s="48">
        <f t="shared" si="636"/>
        <v>4752</v>
      </c>
      <c r="H4734" s="21">
        <v>116119</v>
      </c>
      <c r="I4734" s="21" t="s">
        <v>5821</v>
      </c>
      <c r="J4734" s="21">
        <v>1</v>
      </c>
      <c r="K4734" s="21"/>
      <c r="L4734" s="21">
        <f t="shared" si="648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5510</v>
      </c>
      <c r="V4734" s="21" t="str">
        <f>VLOOKUP(P4734,'Customer List'!B:C,2,)</f>
        <v>Bhopal</v>
      </c>
      <c r="W4734" s="38" t="s">
        <v>6378</v>
      </c>
      <c r="X4734" s="30" t="str">
        <f t="shared" si="625"/>
        <v/>
      </c>
      <c r="Y4734" s="21" t="str">
        <f t="shared" si="652"/>
        <v/>
      </c>
      <c r="Z4734" s="21" t="str">
        <f t="shared" si="653"/>
        <v/>
      </c>
      <c r="AA4734" s="21" t="str">
        <f t="shared" si="654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x14ac:dyDescent="0.25">
      <c r="A4735" s="21">
        <v>4732</v>
      </c>
      <c r="B4735" s="21" t="s">
        <v>6348</v>
      </c>
      <c r="C4735" s="30">
        <v>45987</v>
      </c>
      <c r="D4735" s="30">
        <v>45993</v>
      </c>
      <c r="E4735" s="47">
        <v>123.2</v>
      </c>
      <c r="F4735" s="47">
        <f t="shared" si="635"/>
        <v>10841.6</v>
      </c>
      <c r="G4735" s="48">
        <f t="shared" si="636"/>
        <v>10841.6</v>
      </c>
      <c r="H4735" s="21">
        <v>117329</v>
      </c>
      <c r="I4735" s="21" t="s">
        <v>4758</v>
      </c>
      <c r="J4735" s="21">
        <v>1</v>
      </c>
      <c r="K4735" s="21"/>
      <c r="L4735" s="21">
        <f t="shared" si="648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5510</v>
      </c>
      <c r="V4735" s="21" t="str">
        <f>VLOOKUP(P4735,'Customer List'!B:C,2,)</f>
        <v>Bhopal</v>
      </c>
      <c r="W4735" s="38" t="s">
        <v>6378</v>
      </c>
      <c r="X4735" s="30" t="str">
        <f t="shared" si="625"/>
        <v/>
      </c>
      <c r="Y4735" s="21" t="str">
        <f t="shared" si="652"/>
        <v/>
      </c>
      <c r="Z4735" s="21" t="str">
        <f t="shared" si="653"/>
        <v/>
      </c>
      <c r="AA4735" s="21" t="str">
        <f t="shared" si="654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x14ac:dyDescent="0.25">
      <c r="A4736" s="21">
        <v>4733</v>
      </c>
      <c r="B4736" s="21" t="s">
        <v>6348</v>
      </c>
      <c r="C4736" s="30">
        <v>45987</v>
      </c>
      <c r="D4736" s="30">
        <v>45993</v>
      </c>
      <c r="E4736" s="47">
        <v>168</v>
      </c>
      <c r="F4736" s="47">
        <f t="shared" si="635"/>
        <v>14784</v>
      </c>
      <c r="G4736" s="48">
        <f t="shared" si="636"/>
        <v>14784</v>
      </c>
      <c r="H4736" s="21">
        <v>122023</v>
      </c>
      <c r="I4736" s="21" t="s">
        <v>5162</v>
      </c>
      <c r="J4736" s="21">
        <v>1</v>
      </c>
      <c r="K4736" s="21"/>
      <c r="L4736" s="21">
        <f t="shared" si="648"/>
        <v>1</v>
      </c>
      <c r="M4736" s="21"/>
      <c r="N4736" s="30"/>
      <c r="O4736" s="48"/>
      <c r="P4736" s="21" t="s">
        <v>168</v>
      </c>
      <c r="Q4736" s="21"/>
      <c r="R4736" s="21"/>
      <c r="S4736" s="3">
        <v>4</v>
      </c>
      <c r="T4736" s="37"/>
      <c r="U4736" s="21" t="s">
        <v>5510</v>
      </c>
      <c r="V4736" s="21" t="str">
        <f>VLOOKUP(P4736,'Customer List'!B:C,2,)</f>
        <v>Bhopal</v>
      </c>
      <c r="W4736" s="38" t="s">
        <v>6378</v>
      </c>
      <c r="X4736" s="30" t="str">
        <f t="shared" si="625"/>
        <v/>
      </c>
      <c r="Y4736" s="21" t="str">
        <f t="shared" si="652"/>
        <v/>
      </c>
      <c r="Z4736" s="21" t="str">
        <f t="shared" si="653"/>
        <v/>
      </c>
      <c r="AA4736" s="21" t="str">
        <f t="shared" si="654"/>
        <v/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x14ac:dyDescent="0.25">
      <c r="A4737" s="21">
        <v>4734</v>
      </c>
      <c r="B4737" s="21" t="s">
        <v>6348</v>
      </c>
      <c r="C4737" s="30">
        <v>45987</v>
      </c>
      <c r="D4737" s="30">
        <v>45993</v>
      </c>
      <c r="E4737" s="47">
        <v>158.19999999999999</v>
      </c>
      <c r="F4737" s="47">
        <f t="shared" si="635"/>
        <v>13921.599999999999</v>
      </c>
      <c r="G4737" s="48">
        <f t="shared" si="636"/>
        <v>13921.599999999999</v>
      </c>
      <c r="H4737" s="21">
        <v>123133</v>
      </c>
      <c r="I4737" s="21" t="s">
        <v>4760</v>
      </c>
      <c r="J4737" s="21">
        <v>1</v>
      </c>
      <c r="K4737" s="21"/>
      <c r="L4737" s="21">
        <f t="shared" si="648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5510</v>
      </c>
      <c r="V4737" s="21" t="str">
        <f>VLOOKUP(P4737,'Customer List'!B:C,2,)</f>
        <v>Bhopal</v>
      </c>
      <c r="W4737" s="38" t="s">
        <v>6378</v>
      </c>
      <c r="X4737" s="30" t="str">
        <f t="shared" si="625"/>
        <v/>
      </c>
      <c r="Y4737" s="21" t="str">
        <f t="shared" si="652"/>
        <v/>
      </c>
      <c r="Z4737" s="21" t="str">
        <f t="shared" si="653"/>
        <v/>
      </c>
      <c r="AA4737" s="21" t="str">
        <f t="shared" si="654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x14ac:dyDescent="0.25">
      <c r="A4738" s="21">
        <v>4735</v>
      </c>
      <c r="B4738" s="21" t="s">
        <v>6348</v>
      </c>
      <c r="C4738" s="30">
        <v>45987</v>
      </c>
      <c r="D4738" s="30">
        <v>45993</v>
      </c>
      <c r="E4738" s="47">
        <v>91.8</v>
      </c>
      <c r="F4738" s="47">
        <f t="shared" si="635"/>
        <v>8078.4</v>
      </c>
      <c r="G4738" s="48">
        <f t="shared" si="636"/>
        <v>8078.4</v>
      </c>
      <c r="H4738" s="21">
        <v>125605</v>
      </c>
      <c r="I4738" s="21" t="s">
        <v>6331</v>
      </c>
      <c r="J4738" s="21">
        <v>1</v>
      </c>
      <c r="K4738" s="21">
        <v>1</v>
      </c>
      <c r="L4738" s="21">
        <f t="shared" si="648"/>
        <v>0</v>
      </c>
      <c r="M4738" s="21" t="s">
        <v>6389</v>
      </c>
      <c r="N4738" s="30">
        <v>45994</v>
      </c>
      <c r="O4738" s="48">
        <v>16600.5</v>
      </c>
      <c r="P4738" s="21" t="s">
        <v>620</v>
      </c>
      <c r="Q4738" s="21">
        <v>58158882423</v>
      </c>
      <c r="R4738" s="21" t="s">
        <v>6107</v>
      </c>
      <c r="S4738" s="3">
        <v>4</v>
      </c>
      <c r="T4738" s="37"/>
      <c r="U4738" s="21" t="s">
        <v>5510</v>
      </c>
      <c r="V4738" s="21" t="str">
        <f>VLOOKUP(P4738,'Customer List'!B:C,2,)</f>
        <v>Mumbai</v>
      </c>
      <c r="W4738" s="38"/>
      <c r="X4738" s="30">
        <v>45995</v>
      </c>
      <c r="Y4738" s="21">
        <f t="shared" si="652"/>
        <v>1</v>
      </c>
      <c r="Z4738" s="21" t="str">
        <f t="shared" si="653"/>
        <v>Wednesday</v>
      </c>
      <c r="AA4738" s="21" t="str">
        <f t="shared" si="654"/>
        <v>Thursday</v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x14ac:dyDescent="0.25">
      <c r="A4739" s="21">
        <v>4736</v>
      </c>
      <c r="B4739" s="21" t="s">
        <v>6348</v>
      </c>
      <c r="C4739" s="30">
        <v>45987</v>
      </c>
      <c r="D4739" s="30">
        <v>45993</v>
      </c>
      <c r="E4739" s="47">
        <v>89.4</v>
      </c>
      <c r="F4739" s="47">
        <f t="shared" si="635"/>
        <v>7867.2000000000007</v>
      </c>
      <c r="G4739" s="48">
        <f t="shared" si="636"/>
        <v>7867.2000000000007</v>
      </c>
      <c r="H4739" s="21">
        <v>126511</v>
      </c>
      <c r="I4739" s="21" t="s">
        <v>6036</v>
      </c>
      <c r="J4739" s="21">
        <v>1</v>
      </c>
      <c r="K4739" s="21"/>
      <c r="L4739" s="21">
        <f t="shared" si="648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5510</v>
      </c>
      <c r="V4739" s="21" t="str">
        <f>VLOOKUP(P4739,'Customer List'!B:C,2,)</f>
        <v>Bhopal</v>
      </c>
      <c r="W4739" s="38" t="s">
        <v>6378</v>
      </c>
      <c r="X4739" s="30" t="str">
        <f t="shared" ref="X4739:X4749" si="655">IF(OR(R4739 = "PRIYANKA MADAM", R4739 = "DEEPAK", R4739 = "PORTER"),N4739,"")</f>
        <v/>
      </c>
      <c r="Y4739" s="21" t="str">
        <f t="shared" si="652"/>
        <v/>
      </c>
      <c r="Z4739" s="21" t="str">
        <f t="shared" si="653"/>
        <v/>
      </c>
      <c r="AA4739" s="21" t="str">
        <f t="shared" si="654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x14ac:dyDescent="0.25">
      <c r="A4740" s="21">
        <v>4737</v>
      </c>
      <c r="B4740" s="21" t="s">
        <v>6348</v>
      </c>
      <c r="C4740" s="30">
        <v>45987</v>
      </c>
      <c r="D4740" s="30">
        <v>45993</v>
      </c>
      <c r="E4740" s="47">
        <v>150.5</v>
      </c>
      <c r="F4740" s="47">
        <f t="shared" si="635"/>
        <v>13244</v>
      </c>
      <c r="G4740" s="48">
        <f t="shared" si="636"/>
        <v>13244</v>
      </c>
      <c r="H4740" s="21">
        <v>127215</v>
      </c>
      <c r="I4740" s="21" t="s">
        <v>6332</v>
      </c>
      <c r="J4740" s="21">
        <v>1</v>
      </c>
      <c r="K4740" s="21"/>
      <c r="L4740" s="21">
        <f t="shared" si="648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5510</v>
      </c>
      <c r="V4740" s="21" t="str">
        <f>VLOOKUP(P4740,'Customer List'!B:C,2,)</f>
        <v>Bhopal</v>
      </c>
      <c r="W4740" s="38" t="s">
        <v>6378</v>
      </c>
      <c r="X4740" s="30" t="str">
        <f t="shared" si="655"/>
        <v/>
      </c>
      <c r="Y4740" s="21" t="str">
        <f t="shared" si="652"/>
        <v/>
      </c>
      <c r="Z4740" s="21" t="str">
        <f t="shared" si="653"/>
        <v/>
      </c>
      <c r="AA4740" s="21" t="str">
        <f t="shared" si="654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x14ac:dyDescent="0.25">
      <c r="A4741" s="21">
        <v>4738</v>
      </c>
      <c r="B4741" s="21" t="s">
        <v>6348</v>
      </c>
      <c r="C4741" s="30">
        <v>45987</v>
      </c>
      <c r="D4741" s="30">
        <v>45993</v>
      </c>
      <c r="E4741" s="47">
        <v>146.30000000000001</v>
      </c>
      <c r="F4741" s="47">
        <f t="shared" si="635"/>
        <v>12874.400000000001</v>
      </c>
      <c r="G4741" s="48">
        <f t="shared" si="636"/>
        <v>12874.400000000001</v>
      </c>
      <c r="H4741" s="21">
        <v>128035</v>
      </c>
      <c r="I4741" s="21" t="s">
        <v>5839</v>
      </c>
      <c r="J4741" s="21">
        <v>1</v>
      </c>
      <c r="K4741" s="21"/>
      <c r="L4741" s="21">
        <f t="shared" si="648"/>
        <v>1</v>
      </c>
      <c r="M4741" s="21"/>
      <c r="N4741" s="30"/>
      <c r="O4741" s="48"/>
      <c r="P4741" s="21" t="s">
        <v>168</v>
      </c>
      <c r="Q4741" s="21"/>
      <c r="R4741" s="21"/>
      <c r="S4741" s="3">
        <v>4</v>
      </c>
      <c r="T4741" s="37"/>
      <c r="U4741" s="21" t="s">
        <v>5510</v>
      </c>
      <c r="V4741" s="21" t="str">
        <f>VLOOKUP(P4741,'Customer List'!B:C,2,)</f>
        <v>Bhopal</v>
      </c>
      <c r="W4741" s="38" t="s">
        <v>6378</v>
      </c>
      <c r="X4741" s="30" t="str">
        <f t="shared" si="655"/>
        <v/>
      </c>
      <c r="Y4741" s="21" t="str">
        <f t="shared" si="652"/>
        <v/>
      </c>
      <c r="Z4741" s="21" t="str">
        <f t="shared" si="653"/>
        <v/>
      </c>
      <c r="AA4741" s="21" t="str">
        <f t="shared" si="654"/>
        <v/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x14ac:dyDescent="0.25">
      <c r="A4742" s="21">
        <v>4739</v>
      </c>
      <c r="B4742" s="21" t="s">
        <v>6348</v>
      </c>
      <c r="C4742" s="30">
        <v>45987</v>
      </c>
      <c r="D4742" s="30">
        <v>45993</v>
      </c>
      <c r="E4742" s="47">
        <v>212.1</v>
      </c>
      <c r="F4742" s="47">
        <f t="shared" si="635"/>
        <v>18664.8</v>
      </c>
      <c r="G4742" s="48">
        <f t="shared" si="636"/>
        <v>18664.8</v>
      </c>
      <c r="H4742" s="21">
        <v>134021</v>
      </c>
      <c r="I4742" s="21" t="s">
        <v>5168</v>
      </c>
      <c r="J4742" s="21">
        <v>1</v>
      </c>
      <c r="K4742" s="21"/>
      <c r="L4742" s="21">
        <f t="shared" si="648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5510</v>
      </c>
      <c r="V4742" s="21" t="str">
        <f>VLOOKUP(P4742,'Customer List'!B:C,2,)</f>
        <v>Bhopal</v>
      </c>
      <c r="W4742" s="38" t="s">
        <v>6378</v>
      </c>
      <c r="X4742" s="30" t="str">
        <f t="shared" si="655"/>
        <v/>
      </c>
      <c r="Y4742" s="21" t="str">
        <f t="shared" si="652"/>
        <v/>
      </c>
      <c r="Z4742" s="21" t="str">
        <f t="shared" si="653"/>
        <v/>
      </c>
      <c r="AA4742" s="21" t="str">
        <f t="shared" si="654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x14ac:dyDescent="0.25">
      <c r="A4743" s="21">
        <v>4740</v>
      </c>
      <c r="B4743" s="21" t="s">
        <v>6348</v>
      </c>
      <c r="C4743" s="30">
        <v>45987</v>
      </c>
      <c r="D4743" s="30">
        <v>45993</v>
      </c>
      <c r="E4743" s="47">
        <v>165.9</v>
      </c>
      <c r="F4743" s="47">
        <f t="shared" si="635"/>
        <v>14599.2</v>
      </c>
      <c r="G4743" s="48">
        <f t="shared" si="636"/>
        <v>14599.2</v>
      </c>
      <c r="H4743" s="21">
        <v>135219</v>
      </c>
      <c r="I4743" s="21" t="s">
        <v>5172</v>
      </c>
      <c r="J4743" s="21">
        <v>1</v>
      </c>
      <c r="K4743" s="21"/>
      <c r="L4743" s="21">
        <f t="shared" si="648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5510</v>
      </c>
      <c r="V4743" s="21" t="str">
        <f>VLOOKUP(P4743,'Customer List'!B:C,2,)</f>
        <v>Bhopal</v>
      </c>
      <c r="W4743" s="38" t="s">
        <v>6378</v>
      </c>
      <c r="X4743" s="30" t="str">
        <f t="shared" si="655"/>
        <v/>
      </c>
      <c r="Y4743" s="21" t="str">
        <f t="shared" si="652"/>
        <v/>
      </c>
      <c r="Z4743" s="21" t="str">
        <f t="shared" si="653"/>
        <v/>
      </c>
      <c r="AA4743" s="21" t="str">
        <f t="shared" si="654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x14ac:dyDescent="0.25">
      <c r="A4744" s="21">
        <v>4741</v>
      </c>
      <c r="B4744" s="21" t="s">
        <v>6348</v>
      </c>
      <c r="C4744" s="30">
        <v>45987</v>
      </c>
      <c r="D4744" s="30">
        <v>45993</v>
      </c>
      <c r="E4744" s="47">
        <v>192.5</v>
      </c>
      <c r="F4744" s="47">
        <f t="shared" si="635"/>
        <v>16940</v>
      </c>
      <c r="G4744" s="48">
        <f t="shared" si="636"/>
        <v>16940</v>
      </c>
      <c r="H4744" s="21">
        <v>137017</v>
      </c>
      <c r="I4744" s="21" t="s">
        <v>6333</v>
      </c>
      <c r="J4744" s="21">
        <v>1</v>
      </c>
      <c r="K4744" s="21"/>
      <c r="L4744" s="21">
        <f t="shared" si="648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5510</v>
      </c>
      <c r="V4744" s="21" t="str">
        <f>VLOOKUP(P4744,'Customer List'!B:C,2,)</f>
        <v>Bhopal</v>
      </c>
      <c r="W4744" s="38" t="s">
        <v>6378</v>
      </c>
      <c r="X4744" s="30" t="str">
        <f t="shared" si="655"/>
        <v/>
      </c>
      <c r="Y4744" s="21" t="str">
        <f t="shared" si="652"/>
        <v/>
      </c>
      <c r="Z4744" s="21" t="str">
        <f t="shared" si="653"/>
        <v/>
      </c>
      <c r="AA4744" s="21" t="str">
        <f t="shared" si="654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x14ac:dyDescent="0.25">
      <c r="A4745" s="21">
        <v>4742</v>
      </c>
      <c r="B4745" s="21" t="s">
        <v>6348</v>
      </c>
      <c r="C4745" s="30">
        <v>45987</v>
      </c>
      <c r="D4745" s="30">
        <v>45993</v>
      </c>
      <c r="E4745" s="47">
        <v>191.1</v>
      </c>
      <c r="F4745" s="47">
        <f t="shared" si="635"/>
        <v>16816.8</v>
      </c>
      <c r="G4745" s="48">
        <f t="shared" si="636"/>
        <v>16816.8</v>
      </c>
      <c r="H4745" s="21">
        <v>138427</v>
      </c>
      <c r="I4745" s="21" t="s">
        <v>5370</v>
      </c>
      <c r="J4745" s="21">
        <v>1</v>
      </c>
      <c r="K4745" s="21"/>
      <c r="L4745" s="21">
        <f t="shared" si="648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5510</v>
      </c>
      <c r="V4745" s="21" t="str">
        <f>VLOOKUP(P4745,'Customer List'!B:C,2,)</f>
        <v>Bhopal</v>
      </c>
      <c r="W4745" s="38" t="s">
        <v>6378</v>
      </c>
      <c r="X4745" s="30" t="str">
        <f t="shared" si="655"/>
        <v/>
      </c>
      <c r="Y4745" s="21" t="str">
        <f t="shared" si="652"/>
        <v/>
      </c>
      <c r="Z4745" s="21" t="str">
        <f t="shared" si="653"/>
        <v/>
      </c>
      <c r="AA4745" s="21" t="str">
        <f t="shared" si="654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x14ac:dyDescent="0.25">
      <c r="A4746" s="21">
        <v>4743</v>
      </c>
      <c r="B4746" s="21" t="s">
        <v>6348</v>
      </c>
      <c r="C4746" s="30">
        <v>45987</v>
      </c>
      <c r="D4746" s="30">
        <v>45993</v>
      </c>
      <c r="E4746" s="47">
        <v>229.2</v>
      </c>
      <c r="F4746" s="47">
        <f t="shared" si="635"/>
        <v>20169.599999999999</v>
      </c>
      <c r="G4746" s="48">
        <f t="shared" si="636"/>
        <v>20169.599999999999</v>
      </c>
      <c r="H4746" s="21">
        <v>141716</v>
      </c>
      <c r="I4746" s="21" t="s">
        <v>4763</v>
      </c>
      <c r="J4746" s="21">
        <v>1</v>
      </c>
      <c r="K4746" s="21"/>
      <c r="L4746" s="21">
        <f t="shared" si="648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5510</v>
      </c>
      <c r="V4746" s="21" t="str">
        <f>VLOOKUP(P4746,'Customer List'!B:C,2,)</f>
        <v>Bhopal</v>
      </c>
      <c r="W4746" s="38" t="s">
        <v>6378</v>
      </c>
      <c r="X4746" s="30" t="str">
        <f t="shared" si="655"/>
        <v/>
      </c>
      <c r="Y4746" s="21" t="str">
        <f t="shared" si="652"/>
        <v/>
      </c>
      <c r="Z4746" s="21" t="str">
        <f t="shared" si="653"/>
        <v/>
      </c>
      <c r="AA4746" s="21" t="str">
        <f t="shared" si="654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x14ac:dyDescent="0.25">
      <c r="A4747" s="21">
        <v>4744</v>
      </c>
      <c r="B4747" s="21" t="s">
        <v>6348</v>
      </c>
      <c r="C4747" s="30">
        <v>45987</v>
      </c>
      <c r="D4747" s="30">
        <v>45993</v>
      </c>
      <c r="E4747" s="47">
        <v>204.4</v>
      </c>
      <c r="F4747" s="47">
        <f t="shared" si="635"/>
        <v>17987.2</v>
      </c>
      <c r="G4747" s="48">
        <f t="shared" si="636"/>
        <v>17987.2</v>
      </c>
      <c r="H4747" s="21">
        <v>151227</v>
      </c>
      <c r="I4747" s="21" t="s">
        <v>6134</v>
      </c>
      <c r="J4747" s="21">
        <v>1</v>
      </c>
      <c r="K4747" s="21"/>
      <c r="L4747" s="21">
        <f t="shared" si="648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5510</v>
      </c>
      <c r="V4747" s="21" t="str">
        <f>VLOOKUP(P4747,'Customer List'!B:C,2,)</f>
        <v>Bhopal</v>
      </c>
      <c r="W4747" s="38" t="s">
        <v>6378</v>
      </c>
      <c r="X4747" s="30" t="str">
        <f t="shared" si="655"/>
        <v/>
      </c>
      <c r="Y4747" s="21" t="str">
        <f t="shared" si="652"/>
        <v/>
      </c>
      <c r="Z4747" s="21" t="str">
        <f t="shared" si="653"/>
        <v/>
      </c>
      <c r="AA4747" s="21" t="str">
        <f t="shared" si="654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x14ac:dyDescent="0.25">
      <c r="A4748" s="21">
        <v>4745</v>
      </c>
      <c r="B4748" s="21" t="s">
        <v>6348</v>
      </c>
      <c r="C4748" s="30">
        <v>45987</v>
      </c>
      <c r="D4748" s="30">
        <v>45993</v>
      </c>
      <c r="E4748" s="47">
        <v>178.5</v>
      </c>
      <c r="F4748" s="47">
        <f t="shared" si="635"/>
        <v>15708</v>
      </c>
      <c r="G4748" s="48">
        <f t="shared" si="636"/>
        <v>15708</v>
      </c>
      <c r="H4748" s="21">
        <v>152421</v>
      </c>
      <c r="I4748" s="21" t="s">
        <v>5166</v>
      </c>
      <c r="J4748" s="21">
        <v>1</v>
      </c>
      <c r="K4748" s="21"/>
      <c r="L4748" s="21">
        <f t="shared" si="648"/>
        <v>1</v>
      </c>
      <c r="M4748" s="21"/>
      <c r="N4748" s="30"/>
      <c r="O4748" s="48"/>
      <c r="P4748" s="21" t="s">
        <v>168</v>
      </c>
      <c r="Q4748" s="21"/>
      <c r="R4748" s="21"/>
      <c r="S4748" s="3">
        <v>4</v>
      </c>
      <c r="T4748" s="37"/>
      <c r="U4748" s="21" t="s">
        <v>5510</v>
      </c>
      <c r="V4748" s="21" t="str">
        <f>VLOOKUP(P4748,'Customer List'!B:C,2,)</f>
        <v>Bhopal</v>
      </c>
      <c r="W4748" s="38" t="s">
        <v>6378</v>
      </c>
      <c r="X4748" s="30" t="str">
        <f t="shared" si="655"/>
        <v/>
      </c>
      <c r="Y4748" s="21" t="str">
        <f t="shared" si="652"/>
        <v/>
      </c>
      <c r="Z4748" s="21" t="str">
        <f t="shared" si="653"/>
        <v/>
      </c>
      <c r="AA4748" s="21" t="str">
        <f t="shared" si="654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x14ac:dyDescent="0.25">
      <c r="A4749" s="21">
        <v>4746</v>
      </c>
      <c r="B4749" s="21" t="s">
        <v>6348</v>
      </c>
      <c r="C4749" s="30">
        <v>45987</v>
      </c>
      <c r="D4749" s="30">
        <v>45993</v>
      </c>
      <c r="E4749" s="47">
        <v>208.2</v>
      </c>
      <c r="F4749" s="47">
        <f t="shared" si="635"/>
        <v>18321.599999999999</v>
      </c>
      <c r="G4749" s="48">
        <f t="shared" si="636"/>
        <v>18321.599999999999</v>
      </c>
      <c r="H4749" s="21">
        <v>156908</v>
      </c>
      <c r="I4749" s="21" t="s">
        <v>6334</v>
      </c>
      <c r="J4749" s="21">
        <v>1</v>
      </c>
      <c r="K4749" s="21"/>
      <c r="L4749" s="21">
        <f t="shared" si="648"/>
        <v>1</v>
      </c>
      <c r="M4749" s="21"/>
      <c r="N4749" s="30"/>
      <c r="O4749" s="48"/>
      <c r="P4749" s="21" t="s">
        <v>168</v>
      </c>
      <c r="Q4749" s="21"/>
      <c r="R4749" s="21"/>
      <c r="S4749" s="3">
        <v>4</v>
      </c>
      <c r="T4749" s="37"/>
      <c r="U4749" s="21" t="s">
        <v>5510</v>
      </c>
      <c r="V4749" s="21" t="str">
        <f>VLOOKUP(P4749,'Customer List'!B:C,2,)</f>
        <v>Bhopal</v>
      </c>
      <c r="W4749" s="38" t="s">
        <v>6378</v>
      </c>
      <c r="X4749" s="30" t="str">
        <f t="shared" si="655"/>
        <v/>
      </c>
      <c r="Y4749" s="21" t="str">
        <f t="shared" si="652"/>
        <v/>
      </c>
      <c r="Z4749" s="21" t="str">
        <f t="shared" si="653"/>
        <v/>
      </c>
      <c r="AA4749" s="21" t="str">
        <f t="shared" si="654"/>
        <v/>
      </c>
      <c r="AB4749" s="21" t="str">
        <f>VLOOKUP(U4749,'Currency Sheet'!A:C,3,)</f>
        <v>DOLLAR</v>
      </c>
      <c r="AC4749" s="42" t="str">
        <f>VLOOKUP(P4749,'Customer List'!B:D,3,)</f>
        <v>OutStation</v>
      </c>
    </row>
    <row r="4750" spans="1:29" x14ac:dyDescent="0.25">
      <c r="A4750" s="21">
        <v>4747</v>
      </c>
      <c r="B4750" s="21" t="s">
        <v>6348</v>
      </c>
      <c r="C4750" s="30">
        <v>45987</v>
      </c>
      <c r="D4750" s="30">
        <v>45993</v>
      </c>
      <c r="E4750" s="47">
        <v>30</v>
      </c>
      <c r="F4750" s="47">
        <f t="shared" si="635"/>
        <v>2640</v>
      </c>
      <c r="G4750" s="48">
        <f t="shared" si="636"/>
        <v>2640</v>
      </c>
      <c r="H4750" s="21">
        <v>300406</v>
      </c>
      <c r="I4750" s="21" t="s">
        <v>4767</v>
      </c>
      <c r="J4750" s="21">
        <v>1</v>
      </c>
      <c r="K4750" s="21">
        <v>1</v>
      </c>
      <c r="L4750" s="21">
        <f t="shared" si="648"/>
        <v>0</v>
      </c>
      <c r="M4750" s="21" t="s">
        <v>6379</v>
      </c>
      <c r="N4750" s="30">
        <v>45994</v>
      </c>
      <c r="O4750" s="48">
        <v>7750</v>
      </c>
      <c r="P4750" s="21" t="s">
        <v>6349</v>
      </c>
      <c r="Q4750" s="21">
        <v>58158882725</v>
      </c>
      <c r="R4750" s="21" t="s">
        <v>6107</v>
      </c>
      <c r="S4750" s="3">
        <v>4</v>
      </c>
      <c r="T4750" s="37"/>
      <c r="U4750" s="21" t="s">
        <v>5510</v>
      </c>
      <c r="V4750" s="21" t="str">
        <f>VLOOKUP(P4750,'Customer List'!B:C,2,)</f>
        <v>Kolkata</v>
      </c>
      <c r="W4750" s="38"/>
      <c r="X4750" s="30">
        <v>45995</v>
      </c>
      <c r="Y4750" s="21">
        <f t="shared" si="652"/>
        <v>1</v>
      </c>
      <c r="Z4750" s="21" t="str">
        <f t="shared" si="653"/>
        <v>Wednesday</v>
      </c>
      <c r="AA4750" s="21" t="str">
        <f>IF(X4750="", "", TEXT(X4750, "dddd"))</f>
        <v>Thursday</v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x14ac:dyDescent="0.25">
      <c r="A4751" s="21">
        <v>4748</v>
      </c>
      <c r="B4751" s="21" t="s">
        <v>6348</v>
      </c>
      <c r="C4751" s="30">
        <v>45987</v>
      </c>
      <c r="D4751" s="30">
        <v>45993</v>
      </c>
      <c r="E4751" s="47">
        <v>292.60000000000002</v>
      </c>
      <c r="F4751" s="47">
        <f t="shared" si="635"/>
        <v>25748.800000000003</v>
      </c>
      <c r="G4751" s="48">
        <f t="shared" si="636"/>
        <v>25748.800000000003</v>
      </c>
      <c r="H4751" s="21">
        <v>300554</v>
      </c>
      <c r="I4751" s="21" t="s">
        <v>4778</v>
      </c>
      <c r="J4751" s="21">
        <v>1</v>
      </c>
      <c r="K4751" s="21">
        <v>1</v>
      </c>
      <c r="L4751" s="21">
        <f t="shared" si="648"/>
        <v>0</v>
      </c>
      <c r="M4751" s="21" t="s">
        <v>6635</v>
      </c>
      <c r="N4751" s="30">
        <v>46003</v>
      </c>
      <c r="O4751" s="48">
        <v>35550.9</v>
      </c>
      <c r="P4751" s="21" t="s">
        <v>180</v>
      </c>
      <c r="Q4751" s="21" t="s">
        <v>5959</v>
      </c>
      <c r="R4751" s="21" t="s">
        <v>6091</v>
      </c>
      <c r="S4751" s="3">
        <v>4</v>
      </c>
      <c r="T4751" s="37" t="s">
        <v>6634</v>
      </c>
      <c r="U4751" s="21" t="s">
        <v>5510</v>
      </c>
      <c r="V4751" s="21" t="str">
        <f>VLOOKUP(P4751,'Customer List'!B:C,2,)</f>
        <v>Faridabad</v>
      </c>
      <c r="W4751" s="38" t="s">
        <v>637</v>
      </c>
      <c r="X4751" s="30">
        <f t="shared" ref="X4751" si="656">IF(OR(R4751 = "PRIYANKA MADAM", R4751 = "DEEPAK", R4751 = "PORTER"),N4751,"")</f>
        <v>46003</v>
      </c>
      <c r="Y4751" s="21">
        <f t="shared" si="652"/>
        <v>0</v>
      </c>
      <c r="Z4751" s="21" t="str">
        <f t="shared" si="653"/>
        <v>Friday</v>
      </c>
      <c r="AA4751" s="21" t="str">
        <f t="shared" si="654"/>
        <v>Friday</v>
      </c>
      <c r="AB4751" s="21" t="str">
        <f>VLOOKUP(U4751,'Currency Sheet'!A:C,3,)</f>
        <v>DOLLAR</v>
      </c>
      <c r="AC4751" s="42" t="str">
        <f>VLOOKUP(P4751,'Customer List'!B:D,3,)</f>
        <v>Local</v>
      </c>
    </row>
    <row r="4752" spans="1:29" x14ac:dyDescent="0.25">
      <c r="A4752" s="21">
        <v>4749</v>
      </c>
      <c r="B4752" s="21" t="s">
        <v>6348</v>
      </c>
      <c r="C4752" s="30">
        <v>45987</v>
      </c>
      <c r="D4752" s="30">
        <v>45993</v>
      </c>
      <c r="E4752" s="47">
        <v>144.19999999999999</v>
      </c>
      <c r="F4752" s="47">
        <f t="shared" si="635"/>
        <v>12689.599999999999</v>
      </c>
      <c r="G4752" s="48">
        <f t="shared" si="636"/>
        <v>12689.599999999999</v>
      </c>
      <c r="H4752" s="21">
        <v>301043</v>
      </c>
      <c r="I4752" s="21" t="s">
        <v>4768</v>
      </c>
      <c r="J4752" s="21">
        <v>1</v>
      </c>
      <c r="K4752" s="21">
        <v>1</v>
      </c>
      <c r="L4752" s="21">
        <f t="shared" si="648"/>
        <v>0</v>
      </c>
      <c r="M4752" s="21" t="s">
        <v>6379</v>
      </c>
      <c r="N4752" s="30">
        <v>45994</v>
      </c>
      <c r="O4752" s="48">
        <v>31930</v>
      </c>
      <c r="P4752" s="21" t="s">
        <v>6349</v>
      </c>
      <c r="Q4752" s="21">
        <v>58158882725</v>
      </c>
      <c r="R4752" s="21" t="s">
        <v>6107</v>
      </c>
      <c r="S4752" s="3">
        <v>4</v>
      </c>
      <c r="T4752" s="37"/>
      <c r="U4752" s="21" t="s">
        <v>5510</v>
      </c>
      <c r="V4752" s="21" t="str">
        <f>VLOOKUP(P4752,'Customer List'!B:C,2,)</f>
        <v>Kolkata</v>
      </c>
      <c r="W4752" s="38"/>
      <c r="X4752" s="30">
        <v>45995</v>
      </c>
      <c r="Y4752" s="21">
        <f t="shared" si="652"/>
        <v>1</v>
      </c>
      <c r="Z4752" s="21" t="str">
        <f t="shared" si="653"/>
        <v>Wednesday</v>
      </c>
      <c r="AA4752" s="21" t="str">
        <f t="shared" si="654"/>
        <v>Thursday</v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x14ac:dyDescent="0.25">
      <c r="A4753" s="21">
        <v>4750</v>
      </c>
      <c r="B4753" s="21" t="s">
        <v>6348</v>
      </c>
      <c r="C4753" s="30">
        <v>45987</v>
      </c>
      <c r="D4753" s="30">
        <v>45993</v>
      </c>
      <c r="E4753" s="47">
        <v>26.4</v>
      </c>
      <c r="F4753" s="47">
        <f t="shared" si="635"/>
        <v>2323.1999999999998</v>
      </c>
      <c r="G4753" s="48">
        <f t="shared" si="636"/>
        <v>2323.1999999999998</v>
      </c>
      <c r="H4753" s="21">
        <v>302609</v>
      </c>
      <c r="I4753" s="21" t="s">
        <v>5376</v>
      </c>
      <c r="J4753" s="21">
        <v>1</v>
      </c>
      <c r="K4753" s="21">
        <v>1</v>
      </c>
      <c r="L4753" s="21">
        <f t="shared" si="648"/>
        <v>0</v>
      </c>
      <c r="M4753" s="21" t="s">
        <v>6379</v>
      </c>
      <c r="N4753" s="30">
        <v>45994</v>
      </c>
      <c r="O4753" s="48">
        <v>6820</v>
      </c>
      <c r="P4753" s="21" t="s">
        <v>6349</v>
      </c>
      <c r="Q4753" s="21">
        <v>58158882725</v>
      </c>
      <c r="R4753" s="21" t="s">
        <v>6107</v>
      </c>
      <c r="S4753" s="3">
        <v>4</v>
      </c>
      <c r="T4753" s="37"/>
      <c r="U4753" s="21" t="s">
        <v>5510</v>
      </c>
      <c r="V4753" s="21" t="str">
        <f>VLOOKUP(P4753,'Customer List'!B:C,2,)</f>
        <v>Kolkata</v>
      </c>
      <c r="W4753" s="38"/>
      <c r="X4753" s="30">
        <v>45995</v>
      </c>
      <c r="Y4753" s="21">
        <f t="shared" si="652"/>
        <v>1</v>
      </c>
      <c r="Z4753" s="21" t="str">
        <f t="shared" si="653"/>
        <v>Wednesday</v>
      </c>
      <c r="AA4753" s="21" t="str">
        <f t="shared" si="654"/>
        <v>Thursday</v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x14ac:dyDescent="0.25">
      <c r="A4754" s="21">
        <v>4751</v>
      </c>
      <c r="B4754" s="21" t="s">
        <v>6348</v>
      </c>
      <c r="C4754" s="30">
        <v>45987</v>
      </c>
      <c r="D4754" s="30">
        <v>45993</v>
      </c>
      <c r="E4754" s="47">
        <v>67.8</v>
      </c>
      <c r="F4754" s="47">
        <f t="shared" si="635"/>
        <v>5966.4</v>
      </c>
      <c r="G4754" s="48">
        <f t="shared" si="636"/>
        <v>5966.4</v>
      </c>
      <c r="H4754" s="21">
        <v>303115</v>
      </c>
      <c r="I4754" s="21" t="s">
        <v>5377</v>
      </c>
      <c r="J4754" s="21">
        <v>1</v>
      </c>
      <c r="K4754" s="21">
        <v>1</v>
      </c>
      <c r="L4754" s="21">
        <f t="shared" si="648"/>
        <v>0</v>
      </c>
      <c r="M4754" s="21" t="s">
        <v>6389</v>
      </c>
      <c r="N4754" s="30">
        <v>45994</v>
      </c>
      <c r="O4754" s="48">
        <v>12260.5</v>
      </c>
      <c r="P4754" s="21" t="s">
        <v>620</v>
      </c>
      <c r="Q4754" s="21">
        <v>58158882423</v>
      </c>
      <c r="R4754" s="21" t="s">
        <v>6107</v>
      </c>
      <c r="S4754" s="3">
        <v>4</v>
      </c>
      <c r="T4754" s="37"/>
      <c r="U4754" s="21" t="s">
        <v>5510</v>
      </c>
      <c r="V4754" s="21" t="str">
        <f>VLOOKUP(P4754,'Customer List'!B:C,2,)</f>
        <v>Mumbai</v>
      </c>
      <c r="W4754" s="38"/>
      <c r="X4754" s="30">
        <v>45995</v>
      </c>
      <c r="Y4754" s="21">
        <f t="shared" si="652"/>
        <v>1</v>
      </c>
      <c r="Z4754" s="21" t="str">
        <f t="shared" si="653"/>
        <v>Wednesday</v>
      </c>
      <c r="AA4754" s="21" t="str">
        <f t="shared" si="654"/>
        <v>Thursday</v>
      </c>
      <c r="AB4754" s="21" t="str">
        <f>VLOOKUP(U4754,'Currency Sheet'!A:C,3,)</f>
        <v>DOLLAR</v>
      </c>
      <c r="AC4754" s="42" t="str">
        <f>VLOOKUP(P4754,'Customer List'!B:D,3,)</f>
        <v>OutStation</v>
      </c>
    </row>
    <row r="4755" spans="1:29" x14ac:dyDescent="0.25">
      <c r="A4755" s="21">
        <v>4752</v>
      </c>
      <c r="B4755" s="21" t="s">
        <v>6348</v>
      </c>
      <c r="C4755" s="30">
        <v>45987</v>
      </c>
      <c r="D4755" s="30">
        <v>45993</v>
      </c>
      <c r="E4755" s="47">
        <v>148.19999999999999</v>
      </c>
      <c r="F4755" s="47">
        <f t="shared" si="635"/>
        <v>13041.599999999999</v>
      </c>
      <c r="G4755" s="48">
        <f t="shared" si="636"/>
        <v>13041.599999999999</v>
      </c>
      <c r="H4755" s="21">
        <v>304056</v>
      </c>
      <c r="I4755" s="21" t="s">
        <v>4795</v>
      </c>
      <c r="J4755" s="21">
        <v>1</v>
      </c>
      <c r="K4755" s="21">
        <v>1</v>
      </c>
      <c r="L4755" s="21">
        <f t="shared" si="648"/>
        <v>0</v>
      </c>
      <c r="M4755" s="21" t="s">
        <v>6382</v>
      </c>
      <c r="N4755" s="30">
        <v>45994</v>
      </c>
      <c r="O4755" s="48">
        <v>26799.5</v>
      </c>
      <c r="P4755" s="21" t="s">
        <v>2048</v>
      </c>
      <c r="Q4755" s="21">
        <v>58158881815</v>
      </c>
      <c r="R4755" s="21" t="s">
        <v>6107</v>
      </c>
      <c r="S4755" s="3">
        <v>4</v>
      </c>
      <c r="T4755" s="37"/>
      <c r="U4755" s="21" t="s">
        <v>5510</v>
      </c>
      <c r="V4755" s="21" t="str">
        <f>VLOOKUP(P4755,'Customer List'!B:C,2,)</f>
        <v>Hyderabad</v>
      </c>
      <c r="W4755" s="38"/>
      <c r="X4755" s="30">
        <v>45996</v>
      </c>
      <c r="Y4755" s="21">
        <f t="shared" si="652"/>
        <v>2</v>
      </c>
      <c r="Z4755" s="21" t="str">
        <f t="shared" si="653"/>
        <v>Wednesday</v>
      </c>
      <c r="AA4755" s="21" t="str">
        <f t="shared" si="654"/>
        <v>Friday</v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x14ac:dyDescent="0.25">
      <c r="A4756" s="21">
        <v>4753</v>
      </c>
      <c r="B4756" s="21" t="s">
        <v>6348</v>
      </c>
      <c r="C4756" s="30">
        <v>45987</v>
      </c>
      <c r="D4756" s="30">
        <v>45993</v>
      </c>
      <c r="E4756" s="47">
        <v>84.6</v>
      </c>
      <c r="F4756" s="47">
        <f t="shared" si="635"/>
        <v>7444.7999999999993</v>
      </c>
      <c r="G4756" s="48">
        <f t="shared" si="636"/>
        <v>7444.7999999999993</v>
      </c>
      <c r="H4756" s="21">
        <v>304121</v>
      </c>
      <c r="I4756" s="21" t="s">
        <v>4774</v>
      </c>
      <c r="J4756" s="21">
        <v>1</v>
      </c>
      <c r="K4756" s="21"/>
      <c r="L4756" s="21">
        <f t="shared" si="648"/>
        <v>1</v>
      </c>
      <c r="M4756" s="21"/>
      <c r="N4756" s="30"/>
      <c r="O4756" s="48"/>
      <c r="P4756" s="21" t="s">
        <v>168</v>
      </c>
      <c r="Q4756" s="21"/>
      <c r="R4756" s="21"/>
      <c r="S4756" s="3">
        <v>4</v>
      </c>
      <c r="T4756" s="37"/>
      <c r="U4756" s="21" t="s">
        <v>5510</v>
      </c>
      <c r="V4756" s="21" t="str">
        <f>VLOOKUP(P4756,'Customer List'!B:C,2,)</f>
        <v>Bhopal</v>
      </c>
      <c r="W4756" s="38" t="s">
        <v>6378</v>
      </c>
      <c r="X4756" s="30" t="str">
        <f t="shared" ref="X4756:X4757" si="657">IF(OR(R4756 = "PRIYANKA MADAM", R4756 = "DEEPAK", R4756 = "PORTER"),N4756,"")</f>
        <v/>
      </c>
      <c r="Y4756" s="21" t="str">
        <f t="shared" si="652"/>
        <v/>
      </c>
      <c r="Z4756" s="21" t="str">
        <f t="shared" si="653"/>
        <v/>
      </c>
      <c r="AA4756" s="21" t="str">
        <f t="shared" si="654"/>
        <v/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x14ac:dyDescent="0.25">
      <c r="A4757" s="21">
        <v>4754</v>
      </c>
      <c r="B4757" s="21" t="s">
        <v>6348</v>
      </c>
      <c r="C4757" s="30">
        <v>45987</v>
      </c>
      <c r="D4757" s="30">
        <v>45993</v>
      </c>
      <c r="E4757" s="47">
        <v>140.69999999999999</v>
      </c>
      <c r="F4757" s="47">
        <f t="shared" si="635"/>
        <v>12381.599999999999</v>
      </c>
      <c r="G4757" s="48">
        <f t="shared" si="636"/>
        <v>12381.599999999999</v>
      </c>
      <c r="H4757" s="21">
        <v>304237</v>
      </c>
      <c r="I4757" s="21" t="s">
        <v>5379</v>
      </c>
      <c r="J4757" s="21">
        <v>1</v>
      </c>
      <c r="K4757" s="21"/>
      <c r="L4757" s="21">
        <f t="shared" si="648"/>
        <v>1</v>
      </c>
      <c r="M4757" s="21"/>
      <c r="N4757" s="30"/>
      <c r="O4757" s="48"/>
      <c r="P4757" s="21" t="s">
        <v>168</v>
      </c>
      <c r="Q4757" s="21"/>
      <c r="R4757" s="21"/>
      <c r="S4757" s="3">
        <v>4</v>
      </c>
      <c r="T4757" s="37"/>
      <c r="U4757" s="21" t="s">
        <v>5510</v>
      </c>
      <c r="V4757" s="21" t="str">
        <f>VLOOKUP(P4757,'Customer List'!B:C,2,)</f>
        <v>Bhopal</v>
      </c>
      <c r="W4757" s="38" t="s">
        <v>6378</v>
      </c>
      <c r="X4757" s="30" t="str">
        <f t="shared" si="657"/>
        <v/>
      </c>
      <c r="Y4757" s="21" t="str">
        <f t="shared" si="652"/>
        <v/>
      </c>
      <c r="Z4757" s="21" t="str">
        <f t="shared" si="653"/>
        <v/>
      </c>
      <c r="AA4757" s="21" t="str">
        <f t="shared" si="654"/>
        <v/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x14ac:dyDescent="0.25">
      <c r="A4758" s="21">
        <v>4755</v>
      </c>
      <c r="B4758" s="21" t="s">
        <v>6348</v>
      </c>
      <c r="C4758" s="30">
        <v>45987</v>
      </c>
      <c r="D4758" s="30">
        <v>45993</v>
      </c>
      <c r="E4758" s="47">
        <v>182.4</v>
      </c>
      <c r="F4758" s="47">
        <f t="shared" si="635"/>
        <v>16051.2</v>
      </c>
      <c r="G4758" s="48">
        <f t="shared" si="636"/>
        <v>16051.2</v>
      </c>
      <c r="H4758" s="21">
        <v>308504</v>
      </c>
      <c r="I4758" s="21" t="s">
        <v>6335</v>
      </c>
      <c r="J4758" s="21">
        <v>1</v>
      </c>
      <c r="K4758" s="21">
        <v>1</v>
      </c>
      <c r="L4758" s="21">
        <f t="shared" si="648"/>
        <v>0</v>
      </c>
      <c r="M4758" s="21" t="s">
        <v>6379</v>
      </c>
      <c r="N4758" s="30">
        <v>45994</v>
      </c>
      <c r="O4758" s="48">
        <v>47120</v>
      </c>
      <c r="P4758" s="21" t="s">
        <v>6349</v>
      </c>
      <c r="Q4758" s="21">
        <v>58158882725</v>
      </c>
      <c r="R4758" s="21" t="s">
        <v>6107</v>
      </c>
      <c r="S4758" s="3">
        <v>4</v>
      </c>
      <c r="T4758" s="37"/>
      <c r="U4758" s="21" t="s">
        <v>5510</v>
      </c>
      <c r="V4758" s="21" t="str">
        <f>VLOOKUP(P4758,'Customer List'!B:C,2,)</f>
        <v>Kolkata</v>
      </c>
      <c r="W4758" s="38"/>
      <c r="X4758" s="30">
        <v>45995</v>
      </c>
      <c r="Y4758" s="21">
        <f t="shared" si="652"/>
        <v>1</v>
      </c>
      <c r="Z4758" s="21" t="str">
        <f t="shared" si="653"/>
        <v>Wednesday</v>
      </c>
      <c r="AA4758" s="21" t="str">
        <f>IF(X4758="", "", TEXT(X4758, "dddd"))</f>
        <v>Thursday</v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x14ac:dyDescent="0.25">
      <c r="A4759" s="21">
        <v>4756</v>
      </c>
      <c r="B4759" s="21" t="s">
        <v>6348</v>
      </c>
      <c r="C4759" s="30">
        <v>45987</v>
      </c>
      <c r="D4759" s="30">
        <v>45993</v>
      </c>
      <c r="E4759" s="47">
        <v>105.6</v>
      </c>
      <c r="F4759" s="47">
        <f t="shared" si="635"/>
        <v>9292.7999999999993</v>
      </c>
      <c r="G4759" s="48">
        <f t="shared" si="636"/>
        <v>9292.7999999999993</v>
      </c>
      <c r="H4759" s="21">
        <v>310925</v>
      </c>
      <c r="I4759" s="21" t="s">
        <v>4777</v>
      </c>
      <c r="J4759" s="21">
        <v>1</v>
      </c>
      <c r="K4759" s="21"/>
      <c r="L4759" s="21">
        <f t="shared" si="648"/>
        <v>1</v>
      </c>
      <c r="M4759" s="21"/>
      <c r="N4759" s="30"/>
      <c r="O4759" s="48"/>
      <c r="P4759" s="21" t="s">
        <v>168</v>
      </c>
      <c r="Q4759" s="21"/>
      <c r="R4759" s="21"/>
      <c r="S4759" s="3">
        <v>4</v>
      </c>
      <c r="T4759" s="37"/>
      <c r="U4759" s="21" t="s">
        <v>5510</v>
      </c>
      <c r="V4759" s="21" t="str">
        <f>VLOOKUP(P4759,'Customer List'!B:C,2,)</f>
        <v>Bhopal</v>
      </c>
      <c r="W4759" s="38" t="s">
        <v>6378</v>
      </c>
      <c r="X4759" s="30" t="str">
        <f t="shared" ref="X4759" si="658">IF(OR(R4759 = "PRIYANKA MADAM", R4759 = "DEEPAK", R4759 = "PORTER"),N4759,"")</f>
        <v/>
      </c>
      <c r="Y4759" s="21" t="str">
        <f t="shared" si="652"/>
        <v/>
      </c>
      <c r="Z4759" s="21" t="str">
        <f t="shared" si="653"/>
        <v/>
      </c>
      <c r="AA4759" s="21" t="str">
        <f t="shared" si="654"/>
        <v/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x14ac:dyDescent="0.25">
      <c r="A4760" s="21">
        <v>4757</v>
      </c>
      <c r="B4760" s="21" t="s">
        <v>6348</v>
      </c>
      <c r="C4760" s="30">
        <v>45987</v>
      </c>
      <c r="D4760" s="30">
        <v>45993</v>
      </c>
      <c r="E4760" s="47">
        <v>142.80000000000001</v>
      </c>
      <c r="F4760" s="47">
        <f t="shared" si="635"/>
        <v>12566.400000000001</v>
      </c>
      <c r="G4760" s="48">
        <f t="shared" si="636"/>
        <v>12566.400000000001</v>
      </c>
      <c r="H4760" s="21">
        <v>311431</v>
      </c>
      <c r="I4760" s="21" t="s">
        <v>6336</v>
      </c>
      <c r="J4760" s="21">
        <v>1</v>
      </c>
      <c r="K4760" s="21">
        <v>1</v>
      </c>
      <c r="L4760" s="21">
        <f t="shared" si="648"/>
        <v>0</v>
      </c>
      <c r="M4760" s="21" t="s">
        <v>6389</v>
      </c>
      <c r="N4760" s="30">
        <v>45994</v>
      </c>
      <c r="O4760" s="48">
        <v>22134</v>
      </c>
      <c r="P4760" s="21" t="s">
        <v>620</v>
      </c>
      <c r="Q4760" s="21">
        <v>58158882423</v>
      </c>
      <c r="R4760" s="21" t="s">
        <v>6107</v>
      </c>
      <c r="S4760" s="3">
        <v>4</v>
      </c>
      <c r="T4760" s="37"/>
      <c r="U4760" s="21" t="s">
        <v>5510</v>
      </c>
      <c r="V4760" s="21" t="str">
        <f>VLOOKUP(P4760,'Customer List'!B:C,2,)</f>
        <v>Mumbai</v>
      </c>
      <c r="W4760" s="38"/>
      <c r="X4760" s="30">
        <v>45995</v>
      </c>
      <c r="Y4760" s="21">
        <f t="shared" si="652"/>
        <v>1</v>
      </c>
      <c r="Z4760" s="21" t="str">
        <f t="shared" si="653"/>
        <v>Wednesday</v>
      </c>
      <c r="AA4760" s="21" t="str">
        <f t="shared" si="654"/>
        <v>Thursday</v>
      </c>
      <c r="AB4760" s="21" t="str">
        <f>VLOOKUP(U4760,'Currency Sheet'!A:C,3,)</f>
        <v>DOLLAR</v>
      </c>
      <c r="AC4760" s="42" t="str">
        <f>VLOOKUP(P4760,'Customer List'!B:D,3,)</f>
        <v>OutStation</v>
      </c>
    </row>
    <row r="4761" spans="1:29" x14ac:dyDescent="0.25">
      <c r="A4761" s="21">
        <v>4758</v>
      </c>
      <c r="B4761" s="21" t="s">
        <v>6348</v>
      </c>
      <c r="C4761" s="30">
        <v>45987</v>
      </c>
      <c r="D4761" s="30">
        <v>45993</v>
      </c>
      <c r="E4761" s="47">
        <v>121.2</v>
      </c>
      <c r="F4761" s="47">
        <f t="shared" si="635"/>
        <v>10665.6</v>
      </c>
      <c r="G4761" s="48">
        <f t="shared" si="636"/>
        <v>10665.6</v>
      </c>
      <c r="H4761" s="21">
        <v>320007</v>
      </c>
      <c r="I4761" s="21" t="s">
        <v>5536</v>
      </c>
      <c r="J4761" s="21">
        <v>1</v>
      </c>
      <c r="K4761" s="21">
        <v>1</v>
      </c>
      <c r="L4761" s="21">
        <f t="shared" si="648"/>
        <v>0</v>
      </c>
      <c r="M4761" s="21" t="s">
        <v>6379</v>
      </c>
      <c r="N4761" s="30">
        <v>45994</v>
      </c>
      <c r="O4761" s="48">
        <v>31310</v>
      </c>
      <c r="P4761" s="21" t="s">
        <v>6349</v>
      </c>
      <c r="Q4761" s="21">
        <v>58158882725</v>
      </c>
      <c r="R4761" s="21" t="s">
        <v>6107</v>
      </c>
      <c r="S4761" s="3">
        <v>4</v>
      </c>
      <c r="T4761" s="37"/>
      <c r="U4761" s="21" t="s">
        <v>5510</v>
      </c>
      <c r="V4761" s="21" t="str">
        <f>VLOOKUP(P4761,'Customer List'!B:C,2,)</f>
        <v>Kolkata</v>
      </c>
      <c r="W4761" s="38"/>
      <c r="X4761" s="30">
        <v>45995</v>
      </c>
      <c r="Y4761" s="21">
        <f t="shared" si="652"/>
        <v>1</v>
      </c>
      <c r="Z4761" s="21" t="str">
        <f t="shared" si="653"/>
        <v>Wednesday</v>
      </c>
      <c r="AA4761" s="21" t="str">
        <f>IF(X4761="", "", TEXT(X4761, "dddd"))</f>
        <v>Thursday</v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x14ac:dyDescent="0.25">
      <c r="A4762" s="21">
        <v>4759</v>
      </c>
      <c r="B4762" s="21" t="s">
        <v>6348</v>
      </c>
      <c r="C4762" s="30">
        <v>45987</v>
      </c>
      <c r="D4762" s="30">
        <v>45993</v>
      </c>
      <c r="E4762" s="47">
        <v>226.2</v>
      </c>
      <c r="F4762" s="47">
        <f t="shared" si="635"/>
        <v>19905.599999999999</v>
      </c>
      <c r="G4762" s="48">
        <f t="shared" si="636"/>
        <v>19905.599999999999</v>
      </c>
      <c r="H4762" s="21">
        <v>320208</v>
      </c>
      <c r="I4762" s="21" t="s">
        <v>6337</v>
      </c>
      <c r="J4762" s="21">
        <v>1</v>
      </c>
      <c r="K4762" s="21">
        <v>1</v>
      </c>
      <c r="L4762" s="21">
        <f t="shared" si="648"/>
        <v>0</v>
      </c>
      <c r="M4762" s="21" t="s">
        <v>6635</v>
      </c>
      <c r="N4762" s="30">
        <v>46003</v>
      </c>
      <c r="O4762" s="48">
        <v>32063.85</v>
      </c>
      <c r="P4762" s="21" t="s">
        <v>180</v>
      </c>
      <c r="Q4762" s="21" t="s">
        <v>5959</v>
      </c>
      <c r="R4762" s="21" t="s">
        <v>6091</v>
      </c>
      <c r="S4762" s="3">
        <v>4</v>
      </c>
      <c r="T4762" s="37" t="s">
        <v>6634</v>
      </c>
      <c r="U4762" s="21" t="s">
        <v>5510</v>
      </c>
      <c r="V4762" s="21" t="str">
        <f>VLOOKUP(P4762,'Customer List'!B:C,2,)</f>
        <v>Faridabad</v>
      </c>
      <c r="W4762" s="38" t="s">
        <v>637</v>
      </c>
      <c r="X4762" s="30">
        <f t="shared" ref="X4762" si="659">IF(OR(R4762 = "PRIYANKA MADAM", R4762 = "DEEPAK", R4762 = "PORTER"),N4762,"")</f>
        <v>46003</v>
      </c>
      <c r="Y4762" s="21">
        <f t="shared" si="652"/>
        <v>0</v>
      </c>
      <c r="Z4762" s="21" t="str">
        <f t="shared" si="653"/>
        <v>Friday</v>
      </c>
      <c r="AA4762" s="21" t="str">
        <f t="shared" si="654"/>
        <v>Friday</v>
      </c>
      <c r="AB4762" s="21" t="str">
        <f>VLOOKUP(U4762,'Currency Sheet'!A:C,3,)</f>
        <v>DOLLAR</v>
      </c>
      <c r="AC4762" s="42" t="str">
        <f>VLOOKUP(P4762,'Customer List'!B:D,3,)</f>
        <v>Local</v>
      </c>
    </row>
    <row r="4763" spans="1:29" x14ac:dyDescent="0.25">
      <c r="A4763" s="21">
        <v>4760</v>
      </c>
      <c r="B4763" s="21" t="s">
        <v>6348</v>
      </c>
      <c r="C4763" s="30">
        <v>45987</v>
      </c>
      <c r="D4763" s="30">
        <v>45993</v>
      </c>
      <c r="E4763" s="47">
        <v>135.1</v>
      </c>
      <c r="F4763" s="47">
        <f t="shared" si="635"/>
        <v>11888.8</v>
      </c>
      <c r="G4763" s="48">
        <f t="shared" si="636"/>
        <v>11888.8</v>
      </c>
      <c r="H4763" s="21">
        <v>323219</v>
      </c>
      <c r="I4763" s="21" t="s">
        <v>6338</v>
      </c>
      <c r="J4763" s="21">
        <v>1</v>
      </c>
      <c r="K4763" s="21">
        <v>1</v>
      </c>
      <c r="L4763" s="21">
        <f t="shared" si="648"/>
        <v>0</v>
      </c>
      <c r="M4763" s="21" t="s">
        <v>6389</v>
      </c>
      <c r="N4763" s="30">
        <v>45994</v>
      </c>
      <c r="O4763" s="48">
        <v>20940.5</v>
      </c>
      <c r="P4763" s="21" t="s">
        <v>620</v>
      </c>
      <c r="Q4763" s="21">
        <v>58158882423</v>
      </c>
      <c r="R4763" s="21" t="s">
        <v>6107</v>
      </c>
      <c r="S4763" s="3">
        <v>4</v>
      </c>
      <c r="T4763" s="37"/>
      <c r="U4763" s="21" t="s">
        <v>5510</v>
      </c>
      <c r="V4763" s="21" t="str">
        <f>VLOOKUP(P4763,'Customer List'!B:C,2,)</f>
        <v>Mumbai</v>
      </c>
      <c r="W4763" s="38"/>
      <c r="X4763" s="30">
        <v>45995</v>
      </c>
      <c r="Y4763" s="21">
        <f t="shared" si="652"/>
        <v>1</v>
      </c>
      <c r="Z4763" s="21" t="str">
        <f t="shared" si="653"/>
        <v>Wednesday</v>
      </c>
      <c r="AA4763" s="21" t="str">
        <f t="shared" si="654"/>
        <v>Thursday</v>
      </c>
      <c r="AB4763" s="21" t="str">
        <f>VLOOKUP(U4763,'Currency Sheet'!A:C,3,)</f>
        <v>DOLLAR</v>
      </c>
      <c r="AC4763" s="42" t="str">
        <f>VLOOKUP(P4763,'Customer List'!B:D,3,)</f>
        <v>OutStation</v>
      </c>
    </row>
    <row r="4764" spans="1:29" x14ac:dyDescent="0.25">
      <c r="A4764" s="21">
        <v>4761</v>
      </c>
      <c r="B4764" s="21" t="s">
        <v>6348</v>
      </c>
      <c r="C4764" s="30">
        <v>45987</v>
      </c>
      <c r="D4764" s="30">
        <v>45993</v>
      </c>
      <c r="E4764" s="47">
        <v>73.2</v>
      </c>
      <c r="F4764" s="47">
        <f t="shared" si="635"/>
        <v>6441.6</v>
      </c>
      <c r="G4764" s="48">
        <f t="shared" si="636"/>
        <v>6441.6</v>
      </c>
      <c r="H4764" s="21">
        <v>323605</v>
      </c>
      <c r="I4764" s="21" t="s">
        <v>6009</v>
      </c>
      <c r="J4764" s="21">
        <v>1</v>
      </c>
      <c r="K4764" s="21">
        <v>1</v>
      </c>
      <c r="L4764" s="21">
        <f t="shared" si="648"/>
        <v>0</v>
      </c>
      <c r="M4764" s="21" t="s">
        <v>6389</v>
      </c>
      <c r="N4764" s="30">
        <v>45994</v>
      </c>
      <c r="O4764" s="48">
        <v>13237</v>
      </c>
      <c r="P4764" s="21" t="s">
        <v>620</v>
      </c>
      <c r="Q4764" s="21">
        <v>58158882423</v>
      </c>
      <c r="R4764" s="21" t="s">
        <v>6107</v>
      </c>
      <c r="S4764" s="3">
        <v>4</v>
      </c>
      <c r="T4764" s="37"/>
      <c r="U4764" s="21" t="s">
        <v>5510</v>
      </c>
      <c r="V4764" s="21" t="str">
        <f>VLOOKUP(P4764,'Customer List'!B:C,2,)</f>
        <v>Mumbai</v>
      </c>
      <c r="W4764" s="38"/>
      <c r="X4764" s="30">
        <v>45995</v>
      </c>
      <c r="Y4764" s="21">
        <f t="shared" si="652"/>
        <v>1</v>
      </c>
      <c r="Z4764" s="21" t="str">
        <f t="shared" si="653"/>
        <v>Wednesday</v>
      </c>
      <c r="AA4764" s="21" t="str">
        <f t="shared" si="654"/>
        <v>Thursday</v>
      </c>
      <c r="AB4764" s="21" t="str">
        <f>VLOOKUP(U4764,'Currency Sheet'!A:C,3,)</f>
        <v>DOLLAR</v>
      </c>
      <c r="AC4764" s="42" t="str">
        <f>VLOOKUP(P4764,'Customer List'!B:D,3,)</f>
        <v>OutStation</v>
      </c>
    </row>
    <row r="4765" spans="1:29" x14ac:dyDescent="0.25">
      <c r="A4765" s="21">
        <v>4762</v>
      </c>
      <c r="B4765" s="21" t="s">
        <v>6348</v>
      </c>
      <c r="C4765" s="30">
        <v>45987</v>
      </c>
      <c r="D4765" s="30">
        <v>45993</v>
      </c>
      <c r="E4765" s="47">
        <v>80.400000000000006</v>
      </c>
      <c r="F4765" s="47">
        <f t="shared" si="635"/>
        <v>7075.2000000000007</v>
      </c>
      <c r="G4765" s="48">
        <f t="shared" si="636"/>
        <v>7075.2000000000007</v>
      </c>
      <c r="H4765" s="21">
        <v>330105</v>
      </c>
      <c r="I4765" s="21" t="s">
        <v>6339</v>
      </c>
      <c r="J4765" s="21">
        <v>1</v>
      </c>
      <c r="K4765" s="21">
        <v>1</v>
      </c>
      <c r="L4765" s="21">
        <f t="shared" si="648"/>
        <v>0</v>
      </c>
      <c r="M4765" s="21" t="s">
        <v>6368</v>
      </c>
      <c r="N4765" s="30">
        <v>45994</v>
      </c>
      <c r="O4765" s="48">
        <v>0</v>
      </c>
      <c r="P4765" s="21" t="s">
        <v>6350</v>
      </c>
      <c r="Q4765" s="21" t="s">
        <v>5959</v>
      </c>
      <c r="R4765" s="21" t="s">
        <v>847</v>
      </c>
      <c r="S4765" s="3">
        <v>4</v>
      </c>
      <c r="T4765" s="37" t="s">
        <v>6369</v>
      </c>
      <c r="U4765" s="21" t="s">
        <v>5510</v>
      </c>
      <c r="V4765" s="21" t="str">
        <f>VLOOKUP(P4765,'Customer List'!B:C,2,)</f>
        <v>DELHI</v>
      </c>
      <c r="W4765" s="38" t="s">
        <v>2577</v>
      </c>
      <c r="X4765" s="30">
        <f t="shared" ref="X4765" si="660">IF(OR(R4765 = "PRIYANKA MADAM", R4765 = "DEEPAK", R4765 = "PORTER"),N4765,"")</f>
        <v>45994</v>
      </c>
      <c r="Y4765" s="21">
        <f t="shared" si="652"/>
        <v>0</v>
      </c>
      <c r="Z4765" s="21" t="str">
        <f t="shared" si="653"/>
        <v>Wednesday</v>
      </c>
      <c r="AA4765" s="21" t="str">
        <f t="shared" si="654"/>
        <v>Wednesday</v>
      </c>
      <c r="AB4765" s="21" t="str">
        <f>VLOOKUP(U4765,'Currency Sheet'!A:C,3,)</f>
        <v>DOLLAR</v>
      </c>
      <c r="AC4765" s="42" t="str">
        <f>VLOOKUP(P4765,'Customer List'!B:D,3,)</f>
        <v>Local</v>
      </c>
    </row>
    <row r="4766" spans="1:29" x14ac:dyDescent="0.25">
      <c r="A4766" s="21">
        <v>4763</v>
      </c>
      <c r="B4766" s="21" t="s">
        <v>6348</v>
      </c>
      <c r="C4766" s="30">
        <v>45987</v>
      </c>
      <c r="D4766" s="30">
        <v>45993</v>
      </c>
      <c r="E4766" s="47">
        <v>95.4</v>
      </c>
      <c r="F4766" s="47">
        <f t="shared" si="635"/>
        <v>8395.2000000000007</v>
      </c>
      <c r="G4766" s="48">
        <f t="shared" si="636"/>
        <v>8395.2000000000007</v>
      </c>
      <c r="H4766" s="21">
        <v>332025</v>
      </c>
      <c r="I4766" s="21" t="s">
        <v>6340</v>
      </c>
      <c r="J4766" s="21">
        <v>1</v>
      </c>
      <c r="K4766" s="21">
        <v>1</v>
      </c>
      <c r="L4766" s="21">
        <f t="shared" si="648"/>
        <v>0</v>
      </c>
      <c r="M4766" s="21" t="s">
        <v>6389</v>
      </c>
      <c r="N4766" s="30">
        <v>45994</v>
      </c>
      <c r="O4766" s="48">
        <v>17251.5</v>
      </c>
      <c r="P4766" s="21" t="s">
        <v>620</v>
      </c>
      <c r="Q4766" s="21">
        <v>58158882423</v>
      </c>
      <c r="R4766" s="21" t="s">
        <v>6107</v>
      </c>
      <c r="S4766" s="3">
        <v>4</v>
      </c>
      <c r="T4766" s="37"/>
      <c r="U4766" s="21" t="s">
        <v>5510</v>
      </c>
      <c r="V4766" s="21" t="str">
        <f>VLOOKUP(P4766,'Customer List'!B:C,2,)</f>
        <v>Mumbai</v>
      </c>
      <c r="W4766" s="38"/>
      <c r="X4766" s="30">
        <v>45995</v>
      </c>
      <c r="Y4766" s="21">
        <f t="shared" si="652"/>
        <v>1</v>
      </c>
      <c r="Z4766" s="21" t="str">
        <f t="shared" si="653"/>
        <v>Wednesday</v>
      </c>
      <c r="AA4766" s="21" t="str">
        <f t="shared" si="654"/>
        <v>Thursday</v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x14ac:dyDescent="0.25">
      <c r="A4767" s="21">
        <v>4764</v>
      </c>
      <c r="B4767" s="21" t="s">
        <v>6348</v>
      </c>
      <c r="C4767" s="30">
        <v>45987</v>
      </c>
      <c r="D4767" s="30">
        <v>45993</v>
      </c>
      <c r="E4767" s="47">
        <v>92.4</v>
      </c>
      <c r="F4767" s="47">
        <f t="shared" si="635"/>
        <v>8131.2000000000007</v>
      </c>
      <c r="G4767" s="48">
        <f t="shared" si="636"/>
        <v>8131.2000000000007</v>
      </c>
      <c r="H4767" s="21">
        <v>339007</v>
      </c>
      <c r="I4767" s="21" t="s">
        <v>6341</v>
      </c>
      <c r="J4767" s="21">
        <v>1</v>
      </c>
      <c r="K4767" s="21"/>
      <c r="L4767" s="21">
        <f t="shared" si="648"/>
        <v>1</v>
      </c>
      <c r="M4767" s="21"/>
      <c r="N4767" s="30"/>
      <c r="O4767" s="48"/>
      <c r="P4767" s="21" t="s">
        <v>168</v>
      </c>
      <c r="Q4767" s="21"/>
      <c r="R4767" s="21"/>
      <c r="S4767" s="3">
        <v>4</v>
      </c>
      <c r="T4767" s="37"/>
      <c r="U4767" s="21" t="s">
        <v>5510</v>
      </c>
      <c r="V4767" s="21" t="str">
        <f>VLOOKUP(P4767,'Customer List'!B:C,2,)</f>
        <v>Bhopal</v>
      </c>
      <c r="W4767" s="38" t="s">
        <v>6378</v>
      </c>
      <c r="X4767" s="30" t="str">
        <f t="shared" ref="X4767:X4768" si="661">IF(OR(R4767 = "PRIYANKA MADAM", R4767 = "DEEPAK", R4767 = "PORTER"),N4767,"")</f>
        <v/>
      </c>
      <c r="Y4767" s="21" t="str">
        <f t="shared" si="652"/>
        <v/>
      </c>
      <c r="Z4767" s="21" t="str">
        <f t="shared" si="653"/>
        <v/>
      </c>
      <c r="AA4767" s="21" t="str">
        <f t="shared" si="654"/>
        <v/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x14ac:dyDescent="0.25">
      <c r="A4768" s="21">
        <v>4765</v>
      </c>
      <c r="B4768" s="21" t="s">
        <v>6348</v>
      </c>
      <c r="C4768" s="30">
        <v>45987</v>
      </c>
      <c r="D4768" s="30">
        <v>45993</v>
      </c>
      <c r="E4768" s="47">
        <v>87</v>
      </c>
      <c r="F4768" s="47">
        <f t="shared" si="635"/>
        <v>7656</v>
      </c>
      <c r="G4768" s="48">
        <f t="shared" si="636"/>
        <v>7656</v>
      </c>
      <c r="H4768" s="21">
        <v>340009</v>
      </c>
      <c r="I4768" s="21" t="s">
        <v>5177</v>
      </c>
      <c r="J4768" s="21">
        <v>1</v>
      </c>
      <c r="K4768" s="21"/>
      <c r="L4768" s="21">
        <f t="shared" si="648"/>
        <v>1</v>
      </c>
      <c r="M4768" s="21"/>
      <c r="N4768" s="30"/>
      <c r="O4768" s="48"/>
      <c r="P4768" s="21" t="s">
        <v>168</v>
      </c>
      <c r="Q4768" s="21"/>
      <c r="R4768" s="21"/>
      <c r="S4768" s="3">
        <v>4</v>
      </c>
      <c r="T4768" s="37"/>
      <c r="U4768" s="21" t="s">
        <v>5510</v>
      </c>
      <c r="V4768" s="21" t="str">
        <f>VLOOKUP(P4768,'Customer List'!B:C,2,)</f>
        <v>Bhopal</v>
      </c>
      <c r="W4768" s="38" t="s">
        <v>6378</v>
      </c>
      <c r="X4768" s="30" t="str">
        <f t="shared" si="661"/>
        <v/>
      </c>
      <c r="Y4768" s="21" t="str">
        <f t="shared" si="652"/>
        <v/>
      </c>
      <c r="Z4768" s="21" t="str">
        <f t="shared" si="653"/>
        <v/>
      </c>
      <c r="AA4768" s="21" t="str">
        <f t="shared" si="654"/>
        <v/>
      </c>
      <c r="AB4768" s="21" t="str">
        <f>VLOOKUP(U4768,'Currency Sheet'!A:C,3,)</f>
        <v>DOLLAR</v>
      </c>
      <c r="AC4768" s="42" t="str">
        <f>VLOOKUP(P4768,'Customer List'!B:D,3,)</f>
        <v>OutStation</v>
      </c>
    </row>
    <row r="4769" spans="1:29" x14ac:dyDescent="0.25">
      <c r="A4769" s="21">
        <v>4766</v>
      </c>
      <c r="B4769" s="21" t="s">
        <v>6348</v>
      </c>
      <c r="C4769" s="30">
        <v>45987</v>
      </c>
      <c r="D4769" s="30">
        <v>45993</v>
      </c>
      <c r="E4769" s="47">
        <v>81.599999999999994</v>
      </c>
      <c r="F4769" s="47">
        <f t="shared" si="635"/>
        <v>7180.7999999999993</v>
      </c>
      <c r="G4769" s="48">
        <f t="shared" si="636"/>
        <v>7180.7999999999993</v>
      </c>
      <c r="H4769" s="21">
        <v>344009</v>
      </c>
      <c r="I4769" s="21" t="s">
        <v>6342</v>
      </c>
      <c r="J4769" s="21">
        <v>1</v>
      </c>
      <c r="K4769" s="21">
        <v>1</v>
      </c>
      <c r="L4769" s="21">
        <f t="shared" si="648"/>
        <v>0</v>
      </c>
      <c r="M4769" s="21" t="s">
        <v>6389</v>
      </c>
      <c r="N4769" s="30">
        <v>45994</v>
      </c>
      <c r="O4769" s="48">
        <v>14756</v>
      </c>
      <c r="P4769" s="21" t="s">
        <v>620</v>
      </c>
      <c r="Q4769" s="21">
        <v>58158882423</v>
      </c>
      <c r="R4769" s="21" t="s">
        <v>6107</v>
      </c>
      <c r="S4769" s="3">
        <v>4</v>
      </c>
      <c r="T4769" s="37"/>
      <c r="U4769" s="21" t="s">
        <v>5510</v>
      </c>
      <c r="V4769" s="21" t="str">
        <f>VLOOKUP(P4769,'Customer List'!B:C,2,)</f>
        <v>Mumbai</v>
      </c>
      <c r="W4769" s="38"/>
      <c r="X4769" s="30">
        <v>45995</v>
      </c>
      <c r="Y4769" s="21">
        <f t="shared" si="652"/>
        <v>1</v>
      </c>
      <c r="Z4769" s="21" t="str">
        <f t="shared" si="653"/>
        <v>Wednesday</v>
      </c>
      <c r="AA4769" s="21" t="str">
        <f t="shared" si="654"/>
        <v>Thursday</v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x14ac:dyDescent="0.25">
      <c r="A4770" s="21">
        <v>4767</v>
      </c>
      <c r="B4770" s="21" t="s">
        <v>6348</v>
      </c>
      <c r="C4770" s="30">
        <v>45987</v>
      </c>
      <c r="D4770" s="30">
        <v>45993</v>
      </c>
      <c r="E4770" s="47">
        <v>135.1</v>
      </c>
      <c r="F4770" s="47">
        <f t="shared" si="635"/>
        <v>11888.8</v>
      </c>
      <c r="G4770" s="48">
        <f t="shared" si="636"/>
        <v>11888.8</v>
      </c>
      <c r="H4770" s="21">
        <v>344747</v>
      </c>
      <c r="I4770" s="21" t="s">
        <v>4787</v>
      </c>
      <c r="J4770" s="21">
        <v>1</v>
      </c>
      <c r="K4770" s="21"/>
      <c r="L4770" s="21">
        <f t="shared" si="648"/>
        <v>1</v>
      </c>
      <c r="M4770" s="21"/>
      <c r="N4770" s="30"/>
      <c r="O4770" s="48"/>
      <c r="P4770" s="21" t="s">
        <v>168</v>
      </c>
      <c r="Q4770" s="21"/>
      <c r="R4770" s="21"/>
      <c r="S4770" s="3">
        <v>4</v>
      </c>
      <c r="T4770" s="37"/>
      <c r="U4770" s="21" t="s">
        <v>5510</v>
      </c>
      <c r="V4770" s="21" t="str">
        <f>VLOOKUP(P4770,'Customer List'!B:C,2,)</f>
        <v>Bhopal</v>
      </c>
      <c r="W4770" s="38" t="s">
        <v>6378</v>
      </c>
      <c r="X4770" s="30" t="str">
        <f t="shared" ref="X4770" si="662">IF(OR(R4770 = "PRIYANKA MADAM", R4770 = "DEEPAK", R4770 = "PORTER"),N4770,"")</f>
        <v/>
      </c>
      <c r="Y4770" s="21" t="str">
        <f t="shared" si="652"/>
        <v/>
      </c>
      <c r="Z4770" s="21" t="str">
        <f t="shared" si="653"/>
        <v/>
      </c>
      <c r="AA4770" s="21" t="str">
        <f t="shared" si="654"/>
        <v/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x14ac:dyDescent="0.25">
      <c r="A4771" s="21">
        <v>4768</v>
      </c>
      <c r="B4771" s="21" t="s">
        <v>6348</v>
      </c>
      <c r="C4771" s="30">
        <v>45987</v>
      </c>
      <c r="D4771" s="30">
        <v>45993</v>
      </c>
      <c r="E4771" s="47">
        <v>296.8</v>
      </c>
      <c r="F4771" s="47">
        <f t="shared" si="635"/>
        <v>26118.400000000001</v>
      </c>
      <c r="G4771" s="48">
        <f t="shared" si="636"/>
        <v>52236.800000000003</v>
      </c>
      <c r="H4771" s="21">
        <v>345030</v>
      </c>
      <c r="I4771" s="21" t="s">
        <v>5071</v>
      </c>
      <c r="J4771" s="21">
        <v>2</v>
      </c>
      <c r="K4771" s="21">
        <v>2</v>
      </c>
      <c r="L4771" s="21">
        <f t="shared" si="648"/>
        <v>0</v>
      </c>
      <c r="M4771" s="21" t="s">
        <v>6380</v>
      </c>
      <c r="N4771" s="30">
        <v>45994</v>
      </c>
      <c r="O4771" s="48">
        <v>72504</v>
      </c>
      <c r="P4771" s="21" t="s">
        <v>242</v>
      </c>
      <c r="Q4771" s="21">
        <v>58158882250</v>
      </c>
      <c r="R4771" s="21" t="s">
        <v>6107</v>
      </c>
      <c r="S4771" s="3">
        <v>4</v>
      </c>
      <c r="T4771" s="37"/>
      <c r="U4771" s="21" t="s">
        <v>5510</v>
      </c>
      <c r="V4771" s="21" t="str">
        <f>VLOOKUP(P4771,'Customer List'!B:C,2,)</f>
        <v>Mumbai</v>
      </c>
      <c r="W4771" s="38"/>
      <c r="X4771" s="30">
        <v>45995</v>
      </c>
      <c r="Y4771" s="21">
        <f t="shared" si="652"/>
        <v>1</v>
      </c>
      <c r="Z4771" s="21" t="str">
        <f t="shared" si="653"/>
        <v>Wednesday</v>
      </c>
      <c r="AA4771" s="21" t="str">
        <f t="shared" si="654"/>
        <v>Thursday</v>
      </c>
      <c r="AB4771" s="21" t="str">
        <f>VLOOKUP(U4771,'Currency Sheet'!A:C,3,)</f>
        <v>DOLLAR</v>
      </c>
      <c r="AC4771" s="42" t="str">
        <f>VLOOKUP(P4771,'Customer List'!B:D,3,)</f>
        <v>OutStation</v>
      </c>
    </row>
    <row r="4772" spans="1:29" x14ac:dyDescent="0.25">
      <c r="A4772" s="21">
        <v>4769</v>
      </c>
      <c r="B4772" s="21" t="s">
        <v>6348</v>
      </c>
      <c r="C4772" s="30">
        <v>45987</v>
      </c>
      <c r="D4772" s="30">
        <v>45993</v>
      </c>
      <c r="E4772" s="47">
        <v>214.8</v>
      </c>
      <c r="F4772" s="47">
        <f t="shared" si="635"/>
        <v>18902.400000000001</v>
      </c>
      <c r="G4772" s="48">
        <f t="shared" si="636"/>
        <v>18902.400000000001</v>
      </c>
      <c r="H4772" s="21">
        <v>348218</v>
      </c>
      <c r="I4772" s="21" t="s">
        <v>4789</v>
      </c>
      <c r="J4772" s="21">
        <v>1</v>
      </c>
      <c r="K4772" s="21">
        <v>1</v>
      </c>
      <c r="L4772" s="21">
        <f t="shared" si="648"/>
        <v>0</v>
      </c>
      <c r="M4772" s="21" t="s">
        <v>6392</v>
      </c>
      <c r="N4772" s="30">
        <v>45994</v>
      </c>
      <c r="O4772" s="48">
        <v>38843</v>
      </c>
      <c r="P4772" s="21" t="s">
        <v>630</v>
      </c>
      <c r="Q4772" s="21">
        <v>58158883425</v>
      </c>
      <c r="R4772" s="21" t="s">
        <v>6107</v>
      </c>
      <c r="S4772" s="3">
        <v>4</v>
      </c>
      <c r="T4772" s="37"/>
      <c r="U4772" s="21" t="s">
        <v>5510</v>
      </c>
      <c r="V4772" s="21" t="str">
        <f>VLOOKUP(P4772,'Customer List'!B:C,2,)</f>
        <v>Telangana</v>
      </c>
      <c r="W4772" s="38"/>
      <c r="X4772" s="30">
        <v>45996</v>
      </c>
      <c r="Y4772" s="21">
        <f t="shared" si="652"/>
        <v>2</v>
      </c>
      <c r="Z4772" s="21" t="str">
        <f t="shared" si="653"/>
        <v>Wednesday</v>
      </c>
      <c r="AA4772" s="21" t="str">
        <f t="shared" si="654"/>
        <v>Friday</v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x14ac:dyDescent="0.25">
      <c r="A4773" s="21">
        <v>4770</v>
      </c>
      <c r="B4773" s="21" t="s">
        <v>6348</v>
      </c>
      <c r="C4773" s="30">
        <v>45987</v>
      </c>
      <c r="D4773" s="30">
        <v>45993</v>
      </c>
      <c r="E4773" s="47">
        <v>208.2</v>
      </c>
      <c r="F4773" s="47">
        <f t="shared" si="635"/>
        <v>18321.599999999999</v>
      </c>
      <c r="G4773" s="48">
        <f t="shared" si="636"/>
        <v>18321.599999999999</v>
      </c>
      <c r="H4773" s="21">
        <v>350116</v>
      </c>
      <c r="I4773" s="21" t="s">
        <v>5540</v>
      </c>
      <c r="J4773" s="21">
        <v>1</v>
      </c>
      <c r="K4773" s="21">
        <v>1</v>
      </c>
      <c r="L4773" s="21">
        <f t="shared" si="648"/>
        <v>0</v>
      </c>
      <c r="M4773" s="21" t="s">
        <v>6374</v>
      </c>
      <c r="N4773" s="30">
        <v>45995</v>
      </c>
      <c r="O4773" s="48">
        <v>32271</v>
      </c>
      <c r="P4773" s="21" t="s">
        <v>213</v>
      </c>
      <c r="Q4773" s="21" t="s">
        <v>1127</v>
      </c>
      <c r="R4773" s="21" t="s">
        <v>1127</v>
      </c>
      <c r="S4773" s="3">
        <v>4</v>
      </c>
      <c r="T4773" s="37" t="s">
        <v>6621</v>
      </c>
      <c r="U4773" s="21" t="s">
        <v>5510</v>
      </c>
      <c r="V4773" s="21" t="str">
        <f>VLOOKUP(P4773,'Customer List'!B:C,2,)</f>
        <v>Delhi</v>
      </c>
      <c r="W4773" s="38" t="s">
        <v>1127</v>
      </c>
      <c r="X4773" s="30">
        <f t="shared" ref="X4773" si="663">IF(OR(R4773 = "PRIYANKA MADAM", R4773 = "DEEPAK", R4773 = "PORTER"),N4773,"")</f>
        <v>45995</v>
      </c>
      <c r="Y4773" s="21">
        <f t="shared" si="652"/>
        <v>0</v>
      </c>
      <c r="Z4773" s="21" t="str">
        <f t="shared" si="653"/>
        <v>Thursday</v>
      </c>
      <c r="AA4773" s="21" t="str">
        <f t="shared" si="654"/>
        <v>Thursday</v>
      </c>
      <c r="AB4773" s="21" t="str">
        <f>VLOOKUP(U4773,'Currency Sheet'!A:C,3,)</f>
        <v>DOLLAR</v>
      </c>
      <c r="AC4773" s="42" t="str">
        <f>VLOOKUP(P4773,'Customer List'!B:D,3,)</f>
        <v>Local</v>
      </c>
    </row>
    <row r="4774" spans="1:29" x14ac:dyDescent="0.25">
      <c r="A4774" s="21">
        <v>4771</v>
      </c>
      <c r="B4774" s="21" t="s">
        <v>6348</v>
      </c>
      <c r="C4774" s="30">
        <v>45987</v>
      </c>
      <c r="D4774" s="30">
        <v>45993</v>
      </c>
      <c r="E4774" s="47">
        <v>82.2</v>
      </c>
      <c r="F4774" s="47">
        <f t="shared" ref="F4774:F4810" si="664">IF(AB4774="DOLLAR",E4774*88,E4774)</f>
        <v>7233.6</v>
      </c>
      <c r="G4774" s="48">
        <f t="shared" ref="G4774:G4810" si="665">F4774*J4774</f>
        <v>7233.6</v>
      </c>
      <c r="H4774" s="21">
        <v>353311</v>
      </c>
      <c r="I4774" s="21" t="s">
        <v>5074</v>
      </c>
      <c r="J4774" s="21">
        <v>1</v>
      </c>
      <c r="K4774" s="21">
        <v>1</v>
      </c>
      <c r="L4774" s="21">
        <f t="shared" si="648"/>
        <v>0</v>
      </c>
      <c r="M4774" s="21" t="s">
        <v>6379</v>
      </c>
      <c r="N4774" s="30">
        <v>45994</v>
      </c>
      <c r="O4774" s="48">
        <v>21235</v>
      </c>
      <c r="P4774" s="21" t="s">
        <v>6349</v>
      </c>
      <c r="Q4774" s="21">
        <v>58158882725</v>
      </c>
      <c r="R4774" s="21" t="s">
        <v>6107</v>
      </c>
      <c r="S4774" s="3">
        <v>4</v>
      </c>
      <c r="T4774" s="37"/>
      <c r="U4774" s="21" t="s">
        <v>5510</v>
      </c>
      <c r="V4774" s="21" t="str">
        <f>VLOOKUP(P4774,'Customer List'!B:C,2,)</f>
        <v>Kolkata</v>
      </c>
      <c r="W4774" s="38"/>
      <c r="X4774" s="30">
        <v>45995</v>
      </c>
      <c r="Y4774" s="21">
        <f t="shared" si="652"/>
        <v>1</v>
      </c>
      <c r="Z4774" s="21" t="str">
        <f t="shared" si="653"/>
        <v>Wednesday</v>
      </c>
      <c r="AA4774" s="21" t="str">
        <f>IF(X4774="", "", TEXT(X4774, "dddd"))</f>
        <v>Thursday</v>
      </c>
      <c r="AB4774" s="21" t="str">
        <f>VLOOKUP(U4774,'Currency Sheet'!A:C,3,)</f>
        <v>DOLLAR</v>
      </c>
      <c r="AC4774" s="42" t="str">
        <f>VLOOKUP(P4774,'Customer List'!B:D,3,)</f>
        <v>OutStation</v>
      </c>
    </row>
    <row r="4775" spans="1:29" x14ac:dyDescent="0.25">
      <c r="A4775" s="21">
        <v>4772</v>
      </c>
      <c r="B4775" s="21" t="s">
        <v>6348</v>
      </c>
      <c r="C4775" s="30">
        <v>45987</v>
      </c>
      <c r="D4775" s="30">
        <v>45993</v>
      </c>
      <c r="E4775" s="47">
        <v>160.80000000000001</v>
      </c>
      <c r="F4775" s="47">
        <f t="shared" si="664"/>
        <v>14150.400000000001</v>
      </c>
      <c r="G4775" s="48">
        <f t="shared" si="665"/>
        <v>14150.400000000001</v>
      </c>
      <c r="H4775" s="21">
        <v>356606</v>
      </c>
      <c r="I4775" s="21" t="s">
        <v>4773</v>
      </c>
      <c r="J4775" s="21">
        <v>1</v>
      </c>
      <c r="K4775" s="21">
        <v>1</v>
      </c>
      <c r="L4775" s="21">
        <f t="shared" si="648"/>
        <v>0</v>
      </c>
      <c r="M4775" s="21" t="s">
        <v>6392</v>
      </c>
      <c r="N4775" s="30">
        <v>45994</v>
      </c>
      <c r="O4775" s="48">
        <v>29078</v>
      </c>
      <c r="P4775" s="21" t="s">
        <v>630</v>
      </c>
      <c r="Q4775" s="21">
        <v>58158883425</v>
      </c>
      <c r="R4775" s="21" t="s">
        <v>6107</v>
      </c>
      <c r="S4775" s="3">
        <v>4</v>
      </c>
      <c r="T4775" s="37"/>
      <c r="U4775" s="21" t="s">
        <v>5510</v>
      </c>
      <c r="V4775" s="21" t="str">
        <f>VLOOKUP(P4775,'Customer List'!B:C,2,)</f>
        <v>Telangana</v>
      </c>
      <c r="W4775" s="38"/>
      <c r="X4775" s="30">
        <v>45996</v>
      </c>
      <c r="Y4775" s="21">
        <f t="shared" si="652"/>
        <v>2</v>
      </c>
      <c r="Z4775" s="21" t="str">
        <f t="shared" si="653"/>
        <v>Wednesday</v>
      </c>
      <c r="AA4775" s="21" t="str">
        <f t="shared" si="654"/>
        <v>Friday</v>
      </c>
      <c r="AB4775" s="21" t="str">
        <f>VLOOKUP(U4775,'Currency Sheet'!A:C,3,)</f>
        <v>DOLLAR</v>
      </c>
      <c r="AC4775" s="42" t="str">
        <f>VLOOKUP(P4775,'Customer List'!B:D,3,)</f>
        <v>OutStation</v>
      </c>
    </row>
    <row r="4776" spans="1:29" x14ac:dyDescent="0.25">
      <c r="A4776" s="21">
        <v>4773</v>
      </c>
      <c r="B4776" s="21" t="s">
        <v>6348</v>
      </c>
      <c r="C4776" s="30">
        <v>45987</v>
      </c>
      <c r="D4776" s="30">
        <v>45993</v>
      </c>
      <c r="E4776" s="47">
        <v>289.10000000000002</v>
      </c>
      <c r="F4776" s="47">
        <f t="shared" si="664"/>
        <v>25440.800000000003</v>
      </c>
      <c r="G4776" s="48">
        <f t="shared" si="665"/>
        <v>25440.800000000003</v>
      </c>
      <c r="H4776" s="21">
        <v>356920</v>
      </c>
      <c r="I4776" s="21" t="s">
        <v>6170</v>
      </c>
      <c r="J4776" s="21">
        <v>1</v>
      </c>
      <c r="K4776" s="21">
        <v>1</v>
      </c>
      <c r="L4776" s="21">
        <f t="shared" si="648"/>
        <v>0</v>
      </c>
      <c r="M4776" s="21" t="s">
        <v>6635</v>
      </c>
      <c r="N4776" s="30">
        <v>46003</v>
      </c>
      <c r="O4776" s="48">
        <v>35125.65</v>
      </c>
      <c r="P4776" s="21" t="s">
        <v>180</v>
      </c>
      <c r="Q4776" s="21" t="s">
        <v>5959</v>
      </c>
      <c r="R4776" s="21" t="s">
        <v>6091</v>
      </c>
      <c r="S4776" s="3">
        <v>4</v>
      </c>
      <c r="T4776" s="37" t="s">
        <v>6634</v>
      </c>
      <c r="U4776" s="21" t="s">
        <v>5510</v>
      </c>
      <c r="V4776" s="21" t="str">
        <f>VLOOKUP(P4776,'Customer List'!B:C,2,)</f>
        <v>Faridabad</v>
      </c>
      <c r="W4776" s="38" t="s">
        <v>637</v>
      </c>
      <c r="X4776" s="30">
        <f t="shared" ref="X4776:X4787" si="666">IF(OR(R4776 = "PRIYANKA MADAM", R4776 = "DEEPAK", R4776 = "PORTER"),N4776,"")</f>
        <v>46003</v>
      </c>
      <c r="Y4776" s="21">
        <f t="shared" si="652"/>
        <v>0</v>
      </c>
      <c r="Z4776" s="21" t="str">
        <f t="shared" si="653"/>
        <v>Friday</v>
      </c>
      <c r="AA4776" s="21" t="str">
        <f t="shared" si="654"/>
        <v>Friday</v>
      </c>
      <c r="AB4776" s="21" t="str">
        <f>VLOOKUP(U4776,'Currency Sheet'!A:C,3,)</f>
        <v>DOLLAR</v>
      </c>
      <c r="AC4776" s="42" t="str">
        <f>VLOOKUP(P4776,'Customer List'!B:D,3,)</f>
        <v>Local</v>
      </c>
    </row>
    <row r="4777" spans="1:29" x14ac:dyDescent="0.25">
      <c r="A4777" s="21">
        <v>4774</v>
      </c>
      <c r="B4777" s="21" t="s">
        <v>6348</v>
      </c>
      <c r="C4777" s="30">
        <v>45987</v>
      </c>
      <c r="D4777" s="30">
        <v>45993</v>
      </c>
      <c r="E4777" s="47">
        <v>77.400000000000006</v>
      </c>
      <c r="F4777" s="47">
        <f t="shared" si="664"/>
        <v>6811.2000000000007</v>
      </c>
      <c r="G4777" s="48">
        <f t="shared" si="665"/>
        <v>6811.2000000000007</v>
      </c>
      <c r="H4777" s="21">
        <v>364115</v>
      </c>
      <c r="I4777" s="21" t="s">
        <v>6343</v>
      </c>
      <c r="J4777" s="21">
        <v>1</v>
      </c>
      <c r="K4777" s="21"/>
      <c r="L4777" s="21">
        <f t="shared" si="648"/>
        <v>1</v>
      </c>
      <c r="M4777" s="21"/>
      <c r="N4777" s="30"/>
      <c r="O4777" s="48"/>
      <c r="P4777" s="21" t="s">
        <v>168</v>
      </c>
      <c r="Q4777" s="21"/>
      <c r="R4777" s="21"/>
      <c r="S4777" s="3">
        <v>4</v>
      </c>
      <c r="T4777" s="37"/>
      <c r="U4777" s="21" t="s">
        <v>5510</v>
      </c>
      <c r="V4777" s="21" t="str">
        <f>VLOOKUP(P4777,'Customer List'!B:C,2,)</f>
        <v>Bhopal</v>
      </c>
      <c r="W4777" s="38" t="s">
        <v>6378</v>
      </c>
      <c r="X4777" s="30" t="str">
        <f t="shared" si="666"/>
        <v/>
      </c>
      <c r="Y4777" s="21" t="str">
        <f t="shared" si="652"/>
        <v/>
      </c>
      <c r="Z4777" s="21" t="str">
        <f t="shared" si="653"/>
        <v/>
      </c>
      <c r="AA4777" s="21" t="str">
        <f t="shared" si="654"/>
        <v/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x14ac:dyDescent="0.25">
      <c r="A4778" s="21">
        <v>4775</v>
      </c>
      <c r="B4778" s="21" t="s">
        <v>6348</v>
      </c>
      <c r="C4778" s="30">
        <v>45987</v>
      </c>
      <c r="D4778" s="30">
        <v>45993</v>
      </c>
      <c r="E4778" s="47">
        <v>82.8</v>
      </c>
      <c r="F4778" s="47">
        <f t="shared" si="664"/>
        <v>7286.4</v>
      </c>
      <c r="G4778" s="48">
        <f t="shared" si="665"/>
        <v>7286.4</v>
      </c>
      <c r="H4778" s="21">
        <v>364805</v>
      </c>
      <c r="I4778" s="21" t="s">
        <v>5071</v>
      </c>
      <c r="J4778" s="21">
        <v>1</v>
      </c>
      <c r="K4778" s="21"/>
      <c r="L4778" s="21">
        <f t="shared" si="648"/>
        <v>1</v>
      </c>
      <c r="M4778" s="21"/>
      <c r="N4778" s="30"/>
      <c r="O4778" s="48"/>
      <c r="P4778" s="21" t="s">
        <v>168</v>
      </c>
      <c r="Q4778" s="21"/>
      <c r="R4778" s="21"/>
      <c r="S4778" s="3">
        <v>4</v>
      </c>
      <c r="T4778" s="37"/>
      <c r="U4778" s="21" t="s">
        <v>5510</v>
      </c>
      <c r="V4778" s="21" t="str">
        <f>VLOOKUP(P4778,'Customer List'!B:C,2,)</f>
        <v>Bhopal</v>
      </c>
      <c r="W4778" s="38" t="s">
        <v>6378</v>
      </c>
      <c r="X4778" s="30" t="str">
        <f t="shared" si="666"/>
        <v/>
      </c>
      <c r="Y4778" s="21" t="str">
        <f t="shared" si="652"/>
        <v/>
      </c>
      <c r="Z4778" s="21" t="str">
        <f t="shared" si="653"/>
        <v/>
      </c>
      <c r="AA4778" s="21" t="str">
        <f t="shared" si="654"/>
        <v/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x14ac:dyDescent="0.25">
      <c r="A4779" s="21">
        <v>4776</v>
      </c>
      <c r="B4779" s="21" t="s">
        <v>6348</v>
      </c>
      <c r="C4779" s="30">
        <v>45987</v>
      </c>
      <c r="D4779" s="30">
        <v>45993</v>
      </c>
      <c r="E4779" s="47">
        <v>66</v>
      </c>
      <c r="F4779" s="47">
        <f t="shared" si="664"/>
        <v>5808</v>
      </c>
      <c r="G4779" s="48">
        <f t="shared" si="665"/>
        <v>5808</v>
      </c>
      <c r="H4779" s="21">
        <v>369611</v>
      </c>
      <c r="I4779" s="21" t="s">
        <v>5076</v>
      </c>
      <c r="J4779" s="21">
        <v>1</v>
      </c>
      <c r="K4779" s="21"/>
      <c r="L4779" s="21">
        <f t="shared" si="648"/>
        <v>1</v>
      </c>
      <c r="M4779" s="21"/>
      <c r="N4779" s="30"/>
      <c r="O4779" s="48"/>
      <c r="P4779" s="21" t="s">
        <v>168</v>
      </c>
      <c r="Q4779" s="21"/>
      <c r="R4779" s="21"/>
      <c r="S4779" s="3">
        <v>4</v>
      </c>
      <c r="T4779" s="37"/>
      <c r="U4779" s="21" t="s">
        <v>5510</v>
      </c>
      <c r="V4779" s="21" t="str">
        <f>VLOOKUP(P4779,'Customer List'!B:C,2,)</f>
        <v>Bhopal</v>
      </c>
      <c r="W4779" s="38" t="s">
        <v>6378</v>
      </c>
      <c r="X4779" s="30" t="str">
        <f t="shared" si="666"/>
        <v/>
      </c>
      <c r="Y4779" s="21" t="str">
        <f t="shared" si="652"/>
        <v/>
      </c>
      <c r="Z4779" s="21" t="str">
        <f t="shared" si="653"/>
        <v/>
      </c>
      <c r="AA4779" s="21" t="str">
        <f t="shared" si="654"/>
        <v/>
      </c>
      <c r="AB4779" s="21" t="str">
        <f>VLOOKUP(U4779,'Currency Sheet'!A:C,3,)</f>
        <v>DOLLAR</v>
      </c>
      <c r="AC4779" s="42" t="str">
        <f>VLOOKUP(P4779,'Customer List'!B:D,3,)</f>
        <v>OutStation</v>
      </c>
    </row>
    <row r="4780" spans="1:29" x14ac:dyDescent="0.25">
      <c r="A4780" s="21">
        <v>4777</v>
      </c>
      <c r="B4780" s="21" t="s">
        <v>6348</v>
      </c>
      <c r="C4780" s="30">
        <v>45987</v>
      </c>
      <c r="D4780" s="30">
        <v>45993</v>
      </c>
      <c r="E4780" s="47">
        <v>63.6</v>
      </c>
      <c r="F4780" s="47">
        <f t="shared" si="664"/>
        <v>5596.8</v>
      </c>
      <c r="G4780" s="48">
        <f t="shared" si="665"/>
        <v>5596.8</v>
      </c>
      <c r="H4780" s="21">
        <v>379205</v>
      </c>
      <c r="I4780" s="21" t="s">
        <v>4781</v>
      </c>
      <c r="J4780" s="21">
        <v>1</v>
      </c>
      <c r="K4780" s="21"/>
      <c r="L4780" s="21">
        <f t="shared" si="648"/>
        <v>1</v>
      </c>
      <c r="M4780" s="21"/>
      <c r="N4780" s="30"/>
      <c r="O4780" s="48"/>
      <c r="P4780" s="21" t="s">
        <v>168</v>
      </c>
      <c r="Q4780" s="21"/>
      <c r="R4780" s="21"/>
      <c r="S4780" s="3">
        <v>4</v>
      </c>
      <c r="T4780" s="37"/>
      <c r="U4780" s="21" t="s">
        <v>5510</v>
      </c>
      <c r="V4780" s="21" t="str">
        <f>VLOOKUP(P4780,'Customer List'!B:C,2,)</f>
        <v>Bhopal</v>
      </c>
      <c r="W4780" s="38" t="s">
        <v>6378</v>
      </c>
      <c r="X4780" s="30" t="str">
        <f t="shared" si="666"/>
        <v/>
      </c>
      <c r="Y4780" s="21" t="str">
        <f t="shared" si="652"/>
        <v/>
      </c>
      <c r="Z4780" s="21" t="str">
        <f t="shared" si="653"/>
        <v/>
      </c>
      <c r="AA4780" s="21" t="str">
        <f t="shared" si="654"/>
        <v/>
      </c>
      <c r="AB4780" s="21" t="str">
        <f>VLOOKUP(U4780,'Currency Sheet'!A:C,3,)</f>
        <v>DOLLAR</v>
      </c>
      <c r="AC4780" s="42" t="str">
        <f>VLOOKUP(P4780,'Customer List'!B:D,3,)</f>
        <v>OutStation</v>
      </c>
    </row>
    <row r="4781" spans="1:29" x14ac:dyDescent="0.25">
      <c r="A4781" s="21">
        <v>4778</v>
      </c>
      <c r="B4781" s="21" t="s">
        <v>6348</v>
      </c>
      <c r="C4781" s="30">
        <v>45987</v>
      </c>
      <c r="D4781" s="30">
        <v>45993</v>
      </c>
      <c r="E4781" s="47">
        <v>28.8</v>
      </c>
      <c r="F4781" s="47">
        <f t="shared" si="664"/>
        <v>2534.4</v>
      </c>
      <c r="G4781" s="48">
        <f t="shared" si="665"/>
        <v>2534.4</v>
      </c>
      <c r="H4781" s="21">
        <v>400411</v>
      </c>
      <c r="I4781" s="21" t="s">
        <v>5829</v>
      </c>
      <c r="J4781" s="21">
        <v>1</v>
      </c>
      <c r="K4781" s="21">
        <v>1</v>
      </c>
      <c r="L4781" s="21">
        <f t="shared" si="648"/>
        <v>0</v>
      </c>
      <c r="M4781" s="21" t="s">
        <v>6375</v>
      </c>
      <c r="N4781" s="30">
        <v>45995</v>
      </c>
      <c r="O4781" s="48">
        <v>4464</v>
      </c>
      <c r="P4781" s="21" t="s">
        <v>3420</v>
      </c>
      <c r="Q4781" s="21" t="s">
        <v>5959</v>
      </c>
      <c r="R4781" s="21" t="s">
        <v>6376</v>
      </c>
      <c r="S4781" s="3">
        <v>4</v>
      </c>
      <c r="T4781" s="37"/>
      <c r="U4781" s="21" t="s">
        <v>5510</v>
      </c>
      <c r="V4781" s="21" t="str">
        <f>VLOOKUP(P4781,'Customer List'!B:C,2,)</f>
        <v>DELHI</v>
      </c>
      <c r="W4781" s="38"/>
      <c r="X4781" s="30" t="str">
        <f t="shared" si="666"/>
        <v/>
      </c>
      <c r="Y4781" s="21" t="str">
        <f t="shared" si="652"/>
        <v/>
      </c>
      <c r="Z4781" s="21" t="str">
        <f t="shared" si="653"/>
        <v>Thursday</v>
      </c>
      <c r="AA4781" s="21" t="str">
        <f t="shared" si="654"/>
        <v/>
      </c>
      <c r="AB4781" s="21" t="str">
        <f>VLOOKUP(U4781,'Currency Sheet'!A:C,3,)</f>
        <v>DOLLAR</v>
      </c>
      <c r="AC4781" s="42" t="str">
        <f>VLOOKUP(P4781,'Customer List'!B:D,3,)</f>
        <v>Local</v>
      </c>
    </row>
    <row r="4782" spans="1:29" x14ac:dyDescent="0.25">
      <c r="A4782" s="21">
        <v>4779</v>
      </c>
      <c r="B4782" s="21" t="s">
        <v>6348</v>
      </c>
      <c r="C4782" s="30">
        <v>45987</v>
      </c>
      <c r="D4782" s="30">
        <v>45993</v>
      </c>
      <c r="E4782" s="47">
        <v>29.4</v>
      </c>
      <c r="F4782" s="47">
        <f t="shared" si="664"/>
        <v>2587.1999999999998</v>
      </c>
      <c r="G4782" s="48">
        <f t="shared" si="665"/>
        <v>2587.1999999999998</v>
      </c>
      <c r="H4782" s="21">
        <v>400507</v>
      </c>
      <c r="I4782" s="21" t="s">
        <v>4802</v>
      </c>
      <c r="J4782" s="21">
        <v>1</v>
      </c>
      <c r="K4782" s="21">
        <v>1</v>
      </c>
      <c r="L4782" s="21">
        <f t="shared" si="648"/>
        <v>0</v>
      </c>
      <c r="M4782" s="21" t="s">
        <v>6375</v>
      </c>
      <c r="N4782" s="30">
        <v>45995</v>
      </c>
      <c r="O4782" s="48">
        <v>4557</v>
      </c>
      <c r="P4782" s="21" t="s">
        <v>3420</v>
      </c>
      <c r="Q4782" s="21" t="s">
        <v>5959</v>
      </c>
      <c r="R4782" s="21" t="s">
        <v>6376</v>
      </c>
      <c r="S4782" s="3">
        <v>4</v>
      </c>
      <c r="T4782" s="37"/>
      <c r="U4782" s="21" t="s">
        <v>5510</v>
      </c>
      <c r="V4782" s="21" t="str">
        <f>VLOOKUP(P4782,'Customer List'!B:C,2,)</f>
        <v>DELHI</v>
      </c>
      <c r="W4782" s="38"/>
      <c r="X4782" s="30" t="str">
        <f t="shared" si="666"/>
        <v/>
      </c>
      <c r="Y4782" s="21" t="str">
        <f t="shared" si="652"/>
        <v/>
      </c>
      <c r="Z4782" s="21" t="str">
        <f t="shared" si="653"/>
        <v>Thursday</v>
      </c>
      <c r="AA4782" s="21" t="str">
        <f t="shared" si="654"/>
        <v/>
      </c>
      <c r="AB4782" s="21" t="str">
        <f>VLOOKUP(U4782,'Currency Sheet'!A:C,3,)</f>
        <v>DOLLAR</v>
      </c>
      <c r="AC4782" s="42" t="str">
        <f>VLOOKUP(P4782,'Customer List'!B:D,3,)</f>
        <v>Local</v>
      </c>
    </row>
    <row r="4783" spans="1:29" x14ac:dyDescent="0.25">
      <c r="A4783" s="21">
        <v>4780</v>
      </c>
      <c r="B4783" s="21" t="s">
        <v>6348</v>
      </c>
      <c r="C4783" s="30">
        <v>45987</v>
      </c>
      <c r="D4783" s="30">
        <v>45993</v>
      </c>
      <c r="E4783" s="47">
        <v>21.6</v>
      </c>
      <c r="F4783" s="47">
        <f t="shared" si="664"/>
        <v>1900.8000000000002</v>
      </c>
      <c r="G4783" s="48">
        <f t="shared" si="665"/>
        <v>1900.8000000000002</v>
      </c>
      <c r="H4783" s="21">
        <v>400633</v>
      </c>
      <c r="I4783" s="21" t="s">
        <v>4801</v>
      </c>
      <c r="J4783" s="21">
        <v>1</v>
      </c>
      <c r="K4783" s="21">
        <v>1</v>
      </c>
      <c r="L4783" s="21">
        <f t="shared" si="648"/>
        <v>0</v>
      </c>
      <c r="M4783" s="21" t="s">
        <v>6375</v>
      </c>
      <c r="N4783" s="30">
        <v>45995</v>
      </c>
      <c r="O4783" s="48">
        <v>3348</v>
      </c>
      <c r="P4783" s="21" t="s">
        <v>3420</v>
      </c>
      <c r="Q4783" s="21" t="s">
        <v>5959</v>
      </c>
      <c r="R4783" s="21" t="s">
        <v>6376</v>
      </c>
      <c r="S4783" s="3">
        <v>4</v>
      </c>
      <c r="T4783" s="37"/>
      <c r="U4783" s="21" t="s">
        <v>5510</v>
      </c>
      <c r="V4783" s="21" t="str">
        <f>VLOOKUP(P4783,'Customer List'!B:C,2,)</f>
        <v>DELHI</v>
      </c>
      <c r="W4783" s="38"/>
      <c r="X4783" s="30" t="str">
        <f t="shared" si="666"/>
        <v/>
      </c>
      <c r="Y4783" s="21" t="str">
        <f t="shared" si="652"/>
        <v/>
      </c>
      <c r="Z4783" s="21" t="str">
        <f t="shared" si="653"/>
        <v>Thursday</v>
      </c>
      <c r="AA4783" s="21" t="str">
        <f t="shared" si="654"/>
        <v/>
      </c>
      <c r="AB4783" s="21" t="str">
        <f>VLOOKUP(U4783,'Currency Sheet'!A:C,3,)</f>
        <v>DOLLAR</v>
      </c>
      <c r="AC4783" s="42" t="str">
        <f>VLOOKUP(P4783,'Customer List'!B:D,3,)</f>
        <v>Local</v>
      </c>
    </row>
    <row r="4784" spans="1:29" x14ac:dyDescent="0.25">
      <c r="A4784" s="21">
        <v>4781</v>
      </c>
      <c r="B4784" s="21" t="s">
        <v>6348</v>
      </c>
      <c r="C4784" s="30">
        <v>45987</v>
      </c>
      <c r="D4784" s="30">
        <v>45993</v>
      </c>
      <c r="E4784" s="47">
        <v>142.80000000000001</v>
      </c>
      <c r="F4784" s="47">
        <f t="shared" si="664"/>
        <v>12566.400000000001</v>
      </c>
      <c r="G4784" s="48">
        <f t="shared" si="665"/>
        <v>12566.400000000001</v>
      </c>
      <c r="H4784" s="21">
        <v>406410</v>
      </c>
      <c r="I4784" s="21" t="s">
        <v>4806</v>
      </c>
      <c r="J4784" s="21">
        <v>1</v>
      </c>
      <c r="K4784" s="21"/>
      <c r="L4784" s="21">
        <f t="shared" si="648"/>
        <v>1</v>
      </c>
      <c r="M4784" s="21"/>
      <c r="N4784" s="30"/>
      <c r="O4784" s="48"/>
      <c r="P4784" s="21" t="s">
        <v>168</v>
      </c>
      <c r="Q4784" s="21"/>
      <c r="R4784" s="21"/>
      <c r="S4784" s="3">
        <v>4</v>
      </c>
      <c r="T4784" s="37" t="s">
        <v>609</v>
      </c>
      <c r="U4784" s="21" t="s">
        <v>5510</v>
      </c>
      <c r="V4784" s="21" t="str">
        <f>VLOOKUP(P4784,'Customer List'!B:C,2,)</f>
        <v>Bhopal</v>
      </c>
      <c r="W4784" s="38" t="s">
        <v>6378</v>
      </c>
      <c r="X4784" s="30" t="str">
        <f t="shared" si="666"/>
        <v/>
      </c>
      <c r="Y4784" s="21" t="str">
        <f t="shared" si="652"/>
        <v/>
      </c>
      <c r="Z4784" s="21" t="str">
        <f t="shared" si="653"/>
        <v/>
      </c>
      <c r="AA4784" s="21" t="str">
        <f t="shared" si="654"/>
        <v/>
      </c>
      <c r="AB4784" s="21" t="str">
        <f>VLOOKUP(U4784,'Currency Sheet'!A:C,3,)</f>
        <v>DOLLAR</v>
      </c>
      <c r="AC4784" s="42" t="str">
        <f>VLOOKUP(P4784,'Customer List'!B:D,3,)</f>
        <v>OutStation</v>
      </c>
    </row>
    <row r="4785" spans="1:29" x14ac:dyDescent="0.25">
      <c r="A4785" s="21">
        <v>4782</v>
      </c>
      <c r="B4785" s="21" t="s">
        <v>6348</v>
      </c>
      <c r="C4785" s="30">
        <v>45987</v>
      </c>
      <c r="D4785" s="30">
        <v>45993</v>
      </c>
      <c r="E4785" s="47">
        <v>39</v>
      </c>
      <c r="F4785" s="47">
        <f t="shared" si="664"/>
        <v>3432</v>
      </c>
      <c r="G4785" s="48">
        <f t="shared" si="665"/>
        <v>3432</v>
      </c>
      <c r="H4785" s="21">
        <v>420601</v>
      </c>
      <c r="I4785" s="21" t="s">
        <v>5196</v>
      </c>
      <c r="J4785" s="21">
        <v>1</v>
      </c>
      <c r="K4785" s="21"/>
      <c r="L4785" s="21">
        <f t="shared" si="648"/>
        <v>1</v>
      </c>
      <c r="M4785" s="21"/>
      <c r="N4785" s="30"/>
      <c r="O4785" s="48"/>
      <c r="P4785" s="21" t="s">
        <v>168</v>
      </c>
      <c r="Q4785" s="21"/>
      <c r="R4785" s="21"/>
      <c r="S4785" s="3">
        <v>4</v>
      </c>
      <c r="T4785" s="37" t="s">
        <v>609</v>
      </c>
      <c r="U4785" s="21" t="s">
        <v>5510</v>
      </c>
      <c r="V4785" s="21" t="str">
        <f>VLOOKUP(P4785,'Customer List'!B:C,2,)</f>
        <v>Bhopal</v>
      </c>
      <c r="W4785" s="38" t="s">
        <v>6378</v>
      </c>
      <c r="X4785" s="30" t="str">
        <f t="shared" si="666"/>
        <v/>
      </c>
      <c r="Y4785" s="21" t="str">
        <f t="shared" si="652"/>
        <v/>
      </c>
      <c r="Z4785" s="21" t="str">
        <f t="shared" si="653"/>
        <v/>
      </c>
      <c r="AA4785" s="21" t="str">
        <f t="shared" si="654"/>
        <v/>
      </c>
      <c r="AB4785" s="21" t="str">
        <f>VLOOKUP(U4785,'Currency Sheet'!A:C,3,)</f>
        <v>DOLLAR</v>
      </c>
      <c r="AC4785" s="42" t="str">
        <f>VLOOKUP(P4785,'Customer List'!B:D,3,)</f>
        <v>OutStation</v>
      </c>
    </row>
    <row r="4786" spans="1:29" x14ac:dyDescent="0.25">
      <c r="A4786" s="21">
        <v>4783</v>
      </c>
      <c r="B4786" s="21" t="s">
        <v>6348</v>
      </c>
      <c r="C4786" s="30">
        <v>45987</v>
      </c>
      <c r="D4786" s="30">
        <v>45993</v>
      </c>
      <c r="E4786" s="47">
        <v>35.4</v>
      </c>
      <c r="F4786" s="47">
        <f t="shared" si="664"/>
        <v>3115.2</v>
      </c>
      <c r="G4786" s="48">
        <f t="shared" si="665"/>
        <v>3115.2</v>
      </c>
      <c r="H4786" s="21">
        <v>420801</v>
      </c>
      <c r="I4786" s="21" t="s">
        <v>1242</v>
      </c>
      <c r="J4786" s="21">
        <v>1</v>
      </c>
      <c r="K4786" s="21"/>
      <c r="L4786" s="21">
        <f t="shared" ref="L4786:L4811" si="667">J4786-K4786</f>
        <v>1</v>
      </c>
      <c r="M4786" s="21"/>
      <c r="N4786" s="30"/>
      <c r="O4786" s="48"/>
      <c r="P4786" s="21" t="s">
        <v>168</v>
      </c>
      <c r="Q4786" s="21"/>
      <c r="R4786" s="21"/>
      <c r="S4786" s="3">
        <v>4</v>
      </c>
      <c r="T4786" s="37" t="s">
        <v>609</v>
      </c>
      <c r="U4786" s="21" t="s">
        <v>5510</v>
      </c>
      <c r="V4786" s="21" t="str">
        <f>VLOOKUP(P4786,'Customer List'!B:C,2,)</f>
        <v>Bhopal</v>
      </c>
      <c r="W4786" s="38" t="s">
        <v>6378</v>
      </c>
      <c r="X4786" s="30" t="str">
        <f t="shared" si="666"/>
        <v/>
      </c>
      <c r="Y4786" s="21" t="str">
        <f t="shared" si="652"/>
        <v/>
      </c>
      <c r="Z4786" s="21" t="str">
        <f t="shared" si="653"/>
        <v/>
      </c>
      <c r="AA4786" s="21" t="str">
        <f t="shared" si="654"/>
        <v/>
      </c>
      <c r="AB4786" s="21" t="str">
        <f>VLOOKUP(U4786,'Currency Sheet'!A:C,3,)</f>
        <v>DOLLAR</v>
      </c>
      <c r="AC4786" s="42" t="str">
        <f>VLOOKUP(P4786,'Customer List'!B:D,3,)</f>
        <v>OutStation</v>
      </c>
    </row>
    <row r="4787" spans="1:29" x14ac:dyDescent="0.25">
      <c r="A4787" s="21">
        <v>4784</v>
      </c>
      <c r="B4787" s="21" t="s">
        <v>6348</v>
      </c>
      <c r="C4787" s="30">
        <v>45987</v>
      </c>
      <c r="D4787" s="30">
        <v>45993</v>
      </c>
      <c r="E4787" s="47">
        <v>56.4</v>
      </c>
      <c r="F4787" s="47">
        <f t="shared" si="664"/>
        <v>4963.2</v>
      </c>
      <c r="G4787" s="48">
        <f t="shared" si="665"/>
        <v>4963.2</v>
      </c>
      <c r="H4787" s="21">
        <v>421002</v>
      </c>
      <c r="I4787" s="21" t="s">
        <v>4815</v>
      </c>
      <c r="J4787" s="21">
        <v>1</v>
      </c>
      <c r="K4787" s="21"/>
      <c r="L4787" s="21">
        <f t="shared" si="667"/>
        <v>1</v>
      </c>
      <c r="M4787" s="21"/>
      <c r="N4787" s="30"/>
      <c r="O4787" s="48"/>
      <c r="P4787" s="21" t="s">
        <v>168</v>
      </c>
      <c r="Q4787" s="21"/>
      <c r="R4787" s="21"/>
      <c r="S4787" s="3">
        <v>4</v>
      </c>
      <c r="T4787" s="37" t="s">
        <v>609</v>
      </c>
      <c r="U4787" s="21" t="s">
        <v>5510</v>
      </c>
      <c r="V4787" s="21" t="str">
        <f>VLOOKUP(P4787,'Customer List'!B:C,2,)</f>
        <v>Bhopal</v>
      </c>
      <c r="W4787" s="38" t="s">
        <v>6378</v>
      </c>
      <c r="X4787" s="30" t="str">
        <f t="shared" si="666"/>
        <v/>
      </c>
      <c r="Y4787" s="21" t="str">
        <f t="shared" ref="Y4787:Y4804" si="668">IF(X4787="", "", X4787-N4787)</f>
        <v/>
      </c>
      <c r="Z4787" s="21" t="str">
        <f t="shared" ref="Z4787:Z4804" si="669">IF(N4787="", "", TEXT(N4787, "dddd"))</f>
        <v/>
      </c>
      <c r="AA4787" s="21" t="str">
        <f t="shared" ref="AA4787:AA4804" si="670">IF(X4787="", "", TEXT(X4787, "dddd"))</f>
        <v/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x14ac:dyDescent="0.25">
      <c r="A4788" s="21">
        <v>4785</v>
      </c>
      <c r="B4788" s="21" t="s">
        <v>6348</v>
      </c>
      <c r="C4788" s="30">
        <v>45987</v>
      </c>
      <c r="D4788" s="30">
        <v>45993</v>
      </c>
      <c r="E4788" s="47">
        <v>32.4</v>
      </c>
      <c r="F4788" s="47">
        <f t="shared" si="664"/>
        <v>2851.2</v>
      </c>
      <c r="G4788" s="48">
        <f t="shared" si="665"/>
        <v>2851.2</v>
      </c>
      <c r="H4788" s="21">
        <v>421301</v>
      </c>
      <c r="I4788" s="21" t="s">
        <v>1606</v>
      </c>
      <c r="J4788" s="21">
        <v>1</v>
      </c>
      <c r="K4788" s="21">
        <v>1</v>
      </c>
      <c r="L4788" s="21">
        <f t="shared" si="667"/>
        <v>0</v>
      </c>
      <c r="M4788" s="21" t="s">
        <v>6379</v>
      </c>
      <c r="N4788" s="30">
        <v>45994</v>
      </c>
      <c r="O4788" s="48">
        <v>8370</v>
      </c>
      <c r="P4788" s="21" t="s">
        <v>6349</v>
      </c>
      <c r="Q4788" s="21">
        <v>58158882725</v>
      </c>
      <c r="R4788" s="21" t="s">
        <v>6107</v>
      </c>
      <c r="S4788" s="3">
        <v>4</v>
      </c>
      <c r="T4788" s="37"/>
      <c r="U4788" s="21" t="s">
        <v>5510</v>
      </c>
      <c r="V4788" s="21" t="str">
        <f>VLOOKUP(P4788,'Customer List'!B:C,2,)</f>
        <v>Kolkata</v>
      </c>
      <c r="W4788" s="38"/>
      <c r="X4788" s="30">
        <v>45995</v>
      </c>
      <c r="Y4788" s="21">
        <f t="shared" si="668"/>
        <v>1</v>
      </c>
      <c r="Z4788" s="21" t="str">
        <f t="shared" si="669"/>
        <v>Wednesday</v>
      </c>
      <c r="AA4788" s="21" t="str">
        <f>IF(X4788="", "", TEXT(X4788, "dddd"))</f>
        <v>Thursday</v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x14ac:dyDescent="0.25">
      <c r="A4789" s="21">
        <v>4786</v>
      </c>
      <c r="B4789" s="21" t="s">
        <v>6348</v>
      </c>
      <c r="C4789" s="30">
        <v>45987</v>
      </c>
      <c r="D4789" s="30">
        <v>45993</v>
      </c>
      <c r="E4789" s="47">
        <v>49.8</v>
      </c>
      <c r="F4789" s="47">
        <f t="shared" si="664"/>
        <v>4382.3999999999996</v>
      </c>
      <c r="G4789" s="48">
        <f t="shared" si="665"/>
        <v>4382.3999999999996</v>
      </c>
      <c r="H4789" s="21">
        <v>423113</v>
      </c>
      <c r="I4789" s="21" t="s">
        <v>1504</v>
      </c>
      <c r="J4789" s="21">
        <v>1</v>
      </c>
      <c r="K4789" s="21">
        <v>1</v>
      </c>
      <c r="L4789" s="21">
        <f t="shared" si="667"/>
        <v>0</v>
      </c>
      <c r="M4789" s="21" t="s">
        <v>6426</v>
      </c>
      <c r="N4789" s="30">
        <v>45997</v>
      </c>
      <c r="O4789" s="48">
        <v>7885</v>
      </c>
      <c r="P4789" s="21" t="s">
        <v>1133</v>
      </c>
      <c r="Q4789" s="21">
        <v>58159043526</v>
      </c>
      <c r="R4789" s="21" t="s">
        <v>5912</v>
      </c>
      <c r="S4789" s="3">
        <v>-20</v>
      </c>
      <c r="T4789" s="37"/>
      <c r="U4789" s="21" t="s">
        <v>5510</v>
      </c>
      <c r="V4789" s="21" t="str">
        <f>VLOOKUP(P4789,'Customer List'!B:C,2,)</f>
        <v>Kerala</v>
      </c>
      <c r="W4789" s="38" t="s">
        <v>6371</v>
      </c>
      <c r="X4789" s="30">
        <v>46000</v>
      </c>
      <c r="Y4789" s="21">
        <f t="shared" si="668"/>
        <v>3</v>
      </c>
      <c r="Z4789" s="21" t="str">
        <f t="shared" si="669"/>
        <v>Saturday</v>
      </c>
      <c r="AA4789" s="21" t="str">
        <f t="shared" si="670"/>
        <v>Tuesday</v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x14ac:dyDescent="0.25">
      <c r="A4790" s="21">
        <v>4787</v>
      </c>
      <c r="B4790" s="21" t="s">
        <v>6348</v>
      </c>
      <c r="C4790" s="30">
        <v>45987</v>
      </c>
      <c r="D4790" s="30">
        <v>45993</v>
      </c>
      <c r="E4790" s="47">
        <v>53.4</v>
      </c>
      <c r="F4790" s="47">
        <f t="shared" si="664"/>
        <v>4699.2</v>
      </c>
      <c r="G4790" s="48">
        <f t="shared" si="665"/>
        <v>4699.2</v>
      </c>
      <c r="H4790" s="21">
        <v>423301</v>
      </c>
      <c r="I4790" s="21" t="s">
        <v>6344</v>
      </c>
      <c r="J4790" s="21">
        <v>1</v>
      </c>
      <c r="K4790" s="21"/>
      <c r="L4790" s="21">
        <f t="shared" si="667"/>
        <v>1</v>
      </c>
      <c r="M4790" s="21"/>
      <c r="N4790" s="30"/>
      <c r="O4790" s="48"/>
      <c r="P4790" s="21" t="s">
        <v>168</v>
      </c>
      <c r="Q4790" s="21"/>
      <c r="R4790" s="21"/>
      <c r="S4790" s="3">
        <v>-20</v>
      </c>
      <c r="T4790" s="37"/>
      <c r="U4790" s="21" t="s">
        <v>5510</v>
      </c>
      <c r="V4790" s="21" t="str">
        <f>VLOOKUP(P4790,'Customer List'!B:C,2,)</f>
        <v>Bhopal</v>
      </c>
      <c r="W4790" s="38" t="s">
        <v>6378</v>
      </c>
      <c r="X4790" s="30" t="str">
        <f t="shared" ref="X4790" si="671">IF(OR(R4790 = "PRIYANKA MADAM", R4790 = "DEEPAK", R4790 = "PORTER"),N4790,"")</f>
        <v/>
      </c>
      <c r="Y4790" s="21" t="str">
        <f t="shared" si="668"/>
        <v/>
      </c>
      <c r="Z4790" s="21" t="str">
        <f t="shared" si="669"/>
        <v/>
      </c>
      <c r="AA4790" s="21" t="str">
        <f t="shared" si="670"/>
        <v/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x14ac:dyDescent="0.25">
      <c r="A4791" s="21">
        <v>4788</v>
      </c>
      <c r="B4791" s="21" t="s">
        <v>6348</v>
      </c>
      <c r="C4791" s="30">
        <v>45987</v>
      </c>
      <c r="D4791" s="30">
        <v>45993</v>
      </c>
      <c r="E4791" s="47">
        <v>159</v>
      </c>
      <c r="F4791" s="47">
        <f t="shared" si="664"/>
        <v>13992</v>
      </c>
      <c r="G4791" s="48">
        <f t="shared" si="665"/>
        <v>13992</v>
      </c>
      <c r="H4791" s="21">
        <v>431301</v>
      </c>
      <c r="I4791" s="21" t="s">
        <v>5545</v>
      </c>
      <c r="J4791" s="21">
        <v>1</v>
      </c>
      <c r="K4791" s="21">
        <v>1</v>
      </c>
      <c r="L4791" s="21">
        <f t="shared" si="667"/>
        <v>0</v>
      </c>
      <c r="M4791" s="21" t="s">
        <v>6426</v>
      </c>
      <c r="N4791" s="30">
        <v>45997</v>
      </c>
      <c r="O4791" s="48">
        <v>25175</v>
      </c>
      <c r="P4791" s="21" t="s">
        <v>1133</v>
      </c>
      <c r="Q4791" s="21">
        <v>58159043526</v>
      </c>
      <c r="R4791" s="21" t="s">
        <v>5912</v>
      </c>
      <c r="S4791" s="3">
        <v>4</v>
      </c>
      <c r="T4791" s="37"/>
      <c r="U4791" s="21" t="s">
        <v>5510</v>
      </c>
      <c r="V4791" s="21" t="str">
        <f>VLOOKUP(P4791,'Customer List'!B:C,2,)</f>
        <v>Kerala</v>
      </c>
      <c r="W4791" s="38" t="s">
        <v>6371</v>
      </c>
      <c r="X4791" s="30">
        <v>46000</v>
      </c>
      <c r="Y4791" s="21">
        <f t="shared" si="668"/>
        <v>3</v>
      </c>
      <c r="Z4791" s="21" t="str">
        <f t="shared" si="669"/>
        <v>Saturday</v>
      </c>
      <c r="AA4791" s="21" t="str">
        <f t="shared" si="670"/>
        <v>Tuesday</v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x14ac:dyDescent="0.25">
      <c r="A4792" s="21">
        <v>4789</v>
      </c>
      <c r="B4792" s="21" t="s">
        <v>6348</v>
      </c>
      <c r="C4792" s="30">
        <v>45987</v>
      </c>
      <c r="D4792" s="30">
        <v>45993</v>
      </c>
      <c r="E4792" s="47">
        <v>362.25</v>
      </c>
      <c r="F4792" s="47">
        <f t="shared" si="664"/>
        <v>31878</v>
      </c>
      <c r="G4792" s="48">
        <f t="shared" si="665"/>
        <v>31878</v>
      </c>
      <c r="H4792" s="21">
        <v>480008</v>
      </c>
      <c r="I4792" s="21" t="s">
        <v>6144</v>
      </c>
      <c r="J4792" s="21">
        <v>1</v>
      </c>
      <c r="K4792" s="21">
        <v>1</v>
      </c>
      <c r="L4792" s="21">
        <f t="shared" si="667"/>
        <v>0</v>
      </c>
      <c r="M4792" s="21" t="s">
        <v>6391</v>
      </c>
      <c r="N4792" s="30">
        <v>45994</v>
      </c>
      <c r="O4792" s="48">
        <v>52405.5</v>
      </c>
      <c r="P4792" s="21" t="s">
        <v>2069</v>
      </c>
      <c r="Q4792" s="21">
        <v>58158881970</v>
      </c>
      <c r="R4792" s="21" t="s">
        <v>6107</v>
      </c>
      <c r="S4792" s="3">
        <v>4</v>
      </c>
      <c r="T4792" s="37"/>
      <c r="U4792" s="21" t="s">
        <v>5510</v>
      </c>
      <c r="V4792" s="21" t="str">
        <f>VLOOKUP(P4792,'Customer List'!B:C,2,)</f>
        <v>Kolkata</v>
      </c>
      <c r="W4792" s="38"/>
      <c r="X4792" s="30">
        <v>45995</v>
      </c>
      <c r="Y4792" s="21">
        <f t="shared" si="668"/>
        <v>1</v>
      </c>
      <c r="Z4792" s="21" t="str">
        <f t="shared" si="669"/>
        <v>Wednesday</v>
      </c>
      <c r="AA4792" s="21" t="str">
        <f>IF(X4792="", "", TEXT(X4792, "dddd"))</f>
        <v>Thursday</v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x14ac:dyDescent="0.25">
      <c r="A4793" s="21">
        <v>4790</v>
      </c>
      <c r="B4793" s="21" t="s">
        <v>6348</v>
      </c>
      <c r="C4793" s="30">
        <v>45987</v>
      </c>
      <c r="D4793" s="30">
        <v>45993</v>
      </c>
      <c r="E4793" s="47">
        <v>150.5</v>
      </c>
      <c r="F4793" s="47">
        <f t="shared" si="664"/>
        <v>13244</v>
      </c>
      <c r="G4793" s="48">
        <f t="shared" si="665"/>
        <v>13244</v>
      </c>
      <c r="H4793" s="21">
        <v>500345</v>
      </c>
      <c r="I4793" s="21" t="s">
        <v>5078</v>
      </c>
      <c r="J4793" s="21">
        <v>1</v>
      </c>
      <c r="K4793" s="21"/>
      <c r="L4793" s="21">
        <f t="shared" si="667"/>
        <v>1</v>
      </c>
      <c r="M4793" s="21"/>
      <c r="N4793" s="30"/>
      <c r="O4793" s="48"/>
      <c r="P4793" s="21" t="s">
        <v>168</v>
      </c>
      <c r="Q4793" s="21"/>
      <c r="R4793" s="21"/>
      <c r="S4793" s="3">
        <v>4</v>
      </c>
      <c r="T4793" s="37"/>
      <c r="U4793" s="21" t="s">
        <v>5510</v>
      </c>
      <c r="V4793" s="21" t="str">
        <f>VLOOKUP(P4793,'Customer List'!B:C,2,)</f>
        <v>Bhopal</v>
      </c>
      <c r="W4793" s="38" t="s">
        <v>6378</v>
      </c>
      <c r="X4793" s="30" t="str">
        <f t="shared" ref="X4793:X4798" si="672">IF(OR(R4793 = "PRIYANKA MADAM", R4793 = "DEEPAK", R4793 = "PORTER"),N4793,"")</f>
        <v/>
      </c>
      <c r="Y4793" s="21" t="str">
        <f t="shared" si="668"/>
        <v/>
      </c>
      <c r="Z4793" s="21" t="str">
        <f t="shared" si="669"/>
        <v/>
      </c>
      <c r="AA4793" s="21" t="str">
        <f t="shared" si="670"/>
        <v/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x14ac:dyDescent="0.25">
      <c r="A4794" s="21">
        <v>4791</v>
      </c>
      <c r="B4794" s="21" t="s">
        <v>6348</v>
      </c>
      <c r="C4794" s="30">
        <v>45987</v>
      </c>
      <c r="D4794" s="30">
        <v>45993</v>
      </c>
      <c r="E4794" s="47">
        <v>126</v>
      </c>
      <c r="F4794" s="47">
        <f t="shared" si="664"/>
        <v>11088</v>
      </c>
      <c r="G4794" s="48">
        <f t="shared" si="665"/>
        <v>11088</v>
      </c>
      <c r="H4794" s="21">
        <v>500847</v>
      </c>
      <c r="I4794" s="21" t="s">
        <v>6041</v>
      </c>
      <c r="J4794" s="21">
        <v>1</v>
      </c>
      <c r="K4794" s="21"/>
      <c r="L4794" s="21">
        <f t="shared" si="667"/>
        <v>1</v>
      </c>
      <c r="M4794" s="21"/>
      <c r="N4794" s="30"/>
      <c r="O4794" s="48"/>
      <c r="P4794" s="21" t="s">
        <v>168</v>
      </c>
      <c r="Q4794" s="21"/>
      <c r="R4794" s="21"/>
      <c r="S4794" s="3">
        <v>4</v>
      </c>
      <c r="T4794" s="37"/>
      <c r="U4794" s="21" t="s">
        <v>5510</v>
      </c>
      <c r="V4794" s="21" t="str">
        <f>VLOOKUP(P4794,'Customer List'!B:C,2,)</f>
        <v>Bhopal</v>
      </c>
      <c r="W4794" s="38" t="s">
        <v>6378</v>
      </c>
      <c r="X4794" s="30" t="str">
        <f t="shared" si="672"/>
        <v/>
      </c>
      <c r="Y4794" s="21" t="str">
        <f t="shared" si="668"/>
        <v/>
      </c>
      <c r="Z4794" s="21" t="str">
        <f t="shared" si="669"/>
        <v/>
      </c>
      <c r="AA4794" s="21" t="str">
        <f t="shared" si="670"/>
        <v/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x14ac:dyDescent="0.25">
      <c r="A4795" s="21">
        <v>4792</v>
      </c>
      <c r="B4795" s="21" t="s">
        <v>6348</v>
      </c>
      <c r="C4795" s="30">
        <v>45987</v>
      </c>
      <c r="D4795" s="30">
        <v>45993</v>
      </c>
      <c r="E4795" s="47">
        <v>171.6</v>
      </c>
      <c r="F4795" s="47">
        <f t="shared" si="664"/>
        <v>15100.8</v>
      </c>
      <c r="G4795" s="48">
        <f t="shared" si="665"/>
        <v>15100.8</v>
      </c>
      <c r="H4795" s="21">
        <v>505010</v>
      </c>
      <c r="I4795" s="21" t="s">
        <v>5199</v>
      </c>
      <c r="J4795" s="21">
        <v>1</v>
      </c>
      <c r="K4795" s="21">
        <v>1</v>
      </c>
      <c r="L4795" s="21">
        <f t="shared" si="667"/>
        <v>0</v>
      </c>
      <c r="M4795" s="21" t="s">
        <v>6424</v>
      </c>
      <c r="N4795" s="30">
        <v>45997</v>
      </c>
      <c r="O4795" s="48">
        <v>26598</v>
      </c>
      <c r="P4795" s="21" t="s">
        <v>26</v>
      </c>
      <c r="Q4795" s="21" t="s">
        <v>6431</v>
      </c>
      <c r="R4795" s="21" t="s">
        <v>5912</v>
      </c>
      <c r="S4795" s="3">
        <v>4</v>
      </c>
      <c r="T4795" s="37"/>
      <c r="U4795" s="21" t="s">
        <v>5510</v>
      </c>
      <c r="V4795" s="21" t="str">
        <f>VLOOKUP(P4795,'Customer List'!B:C,2,)</f>
        <v>Chandigarh</v>
      </c>
      <c r="W4795" s="38" t="s">
        <v>6371</v>
      </c>
      <c r="X4795" s="30">
        <v>46000</v>
      </c>
      <c r="Y4795" s="21">
        <f t="shared" si="668"/>
        <v>3</v>
      </c>
      <c r="Z4795" s="21" t="str">
        <f t="shared" si="669"/>
        <v>Saturday</v>
      </c>
      <c r="AA4795" s="21" t="str">
        <f t="shared" si="670"/>
        <v>Tuesday</v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x14ac:dyDescent="0.25">
      <c r="A4796" s="21">
        <v>4793</v>
      </c>
      <c r="B4796" s="21" t="s">
        <v>6348</v>
      </c>
      <c r="C4796" s="30">
        <v>45987</v>
      </c>
      <c r="D4796" s="30">
        <v>45993</v>
      </c>
      <c r="E4796" s="47">
        <v>191.1</v>
      </c>
      <c r="F4796" s="47">
        <f t="shared" si="664"/>
        <v>16816.8</v>
      </c>
      <c r="G4796" s="48">
        <f t="shared" si="665"/>
        <v>16816.8</v>
      </c>
      <c r="H4796" s="21">
        <v>505031</v>
      </c>
      <c r="I4796" s="21" t="s">
        <v>5199</v>
      </c>
      <c r="J4796" s="21">
        <v>1</v>
      </c>
      <c r="K4796" s="21"/>
      <c r="L4796" s="21">
        <f t="shared" si="667"/>
        <v>1</v>
      </c>
      <c r="M4796" s="21"/>
      <c r="N4796" s="30"/>
      <c r="O4796" s="48"/>
      <c r="P4796" s="21" t="s">
        <v>168</v>
      </c>
      <c r="Q4796" s="21"/>
      <c r="R4796" s="21"/>
      <c r="S4796" s="3">
        <v>4</v>
      </c>
      <c r="T4796" s="37"/>
      <c r="U4796" s="21" t="s">
        <v>5510</v>
      </c>
      <c r="V4796" s="21" t="str">
        <f>VLOOKUP(P4796,'Customer List'!B:C,2,)</f>
        <v>Bhopal</v>
      </c>
      <c r="W4796" s="38" t="s">
        <v>6378</v>
      </c>
      <c r="X4796" s="30" t="str">
        <f t="shared" si="672"/>
        <v/>
      </c>
      <c r="Y4796" s="21" t="str">
        <f t="shared" si="668"/>
        <v/>
      </c>
      <c r="Z4796" s="21" t="str">
        <f t="shared" si="669"/>
        <v/>
      </c>
      <c r="AA4796" s="21" t="str">
        <f t="shared" si="670"/>
        <v/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x14ac:dyDescent="0.25">
      <c r="A4797" s="21">
        <v>4794</v>
      </c>
      <c r="B4797" s="21" t="s">
        <v>6348</v>
      </c>
      <c r="C4797" s="30">
        <v>45987</v>
      </c>
      <c r="D4797" s="30">
        <v>45993</v>
      </c>
      <c r="E4797" s="47">
        <v>59.4</v>
      </c>
      <c r="F4797" s="47">
        <f t="shared" si="664"/>
        <v>5227.2</v>
      </c>
      <c r="G4797" s="48">
        <f t="shared" si="665"/>
        <v>10454.4</v>
      </c>
      <c r="H4797" s="21">
        <v>505806</v>
      </c>
      <c r="I4797" s="21" t="s">
        <v>4824</v>
      </c>
      <c r="J4797" s="21">
        <v>2</v>
      </c>
      <c r="K4797" s="21">
        <v>2</v>
      </c>
      <c r="L4797" s="21">
        <f t="shared" si="667"/>
        <v>0</v>
      </c>
      <c r="M4797" s="21" t="s">
        <v>6424</v>
      </c>
      <c r="N4797" s="30">
        <v>45997</v>
      </c>
      <c r="O4797" s="48">
        <v>18414</v>
      </c>
      <c r="P4797" s="21" t="s">
        <v>26</v>
      </c>
      <c r="Q4797" s="21" t="s">
        <v>6431</v>
      </c>
      <c r="R4797" s="21" t="s">
        <v>5912</v>
      </c>
      <c r="S4797" s="3">
        <v>4</v>
      </c>
      <c r="T4797" s="37"/>
      <c r="U4797" s="21" t="s">
        <v>5510</v>
      </c>
      <c r="V4797" s="21" t="str">
        <f>VLOOKUP(P4797,'Customer List'!B:C,2,)</f>
        <v>Chandigarh</v>
      </c>
      <c r="W4797" s="38" t="s">
        <v>6371</v>
      </c>
      <c r="X4797" s="30">
        <v>46000</v>
      </c>
      <c r="Y4797" s="21">
        <f t="shared" si="668"/>
        <v>3</v>
      </c>
      <c r="Z4797" s="21" t="str">
        <f t="shared" si="669"/>
        <v>Saturday</v>
      </c>
      <c r="AA4797" s="21" t="str">
        <f t="shared" si="670"/>
        <v>Tuesday</v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x14ac:dyDescent="0.25">
      <c r="A4798" s="21">
        <v>4795</v>
      </c>
      <c r="B4798" s="21" t="s">
        <v>6348</v>
      </c>
      <c r="C4798" s="30">
        <v>45987</v>
      </c>
      <c r="D4798" s="30">
        <v>45993</v>
      </c>
      <c r="E4798" s="47">
        <v>169.4</v>
      </c>
      <c r="F4798" s="47">
        <f t="shared" si="664"/>
        <v>14907.2</v>
      </c>
      <c r="G4798" s="48">
        <f t="shared" si="665"/>
        <v>14907.2</v>
      </c>
      <c r="H4798" s="21">
        <v>505830</v>
      </c>
      <c r="I4798" s="21" t="s">
        <v>4824</v>
      </c>
      <c r="J4798" s="21">
        <v>1</v>
      </c>
      <c r="K4798" s="21"/>
      <c r="L4798" s="21">
        <f t="shared" si="667"/>
        <v>1</v>
      </c>
      <c r="M4798" s="21"/>
      <c r="N4798" s="30"/>
      <c r="O4798" s="48"/>
      <c r="P4798" s="21" t="s">
        <v>168</v>
      </c>
      <c r="Q4798" s="21"/>
      <c r="R4798" s="21"/>
      <c r="S4798" s="3">
        <v>4</v>
      </c>
      <c r="T4798" s="37"/>
      <c r="U4798" s="21" t="s">
        <v>5510</v>
      </c>
      <c r="V4798" s="21" t="str">
        <f>VLOOKUP(P4798,'Customer List'!B:C,2,)</f>
        <v>Bhopal</v>
      </c>
      <c r="W4798" s="38" t="s">
        <v>6378</v>
      </c>
      <c r="X4798" s="30" t="str">
        <f t="shared" si="672"/>
        <v/>
      </c>
      <c r="Y4798" s="21" t="str">
        <f t="shared" si="668"/>
        <v/>
      </c>
      <c r="Z4798" s="21" t="str">
        <f t="shared" si="669"/>
        <v/>
      </c>
      <c r="AA4798" s="21" t="str">
        <f t="shared" si="670"/>
        <v/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x14ac:dyDescent="0.25">
      <c r="A4799" s="21">
        <v>4796</v>
      </c>
      <c r="B4799" s="21" t="s">
        <v>6348</v>
      </c>
      <c r="C4799" s="30">
        <v>45987</v>
      </c>
      <c r="D4799" s="30">
        <v>45993</v>
      </c>
      <c r="E4799" s="47">
        <v>208.2</v>
      </c>
      <c r="F4799" s="47">
        <f t="shared" si="664"/>
        <v>18321.599999999999</v>
      </c>
      <c r="G4799" s="48">
        <f t="shared" si="665"/>
        <v>18321.599999999999</v>
      </c>
      <c r="H4799" s="21">
        <v>591706</v>
      </c>
      <c r="I4799" s="21" t="s">
        <v>6345</v>
      </c>
      <c r="J4799" s="21">
        <v>1</v>
      </c>
      <c r="K4799" s="21">
        <v>1</v>
      </c>
      <c r="L4799" s="21">
        <f t="shared" si="667"/>
        <v>0</v>
      </c>
      <c r="M4799" s="21" t="s">
        <v>6387</v>
      </c>
      <c r="N4799" s="30">
        <v>45994</v>
      </c>
      <c r="O4799" s="48">
        <v>37649.5</v>
      </c>
      <c r="P4799" s="21" t="s">
        <v>298</v>
      </c>
      <c r="Q4799" s="21">
        <v>58158883576</v>
      </c>
      <c r="R4799" s="21" t="s">
        <v>6107</v>
      </c>
      <c r="S4799" s="3">
        <v>-20</v>
      </c>
      <c r="T4799" s="37"/>
      <c r="U4799" s="21" t="s">
        <v>5510</v>
      </c>
      <c r="V4799" s="21" t="str">
        <f>VLOOKUP(P4799,'Customer List'!B:C,2,)</f>
        <v>Banglore</v>
      </c>
      <c r="W4799" s="38"/>
      <c r="X4799" s="30">
        <v>45995</v>
      </c>
      <c r="Y4799" s="21">
        <f t="shared" si="668"/>
        <v>1</v>
      </c>
      <c r="Z4799" s="21" t="str">
        <f t="shared" si="669"/>
        <v>Wednesday</v>
      </c>
      <c r="AA4799" s="21" t="str">
        <f t="shared" si="670"/>
        <v>Thursday</v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x14ac:dyDescent="0.25">
      <c r="A4800" s="21">
        <v>4797</v>
      </c>
      <c r="B4800" s="21" t="s">
        <v>6348</v>
      </c>
      <c r="C4800" s="30">
        <v>45987</v>
      </c>
      <c r="D4800" s="30">
        <v>45993</v>
      </c>
      <c r="E4800" s="47">
        <v>77.400000000000006</v>
      </c>
      <c r="F4800" s="47">
        <f t="shared" si="664"/>
        <v>6811.2000000000007</v>
      </c>
      <c r="G4800" s="48">
        <f t="shared" si="665"/>
        <v>6811.2000000000007</v>
      </c>
      <c r="H4800" s="21">
        <v>640949</v>
      </c>
      <c r="I4800" s="21" t="s">
        <v>5204</v>
      </c>
      <c r="J4800" s="21">
        <v>1</v>
      </c>
      <c r="K4800" s="21"/>
      <c r="L4800" s="21">
        <f t="shared" si="667"/>
        <v>1</v>
      </c>
      <c r="M4800" s="21"/>
      <c r="N4800" s="30"/>
      <c r="O4800" s="48"/>
      <c r="P4800" s="21" t="s">
        <v>168</v>
      </c>
      <c r="Q4800" s="21"/>
      <c r="R4800" s="21"/>
      <c r="S4800" s="3">
        <v>4</v>
      </c>
      <c r="T4800" s="37"/>
      <c r="U4800" s="21" t="s">
        <v>5510</v>
      </c>
      <c r="V4800" s="21" t="str">
        <f>VLOOKUP(P4800,'Customer List'!B:C,2,)</f>
        <v>Bhopal</v>
      </c>
      <c r="W4800" s="38" t="s">
        <v>6378</v>
      </c>
      <c r="X4800" s="30" t="str">
        <f t="shared" ref="X4800:X4804" si="673">IF(OR(R4800 = "PRIYANKA MADAM", R4800 = "DEEPAK", R4800 = "PORTER"),N4800,"")</f>
        <v/>
      </c>
      <c r="Y4800" s="21" t="str">
        <f t="shared" si="668"/>
        <v/>
      </c>
      <c r="Z4800" s="21" t="str">
        <f t="shared" si="669"/>
        <v/>
      </c>
      <c r="AA4800" s="21" t="str">
        <f t="shared" si="670"/>
        <v/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x14ac:dyDescent="0.25">
      <c r="A4801" s="21">
        <v>4798</v>
      </c>
      <c r="B4801" s="21" t="s">
        <v>6348</v>
      </c>
      <c r="C4801" s="30">
        <v>45987</v>
      </c>
      <c r="D4801" s="30">
        <v>45993</v>
      </c>
      <c r="E4801" s="47">
        <v>95.4</v>
      </c>
      <c r="F4801" s="47">
        <f t="shared" si="664"/>
        <v>8395.2000000000007</v>
      </c>
      <c r="G4801" s="48">
        <f t="shared" si="665"/>
        <v>8395.2000000000007</v>
      </c>
      <c r="H4801" s="21">
        <v>654003</v>
      </c>
      <c r="I4801" s="21" t="s">
        <v>6346</v>
      </c>
      <c r="J4801" s="21">
        <v>1</v>
      </c>
      <c r="K4801" s="21">
        <v>1</v>
      </c>
      <c r="L4801" s="21">
        <f t="shared" si="667"/>
        <v>0</v>
      </c>
      <c r="M4801" s="21" t="s">
        <v>6424</v>
      </c>
      <c r="N4801" s="30">
        <v>45997</v>
      </c>
      <c r="O4801" s="48">
        <v>14783</v>
      </c>
      <c r="P4801" s="21" t="s">
        <v>26</v>
      </c>
      <c r="Q4801" s="21" t="s">
        <v>6431</v>
      </c>
      <c r="R4801" s="21" t="s">
        <v>5912</v>
      </c>
      <c r="S4801" s="3">
        <v>4</v>
      </c>
      <c r="T4801" s="37"/>
      <c r="U4801" s="21" t="s">
        <v>5510</v>
      </c>
      <c r="V4801" s="21" t="str">
        <f>VLOOKUP(P4801,'Customer List'!B:C,2,)</f>
        <v>Chandigarh</v>
      </c>
      <c r="W4801" s="38" t="s">
        <v>6371</v>
      </c>
      <c r="X4801" s="30">
        <v>46000</v>
      </c>
      <c r="Y4801" s="21">
        <f t="shared" si="668"/>
        <v>3</v>
      </c>
      <c r="Z4801" s="21" t="str">
        <f t="shared" si="669"/>
        <v>Saturday</v>
      </c>
      <c r="AA4801" s="21" t="str">
        <f t="shared" si="670"/>
        <v>Tuesday</v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x14ac:dyDescent="0.25">
      <c r="A4802" s="21">
        <v>4799</v>
      </c>
      <c r="B4802" s="21" t="s">
        <v>6348</v>
      </c>
      <c r="C4802" s="30">
        <v>45987</v>
      </c>
      <c r="D4802" s="30">
        <v>45993</v>
      </c>
      <c r="E4802" s="47">
        <v>234</v>
      </c>
      <c r="F4802" s="47">
        <f t="shared" si="664"/>
        <v>20592</v>
      </c>
      <c r="G4802" s="48">
        <f t="shared" si="665"/>
        <v>20592</v>
      </c>
      <c r="H4802" s="21">
        <v>696814</v>
      </c>
      <c r="I4802" s="21" t="s">
        <v>6152</v>
      </c>
      <c r="J4802" s="21">
        <v>1</v>
      </c>
      <c r="K4802" s="21"/>
      <c r="L4802" s="21">
        <f t="shared" si="667"/>
        <v>1</v>
      </c>
      <c r="M4802" s="21"/>
      <c r="N4802" s="30"/>
      <c r="O4802" s="48"/>
      <c r="P4802" s="21" t="s">
        <v>168</v>
      </c>
      <c r="Q4802" s="21"/>
      <c r="R4802" s="21"/>
      <c r="S4802" s="3">
        <v>4</v>
      </c>
      <c r="T4802" s="37"/>
      <c r="U4802" s="21" t="s">
        <v>5510</v>
      </c>
      <c r="V4802" s="21" t="str">
        <f>VLOOKUP(P4802,'Customer List'!B:C,2,)</f>
        <v>Bhopal</v>
      </c>
      <c r="W4802" s="38" t="s">
        <v>6378</v>
      </c>
      <c r="X4802" s="30" t="str">
        <f t="shared" si="673"/>
        <v/>
      </c>
      <c r="Y4802" s="21" t="str">
        <f t="shared" si="668"/>
        <v/>
      </c>
      <c r="Z4802" s="21" t="str">
        <f t="shared" si="669"/>
        <v/>
      </c>
      <c r="AA4802" s="21" t="str">
        <f t="shared" si="670"/>
        <v/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x14ac:dyDescent="0.25">
      <c r="A4803" s="21">
        <v>4800</v>
      </c>
      <c r="B4803" s="21" t="s">
        <v>6348</v>
      </c>
      <c r="C4803" s="30">
        <v>45987</v>
      </c>
      <c r="D4803" s="30">
        <v>45993</v>
      </c>
      <c r="E4803" s="47">
        <v>1056.5999999999999</v>
      </c>
      <c r="F4803" s="47">
        <f t="shared" si="664"/>
        <v>92980.799999999988</v>
      </c>
      <c r="G4803" s="48">
        <f t="shared" si="665"/>
        <v>92980.799999999988</v>
      </c>
      <c r="H4803" s="21">
        <v>740809</v>
      </c>
      <c r="I4803" s="21" t="s">
        <v>4833</v>
      </c>
      <c r="J4803" s="21">
        <v>1</v>
      </c>
      <c r="K4803" s="21">
        <v>1</v>
      </c>
      <c r="L4803" s="21">
        <f t="shared" si="667"/>
        <v>0</v>
      </c>
      <c r="M4803" s="21" t="s">
        <v>6393</v>
      </c>
      <c r="N4803" s="30">
        <v>45994</v>
      </c>
      <c r="O4803" s="48">
        <v>191069</v>
      </c>
      <c r="P4803" s="21" t="s">
        <v>630</v>
      </c>
      <c r="Q4803" s="21">
        <v>58158883425</v>
      </c>
      <c r="R4803" s="21" t="s">
        <v>6107</v>
      </c>
      <c r="S4803" s="3">
        <v>4</v>
      </c>
      <c r="T4803" s="37"/>
      <c r="U4803" s="21" t="s">
        <v>5510</v>
      </c>
      <c r="V4803" s="21" t="str">
        <f>VLOOKUP(P4803,'Customer List'!B:C,2,)</f>
        <v>Telangana</v>
      </c>
      <c r="W4803" s="38"/>
      <c r="X4803" s="30">
        <v>45996</v>
      </c>
      <c r="Y4803" s="21">
        <f t="shared" si="668"/>
        <v>2</v>
      </c>
      <c r="Z4803" s="21" t="str">
        <f t="shared" si="669"/>
        <v>Wednesday</v>
      </c>
      <c r="AA4803" s="21" t="str">
        <f t="shared" si="670"/>
        <v>Friday</v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x14ac:dyDescent="0.25">
      <c r="A4804" s="21">
        <v>4801</v>
      </c>
      <c r="B4804" s="21" t="s">
        <v>6348</v>
      </c>
      <c r="C4804" s="30">
        <v>45987</v>
      </c>
      <c r="D4804" s="30">
        <v>45993</v>
      </c>
      <c r="E4804" s="47">
        <v>193.8</v>
      </c>
      <c r="F4804" s="47">
        <f t="shared" si="664"/>
        <v>17054.400000000001</v>
      </c>
      <c r="G4804" s="48">
        <f t="shared" si="665"/>
        <v>17054.400000000001</v>
      </c>
      <c r="H4804" s="21">
        <v>824806</v>
      </c>
      <c r="I4804" s="21" t="s">
        <v>6347</v>
      </c>
      <c r="J4804" s="21">
        <v>1</v>
      </c>
      <c r="K4804" s="21"/>
      <c r="L4804" s="21">
        <f t="shared" si="667"/>
        <v>1</v>
      </c>
      <c r="M4804" s="21"/>
      <c r="N4804" s="30"/>
      <c r="O4804" s="48"/>
      <c r="P4804" s="21" t="s">
        <v>168</v>
      </c>
      <c r="Q4804" s="21"/>
      <c r="R4804" s="21"/>
      <c r="S4804" s="3">
        <v>4</v>
      </c>
      <c r="T4804" s="37"/>
      <c r="U4804" s="21" t="s">
        <v>5510</v>
      </c>
      <c r="V4804" s="21" t="str">
        <f>VLOOKUP(P4804,'Customer List'!B:C,2,)</f>
        <v>Bhopal</v>
      </c>
      <c r="W4804" s="38" t="s">
        <v>6378</v>
      </c>
      <c r="X4804" s="30" t="str">
        <f t="shared" si="673"/>
        <v/>
      </c>
      <c r="Y4804" s="21" t="str">
        <f t="shared" si="668"/>
        <v/>
      </c>
      <c r="Z4804" s="21" t="str">
        <f t="shared" si="669"/>
        <v/>
      </c>
      <c r="AA4804" s="21" t="str">
        <f t="shared" si="670"/>
        <v/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x14ac:dyDescent="0.25">
      <c r="A4805" s="21">
        <v>4802</v>
      </c>
      <c r="B4805" s="21" t="s">
        <v>6351</v>
      </c>
      <c r="C4805" s="30">
        <v>45980</v>
      </c>
      <c r="D4805" s="30">
        <v>45994</v>
      </c>
      <c r="E4805" s="47">
        <v>50</v>
      </c>
      <c r="F4805" s="47">
        <f t="shared" si="664"/>
        <v>4400</v>
      </c>
      <c r="G4805" s="48">
        <f t="shared" si="665"/>
        <v>4400</v>
      </c>
      <c r="H4805" s="21" t="s">
        <v>6352</v>
      </c>
      <c r="I4805" s="21"/>
      <c r="J4805" s="21">
        <v>1</v>
      </c>
      <c r="K4805" s="21">
        <v>1</v>
      </c>
      <c r="L4805" s="21">
        <f t="shared" si="667"/>
        <v>0</v>
      </c>
      <c r="M4805" s="21" t="s">
        <v>6384</v>
      </c>
      <c r="N4805" s="30">
        <v>45994</v>
      </c>
      <c r="O4805" s="48">
        <v>6500</v>
      </c>
      <c r="P4805" s="21" t="s">
        <v>6300</v>
      </c>
      <c r="Q4805" s="21">
        <v>58158883882</v>
      </c>
      <c r="R4805" s="21" t="s">
        <v>6107</v>
      </c>
      <c r="S4805" s="3">
        <v>-20</v>
      </c>
      <c r="T4805" s="37"/>
      <c r="U4805" s="21" t="s">
        <v>5363</v>
      </c>
      <c r="V4805" s="21" t="str">
        <f>VLOOKUP(P4805,'Customer List'!B:C,2,)</f>
        <v>Kolkata</v>
      </c>
      <c r="W4805" s="38"/>
      <c r="X4805" s="30">
        <v>45995</v>
      </c>
      <c r="Y4805" s="21">
        <f t="shared" ref="Y4805:Y4810" si="674">IF(X4805="", "", X4805-N4805)</f>
        <v>1</v>
      </c>
      <c r="Z4805" s="21" t="str">
        <f t="shared" ref="Z4805:Z4810" si="675">IF(N4805="", "", TEXT(N4805, "dddd"))</f>
        <v>Wednesday</v>
      </c>
      <c r="AA4805" s="21" t="str">
        <f t="shared" ref="AA4805:AA4810" si="676">IF(X4805="", "", TEXT(X4805, "dddd"))</f>
        <v>Thursday</v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x14ac:dyDescent="0.25">
      <c r="A4806" s="21">
        <v>4803</v>
      </c>
      <c r="B4806" s="21" t="s">
        <v>6351</v>
      </c>
      <c r="C4806" s="30">
        <v>45980</v>
      </c>
      <c r="D4806" s="30">
        <v>45994</v>
      </c>
      <c r="E4806" s="47">
        <v>50</v>
      </c>
      <c r="F4806" s="47">
        <f t="shared" si="664"/>
        <v>4400</v>
      </c>
      <c r="G4806" s="48">
        <f t="shared" si="665"/>
        <v>4400</v>
      </c>
      <c r="H4806" s="21" t="s">
        <v>6353</v>
      </c>
      <c r="I4806" s="21"/>
      <c r="J4806" s="21">
        <v>1</v>
      </c>
      <c r="K4806" s="21">
        <v>1</v>
      </c>
      <c r="L4806" s="21">
        <f t="shared" si="667"/>
        <v>0</v>
      </c>
      <c r="M4806" s="21" t="s">
        <v>6384</v>
      </c>
      <c r="N4806" s="30">
        <v>45994</v>
      </c>
      <c r="O4806" s="48">
        <v>6500</v>
      </c>
      <c r="P4806" s="21" t="s">
        <v>6300</v>
      </c>
      <c r="Q4806" s="21">
        <v>58158883882</v>
      </c>
      <c r="R4806" s="21" t="s">
        <v>6107</v>
      </c>
      <c r="S4806" s="3">
        <v>-20</v>
      </c>
      <c r="T4806" s="37"/>
      <c r="U4806" s="21" t="s">
        <v>5363</v>
      </c>
      <c r="V4806" s="21" t="str">
        <f>VLOOKUP(P4806,'Customer List'!B:C,2,)</f>
        <v>Kolkata</v>
      </c>
      <c r="W4806" s="38"/>
      <c r="X4806" s="30">
        <v>45995</v>
      </c>
      <c r="Y4806" s="21">
        <f t="shared" si="674"/>
        <v>1</v>
      </c>
      <c r="Z4806" s="21" t="str">
        <f t="shared" si="675"/>
        <v>Wednesday</v>
      </c>
      <c r="AA4806" s="21" t="str">
        <f t="shared" si="676"/>
        <v>Thursday</v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x14ac:dyDescent="0.25">
      <c r="A4807" s="21">
        <v>4804</v>
      </c>
      <c r="B4807" s="21" t="s">
        <v>6351</v>
      </c>
      <c r="C4807" s="30">
        <v>45980</v>
      </c>
      <c r="D4807" s="30">
        <v>45994</v>
      </c>
      <c r="E4807" s="47">
        <v>50</v>
      </c>
      <c r="F4807" s="47">
        <f t="shared" si="664"/>
        <v>4400</v>
      </c>
      <c r="G4807" s="48">
        <f t="shared" si="665"/>
        <v>4400</v>
      </c>
      <c r="H4807" s="21" t="s">
        <v>6354</v>
      </c>
      <c r="I4807" s="21"/>
      <c r="J4807" s="21">
        <v>1</v>
      </c>
      <c r="K4807" s="21">
        <v>1</v>
      </c>
      <c r="L4807" s="21">
        <f t="shared" si="667"/>
        <v>0</v>
      </c>
      <c r="M4807" s="21" t="s">
        <v>6384</v>
      </c>
      <c r="N4807" s="30">
        <v>45994</v>
      </c>
      <c r="O4807" s="48">
        <v>6500</v>
      </c>
      <c r="P4807" s="21" t="s">
        <v>6300</v>
      </c>
      <c r="Q4807" s="21">
        <v>58158883882</v>
      </c>
      <c r="R4807" s="21" t="s">
        <v>6107</v>
      </c>
      <c r="S4807" s="3">
        <v>-20</v>
      </c>
      <c r="T4807" s="37"/>
      <c r="U4807" s="21" t="s">
        <v>5363</v>
      </c>
      <c r="V4807" s="21" t="str">
        <f>VLOOKUP(P4807,'Customer List'!B:C,2,)</f>
        <v>Kolkata</v>
      </c>
      <c r="W4807" s="38"/>
      <c r="X4807" s="30">
        <v>45995</v>
      </c>
      <c r="Y4807" s="21">
        <f t="shared" si="674"/>
        <v>1</v>
      </c>
      <c r="Z4807" s="21" t="str">
        <f t="shared" si="675"/>
        <v>Wednesday</v>
      </c>
      <c r="AA4807" s="21" t="str">
        <f t="shared" si="676"/>
        <v>Thursday</v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x14ac:dyDescent="0.25">
      <c r="A4808" s="21">
        <v>4805</v>
      </c>
      <c r="B4808" s="21" t="s">
        <v>6351</v>
      </c>
      <c r="C4808" s="30">
        <v>45980</v>
      </c>
      <c r="D4808" s="30">
        <v>45994</v>
      </c>
      <c r="E4808" s="47">
        <v>50</v>
      </c>
      <c r="F4808" s="47">
        <f t="shared" si="664"/>
        <v>4400</v>
      </c>
      <c r="G4808" s="48">
        <f t="shared" si="665"/>
        <v>4400</v>
      </c>
      <c r="H4808" s="21" t="s">
        <v>6355</v>
      </c>
      <c r="I4808" s="21"/>
      <c r="J4808" s="21">
        <v>1</v>
      </c>
      <c r="K4808" s="21">
        <v>1</v>
      </c>
      <c r="L4808" s="21">
        <f t="shared" si="667"/>
        <v>0</v>
      </c>
      <c r="M4808" s="21" t="s">
        <v>6384</v>
      </c>
      <c r="N4808" s="30">
        <v>45994</v>
      </c>
      <c r="O4808" s="48">
        <v>6500</v>
      </c>
      <c r="P4808" s="21" t="s">
        <v>6300</v>
      </c>
      <c r="Q4808" s="21">
        <v>58158883882</v>
      </c>
      <c r="R4808" s="21" t="s">
        <v>6107</v>
      </c>
      <c r="S4808" s="3">
        <v>-20</v>
      </c>
      <c r="T4808" s="37"/>
      <c r="U4808" s="21" t="s">
        <v>5363</v>
      </c>
      <c r="V4808" s="21" t="str">
        <f>VLOOKUP(P4808,'Customer List'!B:C,2,)</f>
        <v>Kolkata</v>
      </c>
      <c r="W4808" s="38"/>
      <c r="X4808" s="30">
        <v>45995</v>
      </c>
      <c r="Y4808" s="21">
        <f t="shared" si="674"/>
        <v>1</v>
      </c>
      <c r="Z4808" s="21" t="str">
        <f t="shared" si="675"/>
        <v>Wednesday</v>
      </c>
      <c r="AA4808" s="21" t="str">
        <f t="shared" si="676"/>
        <v>Thursday</v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x14ac:dyDescent="0.25">
      <c r="A4809" s="21">
        <v>4806</v>
      </c>
      <c r="B4809" s="21" t="s">
        <v>6351</v>
      </c>
      <c r="C4809" s="30">
        <v>45980</v>
      </c>
      <c r="D4809" s="30">
        <v>45994</v>
      </c>
      <c r="E4809" s="47">
        <v>50</v>
      </c>
      <c r="F4809" s="47">
        <f t="shared" si="664"/>
        <v>4400</v>
      </c>
      <c r="G4809" s="48">
        <f t="shared" si="665"/>
        <v>4400</v>
      </c>
      <c r="H4809" s="21" t="s">
        <v>6356</v>
      </c>
      <c r="I4809" s="21"/>
      <c r="J4809" s="21">
        <v>1</v>
      </c>
      <c r="K4809" s="21">
        <v>1</v>
      </c>
      <c r="L4809" s="21">
        <f t="shared" si="667"/>
        <v>0</v>
      </c>
      <c r="M4809" s="21" t="s">
        <v>6384</v>
      </c>
      <c r="N4809" s="30">
        <v>45994</v>
      </c>
      <c r="O4809" s="48">
        <v>6500</v>
      </c>
      <c r="P4809" s="21" t="s">
        <v>6300</v>
      </c>
      <c r="Q4809" s="21">
        <v>58158883882</v>
      </c>
      <c r="R4809" s="21" t="s">
        <v>6107</v>
      </c>
      <c r="S4809" s="3">
        <v>-20</v>
      </c>
      <c r="T4809" s="37"/>
      <c r="U4809" s="21" t="s">
        <v>5363</v>
      </c>
      <c r="V4809" s="21" t="str">
        <f>VLOOKUP(P4809,'Customer List'!B:C,2,)</f>
        <v>Kolkata</v>
      </c>
      <c r="W4809" s="38"/>
      <c r="X4809" s="30">
        <v>45995</v>
      </c>
      <c r="Y4809" s="21">
        <f t="shared" si="674"/>
        <v>1</v>
      </c>
      <c r="Z4809" s="21" t="str">
        <f t="shared" si="675"/>
        <v>Wednesday</v>
      </c>
      <c r="AA4809" s="21" t="str">
        <f t="shared" si="676"/>
        <v>Thursday</v>
      </c>
      <c r="AB4809" s="21" t="str">
        <f>VLOOKUP(U4809,'Currency Sheet'!A:C,3,)</f>
        <v>DOLLAR</v>
      </c>
      <c r="AC4809" s="42" t="str">
        <f>VLOOKUP(P4809,'Customer List'!B:D,3,)</f>
        <v>OutStation</v>
      </c>
    </row>
    <row r="4810" spans="1:29" x14ac:dyDescent="0.25">
      <c r="A4810" s="21">
        <v>4807</v>
      </c>
      <c r="B4810" s="21" t="s">
        <v>6351</v>
      </c>
      <c r="C4810" s="30">
        <v>45980</v>
      </c>
      <c r="D4810" s="30">
        <v>45994</v>
      </c>
      <c r="E4810" s="47">
        <v>50</v>
      </c>
      <c r="F4810" s="47">
        <f t="shared" si="664"/>
        <v>4400</v>
      </c>
      <c r="G4810" s="48">
        <f t="shared" si="665"/>
        <v>4400</v>
      </c>
      <c r="H4810" s="21" t="s">
        <v>6357</v>
      </c>
      <c r="I4810" s="21"/>
      <c r="J4810" s="21">
        <v>1</v>
      </c>
      <c r="K4810" s="21">
        <v>1</v>
      </c>
      <c r="L4810" s="21">
        <f t="shared" si="667"/>
        <v>0</v>
      </c>
      <c r="M4810" s="21" t="s">
        <v>6384</v>
      </c>
      <c r="N4810" s="30">
        <v>45994</v>
      </c>
      <c r="O4810" s="48">
        <v>6500</v>
      </c>
      <c r="P4810" s="21" t="s">
        <v>6300</v>
      </c>
      <c r="Q4810" s="21">
        <v>58158883882</v>
      </c>
      <c r="R4810" s="21" t="s">
        <v>6107</v>
      </c>
      <c r="S4810" s="3">
        <v>-20</v>
      </c>
      <c r="T4810" s="37"/>
      <c r="U4810" s="21" t="s">
        <v>5363</v>
      </c>
      <c r="V4810" s="21" t="str">
        <f>VLOOKUP(P4810,'Customer List'!B:C,2,)</f>
        <v>Kolkata</v>
      </c>
      <c r="W4810" s="38"/>
      <c r="X4810" s="30">
        <v>45995</v>
      </c>
      <c r="Y4810" s="21">
        <f t="shared" si="674"/>
        <v>1</v>
      </c>
      <c r="Z4810" s="21" t="str">
        <f t="shared" si="675"/>
        <v>Wednesday</v>
      </c>
      <c r="AA4810" s="21" t="str">
        <f t="shared" si="676"/>
        <v>Thursday</v>
      </c>
      <c r="AB4810" s="21" t="str">
        <f>VLOOKUP(U4810,'Currency Sheet'!A:C,3,)</f>
        <v>DOLLAR</v>
      </c>
      <c r="AC4810" s="42" t="str">
        <f>VLOOKUP(P4810,'Customer List'!B:D,3,)</f>
        <v>OutStation</v>
      </c>
    </row>
    <row r="4811" spans="1:29" x14ac:dyDescent="0.25">
      <c r="A4811" s="21">
        <v>4808</v>
      </c>
      <c r="B4811" s="21" t="s">
        <v>6399</v>
      </c>
      <c r="C4811" s="30">
        <v>45993</v>
      </c>
      <c r="D4811" s="30">
        <v>45996</v>
      </c>
      <c r="E4811" s="47">
        <v>215.4</v>
      </c>
      <c r="F4811" s="47">
        <f t="shared" ref="F4811" si="677">IF(AB4811="DOLLAR",E4811*88,E4811)</f>
        <v>18955.2</v>
      </c>
      <c r="G4811" s="48">
        <f t="shared" ref="G4811" si="678">F4811*J4811</f>
        <v>18955.2</v>
      </c>
      <c r="H4811" s="21" t="s">
        <v>6400</v>
      </c>
      <c r="I4811" s="21"/>
      <c r="J4811" s="21">
        <v>1</v>
      </c>
      <c r="K4811" s="21">
        <v>1</v>
      </c>
      <c r="L4811" s="21">
        <f t="shared" si="667"/>
        <v>0</v>
      </c>
      <c r="M4811" s="21" t="s">
        <v>6425</v>
      </c>
      <c r="N4811" s="30">
        <v>45997</v>
      </c>
      <c r="O4811" s="48">
        <v>36439</v>
      </c>
      <c r="P4811" s="21" t="s">
        <v>630</v>
      </c>
      <c r="Q4811" s="21">
        <v>58159040015</v>
      </c>
      <c r="R4811" s="21" t="s">
        <v>5912</v>
      </c>
      <c r="S4811" s="3">
        <v>-20</v>
      </c>
      <c r="T4811" s="37"/>
      <c r="U4811" s="21" t="s">
        <v>5025</v>
      </c>
      <c r="V4811" s="21" t="str">
        <f>VLOOKUP(P4811,'Customer List'!B:C,2,)</f>
        <v>Telangana</v>
      </c>
      <c r="W4811" s="38"/>
      <c r="X4811" s="30">
        <v>46000</v>
      </c>
      <c r="Y4811" s="21">
        <f t="shared" ref="Y4811" si="679">IF(X4811="", "", X4811-N4811)</f>
        <v>3</v>
      </c>
      <c r="Z4811" s="21" t="str">
        <f t="shared" ref="Z4811" si="680">IF(N4811="", "", TEXT(N4811, "dddd"))</f>
        <v>Saturday</v>
      </c>
      <c r="AA4811" s="21" t="str">
        <f t="shared" ref="AA4811" si="681">IF(X4811="", "", TEXT(X4811, "dddd"))</f>
        <v>Tuesday</v>
      </c>
      <c r="AB4811" s="21" t="str">
        <f>VLOOKUP(U4811,'Currency Sheet'!A:C,3,)</f>
        <v>DOLLAR</v>
      </c>
      <c r="AC4811" s="42" t="str">
        <f>VLOOKUP(P4811,'Customer List'!B:D,3,)</f>
        <v>OutStation</v>
      </c>
    </row>
    <row r="4812" spans="1:29" x14ac:dyDescent="0.25">
      <c r="A4812" s="21">
        <v>4809</v>
      </c>
      <c r="B4812" s="21" t="s">
        <v>6401</v>
      </c>
      <c r="C4812" s="30">
        <v>45993</v>
      </c>
      <c r="D4812" s="30">
        <v>45996</v>
      </c>
      <c r="E4812" s="47">
        <v>24</v>
      </c>
      <c r="F4812" s="47">
        <f t="shared" ref="F4812:F4813" si="682">IF(AB4812="DOLLAR",E4812*88,E4812)</f>
        <v>2112</v>
      </c>
      <c r="G4812" s="48">
        <f t="shared" ref="G4812:G4813" si="683">F4812*J4812</f>
        <v>2112</v>
      </c>
      <c r="H4812" s="21" t="s">
        <v>6402</v>
      </c>
      <c r="I4812" s="21"/>
      <c r="J4812" s="21">
        <v>1</v>
      </c>
      <c r="K4812" s="21">
        <v>1</v>
      </c>
      <c r="L4812" s="21">
        <f t="shared" ref="L4812:L4817" si="684">J4812-K4812</f>
        <v>0</v>
      </c>
      <c r="M4812" s="21" t="s">
        <v>6427</v>
      </c>
      <c r="N4812" s="30">
        <v>45997</v>
      </c>
      <c r="O4812" s="48">
        <v>4350</v>
      </c>
      <c r="P4812" s="21" t="s">
        <v>6404</v>
      </c>
      <c r="Q4812" s="21">
        <v>58159040376</v>
      </c>
      <c r="R4812" s="21" t="s">
        <v>6107</v>
      </c>
      <c r="S4812" s="3">
        <v>-20</v>
      </c>
      <c r="T4812" s="37"/>
      <c r="U4812" s="21" t="s">
        <v>5025</v>
      </c>
      <c r="V4812" s="21" t="str">
        <f>VLOOKUP(P4812,'Customer List'!B:C,2,)</f>
        <v>MANIPUR</v>
      </c>
      <c r="W4812" s="38"/>
      <c r="X4812" s="30">
        <v>46002</v>
      </c>
      <c r="Y4812" s="21">
        <f t="shared" ref="Y4812:Y4813" si="685">IF(X4812="", "", X4812-N4812)</f>
        <v>5</v>
      </c>
      <c r="Z4812" s="21" t="str">
        <f t="shared" ref="Z4812:Z4813" si="686">IF(N4812="", "", TEXT(N4812, "dddd"))</f>
        <v>Saturday</v>
      </c>
      <c r="AA4812" s="21" t="str">
        <f t="shared" ref="AA4812:AA4813" si="687">IF(X4812="", "", TEXT(X4812, "dddd"))</f>
        <v>Thursday</v>
      </c>
      <c r="AB4812" s="21" t="str">
        <f>VLOOKUP(U4812,'Currency Sheet'!A:C,3,)</f>
        <v>DOLLAR</v>
      </c>
      <c r="AC4812" s="42" t="str">
        <f>VLOOKUP(P4812,'Customer List'!B:D,3,)</f>
        <v>OutStation</v>
      </c>
    </row>
    <row r="4813" spans="1:29" x14ac:dyDescent="0.25">
      <c r="A4813" s="21">
        <v>4810</v>
      </c>
      <c r="B4813" s="21" t="s">
        <v>6401</v>
      </c>
      <c r="C4813" s="30">
        <v>45993</v>
      </c>
      <c r="D4813" s="30">
        <v>45996</v>
      </c>
      <c r="E4813" s="47">
        <v>20.399999999999999</v>
      </c>
      <c r="F4813" s="47">
        <f t="shared" si="682"/>
        <v>1795.1999999999998</v>
      </c>
      <c r="G4813" s="48">
        <f t="shared" si="683"/>
        <v>1795.1999999999998</v>
      </c>
      <c r="H4813" s="21" t="s">
        <v>6403</v>
      </c>
      <c r="I4813" s="21"/>
      <c r="J4813" s="21">
        <v>1</v>
      </c>
      <c r="K4813" s="21">
        <v>1</v>
      </c>
      <c r="L4813" s="21">
        <f t="shared" si="684"/>
        <v>0</v>
      </c>
      <c r="M4813" s="21" t="s">
        <v>6449</v>
      </c>
      <c r="N4813" s="30">
        <v>45999</v>
      </c>
      <c r="O4813" s="48">
        <v>3697.5</v>
      </c>
      <c r="P4813" s="21" t="s">
        <v>6450</v>
      </c>
      <c r="Q4813" s="21" t="s">
        <v>5959</v>
      </c>
      <c r="R4813" s="21" t="s">
        <v>6091</v>
      </c>
      <c r="S4813" s="3">
        <v>-20</v>
      </c>
      <c r="T4813" s="37"/>
      <c r="U4813" s="21" t="s">
        <v>5025</v>
      </c>
      <c r="V4813" s="21" t="str">
        <f>VLOOKUP(P4813,'Customer List'!B:C,2,)</f>
        <v>DELHI</v>
      </c>
      <c r="W4813" s="38"/>
      <c r="X4813" s="30">
        <f t="shared" ref="X4813" si="688">IF(OR(R4813 = "PRIYANKA MADAM", R4813 = "DEEPAK", R4813 = "PORTER"),N4813,"")</f>
        <v>45999</v>
      </c>
      <c r="Y4813" s="21">
        <f t="shared" si="685"/>
        <v>0</v>
      </c>
      <c r="Z4813" s="21" t="str">
        <f t="shared" si="686"/>
        <v>Monday</v>
      </c>
      <c r="AA4813" s="21" t="str">
        <f t="shared" si="687"/>
        <v>Monday</v>
      </c>
      <c r="AB4813" s="21" t="str">
        <f>VLOOKUP(U4813,'Currency Sheet'!A:C,3,)</f>
        <v>DOLLAR</v>
      </c>
      <c r="AC4813" s="42" t="str">
        <f>VLOOKUP(P4813,'Customer List'!B:D,3,)</f>
        <v>Local</v>
      </c>
    </row>
    <row r="4814" spans="1:29" x14ac:dyDescent="0.25">
      <c r="A4814" s="21">
        <v>4811</v>
      </c>
      <c r="B4814" s="21" t="s">
        <v>6405</v>
      </c>
      <c r="C4814" s="30">
        <v>45993</v>
      </c>
      <c r="D4814" s="30">
        <v>45996</v>
      </c>
      <c r="E4814" s="47">
        <v>251.4</v>
      </c>
      <c r="F4814" s="47">
        <f t="shared" ref="F4814:F4817" si="689">IF(AB4814="DOLLAR",E4814*88,E4814)</f>
        <v>22123.200000000001</v>
      </c>
      <c r="G4814" s="48">
        <f t="shared" ref="G4814:G4817" si="690">F4814*J4814</f>
        <v>22123.200000000001</v>
      </c>
      <c r="H4814" s="21" t="s">
        <v>535</v>
      </c>
      <c r="I4814" s="21"/>
      <c r="J4814" s="21">
        <v>1</v>
      </c>
      <c r="K4814" s="21">
        <v>1</v>
      </c>
      <c r="L4814" s="21">
        <f t="shared" si="684"/>
        <v>0</v>
      </c>
      <c r="M4814" s="21" t="s">
        <v>6429</v>
      </c>
      <c r="N4814" s="30">
        <v>45997</v>
      </c>
      <c r="O4814" s="48">
        <v>42528.5</v>
      </c>
      <c r="P4814" s="21" t="s">
        <v>694</v>
      </c>
      <c r="Q4814" s="21">
        <v>58159043084</v>
      </c>
      <c r="R4814" s="21" t="s">
        <v>5912</v>
      </c>
      <c r="S4814" s="3">
        <v>-20</v>
      </c>
      <c r="T4814" s="37"/>
      <c r="U4814" s="21" t="s">
        <v>5025</v>
      </c>
      <c r="V4814" s="21" t="str">
        <f>VLOOKUP(P4814,'Customer List'!B:C,2,)</f>
        <v>Dehradoon</v>
      </c>
      <c r="W4814" s="38"/>
      <c r="X4814" s="30">
        <v>46000</v>
      </c>
      <c r="Y4814" s="21">
        <f t="shared" ref="Y4814:Y4817" si="691">IF(X4814="", "", X4814-N4814)</f>
        <v>3</v>
      </c>
      <c r="Z4814" s="21" t="str">
        <f t="shared" ref="Z4814:Z4817" si="692">IF(N4814="", "", TEXT(N4814, "dddd"))</f>
        <v>Saturday</v>
      </c>
      <c r="AA4814" s="21" t="str">
        <f t="shared" ref="AA4814:AA4817" si="693">IF(X4814="", "", TEXT(X4814, "dddd"))</f>
        <v>Tuesday</v>
      </c>
      <c r="AB4814" s="21" t="str">
        <f>VLOOKUP(U4814,'Currency Sheet'!A:C,3,)</f>
        <v>DOLLAR</v>
      </c>
      <c r="AC4814" s="42" t="str">
        <f>VLOOKUP(P4814,'Customer List'!B:D,3,)</f>
        <v>OutStation</v>
      </c>
    </row>
    <row r="4815" spans="1:29" x14ac:dyDescent="0.25">
      <c r="A4815" s="21">
        <v>4812</v>
      </c>
      <c r="B4815" s="21" t="s">
        <v>6405</v>
      </c>
      <c r="C4815" s="30">
        <v>45993</v>
      </c>
      <c r="D4815" s="30">
        <v>45996</v>
      </c>
      <c r="E4815" s="47">
        <v>53.4</v>
      </c>
      <c r="F4815" s="47">
        <f t="shared" si="689"/>
        <v>4699.2</v>
      </c>
      <c r="G4815" s="48">
        <f t="shared" si="690"/>
        <v>4699.2</v>
      </c>
      <c r="H4815" s="21" t="s">
        <v>6406</v>
      </c>
      <c r="I4815" s="21"/>
      <c r="J4815" s="21">
        <v>1</v>
      </c>
      <c r="K4815" s="21">
        <v>1</v>
      </c>
      <c r="L4815" s="21">
        <f t="shared" si="684"/>
        <v>0</v>
      </c>
      <c r="M4815" s="21" t="s">
        <v>6429</v>
      </c>
      <c r="N4815" s="30">
        <v>45997</v>
      </c>
      <c r="O4815" s="48">
        <v>9033.5</v>
      </c>
      <c r="P4815" s="21" t="s">
        <v>694</v>
      </c>
      <c r="Q4815" s="21">
        <v>58159043084</v>
      </c>
      <c r="R4815" s="21" t="s">
        <v>5912</v>
      </c>
      <c r="S4815" s="3">
        <v>-20</v>
      </c>
      <c r="T4815" s="37"/>
      <c r="U4815" s="21" t="s">
        <v>5025</v>
      </c>
      <c r="V4815" s="21" t="str">
        <f>VLOOKUP(P4815,'Customer List'!B:C,2,)</f>
        <v>Dehradoon</v>
      </c>
      <c r="W4815" s="38"/>
      <c r="X4815" s="30">
        <v>46000</v>
      </c>
      <c r="Y4815" s="21">
        <f t="shared" si="691"/>
        <v>3</v>
      </c>
      <c r="Z4815" s="21" t="str">
        <f t="shared" si="692"/>
        <v>Saturday</v>
      </c>
      <c r="AA4815" s="21" t="str">
        <f t="shared" si="693"/>
        <v>Tuesday</v>
      </c>
      <c r="AB4815" s="21" t="str">
        <f>VLOOKUP(U4815,'Currency Sheet'!A:C,3,)</f>
        <v>DOLLAR</v>
      </c>
      <c r="AC4815" s="42" t="str">
        <f>VLOOKUP(P4815,'Customer List'!B:D,3,)</f>
        <v>OutStation</v>
      </c>
    </row>
    <row r="4816" spans="1:29" x14ac:dyDescent="0.25">
      <c r="A4816" s="21">
        <v>4813</v>
      </c>
      <c r="B4816" s="21" t="s">
        <v>6405</v>
      </c>
      <c r="C4816" s="30">
        <v>45993</v>
      </c>
      <c r="D4816" s="30">
        <v>45996</v>
      </c>
      <c r="E4816" s="47">
        <v>19.8</v>
      </c>
      <c r="F4816" s="47">
        <f t="shared" si="689"/>
        <v>1742.4</v>
      </c>
      <c r="G4816" s="48">
        <f t="shared" si="690"/>
        <v>1742.4</v>
      </c>
      <c r="H4816" s="21" t="s">
        <v>6407</v>
      </c>
      <c r="I4816" s="21"/>
      <c r="J4816" s="21">
        <v>1</v>
      </c>
      <c r="K4816" s="21">
        <v>1</v>
      </c>
      <c r="L4816" s="21">
        <f t="shared" si="684"/>
        <v>0</v>
      </c>
      <c r="M4816" s="21" t="s">
        <v>6429</v>
      </c>
      <c r="N4816" s="30">
        <v>45997</v>
      </c>
      <c r="O4816" s="48">
        <v>3349.5</v>
      </c>
      <c r="P4816" s="21" t="s">
        <v>694</v>
      </c>
      <c r="Q4816" s="21">
        <v>58159043084</v>
      </c>
      <c r="R4816" s="21" t="s">
        <v>5912</v>
      </c>
      <c r="S4816" s="3">
        <v>-20</v>
      </c>
      <c r="T4816" s="37"/>
      <c r="U4816" s="21" t="s">
        <v>5025</v>
      </c>
      <c r="V4816" s="21" t="str">
        <f>VLOOKUP(P4816,'Customer List'!B:C,2,)</f>
        <v>Dehradoon</v>
      </c>
      <c r="W4816" s="38"/>
      <c r="X4816" s="30">
        <v>46000</v>
      </c>
      <c r="Y4816" s="21">
        <f t="shared" si="691"/>
        <v>3</v>
      </c>
      <c r="Z4816" s="21" t="str">
        <f t="shared" si="692"/>
        <v>Saturday</v>
      </c>
      <c r="AA4816" s="21" t="str">
        <f t="shared" si="693"/>
        <v>Tuesday</v>
      </c>
      <c r="AB4816" s="21" t="str">
        <f>VLOOKUP(U4816,'Currency Sheet'!A:C,3,)</f>
        <v>DOLLAR</v>
      </c>
      <c r="AC4816" s="42" t="str">
        <f>VLOOKUP(P4816,'Customer List'!B:D,3,)</f>
        <v>OutStation</v>
      </c>
    </row>
    <row r="4817" spans="1:29" x14ac:dyDescent="0.25">
      <c r="A4817" s="21">
        <v>4814</v>
      </c>
      <c r="B4817" s="21" t="s">
        <v>6405</v>
      </c>
      <c r="C4817" s="30">
        <v>45993</v>
      </c>
      <c r="D4817" s="30">
        <v>45996</v>
      </c>
      <c r="E4817" s="47">
        <v>93</v>
      </c>
      <c r="F4817" s="47">
        <f t="shared" si="689"/>
        <v>8184</v>
      </c>
      <c r="G4817" s="48">
        <f t="shared" si="690"/>
        <v>8184</v>
      </c>
      <c r="H4817" s="21" t="s">
        <v>6408</v>
      </c>
      <c r="I4817" s="21"/>
      <c r="J4817" s="21">
        <v>1</v>
      </c>
      <c r="K4817" s="21">
        <v>1</v>
      </c>
      <c r="L4817" s="21">
        <f t="shared" si="684"/>
        <v>0</v>
      </c>
      <c r="M4817" s="21" t="s">
        <v>6429</v>
      </c>
      <c r="N4817" s="30">
        <v>45997</v>
      </c>
      <c r="O4817" s="48">
        <v>15732.5</v>
      </c>
      <c r="P4817" s="21" t="s">
        <v>694</v>
      </c>
      <c r="Q4817" s="21">
        <v>58159043084</v>
      </c>
      <c r="R4817" s="21" t="s">
        <v>5912</v>
      </c>
      <c r="S4817" s="3">
        <v>-20</v>
      </c>
      <c r="T4817" s="37"/>
      <c r="U4817" s="21" t="s">
        <v>5025</v>
      </c>
      <c r="V4817" s="21" t="str">
        <f>VLOOKUP(P4817,'Customer List'!B:C,2,)</f>
        <v>Dehradoon</v>
      </c>
      <c r="W4817" s="38"/>
      <c r="X4817" s="30">
        <v>46000</v>
      </c>
      <c r="Y4817" s="21">
        <f t="shared" si="691"/>
        <v>3</v>
      </c>
      <c r="Z4817" s="21" t="str">
        <f t="shared" si="692"/>
        <v>Saturday</v>
      </c>
      <c r="AA4817" s="21" t="str">
        <f t="shared" si="693"/>
        <v>Tuesday</v>
      </c>
      <c r="AB4817" s="21" t="str">
        <f>VLOOKUP(U4817,'Currency Sheet'!A:C,3,)</f>
        <v>DOLLAR</v>
      </c>
      <c r="AC4817" s="42" t="str">
        <f>VLOOKUP(P4817,'Customer List'!B:D,3,)</f>
        <v>OutStation</v>
      </c>
    </row>
    <row r="4818" spans="1:29" x14ac:dyDescent="0.25">
      <c r="A4818" s="21">
        <v>4815</v>
      </c>
      <c r="B4818" s="21" t="s">
        <v>6409</v>
      </c>
      <c r="C4818" s="30">
        <v>45993</v>
      </c>
      <c r="D4818" s="30">
        <v>45996</v>
      </c>
      <c r="E4818" s="47">
        <v>49.2</v>
      </c>
      <c r="F4818" s="47">
        <f t="shared" ref="F4818:F4820" si="694">IF(AB4818="DOLLAR",E4818*88,E4818)</f>
        <v>4329.6000000000004</v>
      </c>
      <c r="G4818" s="48">
        <f t="shared" ref="G4818:G4820" si="695">F4818*J4818</f>
        <v>4329.6000000000004</v>
      </c>
      <c r="H4818" s="21" t="s">
        <v>6410</v>
      </c>
      <c r="I4818" s="21"/>
      <c r="J4818" s="21">
        <v>1</v>
      </c>
      <c r="K4818" s="21">
        <v>1</v>
      </c>
      <c r="L4818" s="21">
        <f t="shared" ref="L4818:L4826" si="696">J4818-K4818</f>
        <v>0</v>
      </c>
      <c r="M4818" s="21" t="s">
        <v>6428</v>
      </c>
      <c r="N4818" s="30">
        <v>45997</v>
      </c>
      <c r="O4818" s="48">
        <v>9512</v>
      </c>
      <c r="P4818" s="21" t="s">
        <v>319</v>
      </c>
      <c r="Q4818" s="21">
        <v>58159040903</v>
      </c>
      <c r="R4818" s="21" t="s">
        <v>5912</v>
      </c>
      <c r="S4818" s="3">
        <v>-20</v>
      </c>
      <c r="T4818" s="37"/>
      <c r="U4818" s="21" t="s">
        <v>5025</v>
      </c>
      <c r="V4818" s="21" t="str">
        <f>VLOOKUP(P4818,'Customer List'!B:C,2,)</f>
        <v>Gujrat</v>
      </c>
      <c r="W4818" s="38"/>
      <c r="X4818" s="30">
        <v>46000</v>
      </c>
      <c r="Y4818" s="21">
        <f t="shared" ref="Y4818:Y4820" si="697">IF(X4818="", "", X4818-N4818)</f>
        <v>3</v>
      </c>
      <c r="Z4818" s="21" t="str">
        <f t="shared" ref="Z4818:Z4820" si="698">IF(N4818="", "", TEXT(N4818, "dddd"))</f>
        <v>Saturday</v>
      </c>
      <c r="AA4818" s="21" t="str">
        <f t="shared" ref="AA4818:AA4820" si="699">IF(X4818="", "", TEXT(X4818, "dddd"))</f>
        <v>Tuesday</v>
      </c>
      <c r="AB4818" s="21" t="str">
        <f>VLOOKUP(U4818,'Currency Sheet'!A:C,3,)</f>
        <v>DOLLAR</v>
      </c>
      <c r="AC4818" s="42" t="str">
        <f>VLOOKUP(P4818,'Customer List'!B:D,3,)</f>
        <v>OutStation</v>
      </c>
    </row>
    <row r="4819" spans="1:29" x14ac:dyDescent="0.25">
      <c r="A4819" s="21">
        <v>4816</v>
      </c>
      <c r="B4819" s="21" t="s">
        <v>6409</v>
      </c>
      <c r="C4819" s="30">
        <v>45993</v>
      </c>
      <c r="D4819" s="30">
        <v>45996</v>
      </c>
      <c r="E4819" s="47">
        <v>32.4</v>
      </c>
      <c r="F4819" s="47">
        <f t="shared" si="694"/>
        <v>2851.2</v>
      </c>
      <c r="G4819" s="48">
        <f t="shared" si="695"/>
        <v>2851.2</v>
      </c>
      <c r="H4819" s="21" t="s">
        <v>6411</v>
      </c>
      <c r="I4819" s="21"/>
      <c r="J4819" s="21">
        <v>1</v>
      </c>
      <c r="K4819" s="21">
        <v>1</v>
      </c>
      <c r="L4819" s="21">
        <f t="shared" si="696"/>
        <v>0</v>
      </c>
      <c r="M4819" s="21" t="s">
        <v>6412</v>
      </c>
      <c r="N4819" s="30">
        <v>45996</v>
      </c>
      <c r="O4819" s="48">
        <v>5481</v>
      </c>
      <c r="P4819" s="21" t="s">
        <v>208</v>
      </c>
      <c r="Q4819" s="21"/>
      <c r="R4819" s="21"/>
      <c r="S4819" s="3">
        <v>-20</v>
      </c>
      <c r="T4819" s="37"/>
      <c r="U4819" s="21" t="s">
        <v>5025</v>
      </c>
      <c r="V4819" s="21" t="str">
        <f>VLOOKUP(P4819,'Customer List'!B:C,2,)</f>
        <v>Delhi</v>
      </c>
      <c r="W4819" s="38"/>
      <c r="X4819" s="30" t="str">
        <f t="shared" ref="X4819" si="700">IF(OR(R4819 = "PRIYANKA MADAM", R4819 = "DEEPAK", R4819 = "PORTER"),N4819,"")</f>
        <v/>
      </c>
      <c r="Y4819" s="21" t="str">
        <f t="shared" si="697"/>
        <v/>
      </c>
      <c r="Z4819" s="21" t="str">
        <f t="shared" si="698"/>
        <v>Friday</v>
      </c>
      <c r="AA4819" s="21" t="str">
        <f t="shared" si="699"/>
        <v/>
      </c>
      <c r="AB4819" s="21" t="str">
        <f>VLOOKUP(U4819,'Currency Sheet'!A:C,3,)</f>
        <v>DOLLAR</v>
      </c>
      <c r="AC4819" s="42" t="str">
        <f>VLOOKUP(P4819,'Customer List'!B:D,3,)</f>
        <v>Local</v>
      </c>
    </row>
    <row r="4820" spans="1:29" x14ac:dyDescent="0.25">
      <c r="A4820" s="21">
        <v>4817</v>
      </c>
      <c r="B4820" s="21" t="s">
        <v>6409</v>
      </c>
      <c r="C4820" s="30">
        <v>45993</v>
      </c>
      <c r="D4820" s="30">
        <v>45996</v>
      </c>
      <c r="E4820" s="47">
        <v>49.2</v>
      </c>
      <c r="F4820" s="47">
        <f t="shared" si="694"/>
        <v>4329.6000000000004</v>
      </c>
      <c r="G4820" s="48">
        <f t="shared" si="695"/>
        <v>4329.6000000000004</v>
      </c>
      <c r="H4820" s="21" t="s">
        <v>6410</v>
      </c>
      <c r="I4820" s="21"/>
      <c r="J4820" s="21">
        <v>1</v>
      </c>
      <c r="K4820" s="21">
        <v>1</v>
      </c>
      <c r="L4820" s="21">
        <f t="shared" si="696"/>
        <v>0</v>
      </c>
      <c r="M4820" s="21" t="s">
        <v>6428</v>
      </c>
      <c r="N4820" s="30">
        <v>45997</v>
      </c>
      <c r="O4820" s="48">
        <v>9512</v>
      </c>
      <c r="P4820" s="21" t="s">
        <v>319</v>
      </c>
      <c r="Q4820" s="21">
        <v>58159040903</v>
      </c>
      <c r="R4820" s="21" t="s">
        <v>5912</v>
      </c>
      <c r="S4820" s="3">
        <v>-20</v>
      </c>
      <c r="T4820" s="37"/>
      <c r="U4820" s="21" t="s">
        <v>5025</v>
      </c>
      <c r="V4820" s="21" t="str">
        <f>VLOOKUP(P4820,'Customer List'!B:C,2,)</f>
        <v>Gujrat</v>
      </c>
      <c r="W4820" s="38"/>
      <c r="X4820" s="30">
        <v>46000</v>
      </c>
      <c r="Y4820" s="21">
        <f t="shared" si="697"/>
        <v>3</v>
      </c>
      <c r="Z4820" s="21" t="str">
        <f t="shared" si="698"/>
        <v>Saturday</v>
      </c>
      <c r="AA4820" s="21" t="str">
        <f t="shared" si="699"/>
        <v>Tuesday</v>
      </c>
      <c r="AB4820" s="21" t="str">
        <f>VLOOKUP(U4820,'Currency Sheet'!A:C,3,)</f>
        <v>DOLLAR</v>
      </c>
      <c r="AC4820" s="42" t="str">
        <f>VLOOKUP(P4820,'Customer List'!B:D,3,)</f>
        <v>OutStation</v>
      </c>
    </row>
    <row r="4821" spans="1:29" x14ac:dyDescent="0.25">
      <c r="A4821" s="21">
        <v>4818</v>
      </c>
      <c r="B4821" s="21">
        <v>182590</v>
      </c>
      <c r="C4821" s="30">
        <v>45992</v>
      </c>
      <c r="D4821" s="30">
        <v>45996</v>
      </c>
      <c r="E4821" s="47">
        <v>756</v>
      </c>
      <c r="F4821" s="47">
        <f t="shared" ref="F4821:F4823" si="701">IF(AB4821="DOLLAR",E4821*88,E4821)</f>
        <v>66528</v>
      </c>
      <c r="G4821" s="48">
        <f t="shared" ref="G4821:G4823" si="702">F4821*J4821</f>
        <v>133056</v>
      </c>
      <c r="H4821" s="21" t="s">
        <v>3338</v>
      </c>
      <c r="I4821" s="21"/>
      <c r="J4821" s="21">
        <v>2</v>
      </c>
      <c r="K4821" s="21">
        <v>2</v>
      </c>
      <c r="L4821" s="21">
        <f t="shared" si="696"/>
        <v>0</v>
      </c>
      <c r="M4821" s="21" t="s">
        <v>6422</v>
      </c>
      <c r="N4821" s="30">
        <v>45997</v>
      </c>
      <c r="O4821" s="48">
        <v>92610</v>
      </c>
      <c r="P4821" s="21" t="s">
        <v>228</v>
      </c>
      <c r="Q4821" s="21">
        <v>58159044635</v>
      </c>
      <c r="R4821" s="21" t="s">
        <v>5912</v>
      </c>
      <c r="S4821" s="3">
        <v>4</v>
      </c>
      <c r="T4821" s="37"/>
      <c r="U4821" s="21" t="s">
        <v>5214</v>
      </c>
      <c r="V4821" s="21" t="str">
        <f>VLOOKUP(P4821,'Customer List'!B:C,2,)</f>
        <v>Kolkata</v>
      </c>
      <c r="W4821" s="38"/>
      <c r="X4821" s="30">
        <v>46000</v>
      </c>
      <c r="Y4821" s="21">
        <f t="shared" ref="Y4821:Y4823" si="703">IF(X4821="", "", X4821-N4821)</f>
        <v>3</v>
      </c>
      <c r="Z4821" s="21" t="str">
        <f t="shared" ref="Z4821:Z4823" si="704">IF(N4821="", "", TEXT(N4821, "dddd"))</f>
        <v>Saturday</v>
      </c>
      <c r="AA4821" s="21" t="str">
        <f t="shared" ref="AA4821:AA4823" si="705">IF(X4821="", "", TEXT(X4821, "dddd"))</f>
        <v>Tuesday</v>
      </c>
      <c r="AB4821" s="21" t="str">
        <f>VLOOKUP(U4821,'Currency Sheet'!A:C,3,)</f>
        <v>DOLLAR</v>
      </c>
      <c r="AC4821" s="42" t="str">
        <f>VLOOKUP(P4821,'Customer List'!B:D,3,)</f>
        <v>OutStation</v>
      </c>
    </row>
    <row r="4822" spans="1:29" x14ac:dyDescent="0.25">
      <c r="A4822" s="21">
        <v>4819</v>
      </c>
      <c r="B4822" s="21">
        <v>182590</v>
      </c>
      <c r="C4822" s="30">
        <v>45992</v>
      </c>
      <c r="D4822" s="30">
        <v>45996</v>
      </c>
      <c r="E4822" s="47">
        <v>1905</v>
      </c>
      <c r="F4822" s="47">
        <f t="shared" si="701"/>
        <v>167640</v>
      </c>
      <c r="G4822" s="48">
        <f t="shared" si="702"/>
        <v>167640</v>
      </c>
      <c r="H4822" s="21" t="s">
        <v>6098</v>
      </c>
      <c r="I4822" s="21"/>
      <c r="J4822" s="21">
        <v>1</v>
      </c>
      <c r="K4822" s="21">
        <v>1</v>
      </c>
      <c r="L4822" s="21">
        <f t="shared" si="696"/>
        <v>0</v>
      </c>
      <c r="M4822" s="21" t="s">
        <v>6633</v>
      </c>
      <c r="N4822" s="30">
        <v>45997</v>
      </c>
      <c r="O4822" s="48">
        <v>233362.5</v>
      </c>
      <c r="P4822" s="21" t="s">
        <v>944</v>
      </c>
      <c r="Q4822" s="21">
        <v>58159045685</v>
      </c>
      <c r="R4822" s="21" t="s">
        <v>5912</v>
      </c>
      <c r="S4822" s="3">
        <v>4</v>
      </c>
      <c r="T4822" s="37"/>
      <c r="U4822" s="21" t="s">
        <v>5214</v>
      </c>
      <c r="V4822" s="21" t="str">
        <f>VLOOKUP(P4822,'Customer List'!B:C,2,)</f>
        <v>Banglore</v>
      </c>
      <c r="W4822" s="38"/>
      <c r="X4822" s="30">
        <v>46000</v>
      </c>
      <c r="Y4822" s="21">
        <f t="shared" si="703"/>
        <v>3</v>
      </c>
      <c r="Z4822" s="21" t="str">
        <f t="shared" si="704"/>
        <v>Saturday</v>
      </c>
      <c r="AA4822" s="21" t="str">
        <f t="shared" si="705"/>
        <v>Tuesday</v>
      </c>
      <c r="AB4822" s="21" t="str">
        <f>VLOOKUP(U4822,'Currency Sheet'!A:C,3,)</f>
        <v>DOLLAR</v>
      </c>
      <c r="AC4822" s="42" t="str">
        <f>VLOOKUP(P4822,'Customer List'!B:D,3,)</f>
        <v>OutStation</v>
      </c>
    </row>
    <row r="4823" spans="1:29" x14ac:dyDescent="0.25">
      <c r="A4823" s="21">
        <v>4820</v>
      </c>
      <c r="B4823" s="21">
        <v>182590</v>
      </c>
      <c r="C4823" s="30">
        <v>45992</v>
      </c>
      <c r="D4823" s="30">
        <v>45996</v>
      </c>
      <c r="E4823" s="47">
        <v>1905</v>
      </c>
      <c r="F4823" s="47">
        <f t="shared" si="701"/>
        <v>167640</v>
      </c>
      <c r="G4823" s="48">
        <f t="shared" si="702"/>
        <v>167640</v>
      </c>
      <c r="H4823" s="21" t="s">
        <v>2066</v>
      </c>
      <c r="I4823" s="21"/>
      <c r="J4823" s="21">
        <v>1</v>
      </c>
      <c r="K4823" s="21">
        <v>1</v>
      </c>
      <c r="L4823" s="21">
        <f t="shared" si="696"/>
        <v>0</v>
      </c>
      <c r="M4823" s="21" t="s">
        <v>6633</v>
      </c>
      <c r="N4823" s="30">
        <v>45997</v>
      </c>
      <c r="O4823" s="48">
        <v>233362.5</v>
      </c>
      <c r="P4823" s="21" t="s">
        <v>944</v>
      </c>
      <c r="Q4823" s="21">
        <v>58159045685</v>
      </c>
      <c r="R4823" s="21" t="s">
        <v>5912</v>
      </c>
      <c r="S4823" s="3">
        <v>4</v>
      </c>
      <c r="T4823" s="37"/>
      <c r="U4823" s="21" t="s">
        <v>5214</v>
      </c>
      <c r="V4823" s="21" t="str">
        <f>VLOOKUP(P4823,'Customer List'!B:C,2,)</f>
        <v>Banglore</v>
      </c>
      <c r="W4823" s="38"/>
      <c r="X4823" s="30">
        <v>46000</v>
      </c>
      <c r="Y4823" s="21">
        <f t="shared" si="703"/>
        <v>3</v>
      </c>
      <c r="Z4823" s="21" t="str">
        <f t="shared" si="704"/>
        <v>Saturday</v>
      </c>
      <c r="AA4823" s="21" t="str">
        <f t="shared" si="705"/>
        <v>Tuesday</v>
      </c>
      <c r="AB4823" s="21" t="str">
        <f>VLOOKUP(U4823,'Currency Sheet'!A:C,3,)</f>
        <v>DOLLAR</v>
      </c>
      <c r="AC4823" s="42" t="str">
        <f>VLOOKUP(P4823,'Customer List'!B:D,3,)</f>
        <v>OutStation</v>
      </c>
    </row>
    <row r="4824" spans="1:29" x14ac:dyDescent="0.25">
      <c r="A4824" s="21">
        <v>4821</v>
      </c>
      <c r="B4824" s="21">
        <v>90234842</v>
      </c>
      <c r="C4824" s="30">
        <v>45996</v>
      </c>
      <c r="D4824" s="30">
        <v>45999</v>
      </c>
      <c r="E4824" s="47">
        <v>109.9</v>
      </c>
      <c r="F4824" s="47">
        <f t="shared" ref="F4824" si="706">IF(AB4824="DOLLAR",E4824*88,E4824)</f>
        <v>9671.2000000000007</v>
      </c>
      <c r="G4824" s="48">
        <f t="shared" ref="G4824:G4825" si="707">F4824*J4824</f>
        <v>9671.2000000000007</v>
      </c>
      <c r="H4824" s="21" t="s">
        <v>6438</v>
      </c>
      <c r="I4824" s="21"/>
      <c r="J4824" s="21">
        <v>1</v>
      </c>
      <c r="K4824" s="21">
        <v>1</v>
      </c>
      <c r="L4824" s="21">
        <f t="shared" si="696"/>
        <v>0</v>
      </c>
      <c r="M4824" s="21" t="s">
        <v>6452</v>
      </c>
      <c r="N4824" s="30">
        <v>46000</v>
      </c>
      <c r="O4824" s="48">
        <v>13900.15</v>
      </c>
      <c r="P4824" s="21" t="s">
        <v>6442</v>
      </c>
      <c r="Q4824" s="21">
        <v>58159141541</v>
      </c>
      <c r="R4824" s="21" t="s">
        <v>6107</v>
      </c>
      <c r="S4824" s="3">
        <v>4</v>
      </c>
      <c r="T4824" s="37"/>
      <c r="U4824" s="21" t="s">
        <v>5042</v>
      </c>
      <c r="V4824" s="21" t="str">
        <f>VLOOKUP(P4824,'Customer List'!B:C,2,)</f>
        <v>BANGALORE</v>
      </c>
      <c r="W4824" s="38"/>
      <c r="X4824" s="30">
        <v>46001</v>
      </c>
      <c r="Y4824" s="21">
        <f t="shared" ref="Y4824" si="708">IF(X4824="", "", X4824-N4824)</f>
        <v>1</v>
      </c>
      <c r="Z4824" s="21" t="str">
        <f t="shared" ref="Z4824" si="709">IF(N4824="", "", TEXT(N4824, "dddd"))</f>
        <v>Tuesday</v>
      </c>
      <c r="AA4824" s="21" t="str">
        <f t="shared" ref="AA4824" si="710">IF(X4824="", "", TEXT(X4824, "dddd"))</f>
        <v>Wednesday</v>
      </c>
      <c r="AB4824" s="21" t="str">
        <f>VLOOKUP(U4824,'Currency Sheet'!A:C,3,)</f>
        <v>DOLLAR</v>
      </c>
      <c r="AC4824" s="42" t="str">
        <f>VLOOKUP(P4824,'Customer List'!B:D,3,)</f>
        <v>OutStation</v>
      </c>
    </row>
    <row r="4825" spans="1:29" x14ac:dyDescent="0.25">
      <c r="A4825" s="21">
        <v>4822</v>
      </c>
      <c r="B4825" s="21">
        <v>90234843</v>
      </c>
      <c r="C4825" s="30">
        <v>45996</v>
      </c>
      <c r="D4825" s="30">
        <v>45999</v>
      </c>
      <c r="E4825" s="47">
        <v>131.6</v>
      </c>
      <c r="F4825" s="47">
        <f t="shared" ref="F4825" si="711">IF(AB4825="DOLLAR",E4825*88,E4825)</f>
        <v>11580.8</v>
      </c>
      <c r="G4825" s="48">
        <f t="shared" si="707"/>
        <v>23161.599999999999</v>
      </c>
      <c r="H4825" s="21" t="s">
        <v>6439</v>
      </c>
      <c r="I4825" s="21"/>
      <c r="J4825" s="21">
        <v>2</v>
      </c>
      <c r="K4825" s="21">
        <v>2</v>
      </c>
      <c r="L4825" s="21">
        <f t="shared" si="696"/>
        <v>0</v>
      </c>
      <c r="M4825" s="21" t="s">
        <v>6453</v>
      </c>
      <c r="N4825" s="30">
        <v>46000</v>
      </c>
      <c r="O4825" s="48">
        <v>19740</v>
      </c>
      <c r="P4825" s="21" t="s">
        <v>6309</v>
      </c>
      <c r="Q4825" s="21">
        <v>58159141972</v>
      </c>
      <c r="R4825" s="21" t="s">
        <v>6107</v>
      </c>
      <c r="S4825" s="3">
        <v>4</v>
      </c>
      <c r="T4825" s="37"/>
      <c r="U4825" s="21" t="s">
        <v>5042</v>
      </c>
      <c r="V4825" s="21" t="str">
        <f>VLOOKUP(P4825,'Customer List'!B:C,2,)</f>
        <v>Banglore</v>
      </c>
      <c r="W4825" s="38"/>
      <c r="X4825" s="30">
        <v>46001</v>
      </c>
      <c r="Y4825" s="21">
        <f t="shared" ref="Y4825" si="712">IF(X4825="", "", X4825-N4825)</f>
        <v>1</v>
      </c>
      <c r="Z4825" s="21" t="str">
        <f t="shared" ref="Z4825" si="713">IF(N4825="", "", TEXT(N4825, "dddd"))</f>
        <v>Tuesday</v>
      </c>
      <c r="AA4825" s="21" t="str">
        <f t="shared" ref="AA4825" si="714">IF(X4825="", "", TEXT(X4825, "dddd"))</f>
        <v>Wednesday</v>
      </c>
      <c r="AB4825" s="21" t="str">
        <f>VLOOKUP(U4825,'Currency Sheet'!A:C,3,)</f>
        <v>DOLLAR</v>
      </c>
      <c r="AC4825" s="42" t="str">
        <f>VLOOKUP(P4825,'Customer List'!B:D,3,)</f>
        <v>OutStation</v>
      </c>
    </row>
    <row r="4826" spans="1:29" x14ac:dyDescent="0.25">
      <c r="A4826" s="21">
        <v>4823</v>
      </c>
      <c r="B4826" s="21">
        <v>90234841</v>
      </c>
      <c r="C4826" s="30">
        <v>45996</v>
      </c>
      <c r="D4826" s="30">
        <v>45999</v>
      </c>
      <c r="E4826" s="47">
        <v>324.8</v>
      </c>
      <c r="F4826" s="47">
        <f t="shared" ref="F4826" si="715">IF(AB4826="DOLLAR",E4826*88,E4826)</f>
        <v>28582.400000000001</v>
      </c>
      <c r="G4826" s="48">
        <f t="shared" ref="G4826" si="716">F4826*J4826</f>
        <v>28582.400000000001</v>
      </c>
      <c r="H4826" s="21" t="s">
        <v>6440</v>
      </c>
      <c r="I4826" s="21"/>
      <c r="J4826" s="21">
        <v>1</v>
      </c>
      <c r="K4826" s="21">
        <v>1</v>
      </c>
      <c r="L4826" s="21">
        <f t="shared" si="696"/>
        <v>0</v>
      </c>
      <c r="M4826" s="21" t="s">
        <v>6454</v>
      </c>
      <c r="N4826" s="30">
        <v>46000</v>
      </c>
      <c r="O4826" s="48">
        <v>42288.959999999999</v>
      </c>
      <c r="P4826" s="21" t="s">
        <v>3435</v>
      </c>
      <c r="Q4826" s="21">
        <v>58159141692</v>
      </c>
      <c r="R4826" s="21" t="s">
        <v>6107</v>
      </c>
      <c r="S4826" s="3">
        <v>4</v>
      </c>
      <c r="T4826" s="37"/>
      <c r="U4826" s="21" t="s">
        <v>5042</v>
      </c>
      <c r="V4826" s="21" t="str">
        <f>VLOOKUP(P4826,'Customer List'!B:C,2,)</f>
        <v>Banglore</v>
      </c>
      <c r="W4826" s="38"/>
      <c r="X4826" s="30">
        <v>46001</v>
      </c>
      <c r="Y4826" s="21">
        <f t="shared" ref="Y4826" si="717">IF(X4826="", "", X4826-N4826)</f>
        <v>1</v>
      </c>
      <c r="Z4826" s="21" t="str">
        <f t="shared" ref="Z4826" si="718">IF(N4826="", "", TEXT(N4826, "dddd"))</f>
        <v>Tuesday</v>
      </c>
      <c r="AA4826" s="21" t="str">
        <f t="shared" ref="AA4826" si="719">IF(X4826="", "", TEXT(X4826, "dddd"))</f>
        <v>Wednesday</v>
      </c>
      <c r="AB4826" s="21" t="str">
        <f>VLOOKUP(U4826,'Currency Sheet'!A:C,3,)</f>
        <v>DOLLAR</v>
      </c>
      <c r="AC4826" s="42" t="str">
        <f>VLOOKUP(P4826,'Customer List'!B:D,3,)</f>
        <v>OutStation</v>
      </c>
    </row>
    <row r="4827" spans="1:29" x14ac:dyDescent="0.25">
      <c r="A4827" s="21">
        <v>4824</v>
      </c>
      <c r="B4827" s="21">
        <v>90234844</v>
      </c>
      <c r="C4827" s="30">
        <v>45996</v>
      </c>
      <c r="D4827" s="30">
        <v>45999</v>
      </c>
      <c r="E4827" s="47">
        <v>91.7</v>
      </c>
      <c r="F4827" s="47">
        <f t="shared" ref="F4827" si="720">IF(AB4827="DOLLAR",E4827*88,E4827)</f>
        <v>8069.6</v>
      </c>
      <c r="G4827" s="48">
        <f t="shared" ref="G4827" si="721">F4827*J4827</f>
        <v>8069.6</v>
      </c>
      <c r="H4827" s="21" t="s">
        <v>6441</v>
      </c>
      <c r="I4827" s="21"/>
      <c r="J4827" s="21">
        <v>1</v>
      </c>
      <c r="K4827" s="21"/>
      <c r="L4827" s="21">
        <f t="shared" ref="L4827:L4890" si="722">J4827-K4827</f>
        <v>1</v>
      </c>
      <c r="M4827" s="21"/>
      <c r="N4827" s="30"/>
      <c r="O4827" s="48"/>
      <c r="P4827" s="21" t="s">
        <v>2025</v>
      </c>
      <c r="Q4827" s="21"/>
      <c r="R4827" s="21"/>
      <c r="S4827" s="3">
        <v>4</v>
      </c>
      <c r="T4827" s="37"/>
      <c r="U4827" s="21" t="s">
        <v>5042</v>
      </c>
      <c r="V4827" s="21" t="str">
        <f>VLOOKUP(P4827,'Customer List'!B:C,2,)</f>
        <v>STOCK</v>
      </c>
      <c r="W4827" s="38" t="s">
        <v>1145</v>
      </c>
      <c r="X4827" s="30" t="str">
        <f t="shared" ref="X4827" si="723">IF(OR(R4827 = "PRIYANKA MADAM", R4827 = "DEEPAK", R4827 = "PORTER"),N4827,"")</f>
        <v/>
      </c>
      <c r="Y4827" s="21" t="str">
        <f t="shared" ref="Y4827" si="724">IF(X4827="", "", X4827-N4827)</f>
        <v/>
      </c>
      <c r="Z4827" s="21" t="str">
        <f t="shared" ref="Z4827" si="725">IF(N4827="", "", TEXT(N4827, "dddd"))</f>
        <v/>
      </c>
      <c r="AA4827" s="21" t="str">
        <f t="shared" ref="AA4827" si="726">IF(X4827="", "", TEXT(X4827, "dddd"))</f>
        <v/>
      </c>
      <c r="AB4827" s="21" t="str">
        <f>VLOOKUP(U4827,'Currency Sheet'!A:C,3,)</f>
        <v>DOLLAR</v>
      </c>
      <c r="AC4827" s="42" t="str">
        <f>VLOOKUP(P4827,'Customer List'!B:D,3,)</f>
        <v>STOCK</v>
      </c>
    </row>
    <row r="4828" spans="1:29" x14ac:dyDescent="0.25">
      <c r="A4828" s="21">
        <f>A4827+1</f>
        <v>4825</v>
      </c>
      <c r="B4828" s="21" t="s">
        <v>6463</v>
      </c>
      <c r="C4828" s="30">
        <v>45995</v>
      </c>
      <c r="D4828" s="30">
        <v>46000</v>
      </c>
      <c r="E4828" s="47">
        <v>374</v>
      </c>
      <c r="F4828" s="47">
        <f t="shared" ref="F4828:F4891" si="727">IF(AB4828="DOLLAR",E4828*88,E4828)</f>
        <v>32912</v>
      </c>
      <c r="G4828" s="48">
        <f t="shared" ref="G4828:G4891" si="728">F4828*J4828</f>
        <v>32912</v>
      </c>
      <c r="H4828" s="21" t="s">
        <v>6466</v>
      </c>
      <c r="I4828" s="21" t="s">
        <v>6467</v>
      </c>
      <c r="J4828" s="21">
        <v>1</v>
      </c>
      <c r="K4828" s="21">
        <v>1</v>
      </c>
      <c r="L4828" s="21">
        <f t="shared" si="722"/>
        <v>0</v>
      </c>
      <c r="M4828" s="21" t="s">
        <v>6683</v>
      </c>
      <c r="N4828" s="30">
        <v>46002</v>
      </c>
      <c r="O4828" s="48">
        <v>45657</v>
      </c>
      <c r="P4828" s="21" t="s">
        <v>254</v>
      </c>
      <c r="Q4828" s="21" t="s">
        <v>5959</v>
      </c>
      <c r="R4828" s="21" t="s">
        <v>847</v>
      </c>
      <c r="S4828" s="3">
        <v>-20</v>
      </c>
      <c r="T4828" s="37"/>
      <c r="U4828" s="21" t="s">
        <v>320</v>
      </c>
      <c r="V4828" s="21" t="str">
        <f>VLOOKUP(P4828,'Customer List'!B:C,2,)</f>
        <v>Delhi</v>
      </c>
      <c r="W4828" s="38"/>
      <c r="X4828" s="30">
        <f t="shared" ref="X4828:X4891" si="729">IF(OR(R4828 = "PRIYANKA MADAM", R4828 = "DEEPAK", R4828 = "PORTER"),N4828,"")</f>
        <v>46002</v>
      </c>
      <c r="Y4828" s="21">
        <f t="shared" ref="Y4828:Y4891" si="730">IF(X4828="", "", X4828-N4828)</f>
        <v>0</v>
      </c>
      <c r="Z4828" s="21" t="str">
        <f t="shared" ref="Z4828:Z4891" si="731">IF(N4828="", "", TEXT(N4828, "dddd"))</f>
        <v>Thursday</v>
      </c>
      <c r="AA4828" s="21" t="str">
        <f t="shared" ref="AA4828:AA4891" si="732">IF(X4828="", "", TEXT(X4828, "dddd"))</f>
        <v>Thursday</v>
      </c>
      <c r="AB4828" s="21" t="str">
        <f>VLOOKUP(U4828,'Currency Sheet'!A:C,3,)</f>
        <v>DOLLAR</v>
      </c>
      <c r="AC4828" s="42" t="str">
        <f>VLOOKUP(P4828,'Customer List'!B:D,3,)</f>
        <v>Local</v>
      </c>
    </row>
    <row r="4829" spans="1:29" x14ac:dyDescent="0.25">
      <c r="A4829" s="21">
        <f t="shared" ref="A4829:A4892" si="733">A4828+1</f>
        <v>4826</v>
      </c>
      <c r="B4829" s="21" t="s">
        <v>6463</v>
      </c>
      <c r="C4829" s="30">
        <v>45995</v>
      </c>
      <c r="D4829" s="30">
        <v>46000</v>
      </c>
      <c r="E4829" s="47">
        <v>374</v>
      </c>
      <c r="F4829" s="47">
        <f t="shared" si="727"/>
        <v>32912</v>
      </c>
      <c r="G4829" s="48">
        <f t="shared" si="728"/>
        <v>32912</v>
      </c>
      <c r="H4829" s="21" t="s">
        <v>6468</v>
      </c>
      <c r="I4829" s="21" t="s">
        <v>6469</v>
      </c>
      <c r="J4829" s="21">
        <v>1</v>
      </c>
      <c r="K4829" s="21">
        <v>1</v>
      </c>
      <c r="L4829" s="21">
        <f t="shared" si="722"/>
        <v>0</v>
      </c>
      <c r="M4829" s="21" t="s">
        <v>6616</v>
      </c>
      <c r="N4829" s="30">
        <v>46001</v>
      </c>
      <c r="O4829" s="48">
        <v>48060</v>
      </c>
      <c r="P4829" s="21" t="s">
        <v>2046</v>
      </c>
      <c r="Q4829" s="21">
        <v>58159193120</v>
      </c>
      <c r="R4829" s="21" t="s">
        <v>6107</v>
      </c>
      <c r="S4829" s="3">
        <v>-20</v>
      </c>
      <c r="T4829" s="37"/>
      <c r="U4829" s="21" t="s">
        <v>320</v>
      </c>
      <c r="V4829" s="21" t="str">
        <f>VLOOKUP(P4829,'Customer List'!B:C,2,)</f>
        <v>Banglore</v>
      </c>
      <c r="W4829" s="38"/>
      <c r="X4829" s="30">
        <v>46002</v>
      </c>
      <c r="Y4829" s="21">
        <f t="shared" si="730"/>
        <v>1</v>
      </c>
      <c r="Z4829" s="21" t="str">
        <f t="shared" si="731"/>
        <v>Wednesday</v>
      </c>
      <c r="AA4829" s="21" t="str">
        <f t="shared" si="732"/>
        <v>Thursday</v>
      </c>
      <c r="AB4829" s="21" t="str">
        <f>VLOOKUP(U4829,'Currency Sheet'!A:C,3,)</f>
        <v>DOLLAR</v>
      </c>
      <c r="AC4829" s="42" t="str">
        <f>VLOOKUP(P4829,'Customer List'!B:D,3,)</f>
        <v>OutStation</v>
      </c>
    </row>
    <row r="4830" spans="1:29" x14ac:dyDescent="0.25">
      <c r="A4830" s="21">
        <f t="shared" si="733"/>
        <v>4827</v>
      </c>
      <c r="B4830" s="21" t="s">
        <v>6463</v>
      </c>
      <c r="C4830" s="30">
        <v>45995</v>
      </c>
      <c r="D4830" s="30">
        <v>46000</v>
      </c>
      <c r="E4830" s="47">
        <v>174</v>
      </c>
      <c r="F4830" s="47">
        <f t="shared" si="727"/>
        <v>15312</v>
      </c>
      <c r="G4830" s="48">
        <f t="shared" si="728"/>
        <v>15312</v>
      </c>
      <c r="H4830" s="21" t="s">
        <v>6470</v>
      </c>
      <c r="I4830" s="21" t="s">
        <v>6471</v>
      </c>
      <c r="J4830" s="21">
        <v>1</v>
      </c>
      <c r="K4830" s="21">
        <v>1</v>
      </c>
      <c r="L4830" s="21">
        <f t="shared" si="722"/>
        <v>0</v>
      </c>
      <c r="M4830" s="21" t="s">
        <v>6610</v>
      </c>
      <c r="N4830" s="30">
        <v>46001</v>
      </c>
      <c r="O4830" s="48">
        <v>22320</v>
      </c>
      <c r="P4830" s="21" t="s">
        <v>165</v>
      </c>
      <c r="Q4830" s="21">
        <v>58159196491</v>
      </c>
      <c r="R4830" s="21" t="s">
        <v>6107</v>
      </c>
      <c r="S4830" s="3">
        <v>-20</v>
      </c>
      <c r="T4830" s="37"/>
      <c r="U4830" s="21" t="s">
        <v>320</v>
      </c>
      <c r="V4830" s="21" t="str">
        <f>VLOOKUP(P4830,'Customer List'!B:C,2,)</f>
        <v>Lucknow</v>
      </c>
      <c r="W4830" s="38"/>
      <c r="X4830" s="30">
        <v>46004</v>
      </c>
      <c r="Y4830" s="21">
        <f t="shared" si="730"/>
        <v>3</v>
      </c>
      <c r="Z4830" s="21" t="str">
        <f t="shared" si="731"/>
        <v>Wednesday</v>
      </c>
      <c r="AA4830" s="21" t="str">
        <f t="shared" si="732"/>
        <v>Saturday</v>
      </c>
      <c r="AB4830" s="21" t="str">
        <f>VLOOKUP(U4830,'Currency Sheet'!A:C,3,)</f>
        <v>DOLLAR</v>
      </c>
      <c r="AC4830" s="42" t="str">
        <f>VLOOKUP(P4830,'Customer List'!B:D,3,)</f>
        <v>OutStation</v>
      </c>
    </row>
    <row r="4831" spans="1:29" x14ac:dyDescent="0.25">
      <c r="A4831" s="21">
        <f t="shared" si="733"/>
        <v>4828</v>
      </c>
      <c r="B4831" s="21" t="s">
        <v>6463</v>
      </c>
      <c r="C4831" s="30">
        <v>45995</v>
      </c>
      <c r="D4831" s="30">
        <v>46000</v>
      </c>
      <c r="E4831" s="47">
        <v>312</v>
      </c>
      <c r="F4831" s="47">
        <f t="shared" si="727"/>
        <v>27456</v>
      </c>
      <c r="G4831" s="48">
        <f t="shared" si="728"/>
        <v>27456</v>
      </c>
      <c r="H4831" s="21" t="s">
        <v>6472</v>
      </c>
      <c r="I4831" s="21" t="s">
        <v>6473</v>
      </c>
      <c r="J4831" s="21">
        <v>1</v>
      </c>
      <c r="K4831" s="21">
        <v>1</v>
      </c>
      <c r="L4831" s="21">
        <f t="shared" si="722"/>
        <v>0</v>
      </c>
      <c r="M4831" s="21" t="s">
        <v>6599</v>
      </c>
      <c r="N4831" s="30">
        <v>46002</v>
      </c>
      <c r="O4831" s="48">
        <v>38133</v>
      </c>
      <c r="P4831" s="21" t="s">
        <v>42</v>
      </c>
      <c r="Q4831" s="21" t="s">
        <v>5959</v>
      </c>
      <c r="R4831" s="21" t="s">
        <v>847</v>
      </c>
      <c r="S4831" s="3">
        <v>-20</v>
      </c>
      <c r="T4831" s="37"/>
      <c r="U4831" s="21" t="s">
        <v>320</v>
      </c>
      <c r="V4831" s="21" t="str">
        <f>VLOOKUP(P4831,'Customer List'!B:C,2,)</f>
        <v>Faridabad</v>
      </c>
      <c r="W4831" s="38"/>
      <c r="X4831" s="30">
        <f t="shared" si="729"/>
        <v>46002</v>
      </c>
      <c r="Y4831" s="21">
        <f t="shared" si="730"/>
        <v>0</v>
      </c>
      <c r="Z4831" s="21" t="str">
        <f t="shared" si="731"/>
        <v>Thursday</v>
      </c>
      <c r="AA4831" s="21" t="str">
        <f t="shared" si="732"/>
        <v>Thursday</v>
      </c>
      <c r="AB4831" s="21" t="str">
        <f>VLOOKUP(U4831,'Currency Sheet'!A:C,3,)</f>
        <v>DOLLAR</v>
      </c>
      <c r="AC4831" s="42" t="str">
        <f>VLOOKUP(P4831,'Customer List'!B:D,3,)</f>
        <v>Local</v>
      </c>
    </row>
    <row r="4832" spans="1:29" x14ac:dyDescent="0.25">
      <c r="A4832" s="21">
        <f t="shared" si="733"/>
        <v>4829</v>
      </c>
      <c r="B4832" s="21" t="s">
        <v>6463</v>
      </c>
      <c r="C4832" s="30">
        <v>45995</v>
      </c>
      <c r="D4832" s="30">
        <v>46000</v>
      </c>
      <c r="E4832" s="47">
        <v>374</v>
      </c>
      <c r="F4832" s="47">
        <f t="shared" si="727"/>
        <v>32912</v>
      </c>
      <c r="G4832" s="48">
        <f t="shared" si="728"/>
        <v>32912</v>
      </c>
      <c r="H4832" s="21" t="s">
        <v>6474</v>
      </c>
      <c r="I4832" s="21" t="s">
        <v>6475</v>
      </c>
      <c r="J4832" s="21">
        <v>1</v>
      </c>
      <c r="K4832" s="21">
        <v>1</v>
      </c>
      <c r="L4832" s="21">
        <f t="shared" si="722"/>
        <v>0</v>
      </c>
      <c r="M4832" s="21" t="s">
        <v>6599</v>
      </c>
      <c r="N4832" s="30">
        <v>46002</v>
      </c>
      <c r="O4832" s="48">
        <v>45657</v>
      </c>
      <c r="P4832" s="21" t="s">
        <v>42</v>
      </c>
      <c r="Q4832" s="21" t="s">
        <v>5959</v>
      </c>
      <c r="R4832" s="21" t="s">
        <v>847</v>
      </c>
      <c r="S4832" s="3">
        <v>-20</v>
      </c>
      <c r="T4832" s="37"/>
      <c r="U4832" s="21" t="s">
        <v>320</v>
      </c>
      <c r="V4832" s="21" t="str">
        <f>VLOOKUP(P4832,'Customer List'!B:C,2,)</f>
        <v>Faridabad</v>
      </c>
      <c r="W4832" s="38"/>
      <c r="X4832" s="30">
        <f t="shared" si="729"/>
        <v>46002</v>
      </c>
      <c r="Y4832" s="21">
        <f t="shared" si="730"/>
        <v>0</v>
      </c>
      <c r="Z4832" s="21" t="str">
        <f t="shared" si="731"/>
        <v>Thursday</v>
      </c>
      <c r="AA4832" s="21" t="str">
        <f t="shared" si="732"/>
        <v>Thursday</v>
      </c>
      <c r="AB4832" s="21" t="str">
        <f>VLOOKUP(U4832,'Currency Sheet'!A:C,3,)</f>
        <v>DOLLAR</v>
      </c>
      <c r="AC4832" s="42" t="str">
        <f>VLOOKUP(P4832,'Customer List'!B:D,3,)</f>
        <v>Local</v>
      </c>
    </row>
    <row r="4833" spans="1:29" x14ac:dyDescent="0.25">
      <c r="A4833" s="21">
        <f t="shared" si="733"/>
        <v>4830</v>
      </c>
      <c r="B4833" s="21" t="s">
        <v>6463</v>
      </c>
      <c r="C4833" s="30">
        <v>45995</v>
      </c>
      <c r="D4833" s="30">
        <v>46000</v>
      </c>
      <c r="E4833" s="47">
        <v>374</v>
      </c>
      <c r="F4833" s="47">
        <f t="shared" si="727"/>
        <v>32912</v>
      </c>
      <c r="G4833" s="48">
        <f t="shared" si="728"/>
        <v>32912</v>
      </c>
      <c r="H4833" s="21" t="s">
        <v>6476</v>
      </c>
      <c r="I4833" s="21" t="s">
        <v>6477</v>
      </c>
      <c r="J4833" s="21">
        <v>1</v>
      </c>
      <c r="K4833" s="21">
        <v>1</v>
      </c>
      <c r="L4833" s="21">
        <f t="shared" si="722"/>
        <v>0</v>
      </c>
      <c r="M4833" s="21" t="s">
        <v>6599</v>
      </c>
      <c r="N4833" s="30">
        <v>46002</v>
      </c>
      <c r="O4833" s="48">
        <v>45657</v>
      </c>
      <c r="P4833" s="21" t="s">
        <v>42</v>
      </c>
      <c r="Q4833" s="21" t="s">
        <v>5959</v>
      </c>
      <c r="R4833" s="21" t="s">
        <v>847</v>
      </c>
      <c r="S4833" s="3">
        <v>-20</v>
      </c>
      <c r="T4833" s="37"/>
      <c r="U4833" s="21" t="s">
        <v>320</v>
      </c>
      <c r="V4833" s="21" t="str">
        <f>VLOOKUP(P4833,'Customer List'!B:C,2,)</f>
        <v>Faridabad</v>
      </c>
      <c r="W4833" s="38"/>
      <c r="X4833" s="30">
        <f t="shared" si="729"/>
        <v>46002</v>
      </c>
      <c r="Y4833" s="21">
        <f t="shared" si="730"/>
        <v>0</v>
      </c>
      <c r="Z4833" s="21" t="str">
        <f t="shared" si="731"/>
        <v>Thursday</v>
      </c>
      <c r="AA4833" s="21" t="str">
        <f t="shared" si="732"/>
        <v>Thursday</v>
      </c>
      <c r="AB4833" s="21" t="str">
        <f>VLOOKUP(U4833,'Currency Sheet'!A:C,3,)</f>
        <v>DOLLAR</v>
      </c>
      <c r="AC4833" s="42" t="str">
        <f>VLOOKUP(P4833,'Customer List'!B:D,3,)</f>
        <v>Local</v>
      </c>
    </row>
    <row r="4834" spans="1:29" x14ac:dyDescent="0.25">
      <c r="A4834" s="21">
        <f t="shared" si="733"/>
        <v>4831</v>
      </c>
      <c r="B4834" s="21" t="s">
        <v>6463</v>
      </c>
      <c r="C4834" s="30">
        <v>45995</v>
      </c>
      <c r="D4834" s="30">
        <v>46000</v>
      </c>
      <c r="E4834" s="47">
        <v>158</v>
      </c>
      <c r="F4834" s="47">
        <f t="shared" si="727"/>
        <v>13904</v>
      </c>
      <c r="G4834" s="48">
        <f t="shared" si="728"/>
        <v>13904</v>
      </c>
      <c r="H4834" s="21" t="s">
        <v>6478</v>
      </c>
      <c r="I4834" s="21" t="s">
        <v>6479</v>
      </c>
      <c r="J4834" s="21">
        <v>1</v>
      </c>
      <c r="K4834" s="21">
        <v>1</v>
      </c>
      <c r="L4834" s="21">
        <f t="shared" si="722"/>
        <v>0</v>
      </c>
      <c r="M4834" s="21" t="s">
        <v>6611</v>
      </c>
      <c r="N4834" s="30">
        <v>46001</v>
      </c>
      <c r="O4834" s="48">
        <v>19323</v>
      </c>
      <c r="P4834" s="21" t="s">
        <v>242</v>
      </c>
      <c r="Q4834" s="21">
        <v>58159195603</v>
      </c>
      <c r="R4834" s="21" t="s">
        <v>6107</v>
      </c>
      <c r="S4834" s="3">
        <v>-20</v>
      </c>
      <c r="T4834" s="37"/>
      <c r="U4834" s="21" t="s">
        <v>320</v>
      </c>
      <c r="V4834" s="21" t="str">
        <f>VLOOKUP(P4834,'Customer List'!B:C,2,)</f>
        <v>Mumbai</v>
      </c>
      <c r="W4834" s="38"/>
      <c r="X4834" s="30">
        <v>46002</v>
      </c>
      <c r="Y4834" s="21">
        <f t="shared" si="730"/>
        <v>1</v>
      </c>
      <c r="Z4834" s="21" t="str">
        <f t="shared" si="731"/>
        <v>Wednesday</v>
      </c>
      <c r="AA4834" s="21" t="str">
        <f t="shared" si="732"/>
        <v>Thursday</v>
      </c>
      <c r="AB4834" s="21" t="str">
        <f>VLOOKUP(U4834,'Currency Sheet'!A:C,3,)</f>
        <v>DOLLAR</v>
      </c>
      <c r="AC4834" s="42" t="str">
        <f>VLOOKUP(P4834,'Customer List'!B:D,3,)</f>
        <v>OutStation</v>
      </c>
    </row>
    <row r="4835" spans="1:29" x14ac:dyDescent="0.25">
      <c r="A4835" s="21">
        <f t="shared" si="733"/>
        <v>4832</v>
      </c>
      <c r="B4835" s="21" t="s">
        <v>6463</v>
      </c>
      <c r="C4835" s="30">
        <v>45995</v>
      </c>
      <c r="D4835" s="30">
        <v>46000</v>
      </c>
      <c r="E4835" s="47">
        <v>174</v>
      </c>
      <c r="F4835" s="47">
        <f t="shared" si="727"/>
        <v>15312</v>
      </c>
      <c r="G4835" s="48">
        <f t="shared" si="728"/>
        <v>15312</v>
      </c>
      <c r="H4835" s="21" t="s">
        <v>6480</v>
      </c>
      <c r="I4835" s="21" t="s">
        <v>6481</v>
      </c>
      <c r="J4835" s="21">
        <v>1</v>
      </c>
      <c r="K4835" s="21"/>
      <c r="L4835" s="21">
        <f t="shared" si="722"/>
        <v>1</v>
      </c>
      <c r="M4835" s="21"/>
      <c r="N4835" s="30"/>
      <c r="O4835" s="48"/>
      <c r="P4835" s="21" t="s">
        <v>2733</v>
      </c>
      <c r="Q4835" s="21"/>
      <c r="R4835" s="21"/>
      <c r="S4835" s="3">
        <v>-20</v>
      </c>
      <c r="T4835" s="37"/>
      <c r="U4835" s="21" t="s">
        <v>320</v>
      </c>
      <c r="V4835" s="21" t="str">
        <f>VLOOKUP(P4835,'Customer List'!B:C,2,)</f>
        <v>DELHI</v>
      </c>
      <c r="W4835" s="38" t="s">
        <v>605</v>
      </c>
      <c r="X4835" s="30" t="str">
        <f t="shared" si="729"/>
        <v/>
      </c>
      <c r="Y4835" s="21" t="str">
        <f t="shared" si="730"/>
        <v/>
      </c>
      <c r="Z4835" s="21" t="str">
        <f t="shared" si="731"/>
        <v/>
      </c>
      <c r="AA4835" s="21" t="str">
        <f t="shared" si="732"/>
        <v/>
      </c>
      <c r="AB4835" s="21" t="str">
        <f>VLOOKUP(U4835,'Currency Sheet'!A:C,3,)</f>
        <v>DOLLAR</v>
      </c>
      <c r="AC4835" s="42" t="str">
        <f>VLOOKUP(P4835,'Customer List'!B:D,3,)</f>
        <v>Local</v>
      </c>
    </row>
    <row r="4836" spans="1:29" x14ac:dyDescent="0.25">
      <c r="A4836" s="21">
        <f t="shared" si="733"/>
        <v>4833</v>
      </c>
      <c r="B4836" s="21" t="s">
        <v>6463</v>
      </c>
      <c r="C4836" s="30">
        <v>45995</v>
      </c>
      <c r="D4836" s="30">
        <v>46000</v>
      </c>
      <c r="E4836" s="47">
        <v>108</v>
      </c>
      <c r="F4836" s="47">
        <f t="shared" si="727"/>
        <v>9504</v>
      </c>
      <c r="G4836" s="48">
        <f t="shared" si="728"/>
        <v>9504</v>
      </c>
      <c r="H4836" s="21" t="s">
        <v>6482</v>
      </c>
      <c r="I4836" s="21" t="s">
        <v>6483</v>
      </c>
      <c r="J4836" s="21">
        <v>1</v>
      </c>
      <c r="K4836" s="21"/>
      <c r="L4836" s="21">
        <f t="shared" si="722"/>
        <v>1</v>
      </c>
      <c r="M4836" s="21"/>
      <c r="N4836" s="30"/>
      <c r="O4836" s="48"/>
      <c r="P4836" s="21" t="s">
        <v>2733</v>
      </c>
      <c r="Q4836" s="21"/>
      <c r="R4836" s="21"/>
      <c r="S4836" s="3">
        <v>-20</v>
      </c>
      <c r="T4836" s="37"/>
      <c r="U4836" s="21" t="s">
        <v>320</v>
      </c>
      <c r="V4836" s="21" t="str">
        <f>VLOOKUP(P4836,'Customer List'!B:C,2,)</f>
        <v>DELHI</v>
      </c>
      <c r="W4836" s="38" t="s">
        <v>605</v>
      </c>
      <c r="X4836" s="30" t="str">
        <f t="shared" si="729"/>
        <v/>
      </c>
      <c r="Y4836" s="21" t="str">
        <f t="shared" si="730"/>
        <v/>
      </c>
      <c r="Z4836" s="21" t="str">
        <f t="shared" si="731"/>
        <v/>
      </c>
      <c r="AA4836" s="21" t="str">
        <f t="shared" si="732"/>
        <v/>
      </c>
      <c r="AB4836" s="21" t="str">
        <f>VLOOKUP(U4836,'Currency Sheet'!A:C,3,)</f>
        <v>DOLLAR</v>
      </c>
      <c r="AC4836" s="42" t="str">
        <f>VLOOKUP(P4836,'Customer List'!B:D,3,)</f>
        <v>Local</v>
      </c>
    </row>
    <row r="4837" spans="1:29" x14ac:dyDescent="0.25">
      <c r="A4837" s="21">
        <f t="shared" si="733"/>
        <v>4834</v>
      </c>
      <c r="B4837" s="21" t="s">
        <v>6463</v>
      </c>
      <c r="C4837" s="30">
        <v>45995</v>
      </c>
      <c r="D4837" s="30">
        <v>46000</v>
      </c>
      <c r="E4837" s="47">
        <v>731</v>
      </c>
      <c r="F4837" s="47">
        <f t="shared" si="727"/>
        <v>64328</v>
      </c>
      <c r="G4837" s="48">
        <f t="shared" si="728"/>
        <v>64328</v>
      </c>
      <c r="H4837" s="21" t="s">
        <v>6484</v>
      </c>
      <c r="I4837" s="21" t="s">
        <v>6485</v>
      </c>
      <c r="J4837" s="21">
        <v>1</v>
      </c>
      <c r="K4837" s="21">
        <v>1</v>
      </c>
      <c r="L4837" s="21">
        <f t="shared" si="722"/>
        <v>0</v>
      </c>
      <c r="M4837" s="21" t="s">
        <v>6609</v>
      </c>
      <c r="N4837" s="30">
        <v>46001</v>
      </c>
      <c r="O4837" s="48">
        <v>101790</v>
      </c>
      <c r="P4837" s="21" t="s">
        <v>6127</v>
      </c>
      <c r="Q4837" s="21">
        <v>58159194413</v>
      </c>
      <c r="R4837" s="21" t="s">
        <v>5912</v>
      </c>
      <c r="S4837" s="3">
        <v>-20</v>
      </c>
      <c r="T4837" s="37"/>
      <c r="U4837" s="21" t="s">
        <v>320</v>
      </c>
      <c r="V4837" s="21" t="str">
        <f>VLOOKUP(P4837,'Customer List'!B:C,2,)</f>
        <v>BANGALORE</v>
      </c>
      <c r="W4837" s="38"/>
      <c r="X4837" s="30">
        <v>46002</v>
      </c>
      <c r="Y4837" s="21">
        <f t="shared" si="730"/>
        <v>1</v>
      </c>
      <c r="Z4837" s="21" t="str">
        <f t="shared" si="731"/>
        <v>Wednesday</v>
      </c>
      <c r="AA4837" s="21" t="str">
        <f t="shared" si="732"/>
        <v>Thursday</v>
      </c>
      <c r="AB4837" s="21" t="str">
        <f>VLOOKUP(U4837,'Currency Sheet'!A:C,3,)</f>
        <v>DOLLAR</v>
      </c>
      <c r="AC4837" s="42" t="str">
        <f>VLOOKUP(P4837,'Customer List'!B:D,3,)</f>
        <v>OutStation</v>
      </c>
    </row>
    <row r="4838" spans="1:29" x14ac:dyDescent="0.25">
      <c r="A4838" s="21">
        <f t="shared" si="733"/>
        <v>4835</v>
      </c>
      <c r="B4838" s="21" t="s">
        <v>6463</v>
      </c>
      <c r="C4838" s="30">
        <v>45995</v>
      </c>
      <c r="D4838" s="30">
        <v>46000</v>
      </c>
      <c r="E4838" s="47">
        <v>731</v>
      </c>
      <c r="F4838" s="47">
        <f t="shared" si="727"/>
        <v>64328</v>
      </c>
      <c r="G4838" s="48">
        <f t="shared" si="728"/>
        <v>64328</v>
      </c>
      <c r="H4838" s="21" t="s">
        <v>6486</v>
      </c>
      <c r="I4838" s="21" t="s">
        <v>6487</v>
      </c>
      <c r="J4838" s="21">
        <v>1</v>
      </c>
      <c r="K4838" s="21">
        <v>1</v>
      </c>
      <c r="L4838" s="21">
        <f t="shared" si="722"/>
        <v>0</v>
      </c>
      <c r="M4838" s="21" t="s">
        <v>6609</v>
      </c>
      <c r="N4838" s="30">
        <v>46001</v>
      </c>
      <c r="O4838" s="48">
        <v>101790</v>
      </c>
      <c r="P4838" s="21" t="s">
        <v>6127</v>
      </c>
      <c r="Q4838" s="21">
        <v>58159194413</v>
      </c>
      <c r="R4838" s="21" t="s">
        <v>5912</v>
      </c>
      <c r="S4838" s="3">
        <v>-20</v>
      </c>
      <c r="T4838" s="37"/>
      <c r="U4838" s="21" t="s">
        <v>320</v>
      </c>
      <c r="V4838" s="21" t="str">
        <f>VLOOKUP(P4838,'Customer List'!B:C,2,)</f>
        <v>BANGALORE</v>
      </c>
      <c r="W4838" s="38"/>
      <c r="X4838" s="30">
        <v>46002</v>
      </c>
      <c r="Y4838" s="21">
        <f t="shared" si="730"/>
        <v>1</v>
      </c>
      <c r="Z4838" s="21" t="str">
        <f t="shared" si="731"/>
        <v>Wednesday</v>
      </c>
      <c r="AA4838" s="21" t="str">
        <f t="shared" si="732"/>
        <v>Thursday</v>
      </c>
      <c r="AB4838" s="21" t="str">
        <f>VLOOKUP(U4838,'Currency Sheet'!A:C,3,)</f>
        <v>DOLLAR</v>
      </c>
      <c r="AC4838" s="42" t="str">
        <f>VLOOKUP(P4838,'Customer List'!B:D,3,)</f>
        <v>OutStation</v>
      </c>
    </row>
    <row r="4839" spans="1:29" x14ac:dyDescent="0.25">
      <c r="A4839" s="21">
        <f t="shared" si="733"/>
        <v>4836</v>
      </c>
      <c r="B4839" s="21" t="s">
        <v>6463</v>
      </c>
      <c r="C4839" s="30">
        <v>45995</v>
      </c>
      <c r="D4839" s="30">
        <v>46000</v>
      </c>
      <c r="E4839" s="47">
        <v>731</v>
      </c>
      <c r="F4839" s="47">
        <f t="shared" si="727"/>
        <v>64328</v>
      </c>
      <c r="G4839" s="48">
        <f t="shared" si="728"/>
        <v>64328</v>
      </c>
      <c r="H4839" s="21" t="s">
        <v>6488</v>
      </c>
      <c r="I4839" s="21" t="s">
        <v>6489</v>
      </c>
      <c r="J4839" s="21">
        <v>1</v>
      </c>
      <c r="K4839" s="21">
        <v>1</v>
      </c>
      <c r="L4839" s="21">
        <f t="shared" si="722"/>
        <v>0</v>
      </c>
      <c r="M4839" s="21" t="s">
        <v>6609</v>
      </c>
      <c r="N4839" s="30">
        <v>46001</v>
      </c>
      <c r="O4839" s="48">
        <v>101790</v>
      </c>
      <c r="P4839" s="21" t="s">
        <v>6127</v>
      </c>
      <c r="Q4839" s="21">
        <v>58159194413</v>
      </c>
      <c r="R4839" s="21" t="s">
        <v>5912</v>
      </c>
      <c r="S4839" s="3">
        <v>-20</v>
      </c>
      <c r="T4839" s="37"/>
      <c r="U4839" s="21" t="s">
        <v>320</v>
      </c>
      <c r="V4839" s="21" t="str">
        <f>VLOOKUP(P4839,'Customer List'!B:C,2,)</f>
        <v>BANGALORE</v>
      </c>
      <c r="W4839" s="38"/>
      <c r="X4839" s="30">
        <v>46002</v>
      </c>
      <c r="Y4839" s="21">
        <f t="shared" si="730"/>
        <v>1</v>
      </c>
      <c r="Z4839" s="21" t="str">
        <f t="shared" si="731"/>
        <v>Wednesday</v>
      </c>
      <c r="AA4839" s="21" t="str">
        <f t="shared" si="732"/>
        <v>Thursday</v>
      </c>
      <c r="AB4839" s="21" t="str">
        <f>VLOOKUP(U4839,'Currency Sheet'!A:C,3,)</f>
        <v>DOLLAR</v>
      </c>
      <c r="AC4839" s="42" t="str">
        <f>VLOOKUP(P4839,'Customer List'!B:D,3,)</f>
        <v>OutStation</v>
      </c>
    </row>
    <row r="4840" spans="1:29" x14ac:dyDescent="0.25">
      <c r="A4840" s="21">
        <f t="shared" si="733"/>
        <v>4837</v>
      </c>
      <c r="B4840" s="21" t="s">
        <v>6463</v>
      </c>
      <c r="C4840" s="30">
        <v>45995</v>
      </c>
      <c r="D4840" s="30">
        <v>46000</v>
      </c>
      <c r="E4840" s="47">
        <v>731</v>
      </c>
      <c r="F4840" s="47">
        <f t="shared" si="727"/>
        <v>64328</v>
      </c>
      <c r="G4840" s="48">
        <f t="shared" si="728"/>
        <v>64328</v>
      </c>
      <c r="H4840" s="21" t="s">
        <v>6490</v>
      </c>
      <c r="I4840" s="21" t="s">
        <v>6491</v>
      </c>
      <c r="J4840" s="21">
        <v>1</v>
      </c>
      <c r="K4840" s="21">
        <v>1</v>
      </c>
      <c r="L4840" s="21">
        <f t="shared" si="722"/>
        <v>0</v>
      </c>
      <c r="M4840" s="21" t="s">
        <v>6609</v>
      </c>
      <c r="N4840" s="30">
        <v>46001</v>
      </c>
      <c r="O4840" s="48">
        <v>101790</v>
      </c>
      <c r="P4840" s="21" t="s">
        <v>6127</v>
      </c>
      <c r="Q4840" s="21">
        <v>58159194413</v>
      </c>
      <c r="R4840" s="21" t="s">
        <v>5912</v>
      </c>
      <c r="S4840" s="3">
        <v>-20</v>
      </c>
      <c r="T4840" s="37"/>
      <c r="U4840" s="21" t="s">
        <v>320</v>
      </c>
      <c r="V4840" s="21" t="str">
        <f>VLOOKUP(P4840,'Customer List'!B:C,2,)</f>
        <v>BANGALORE</v>
      </c>
      <c r="W4840" s="38"/>
      <c r="X4840" s="30">
        <v>46002</v>
      </c>
      <c r="Y4840" s="21">
        <f t="shared" si="730"/>
        <v>1</v>
      </c>
      <c r="Z4840" s="21" t="str">
        <f t="shared" si="731"/>
        <v>Wednesday</v>
      </c>
      <c r="AA4840" s="21" t="str">
        <f t="shared" si="732"/>
        <v>Thursday</v>
      </c>
      <c r="AB4840" s="21" t="str">
        <f>VLOOKUP(U4840,'Currency Sheet'!A:C,3,)</f>
        <v>DOLLAR</v>
      </c>
      <c r="AC4840" s="42" t="str">
        <f>VLOOKUP(P4840,'Customer List'!B:D,3,)</f>
        <v>OutStation</v>
      </c>
    </row>
    <row r="4841" spans="1:29" x14ac:dyDescent="0.25">
      <c r="A4841" s="21">
        <f t="shared" si="733"/>
        <v>4838</v>
      </c>
      <c r="B4841" s="21" t="s">
        <v>6463</v>
      </c>
      <c r="C4841" s="30">
        <v>45995</v>
      </c>
      <c r="D4841" s="30">
        <v>46000</v>
      </c>
      <c r="E4841" s="47">
        <v>374</v>
      </c>
      <c r="F4841" s="47">
        <f t="shared" si="727"/>
        <v>32912</v>
      </c>
      <c r="G4841" s="48">
        <f t="shared" si="728"/>
        <v>32912</v>
      </c>
      <c r="H4841" s="21" t="s">
        <v>6492</v>
      </c>
      <c r="I4841" s="21" t="s">
        <v>6493</v>
      </c>
      <c r="J4841" s="21">
        <v>1</v>
      </c>
      <c r="K4841" s="21">
        <v>1</v>
      </c>
      <c r="L4841" s="21">
        <f t="shared" si="722"/>
        <v>0</v>
      </c>
      <c r="M4841" s="21" t="s">
        <v>6612</v>
      </c>
      <c r="N4841" s="30">
        <v>46001</v>
      </c>
      <c r="O4841" s="48">
        <v>48060</v>
      </c>
      <c r="P4841" s="21" t="s">
        <v>228</v>
      </c>
      <c r="Q4841" s="21">
        <v>58159193912</v>
      </c>
      <c r="R4841" s="21" t="s">
        <v>6107</v>
      </c>
      <c r="S4841" s="3">
        <v>-20</v>
      </c>
      <c r="T4841" s="37"/>
      <c r="U4841" s="21" t="s">
        <v>320</v>
      </c>
      <c r="V4841" s="21" t="str">
        <f>VLOOKUP(P4841,'Customer List'!B:C,2,)</f>
        <v>Kolkata</v>
      </c>
      <c r="W4841" s="38"/>
      <c r="X4841" s="30">
        <v>46002</v>
      </c>
      <c r="Y4841" s="21">
        <f t="shared" si="730"/>
        <v>1</v>
      </c>
      <c r="Z4841" s="21" t="str">
        <f t="shared" si="731"/>
        <v>Wednesday</v>
      </c>
      <c r="AA4841" s="21" t="str">
        <f t="shared" si="732"/>
        <v>Thursday</v>
      </c>
      <c r="AB4841" s="21" t="str">
        <f>VLOOKUP(U4841,'Currency Sheet'!A:C,3,)</f>
        <v>DOLLAR</v>
      </c>
      <c r="AC4841" s="42" t="str">
        <f>VLOOKUP(P4841,'Customer List'!B:D,3,)</f>
        <v>OutStation</v>
      </c>
    </row>
    <row r="4842" spans="1:29" x14ac:dyDescent="0.25">
      <c r="A4842" s="21">
        <f t="shared" si="733"/>
        <v>4839</v>
      </c>
      <c r="B4842" s="21" t="s">
        <v>6463</v>
      </c>
      <c r="C4842" s="30">
        <v>45995</v>
      </c>
      <c r="D4842" s="30">
        <v>46000</v>
      </c>
      <c r="E4842" s="47">
        <v>374</v>
      </c>
      <c r="F4842" s="47">
        <f t="shared" si="727"/>
        <v>32912</v>
      </c>
      <c r="G4842" s="48">
        <f t="shared" si="728"/>
        <v>32912</v>
      </c>
      <c r="H4842" s="21" t="s">
        <v>6494</v>
      </c>
      <c r="I4842" s="21" t="s">
        <v>6495</v>
      </c>
      <c r="J4842" s="21">
        <v>1</v>
      </c>
      <c r="K4842" s="21">
        <v>1</v>
      </c>
      <c r="L4842" s="21">
        <f t="shared" si="722"/>
        <v>0</v>
      </c>
      <c r="M4842" s="21" t="s">
        <v>6617</v>
      </c>
      <c r="N4842" s="30">
        <v>46001</v>
      </c>
      <c r="O4842" s="48">
        <v>48060</v>
      </c>
      <c r="P4842" s="21" t="s">
        <v>2046</v>
      </c>
      <c r="Q4842" s="21">
        <v>58159193120</v>
      </c>
      <c r="R4842" s="21" t="s">
        <v>6107</v>
      </c>
      <c r="S4842" s="3">
        <v>-20</v>
      </c>
      <c r="T4842" s="37"/>
      <c r="U4842" s="21" t="s">
        <v>320</v>
      </c>
      <c r="V4842" s="21" t="str">
        <f>VLOOKUP(P4842,'Customer List'!B:C,2,)</f>
        <v>Banglore</v>
      </c>
      <c r="W4842" s="38"/>
      <c r="X4842" s="30">
        <v>46002</v>
      </c>
      <c r="Y4842" s="21">
        <f t="shared" si="730"/>
        <v>1</v>
      </c>
      <c r="Z4842" s="21" t="str">
        <f t="shared" si="731"/>
        <v>Wednesday</v>
      </c>
      <c r="AA4842" s="21" t="str">
        <f t="shared" si="732"/>
        <v>Thursday</v>
      </c>
      <c r="AB4842" s="21" t="str">
        <f>VLOOKUP(U4842,'Currency Sheet'!A:C,3,)</f>
        <v>DOLLAR</v>
      </c>
      <c r="AC4842" s="42" t="str">
        <f>VLOOKUP(P4842,'Customer List'!B:D,3,)</f>
        <v>OutStation</v>
      </c>
    </row>
    <row r="4843" spans="1:29" x14ac:dyDescent="0.25">
      <c r="A4843" s="21">
        <f t="shared" si="733"/>
        <v>4840</v>
      </c>
      <c r="B4843" s="21" t="s">
        <v>6463</v>
      </c>
      <c r="C4843" s="30">
        <v>45995</v>
      </c>
      <c r="D4843" s="30">
        <v>46000</v>
      </c>
      <c r="E4843" s="47">
        <v>374</v>
      </c>
      <c r="F4843" s="47">
        <f t="shared" si="727"/>
        <v>32912</v>
      </c>
      <c r="G4843" s="48">
        <f t="shared" si="728"/>
        <v>32912</v>
      </c>
      <c r="H4843" s="21" t="s">
        <v>6496</v>
      </c>
      <c r="I4843" s="21" t="s">
        <v>6497</v>
      </c>
      <c r="J4843" s="21">
        <v>1</v>
      </c>
      <c r="K4843" s="21"/>
      <c r="L4843" s="21">
        <f t="shared" si="722"/>
        <v>1</v>
      </c>
      <c r="M4843" s="21"/>
      <c r="N4843" s="30"/>
      <c r="O4843" s="48"/>
      <c r="P4843" s="21" t="s">
        <v>269</v>
      </c>
      <c r="Q4843" s="21"/>
      <c r="R4843" s="21"/>
      <c r="S4843" s="3">
        <v>-20</v>
      </c>
      <c r="T4843" s="37"/>
      <c r="U4843" s="21" t="s">
        <v>320</v>
      </c>
      <c r="V4843" s="21" t="str">
        <f>VLOOKUP(P4843,'Customer List'!B:C,2,)</f>
        <v>Kalyani</v>
      </c>
      <c r="W4843" s="38" t="s">
        <v>6696</v>
      </c>
      <c r="X4843" s="30" t="str">
        <f t="shared" si="729"/>
        <v/>
      </c>
      <c r="Y4843" s="21" t="str">
        <f t="shared" si="730"/>
        <v/>
      </c>
      <c r="Z4843" s="21" t="str">
        <f t="shared" si="731"/>
        <v/>
      </c>
      <c r="AA4843" s="21" t="str">
        <f t="shared" si="732"/>
        <v/>
      </c>
      <c r="AB4843" s="21" t="str">
        <f>VLOOKUP(U4843,'Currency Sheet'!A:C,3,)</f>
        <v>DOLLAR</v>
      </c>
      <c r="AC4843" s="42" t="str">
        <f>VLOOKUP(P4843,'Customer List'!B:D,3,)</f>
        <v>OutStation</v>
      </c>
    </row>
    <row r="4844" spans="1:29" x14ac:dyDescent="0.25">
      <c r="A4844" s="21">
        <f t="shared" si="733"/>
        <v>4841</v>
      </c>
      <c r="B4844" s="21" t="s">
        <v>6463</v>
      </c>
      <c r="C4844" s="30">
        <v>45995</v>
      </c>
      <c r="D4844" s="30">
        <v>46000</v>
      </c>
      <c r="E4844" s="47">
        <v>62</v>
      </c>
      <c r="F4844" s="47">
        <f t="shared" si="727"/>
        <v>5456</v>
      </c>
      <c r="G4844" s="48">
        <f t="shared" si="728"/>
        <v>5456</v>
      </c>
      <c r="H4844" s="21" t="s">
        <v>6498</v>
      </c>
      <c r="I4844" s="21" t="s">
        <v>6499</v>
      </c>
      <c r="J4844" s="21">
        <v>1</v>
      </c>
      <c r="K4844" s="21">
        <v>1</v>
      </c>
      <c r="L4844" s="21">
        <f t="shared" si="722"/>
        <v>0</v>
      </c>
      <c r="M4844" s="21" t="s">
        <v>6642</v>
      </c>
      <c r="N4844" s="30">
        <v>46004</v>
      </c>
      <c r="O4844" s="48">
        <v>10012.5</v>
      </c>
      <c r="P4844" s="21" t="s">
        <v>3683</v>
      </c>
      <c r="Q4844" s="21" t="s">
        <v>5959</v>
      </c>
      <c r="R4844" s="21" t="s">
        <v>6376</v>
      </c>
      <c r="S4844" s="3">
        <v>-80</v>
      </c>
      <c r="T4844" s="37"/>
      <c r="U4844" s="21" t="s">
        <v>320</v>
      </c>
      <c r="V4844" s="21" t="str">
        <f>VLOOKUP(P4844,'Customer List'!B:C,2,)</f>
        <v>DELHI</v>
      </c>
      <c r="W4844" s="38"/>
      <c r="X4844" s="30" t="str">
        <f t="shared" si="729"/>
        <v/>
      </c>
      <c r="Y4844" s="21" t="str">
        <f t="shared" si="730"/>
        <v/>
      </c>
      <c r="Z4844" s="21" t="str">
        <f t="shared" si="731"/>
        <v>Saturday</v>
      </c>
      <c r="AA4844" s="21" t="str">
        <f t="shared" si="732"/>
        <v/>
      </c>
      <c r="AB4844" s="21" t="str">
        <f>VLOOKUP(U4844,'Currency Sheet'!A:C,3,)</f>
        <v>DOLLAR</v>
      </c>
      <c r="AC4844" s="42" t="str">
        <f>VLOOKUP(P4844,'Customer List'!B:D,3,)</f>
        <v>Local</v>
      </c>
    </row>
    <row r="4845" spans="1:29" x14ac:dyDescent="0.25">
      <c r="A4845" s="21">
        <f t="shared" si="733"/>
        <v>4842</v>
      </c>
      <c r="B4845" s="21" t="s">
        <v>6463</v>
      </c>
      <c r="C4845" s="30">
        <v>45995</v>
      </c>
      <c r="D4845" s="30">
        <v>46000</v>
      </c>
      <c r="E4845" s="47">
        <v>62</v>
      </c>
      <c r="F4845" s="47">
        <f t="shared" si="727"/>
        <v>5456</v>
      </c>
      <c r="G4845" s="48">
        <f t="shared" si="728"/>
        <v>5456</v>
      </c>
      <c r="H4845" s="21" t="s">
        <v>6500</v>
      </c>
      <c r="I4845" s="21" t="s">
        <v>6501</v>
      </c>
      <c r="J4845" s="21">
        <v>1</v>
      </c>
      <c r="K4845" s="21">
        <v>1</v>
      </c>
      <c r="L4845" s="21">
        <f t="shared" si="722"/>
        <v>0</v>
      </c>
      <c r="M4845" s="21" t="s">
        <v>6642</v>
      </c>
      <c r="N4845" s="30">
        <v>46004</v>
      </c>
      <c r="O4845" s="48">
        <v>10012.5</v>
      </c>
      <c r="P4845" s="21" t="s">
        <v>3683</v>
      </c>
      <c r="Q4845" s="21" t="s">
        <v>5959</v>
      </c>
      <c r="R4845" s="21" t="s">
        <v>6376</v>
      </c>
      <c r="S4845" s="3">
        <v>-80</v>
      </c>
      <c r="T4845" s="37"/>
      <c r="U4845" s="21" t="s">
        <v>320</v>
      </c>
      <c r="V4845" s="21" t="str">
        <f>VLOOKUP(P4845,'Customer List'!B:C,2,)</f>
        <v>DELHI</v>
      </c>
      <c r="W4845" s="38"/>
      <c r="X4845" s="30" t="str">
        <f t="shared" si="729"/>
        <v/>
      </c>
      <c r="Y4845" s="21" t="str">
        <f t="shared" si="730"/>
        <v/>
      </c>
      <c r="Z4845" s="21" t="str">
        <f t="shared" si="731"/>
        <v>Saturday</v>
      </c>
      <c r="AA4845" s="21" t="str">
        <f t="shared" si="732"/>
        <v/>
      </c>
      <c r="AB4845" s="21" t="str">
        <f>VLOOKUP(U4845,'Currency Sheet'!A:C,3,)</f>
        <v>DOLLAR</v>
      </c>
      <c r="AC4845" s="42" t="str">
        <f>VLOOKUP(P4845,'Customer List'!B:D,3,)</f>
        <v>Local</v>
      </c>
    </row>
    <row r="4846" spans="1:29" x14ac:dyDescent="0.25">
      <c r="A4846" s="21">
        <f t="shared" si="733"/>
        <v>4843</v>
      </c>
      <c r="B4846" s="21" t="s">
        <v>6463</v>
      </c>
      <c r="C4846" s="30">
        <v>45995</v>
      </c>
      <c r="D4846" s="30">
        <v>46000</v>
      </c>
      <c r="E4846" s="47">
        <v>311</v>
      </c>
      <c r="F4846" s="47">
        <f t="shared" si="727"/>
        <v>27368</v>
      </c>
      <c r="G4846" s="48">
        <f t="shared" si="728"/>
        <v>27368</v>
      </c>
      <c r="H4846" s="21" t="s">
        <v>6502</v>
      </c>
      <c r="I4846" s="21" t="s">
        <v>6503</v>
      </c>
      <c r="J4846" s="21">
        <v>1</v>
      </c>
      <c r="K4846" s="21">
        <v>1</v>
      </c>
      <c r="L4846" s="21">
        <f t="shared" si="722"/>
        <v>0</v>
      </c>
      <c r="M4846" s="21" t="s">
        <v>6670</v>
      </c>
      <c r="N4846" s="30">
        <v>46006</v>
      </c>
      <c r="O4846" s="48">
        <v>40071</v>
      </c>
      <c r="P4846" s="21" t="s">
        <v>49</v>
      </c>
      <c r="Q4846" s="21"/>
      <c r="R4846" s="21"/>
      <c r="S4846" s="3">
        <v>-80</v>
      </c>
      <c r="T4846" s="37"/>
      <c r="U4846" s="21" t="s">
        <v>320</v>
      </c>
      <c r="V4846" s="21" t="str">
        <f>VLOOKUP(P4846,'Customer List'!B:C,2,)</f>
        <v>Delhi</v>
      </c>
      <c r="W4846" s="38"/>
      <c r="X4846" s="30" t="str">
        <f t="shared" si="729"/>
        <v/>
      </c>
      <c r="Y4846" s="21" t="str">
        <f t="shared" si="730"/>
        <v/>
      </c>
      <c r="Z4846" s="21" t="str">
        <f t="shared" si="731"/>
        <v>Monday</v>
      </c>
      <c r="AA4846" s="21" t="str">
        <f t="shared" si="732"/>
        <v/>
      </c>
      <c r="AB4846" s="21" t="str">
        <f>VLOOKUP(U4846,'Currency Sheet'!A:C,3,)</f>
        <v>DOLLAR</v>
      </c>
      <c r="AC4846" s="42" t="str">
        <f>VLOOKUP(P4846,'Customer List'!B:D,3,)</f>
        <v>Local</v>
      </c>
    </row>
    <row r="4847" spans="1:29" x14ac:dyDescent="0.25">
      <c r="A4847" s="21">
        <f t="shared" si="733"/>
        <v>4844</v>
      </c>
      <c r="B4847" s="21" t="s">
        <v>6463</v>
      </c>
      <c r="C4847" s="30">
        <v>45995</v>
      </c>
      <c r="D4847" s="30">
        <v>46000</v>
      </c>
      <c r="E4847" s="47">
        <v>72</v>
      </c>
      <c r="F4847" s="47">
        <f t="shared" si="727"/>
        <v>6336</v>
      </c>
      <c r="G4847" s="48">
        <f t="shared" si="728"/>
        <v>6336</v>
      </c>
      <c r="H4847" s="21" t="s">
        <v>6504</v>
      </c>
      <c r="I4847" s="21" t="s">
        <v>6505</v>
      </c>
      <c r="J4847" s="21">
        <v>1</v>
      </c>
      <c r="K4847" s="21"/>
      <c r="L4847" s="21">
        <f t="shared" si="722"/>
        <v>1</v>
      </c>
      <c r="M4847" s="21"/>
      <c r="N4847" s="30"/>
      <c r="O4847" s="48"/>
      <c r="P4847" s="21" t="s">
        <v>3593</v>
      </c>
      <c r="Q4847" s="21"/>
      <c r="R4847" s="21"/>
      <c r="S4847" s="3">
        <v>-80</v>
      </c>
      <c r="T4847" s="37"/>
      <c r="U4847" s="21" t="s">
        <v>320</v>
      </c>
      <c r="V4847" s="21" t="str">
        <f>VLOOKUP(P4847,'Customer List'!B:C,2,)</f>
        <v>Kharagpur</v>
      </c>
      <c r="W4847" s="38" t="s">
        <v>6626</v>
      </c>
      <c r="X4847" s="30" t="str">
        <f t="shared" si="729"/>
        <v/>
      </c>
      <c r="Y4847" s="21" t="str">
        <f t="shared" si="730"/>
        <v/>
      </c>
      <c r="Z4847" s="21" t="str">
        <f t="shared" si="731"/>
        <v/>
      </c>
      <c r="AA4847" s="21" t="str">
        <f t="shared" si="732"/>
        <v/>
      </c>
      <c r="AB4847" s="21" t="str">
        <f>VLOOKUP(U4847,'Currency Sheet'!A:C,3,)</f>
        <v>DOLLAR</v>
      </c>
      <c r="AC4847" s="42" t="str">
        <f>VLOOKUP(P4847,'Customer List'!B:D,3,)</f>
        <v>OutStation</v>
      </c>
    </row>
    <row r="4848" spans="1:29" x14ac:dyDescent="0.25">
      <c r="A4848" s="21">
        <f t="shared" si="733"/>
        <v>4845</v>
      </c>
      <c r="B4848" s="21" t="s">
        <v>6463</v>
      </c>
      <c r="C4848" s="30">
        <v>45995</v>
      </c>
      <c r="D4848" s="30">
        <v>46000</v>
      </c>
      <c r="E4848" s="47">
        <v>72</v>
      </c>
      <c r="F4848" s="47">
        <f t="shared" si="727"/>
        <v>6336</v>
      </c>
      <c r="G4848" s="48">
        <f t="shared" si="728"/>
        <v>6336</v>
      </c>
      <c r="H4848" s="21" t="s">
        <v>6506</v>
      </c>
      <c r="I4848" s="21" t="s">
        <v>6507</v>
      </c>
      <c r="J4848" s="21">
        <v>1</v>
      </c>
      <c r="K4848" s="21"/>
      <c r="L4848" s="21">
        <f t="shared" si="722"/>
        <v>1</v>
      </c>
      <c r="M4848" s="21"/>
      <c r="N4848" s="30"/>
      <c r="O4848" s="48"/>
      <c r="P4848" s="21" t="s">
        <v>3593</v>
      </c>
      <c r="Q4848" s="21"/>
      <c r="R4848" s="21"/>
      <c r="S4848" s="3">
        <v>-80</v>
      </c>
      <c r="T4848" s="37"/>
      <c r="U4848" s="21" t="s">
        <v>320</v>
      </c>
      <c r="V4848" s="21" t="str">
        <f>VLOOKUP(P4848,'Customer List'!B:C,2,)</f>
        <v>Kharagpur</v>
      </c>
      <c r="W4848" s="38" t="s">
        <v>6626</v>
      </c>
      <c r="X4848" s="30" t="str">
        <f t="shared" si="729"/>
        <v/>
      </c>
      <c r="Y4848" s="21" t="str">
        <f t="shared" si="730"/>
        <v/>
      </c>
      <c r="Z4848" s="21" t="str">
        <f t="shared" si="731"/>
        <v/>
      </c>
      <c r="AA4848" s="21" t="str">
        <f t="shared" si="732"/>
        <v/>
      </c>
      <c r="AB4848" s="21" t="str">
        <f>VLOOKUP(U4848,'Currency Sheet'!A:C,3,)</f>
        <v>DOLLAR</v>
      </c>
      <c r="AC4848" s="42" t="str">
        <f>VLOOKUP(P4848,'Customer List'!B:D,3,)</f>
        <v>OutStation</v>
      </c>
    </row>
    <row r="4849" spans="1:29" x14ac:dyDescent="0.25">
      <c r="A4849" s="21">
        <f t="shared" si="733"/>
        <v>4846</v>
      </c>
      <c r="B4849" s="21" t="s">
        <v>6463</v>
      </c>
      <c r="C4849" s="30">
        <v>45995</v>
      </c>
      <c r="D4849" s="30">
        <v>46000</v>
      </c>
      <c r="E4849" s="47">
        <v>72</v>
      </c>
      <c r="F4849" s="47">
        <f t="shared" si="727"/>
        <v>6336</v>
      </c>
      <c r="G4849" s="48">
        <f t="shared" si="728"/>
        <v>6336</v>
      </c>
      <c r="H4849" s="21" t="s">
        <v>6508</v>
      </c>
      <c r="I4849" s="21" t="s">
        <v>6509</v>
      </c>
      <c r="J4849" s="21">
        <v>1</v>
      </c>
      <c r="K4849" s="21"/>
      <c r="L4849" s="21">
        <f t="shared" si="722"/>
        <v>1</v>
      </c>
      <c r="M4849" s="21"/>
      <c r="N4849" s="30"/>
      <c r="O4849" s="48"/>
      <c r="P4849" s="21" t="s">
        <v>3593</v>
      </c>
      <c r="Q4849" s="21"/>
      <c r="R4849" s="21"/>
      <c r="S4849" s="3">
        <v>-80</v>
      </c>
      <c r="T4849" s="37"/>
      <c r="U4849" s="21" t="s">
        <v>320</v>
      </c>
      <c r="V4849" s="21" t="str">
        <f>VLOOKUP(P4849,'Customer List'!B:C,2,)</f>
        <v>Kharagpur</v>
      </c>
      <c r="W4849" s="38" t="s">
        <v>6626</v>
      </c>
      <c r="X4849" s="30" t="str">
        <f t="shared" si="729"/>
        <v/>
      </c>
      <c r="Y4849" s="21" t="str">
        <f t="shared" si="730"/>
        <v/>
      </c>
      <c r="Z4849" s="21" t="str">
        <f t="shared" si="731"/>
        <v/>
      </c>
      <c r="AA4849" s="21" t="str">
        <f t="shared" si="732"/>
        <v/>
      </c>
      <c r="AB4849" s="21" t="str">
        <f>VLOOKUP(U4849,'Currency Sheet'!A:C,3,)</f>
        <v>DOLLAR</v>
      </c>
      <c r="AC4849" s="42" t="str">
        <f>VLOOKUP(P4849,'Customer List'!B:D,3,)</f>
        <v>OutStation</v>
      </c>
    </row>
    <row r="4850" spans="1:29" x14ac:dyDescent="0.25">
      <c r="A4850" s="21">
        <f t="shared" si="733"/>
        <v>4847</v>
      </c>
      <c r="B4850" s="21" t="s">
        <v>6463</v>
      </c>
      <c r="C4850" s="30">
        <v>45995</v>
      </c>
      <c r="D4850" s="30">
        <v>46000</v>
      </c>
      <c r="E4850" s="47">
        <v>193</v>
      </c>
      <c r="F4850" s="47">
        <f t="shared" si="727"/>
        <v>16984</v>
      </c>
      <c r="G4850" s="48">
        <f t="shared" si="728"/>
        <v>16984</v>
      </c>
      <c r="H4850" s="21" t="s">
        <v>5738</v>
      </c>
      <c r="I4850" s="21" t="s">
        <v>6510</v>
      </c>
      <c r="J4850" s="21">
        <v>1</v>
      </c>
      <c r="K4850" s="21">
        <v>1</v>
      </c>
      <c r="L4850" s="21">
        <f t="shared" si="722"/>
        <v>0</v>
      </c>
      <c r="M4850" s="21" t="s">
        <v>6610</v>
      </c>
      <c r="N4850" s="30">
        <v>46001</v>
      </c>
      <c r="O4850" s="48">
        <v>24750</v>
      </c>
      <c r="P4850" s="21" t="s">
        <v>165</v>
      </c>
      <c r="Q4850" s="21">
        <v>58159196491</v>
      </c>
      <c r="R4850" s="21" t="s">
        <v>6107</v>
      </c>
      <c r="S4850" s="3">
        <v>-80</v>
      </c>
      <c r="T4850" s="37"/>
      <c r="U4850" s="21" t="s">
        <v>320</v>
      </c>
      <c r="V4850" s="21" t="str">
        <f>VLOOKUP(P4850,'Customer List'!B:C,2,)</f>
        <v>Lucknow</v>
      </c>
      <c r="W4850" s="38"/>
      <c r="X4850" s="30">
        <v>46004</v>
      </c>
      <c r="Y4850" s="21">
        <f t="shared" si="730"/>
        <v>3</v>
      </c>
      <c r="Z4850" s="21" t="str">
        <f t="shared" si="731"/>
        <v>Wednesday</v>
      </c>
      <c r="AA4850" s="21" t="str">
        <f t="shared" si="732"/>
        <v>Saturday</v>
      </c>
      <c r="AB4850" s="21" t="str">
        <f>VLOOKUP(U4850,'Currency Sheet'!A:C,3,)</f>
        <v>DOLLAR</v>
      </c>
      <c r="AC4850" s="42" t="str">
        <f>VLOOKUP(P4850,'Customer List'!B:D,3,)</f>
        <v>OutStation</v>
      </c>
    </row>
    <row r="4851" spans="1:29" x14ac:dyDescent="0.25">
      <c r="A4851" s="21">
        <f t="shared" si="733"/>
        <v>4848</v>
      </c>
      <c r="B4851" s="21" t="s">
        <v>6463</v>
      </c>
      <c r="C4851" s="30">
        <v>45995</v>
      </c>
      <c r="D4851" s="30">
        <v>46000</v>
      </c>
      <c r="E4851" s="47">
        <v>725</v>
      </c>
      <c r="F4851" s="47">
        <f t="shared" si="727"/>
        <v>63800</v>
      </c>
      <c r="G4851" s="48">
        <f t="shared" si="728"/>
        <v>63800</v>
      </c>
      <c r="H4851" s="21" t="s">
        <v>6511</v>
      </c>
      <c r="I4851" s="21" t="s">
        <v>6512</v>
      </c>
      <c r="J4851" s="21">
        <v>1</v>
      </c>
      <c r="K4851" s="21">
        <v>1</v>
      </c>
      <c r="L4851" s="21">
        <f t="shared" si="722"/>
        <v>0</v>
      </c>
      <c r="M4851" s="21" t="s">
        <v>6615</v>
      </c>
      <c r="N4851" s="30">
        <v>46001</v>
      </c>
      <c r="O4851" s="48">
        <v>93150</v>
      </c>
      <c r="P4851" s="21" t="s">
        <v>6459</v>
      </c>
      <c r="Q4851" s="21">
        <v>58159199000</v>
      </c>
      <c r="R4851" s="21" t="s">
        <v>6107</v>
      </c>
      <c r="S4851" s="3">
        <v>-80</v>
      </c>
      <c r="T4851" s="37"/>
      <c r="U4851" s="21" t="s">
        <v>320</v>
      </c>
      <c r="V4851" s="21" t="str">
        <f>VLOOKUP(P4851,'Customer List'!B:C,2,)</f>
        <v>Chennai</v>
      </c>
      <c r="W4851" s="38"/>
      <c r="X4851" s="30">
        <v>46002</v>
      </c>
      <c r="Y4851" s="21">
        <f t="shared" si="730"/>
        <v>1</v>
      </c>
      <c r="Z4851" s="21" t="str">
        <f t="shared" si="731"/>
        <v>Wednesday</v>
      </c>
      <c r="AA4851" s="21" t="str">
        <f t="shared" si="732"/>
        <v>Thursday</v>
      </c>
      <c r="AB4851" s="21" t="str">
        <f>VLOOKUP(U4851,'Currency Sheet'!A:C,3,)</f>
        <v>DOLLAR</v>
      </c>
      <c r="AC4851" s="42" t="str">
        <f>VLOOKUP(P4851,'Customer List'!B:D,3,)</f>
        <v>OutStation</v>
      </c>
    </row>
    <row r="4852" spans="1:29" x14ac:dyDescent="0.25">
      <c r="A4852" s="21">
        <f t="shared" si="733"/>
        <v>4849</v>
      </c>
      <c r="B4852" s="21" t="s">
        <v>6463</v>
      </c>
      <c r="C4852" s="30">
        <v>45995</v>
      </c>
      <c r="D4852" s="30">
        <v>46000</v>
      </c>
      <c r="E4852" s="47">
        <v>81</v>
      </c>
      <c r="F4852" s="47">
        <f t="shared" si="727"/>
        <v>7128</v>
      </c>
      <c r="G4852" s="48">
        <f t="shared" si="728"/>
        <v>7128</v>
      </c>
      <c r="H4852" s="21" t="s">
        <v>349</v>
      </c>
      <c r="I4852" s="21" t="s">
        <v>6513</v>
      </c>
      <c r="J4852" s="21">
        <v>1</v>
      </c>
      <c r="K4852" s="21">
        <v>1</v>
      </c>
      <c r="L4852" s="21">
        <f t="shared" si="722"/>
        <v>0</v>
      </c>
      <c r="M4852" s="21" t="s">
        <v>6683</v>
      </c>
      <c r="N4852" s="30">
        <v>46002</v>
      </c>
      <c r="O4852" s="48">
        <v>9918</v>
      </c>
      <c r="P4852" s="21" t="s">
        <v>254</v>
      </c>
      <c r="Q4852" s="21" t="s">
        <v>5959</v>
      </c>
      <c r="R4852" s="21" t="s">
        <v>847</v>
      </c>
      <c r="S4852" s="3">
        <v>4</v>
      </c>
      <c r="T4852" s="37"/>
      <c r="U4852" s="21" t="s">
        <v>320</v>
      </c>
      <c r="V4852" s="21" t="str">
        <f>VLOOKUP(P4852,'Customer List'!B:C,2,)</f>
        <v>Delhi</v>
      </c>
      <c r="W4852" s="38"/>
      <c r="X4852" s="30">
        <f t="shared" si="729"/>
        <v>46002</v>
      </c>
      <c r="Y4852" s="21">
        <f t="shared" si="730"/>
        <v>0</v>
      </c>
      <c r="Z4852" s="21" t="str">
        <f t="shared" si="731"/>
        <v>Thursday</v>
      </c>
      <c r="AA4852" s="21" t="str">
        <f t="shared" si="732"/>
        <v>Thursday</v>
      </c>
      <c r="AB4852" s="21" t="str">
        <f>VLOOKUP(U4852,'Currency Sheet'!A:C,3,)</f>
        <v>DOLLAR</v>
      </c>
      <c r="AC4852" s="42" t="str">
        <f>VLOOKUP(P4852,'Customer List'!B:D,3,)</f>
        <v>Local</v>
      </c>
    </row>
    <row r="4853" spans="1:29" x14ac:dyDescent="0.25">
      <c r="A4853" s="21">
        <f t="shared" si="733"/>
        <v>4850</v>
      </c>
      <c r="B4853" s="21" t="s">
        <v>6464</v>
      </c>
      <c r="C4853" s="30">
        <v>45996</v>
      </c>
      <c r="D4853" s="30">
        <v>46000</v>
      </c>
      <c r="E4853" s="47">
        <v>126</v>
      </c>
      <c r="F4853" s="47">
        <f t="shared" si="727"/>
        <v>11088</v>
      </c>
      <c r="G4853" s="48">
        <f t="shared" si="728"/>
        <v>11088</v>
      </c>
      <c r="H4853" s="21">
        <v>52408</v>
      </c>
      <c r="I4853" s="21" t="s">
        <v>6514</v>
      </c>
      <c r="J4853" s="21">
        <v>1</v>
      </c>
      <c r="K4853" s="21">
        <v>1</v>
      </c>
      <c r="L4853" s="21">
        <f t="shared" si="722"/>
        <v>0</v>
      </c>
      <c r="M4853" s="21" t="s">
        <v>6606</v>
      </c>
      <c r="N4853" s="30">
        <v>46001</v>
      </c>
      <c r="O4853" s="48">
        <v>22050</v>
      </c>
      <c r="P4853" s="21" t="s">
        <v>2481</v>
      </c>
      <c r="Q4853" s="21">
        <v>58159197132</v>
      </c>
      <c r="R4853" s="21" t="s">
        <v>6107</v>
      </c>
      <c r="S4853" s="3">
        <v>-80</v>
      </c>
      <c r="T4853" s="37"/>
      <c r="U4853" s="21" t="s">
        <v>492</v>
      </c>
      <c r="V4853" s="21" t="str">
        <f>VLOOKUP(P4853,'Customer List'!B:C,2,)</f>
        <v>Kolkata</v>
      </c>
      <c r="W4853" s="38"/>
      <c r="X4853" s="30">
        <v>46002</v>
      </c>
      <c r="Y4853" s="21">
        <f t="shared" si="730"/>
        <v>1</v>
      </c>
      <c r="Z4853" s="21" t="str">
        <f t="shared" si="731"/>
        <v>Wednesday</v>
      </c>
      <c r="AA4853" s="21" t="str">
        <f t="shared" si="732"/>
        <v>Thursday</v>
      </c>
      <c r="AB4853" s="21" t="str">
        <f>VLOOKUP(U4853,'Currency Sheet'!A:C,3,)</f>
        <v>DOLLAR</v>
      </c>
      <c r="AC4853" s="42" t="str">
        <f>VLOOKUP(P4853,'Customer List'!B:D,3,)</f>
        <v>OutStation</v>
      </c>
    </row>
    <row r="4854" spans="1:29" x14ac:dyDescent="0.25">
      <c r="A4854" s="21">
        <f t="shared" si="733"/>
        <v>4851</v>
      </c>
      <c r="B4854" s="21" t="s">
        <v>6464</v>
      </c>
      <c r="C4854" s="30">
        <v>45996</v>
      </c>
      <c r="D4854" s="30">
        <v>46000</v>
      </c>
      <c r="E4854" s="47">
        <v>126</v>
      </c>
      <c r="F4854" s="47">
        <f t="shared" si="727"/>
        <v>11088</v>
      </c>
      <c r="G4854" s="48">
        <f t="shared" si="728"/>
        <v>11088</v>
      </c>
      <c r="H4854" s="21">
        <v>52409</v>
      </c>
      <c r="I4854" s="21" t="s">
        <v>6515</v>
      </c>
      <c r="J4854" s="21">
        <v>1</v>
      </c>
      <c r="K4854" s="21">
        <v>1</v>
      </c>
      <c r="L4854" s="21">
        <f t="shared" si="722"/>
        <v>0</v>
      </c>
      <c r="M4854" s="21" t="s">
        <v>6606</v>
      </c>
      <c r="N4854" s="30">
        <v>46001</v>
      </c>
      <c r="O4854" s="48">
        <v>22050</v>
      </c>
      <c r="P4854" s="21" t="s">
        <v>2481</v>
      </c>
      <c r="Q4854" s="21">
        <v>58159197132</v>
      </c>
      <c r="R4854" s="21" t="s">
        <v>6107</v>
      </c>
      <c r="S4854" s="3">
        <v>-80</v>
      </c>
      <c r="T4854" s="37"/>
      <c r="U4854" s="21" t="s">
        <v>492</v>
      </c>
      <c r="V4854" s="21" t="str">
        <f>VLOOKUP(P4854,'Customer List'!B:C,2,)</f>
        <v>Kolkata</v>
      </c>
      <c r="W4854" s="38"/>
      <c r="X4854" s="30">
        <v>46002</v>
      </c>
      <c r="Y4854" s="21">
        <f t="shared" si="730"/>
        <v>1</v>
      </c>
      <c r="Z4854" s="21" t="str">
        <f t="shared" si="731"/>
        <v>Wednesday</v>
      </c>
      <c r="AA4854" s="21" t="str">
        <f t="shared" si="732"/>
        <v>Thursday</v>
      </c>
      <c r="AB4854" s="21" t="str">
        <f>VLOOKUP(U4854,'Currency Sheet'!A:C,3,)</f>
        <v>DOLLAR</v>
      </c>
      <c r="AC4854" s="42" t="str">
        <f>VLOOKUP(P4854,'Customer List'!B:D,3,)</f>
        <v>OutStation</v>
      </c>
    </row>
    <row r="4855" spans="1:29" x14ac:dyDescent="0.25">
      <c r="A4855" s="21">
        <f t="shared" si="733"/>
        <v>4852</v>
      </c>
      <c r="B4855" s="21" t="s">
        <v>6464</v>
      </c>
      <c r="C4855" s="30">
        <v>45996</v>
      </c>
      <c r="D4855" s="30">
        <v>46000</v>
      </c>
      <c r="E4855" s="47">
        <v>126</v>
      </c>
      <c r="F4855" s="47">
        <f t="shared" si="727"/>
        <v>11088</v>
      </c>
      <c r="G4855" s="48">
        <f t="shared" si="728"/>
        <v>11088</v>
      </c>
      <c r="H4855" s="21">
        <v>52407</v>
      </c>
      <c r="I4855" s="21" t="s">
        <v>6516</v>
      </c>
      <c r="J4855" s="21">
        <v>1</v>
      </c>
      <c r="K4855" s="21">
        <v>1</v>
      </c>
      <c r="L4855" s="21">
        <f t="shared" si="722"/>
        <v>0</v>
      </c>
      <c r="M4855" s="21" t="s">
        <v>6606</v>
      </c>
      <c r="N4855" s="30">
        <v>46001</v>
      </c>
      <c r="O4855" s="48">
        <v>22050</v>
      </c>
      <c r="P4855" s="21" t="s">
        <v>2481</v>
      </c>
      <c r="Q4855" s="21">
        <v>58159197132</v>
      </c>
      <c r="R4855" s="21" t="s">
        <v>6107</v>
      </c>
      <c r="S4855" s="3">
        <v>-80</v>
      </c>
      <c r="T4855" s="37"/>
      <c r="U4855" s="21" t="s">
        <v>492</v>
      </c>
      <c r="V4855" s="21" t="str">
        <f>VLOOKUP(P4855,'Customer List'!B:C,2,)</f>
        <v>Kolkata</v>
      </c>
      <c r="W4855" s="38"/>
      <c r="X4855" s="30">
        <v>46002</v>
      </c>
      <c r="Y4855" s="21">
        <f t="shared" si="730"/>
        <v>1</v>
      </c>
      <c r="Z4855" s="21" t="str">
        <f t="shared" si="731"/>
        <v>Wednesday</v>
      </c>
      <c r="AA4855" s="21" t="str">
        <f t="shared" si="732"/>
        <v>Thursday</v>
      </c>
      <c r="AB4855" s="21" t="str">
        <f>VLOOKUP(U4855,'Currency Sheet'!A:C,3,)</f>
        <v>DOLLAR</v>
      </c>
      <c r="AC4855" s="42" t="str">
        <f>VLOOKUP(P4855,'Customer List'!B:D,3,)</f>
        <v>OutStation</v>
      </c>
    </row>
    <row r="4856" spans="1:29" x14ac:dyDescent="0.25">
      <c r="A4856" s="21">
        <f t="shared" si="733"/>
        <v>4853</v>
      </c>
      <c r="B4856" s="21" t="s">
        <v>6464</v>
      </c>
      <c r="C4856" s="30">
        <v>45996</v>
      </c>
      <c r="D4856" s="30">
        <v>46000</v>
      </c>
      <c r="E4856" s="47">
        <v>126</v>
      </c>
      <c r="F4856" s="47">
        <f t="shared" si="727"/>
        <v>11088</v>
      </c>
      <c r="G4856" s="48">
        <f t="shared" si="728"/>
        <v>11088</v>
      </c>
      <c r="H4856" s="21">
        <v>52301</v>
      </c>
      <c r="I4856" s="21" t="s">
        <v>6517</v>
      </c>
      <c r="J4856" s="21">
        <v>1</v>
      </c>
      <c r="K4856" s="21">
        <v>1</v>
      </c>
      <c r="L4856" s="21">
        <f t="shared" si="722"/>
        <v>0</v>
      </c>
      <c r="M4856" s="21" t="s">
        <v>6606</v>
      </c>
      <c r="N4856" s="30">
        <v>46001</v>
      </c>
      <c r="O4856" s="48">
        <v>22050</v>
      </c>
      <c r="P4856" s="21" t="s">
        <v>2481</v>
      </c>
      <c r="Q4856" s="21">
        <v>58159197132</v>
      </c>
      <c r="R4856" s="21" t="s">
        <v>6107</v>
      </c>
      <c r="S4856" s="3">
        <v>-80</v>
      </c>
      <c r="T4856" s="37"/>
      <c r="U4856" s="21" t="s">
        <v>492</v>
      </c>
      <c r="V4856" s="21" t="str">
        <f>VLOOKUP(P4856,'Customer List'!B:C,2,)</f>
        <v>Kolkata</v>
      </c>
      <c r="W4856" s="38"/>
      <c r="X4856" s="30">
        <v>46002</v>
      </c>
      <c r="Y4856" s="21">
        <f t="shared" si="730"/>
        <v>1</v>
      </c>
      <c r="Z4856" s="21" t="str">
        <f t="shared" si="731"/>
        <v>Wednesday</v>
      </c>
      <c r="AA4856" s="21" t="str">
        <f t="shared" si="732"/>
        <v>Thursday</v>
      </c>
      <c r="AB4856" s="21" t="str">
        <f>VLOOKUP(U4856,'Currency Sheet'!A:C,3,)</f>
        <v>DOLLAR</v>
      </c>
      <c r="AC4856" s="42" t="str">
        <f>VLOOKUP(P4856,'Customer List'!B:D,3,)</f>
        <v>OutStation</v>
      </c>
    </row>
    <row r="4857" spans="1:29" x14ac:dyDescent="0.25">
      <c r="A4857" s="21">
        <f t="shared" si="733"/>
        <v>4854</v>
      </c>
      <c r="B4857" s="21" t="s">
        <v>6464</v>
      </c>
      <c r="C4857" s="30">
        <v>45996</v>
      </c>
      <c r="D4857" s="30">
        <v>46000</v>
      </c>
      <c r="E4857" s="47">
        <v>472.5</v>
      </c>
      <c r="F4857" s="47">
        <f t="shared" si="727"/>
        <v>41580</v>
      </c>
      <c r="G4857" s="48">
        <f t="shared" si="728"/>
        <v>83160</v>
      </c>
      <c r="H4857" s="21">
        <v>79315</v>
      </c>
      <c r="I4857" s="21" t="s">
        <v>6518</v>
      </c>
      <c r="J4857" s="21">
        <v>2</v>
      </c>
      <c r="K4857" s="21">
        <v>2</v>
      </c>
      <c r="L4857" s="21">
        <f t="shared" si="722"/>
        <v>0</v>
      </c>
      <c r="M4857" s="21" t="s">
        <v>6606</v>
      </c>
      <c r="N4857" s="30">
        <v>46001</v>
      </c>
      <c r="O4857" s="48">
        <v>147420</v>
      </c>
      <c r="P4857" s="21" t="s">
        <v>2481</v>
      </c>
      <c r="Q4857" s="21">
        <v>58159197132</v>
      </c>
      <c r="R4857" s="21" t="s">
        <v>6107</v>
      </c>
      <c r="S4857" s="3">
        <v>-80</v>
      </c>
      <c r="T4857" s="37"/>
      <c r="U4857" s="21" t="s">
        <v>492</v>
      </c>
      <c r="V4857" s="21" t="str">
        <f>VLOOKUP(P4857,'Customer List'!B:C,2,)</f>
        <v>Kolkata</v>
      </c>
      <c r="W4857" s="38"/>
      <c r="X4857" s="30">
        <v>46002</v>
      </c>
      <c r="Y4857" s="21">
        <f t="shared" si="730"/>
        <v>1</v>
      </c>
      <c r="Z4857" s="21" t="str">
        <f t="shared" si="731"/>
        <v>Wednesday</v>
      </c>
      <c r="AA4857" s="21" t="str">
        <f t="shared" si="732"/>
        <v>Thursday</v>
      </c>
      <c r="AB4857" s="21" t="str">
        <f>VLOOKUP(U4857,'Currency Sheet'!A:C,3,)</f>
        <v>DOLLAR</v>
      </c>
      <c r="AC4857" s="42" t="str">
        <f>VLOOKUP(P4857,'Customer List'!B:D,3,)</f>
        <v>OutStation</v>
      </c>
    </row>
    <row r="4858" spans="1:29" x14ac:dyDescent="0.25">
      <c r="A4858" s="21">
        <f t="shared" si="733"/>
        <v>4855</v>
      </c>
      <c r="B4858" s="21" t="s">
        <v>6464</v>
      </c>
      <c r="C4858" s="30">
        <v>45996</v>
      </c>
      <c r="D4858" s="30">
        <v>46000</v>
      </c>
      <c r="E4858" s="47">
        <v>452.5</v>
      </c>
      <c r="F4858" s="47">
        <f t="shared" si="727"/>
        <v>39820</v>
      </c>
      <c r="G4858" s="48">
        <f t="shared" si="728"/>
        <v>79640</v>
      </c>
      <c r="H4858" s="21">
        <v>79282</v>
      </c>
      <c r="I4858" s="21" t="s">
        <v>6519</v>
      </c>
      <c r="J4858" s="21">
        <v>2</v>
      </c>
      <c r="K4858" s="21">
        <v>2</v>
      </c>
      <c r="L4858" s="21">
        <f t="shared" si="722"/>
        <v>0</v>
      </c>
      <c r="M4858" s="21" t="s">
        <v>6606</v>
      </c>
      <c r="N4858" s="30">
        <v>46001</v>
      </c>
      <c r="O4858" s="48">
        <v>141180</v>
      </c>
      <c r="P4858" s="21" t="s">
        <v>2481</v>
      </c>
      <c r="Q4858" s="21">
        <v>58159197132</v>
      </c>
      <c r="R4858" s="21" t="s">
        <v>6107</v>
      </c>
      <c r="S4858" s="3">
        <v>-80</v>
      </c>
      <c r="T4858" s="37"/>
      <c r="U4858" s="21" t="s">
        <v>492</v>
      </c>
      <c r="V4858" s="21" t="str">
        <f>VLOOKUP(P4858,'Customer List'!B:C,2,)</f>
        <v>Kolkata</v>
      </c>
      <c r="W4858" s="38"/>
      <c r="X4858" s="30">
        <v>46002</v>
      </c>
      <c r="Y4858" s="21">
        <f t="shared" si="730"/>
        <v>1</v>
      </c>
      <c r="Z4858" s="21" t="str">
        <f t="shared" si="731"/>
        <v>Wednesday</v>
      </c>
      <c r="AA4858" s="21" t="str">
        <f t="shared" si="732"/>
        <v>Thursday</v>
      </c>
      <c r="AB4858" s="21" t="str">
        <f>VLOOKUP(U4858,'Currency Sheet'!A:C,3,)</f>
        <v>DOLLAR</v>
      </c>
      <c r="AC4858" s="42" t="str">
        <f>VLOOKUP(P4858,'Customer List'!B:D,3,)</f>
        <v>OutStation</v>
      </c>
    </row>
    <row r="4859" spans="1:29" x14ac:dyDescent="0.25">
      <c r="A4859" s="21">
        <f t="shared" si="733"/>
        <v>4856</v>
      </c>
      <c r="B4859" s="21" t="s">
        <v>6464</v>
      </c>
      <c r="C4859" s="30">
        <v>45996</v>
      </c>
      <c r="D4859" s="30">
        <v>46000</v>
      </c>
      <c r="E4859" s="47">
        <v>498</v>
      </c>
      <c r="F4859" s="47">
        <f t="shared" si="727"/>
        <v>43824</v>
      </c>
      <c r="G4859" s="48">
        <f t="shared" si="728"/>
        <v>43824</v>
      </c>
      <c r="H4859" s="21">
        <v>72053</v>
      </c>
      <c r="I4859" s="21" t="s">
        <v>6520</v>
      </c>
      <c r="J4859" s="21">
        <v>1</v>
      </c>
      <c r="K4859" s="21">
        <v>1</v>
      </c>
      <c r="L4859" s="21">
        <f t="shared" si="722"/>
        <v>0</v>
      </c>
      <c r="M4859" s="21" t="s">
        <v>6607</v>
      </c>
      <c r="N4859" s="30">
        <v>46001</v>
      </c>
      <c r="O4859" s="48">
        <v>101675</v>
      </c>
      <c r="P4859" s="21" t="s">
        <v>3563</v>
      </c>
      <c r="Q4859" s="21">
        <v>58159197762</v>
      </c>
      <c r="R4859" s="21" t="s">
        <v>6107</v>
      </c>
      <c r="S4859" s="3">
        <v>-80</v>
      </c>
      <c r="T4859" s="37"/>
      <c r="U4859" s="21" t="s">
        <v>492</v>
      </c>
      <c r="V4859" s="21" t="str">
        <f>VLOOKUP(P4859,'Customer List'!B:C,2,)</f>
        <v>JAIPUR</v>
      </c>
      <c r="W4859" s="38"/>
      <c r="X4859" s="30">
        <v>46002</v>
      </c>
      <c r="Y4859" s="21">
        <f t="shared" si="730"/>
        <v>1</v>
      </c>
      <c r="Z4859" s="21" t="str">
        <f t="shared" si="731"/>
        <v>Wednesday</v>
      </c>
      <c r="AA4859" s="21" t="str">
        <f t="shared" si="732"/>
        <v>Thursday</v>
      </c>
      <c r="AB4859" s="21" t="str">
        <f>VLOOKUP(U4859,'Currency Sheet'!A:C,3,)</f>
        <v>DOLLAR</v>
      </c>
      <c r="AC4859" s="42" t="str">
        <f>VLOOKUP(P4859,'Customer List'!B:D,3,)</f>
        <v>OutStation</v>
      </c>
    </row>
    <row r="4860" spans="1:29" x14ac:dyDescent="0.25">
      <c r="A4860" s="21">
        <f t="shared" si="733"/>
        <v>4857</v>
      </c>
      <c r="B4860" s="21" t="s">
        <v>6464</v>
      </c>
      <c r="C4860" s="30">
        <v>45996</v>
      </c>
      <c r="D4860" s="30">
        <v>46000</v>
      </c>
      <c r="E4860" s="47">
        <v>310</v>
      </c>
      <c r="F4860" s="47">
        <f t="shared" si="727"/>
        <v>27280</v>
      </c>
      <c r="G4860" s="48">
        <f t="shared" si="728"/>
        <v>27280</v>
      </c>
      <c r="H4860" s="21" t="s">
        <v>6521</v>
      </c>
      <c r="I4860" s="21" t="s">
        <v>6522</v>
      </c>
      <c r="J4860" s="21">
        <v>1</v>
      </c>
      <c r="K4860" s="21">
        <v>1</v>
      </c>
      <c r="L4860" s="21">
        <f t="shared" si="722"/>
        <v>0</v>
      </c>
      <c r="M4860" s="21" t="s">
        <v>6607</v>
      </c>
      <c r="N4860" s="30">
        <v>46001</v>
      </c>
      <c r="O4860" s="48">
        <v>37975</v>
      </c>
      <c r="P4860" s="21" t="s">
        <v>3563</v>
      </c>
      <c r="Q4860" s="21">
        <v>58159197762</v>
      </c>
      <c r="R4860" s="21" t="s">
        <v>6107</v>
      </c>
      <c r="S4860" s="3">
        <v>-80</v>
      </c>
      <c r="T4860" s="37"/>
      <c r="U4860" s="21" t="s">
        <v>492</v>
      </c>
      <c r="V4860" s="21" t="str">
        <f>VLOOKUP(P4860,'Customer List'!B:C,2,)</f>
        <v>JAIPUR</v>
      </c>
      <c r="W4860" s="38"/>
      <c r="X4860" s="30">
        <v>46002</v>
      </c>
      <c r="Y4860" s="21">
        <f t="shared" si="730"/>
        <v>1</v>
      </c>
      <c r="Z4860" s="21" t="str">
        <f t="shared" si="731"/>
        <v>Wednesday</v>
      </c>
      <c r="AA4860" s="21" t="str">
        <f t="shared" si="732"/>
        <v>Thursday</v>
      </c>
      <c r="AB4860" s="21" t="str">
        <f>VLOOKUP(U4860,'Currency Sheet'!A:C,3,)</f>
        <v>DOLLAR</v>
      </c>
      <c r="AC4860" s="42" t="str">
        <f>VLOOKUP(P4860,'Customer List'!B:D,3,)</f>
        <v>OutStation</v>
      </c>
    </row>
    <row r="4861" spans="1:29" x14ac:dyDescent="0.25">
      <c r="A4861" s="21">
        <f t="shared" si="733"/>
        <v>4858</v>
      </c>
      <c r="B4861" s="21" t="s">
        <v>6464</v>
      </c>
      <c r="C4861" s="30">
        <v>45996</v>
      </c>
      <c r="D4861" s="30">
        <v>46000</v>
      </c>
      <c r="E4861" s="47">
        <v>1197</v>
      </c>
      <c r="F4861" s="47">
        <f t="shared" si="727"/>
        <v>105336</v>
      </c>
      <c r="G4861" s="48">
        <f t="shared" si="728"/>
        <v>105336</v>
      </c>
      <c r="H4861" s="21">
        <v>60619</v>
      </c>
      <c r="I4861" s="21" t="s">
        <v>6523</v>
      </c>
      <c r="J4861" s="21">
        <v>1</v>
      </c>
      <c r="K4861" s="21">
        <v>1</v>
      </c>
      <c r="L4861" s="21">
        <f t="shared" si="722"/>
        <v>0</v>
      </c>
      <c r="M4861" s="21" t="s">
        <v>6608</v>
      </c>
      <c r="N4861" s="30">
        <v>46001</v>
      </c>
      <c r="O4861" s="48">
        <v>226931.25</v>
      </c>
      <c r="P4861" s="21" t="s">
        <v>6455</v>
      </c>
      <c r="Q4861" s="21">
        <v>58159196815</v>
      </c>
      <c r="R4861" s="21" t="s">
        <v>5912</v>
      </c>
      <c r="S4861" s="3">
        <v>-80</v>
      </c>
      <c r="T4861" s="37"/>
      <c r="U4861" s="21" t="s">
        <v>492</v>
      </c>
      <c r="V4861" s="21" t="str">
        <f>VLOOKUP(P4861,'Customer List'!B:C,2,)</f>
        <v>Lucknow</v>
      </c>
      <c r="W4861" s="38"/>
      <c r="X4861" s="30">
        <v>46003</v>
      </c>
      <c r="Y4861" s="21">
        <f t="shared" si="730"/>
        <v>2</v>
      </c>
      <c r="Z4861" s="21" t="str">
        <f t="shared" si="731"/>
        <v>Wednesday</v>
      </c>
      <c r="AA4861" s="21" t="str">
        <f t="shared" si="732"/>
        <v>Friday</v>
      </c>
      <c r="AB4861" s="21" t="str">
        <f>VLOOKUP(U4861,'Currency Sheet'!A:C,3,)</f>
        <v>DOLLAR</v>
      </c>
      <c r="AC4861" s="42" t="str">
        <f>VLOOKUP(P4861,'Customer List'!B:D,3,)</f>
        <v>OutStation</v>
      </c>
    </row>
    <row r="4862" spans="1:29" x14ac:dyDescent="0.25">
      <c r="A4862" s="21">
        <f t="shared" si="733"/>
        <v>4859</v>
      </c>
      <c r="B4862" s="21">
        <v>182819</v>
      </c>
      <c r="C4862" s="30">
        <v>45996</v>
      </c>
      <c r="D4862" s="30">
        <v>46000</v>
      </c>
      <c r="E4862" s="47">
        <v>1362</v>
      </c>
      <c r="F4862" s="47">
        <f t="shared" si="727"/>
        <v>119856</v>
      </c>
      <c r="G4862" s="48">
        <f t="shared" si="728"/>
        <v>119856</v>
      </c>
      <c r="H4862" s="21" t="s">
        <v>2067</v>
      </c>
      <c r="I4862" s="21"/>
      <c r="J4862" s="21">
        <v>1</v>
      </c>
      <c r="K4862" s="21">
        <v>1</v>
      </c>
      <c r="L4862" s="21">
        <f t="shared" si="722"/>
        <v>0</v>
      </c>
      <c r="M4862" s="21" t="s">
        <v>6614</v>
      </c>
      <c r="N4862" s="30">
        <v>46001</v>
      </c>
      <c r="O4862" s="48">
        <v>166845</v>
      </c>
      <c r="P4862" s="21" t="s">
        <v>2045</v>
      </c>
      <c r="Q4862" s="21">
        <v>58159193481</v>
      </c>
      <c r="R4862" s="21" t="s">
        <v>6107</v>
      </c>
      <c r="S4862" s="3">
        <v>4</v>
      </c>
      <c r="T4862" s="37"/>
      <c r="U4862" s="21" t="s">
        <v>5214</v>
      </c>
      <c r="V4862" s="21" t="str">
        <f>VLOOKUP(P4862,'Customer List'!B:C,2,)</f>
        <v>Hyderabad</v>
      </c>
      <c r="W4862" s="38"/>
      <c r="X4862" s="30">
        <v>46002</v>
      </c>
      <c r="Y4862" s="21">
        <f t="shared" si="730"/>
        <v>1</v>
      </c>
      <c r="Z4862" s="21" t="str">
        <f t="shared" si="731"/>
        <v>Wednesday</v>
      </c>
      <c r="AA4862" s="21" t="str">
        <f t="shared" si="732"/>
        <v>Thursday</v>
      </c>
      <c r="AB4862" s="21" t="str">
        <f>VLOOKUP(U4862,'Currency Sheet'!A:C,3,)</f>
        <v>DOLLAR</v>
      </c>
      <c r="AC4862" s="42" t="str">
        <f>VLOOKUP(P4862,'Customer List'!B:D,3,)</f>
        <v>OutStation</v>
      </c>
    </row>
    <row r="4863" spans="1:29" x14ac:dyDescent="0.25">
      <c r="A4863" s="21">
        <f t="shared" si="733"/>
        <v>4860</v>
      </c>
      <c r="B4863" s="21">
        <v>182819</v>
      </c>
      <c r="C4863" s="30">
        <v>45996</v>
      </c>
      <c r="D4863" s="30">
        <v>46000</v>
      </c>
      <c r="E4863" s="47">
        <v>1265.4000000000001</v>
      </c>
      <c r="F4863" s="47">
        <f t="shared" si="727"/>
        <v>111355.20000000001</v>
      </c>
      <c r="G4863" s="48">
        <f t="shared" si="728"/>
        <v>111355.20000000001</v>
      </c>
      <c r="H4863" s="21" t="s">
        <v>6524</v>
      </c>
      <c r="I4863" s="21"/>
      <c r="J4863" s="21">
        <v>1</v>
      </c>
      <c r="K4863" s="21">
        <v>1</v>
      </c>
      <c r="L4863" s="21">
        <f t="shared" si="722"/>
        <v>0</v>
      </c>
      <c r="M4863" s="21" t="s">
        <v>6614</v>
      </c>
      <c r="N4863" s="30">
        <v>46001</v>
      </c>
      <c r="O4863" s="48">
        <v>155011.5</v>
      </c>
      <c r="P4863" s="21" t="s">
        <v>2045</v>
      </c>
      <c r="Q4863" s="21">
        <v>58159193481</v>
      </c>
      <c r="R4863" s="21" t="s">
        <v>6107</v>
      </c>
      <c r="S4863" s="3">
        <v>4</v>
      </c>
      <c r="T4863" s="37"/>
      <c r="U4863" s="21" t="s">
        <v>5214</v>
      </c>
      <c r="V4863" s="21" t="str">
        <f>VLOOKUP(P4863,'Customer List'!B:C,2,)</f>
        <v>Hyderabad</v>
      </c>
      <c r="W4863" s="38"/>
      <c r="X4863" s="30">
        <v>46002</v>
      </c>
      <c r="Y4863" s="21">
        <f t="shared" si="730"/>
        <v>1</v>
      </c>
      <c r="Z4863" s="21" t="str">
        <f t="shared" si="731"/>
        <v>Wednesday</v>
      </c>
      <c r="AA4863" s="21" t="str">
        <f t="shared" si="732"/>
        <v>Thursday</v>
      </c>
      <c r="AB4863" s="21" t="str">
        <f>VLOOKUP(U4863,'Currency Sheet'!A:C,3,)</f>
        <v>DOLLAR</v>
      </c>
      <c r="AC4863" s="42" t="str">
        <f>VLOOKUP(P4863,'Customer List'!B:D,3,)</f>
        <v>OutStation</v>
      </c>
    </row>
    <row r="4864" spans="1:29" x14ac:dyDescent="0.25">
      <c r="A4864" s="21">
        <f t="shared" si="733"/>
        <v>4861</v>
      </c>
      <c r="B4864" s="21">
        <v>182819</v>
      </c>
      <c r="C4864" s="30">
        <v>45996</v>
      </c>
      <c r="D4864" s="30">
        <v>46000</v>
      </c>
      <c r="E4864" s="47">
        <v>378</v>
      </c>
      <c r="F4864" s="47">
        <f t="shared" si="727"/>
        <v>33264</v>
      </c>
      <c r="G4864" s="48">
        <f t="shared" si="728"/>
        <v>33264</v>
      </c>
      <c r="H4864" s="21" t="s">
        <v>6524</v>
      </c>
      <c r="I4864" s="21"/>
      <c r="J4864" s="21">
        <v>1</v>
      </c>
      <c r="K4864" s="21">
        <v>1</v>
      </c>
      <c r="L4864" s="21">
        <f t="shared" si="722"/>
        <v>0</v>
      </c>
      <c r="M4864" s="21" t="s">
        <v>6614</v>
      </c>
      <c r="N4864" s="30">
        <v>46001</v>
      </c>
      <c r="O4864" s="48">
        <v>46305</v>
      </c>
      <c r="P4864" s="21" t="s">
        <v>2045</v>
      </c>
      <c r="Q4864" s="21">
        <v>58159193481</v>
      </c>
      <c r="R4864" s="21" t="s">
        <v>6107</v>
      </c>
      <c r="S4864" s="3">
        <v>4</v>
      </c>
      <c r="T4864" s="37"/>
      <c r="U4864" s="21" t="s">
        <v>5214</v>
      </c>
      <c r="V4864" s="21" t="str">
        <f>VLOOKUP(P4864,'Customer List'!B:C,2,)</f>
        <v>Hyderabad</v>
      </c>
      <c r="W4864" s="38"/>
      <c r="X4864" s="30">
        <v>46002</v>
      </c>
      <c r="Y4864" s="21">
        <f t="shared" si="730"/>
        <v>1</v>
      </c>
      <c r="Z4864" s="21" t="str">
        <f t="shared" si="731"/>
        <v>Wednesday</v>
      </c>
      <c r="AA4864" s="21" t="str">
        <f t="shared" si="732"/>
        <v>Thursday</v>
      </c>
      <c r="AB4864" s="21" t="str">
        <f>VLOOKUP(U4864,'Currency Sheet'!A:C,3,)</f>
        <v>DOLLAR</v>
      </c>
      <c r="AC4864" s="42" t="str">
        <f>VLOOKUP(P4864,'Customer List'!B:D,3,)</f>
        <v>OutStation</v>
      </c>
    </row>
    <row r="4865" spans="1:29" x14ac:dyDescent="0.25">
      <c r="A4865" s="21">
        <f t="shared" si="733"/>
        <v>4862</v>
      </c>
      <c r="B4865" s="21">
        <v>923864</v>
      </c>
      <c r="C4865" s="30">
        <v>45996</v>
      </c>
      <c r="D4865" s="30">
        <v>46000</v>
      </c>
      <c r="E4865" s="47">
        <v>627.75</v>
      </c>
      <c r="F4865" s="47">
        <f t="shared" si="727"/>
        <v>55242</v>
      </c>
      <c r="G4865" s="48">
        <f t="shared" si="728"/>
        <v>55242</v>
      </c>
      <c r="H4865" s="21" t="s">
        <v>6525</v>
      </c>
      <c r="I4865" s="21"/>
      <c r="J4865" s="21">
        <v>1</v>
      </c>
      <c r="K4865" s="21">
        <v>1</v>
      </c>
      <c r="L4865" s="21">
        <f t="shared" si="722"/>
        <v>0</v>
      </c>
      <c r="M4865" s="21" t="s">
        <v>6676</v>
      </c>
      <c r="N4865" s="30">
        <v>46004</v>
      </c>
      <c r="O4865" s="48">
        <v>74418.75</v>
      </c>
      <c r="P4865" s="21" t="s">
        <v>6541</v>
      </c>
      <c r="Q4865" s="21">
        <v>58159346092</v>
      </c>
      <c r="R4865" s="21" t="s">
        <v>5912</v>
      </c>
      <c r="S4865" s="3">
        <v>4</v>
      </c>
      <c r="T4865" s="37"/>
      <c r="U4865" s="21" t="s">
        <v>3587</v>
      </c>
      <c r="V4865" s="21" t="str">
        <f>VLOOKUP(P4865,'Customer List'!B:C,2,)</f>
        <v>BANGALORE</v>
      </c>
      <c r="W4865" s="38"/>
      <c r="X4865" s="30">
        <v>46006</v>
      </c>
      <c r="Y4865" s="21">
        <f t="shared" si="730"/>
        <v>2</v>
      </c>
      <c r="Z4865" s="21" t="str">
        <f t="shared" si="731"/>
        <v>Saturday</v>
      </c>
      <c r="AA4865" s="21" t="str">
        <f t="shared" si="732"/>
        <v>Monday</v>
      </c>
      <c r="AB4865" s="21" t="str">
        <f>VLOOKUP(U4865,'Currency Sheet'!A:C,3,)</f>
        <v>DOLLAR</v>
      </c>
      <c r="AC4865" s="42" t="str">
        <f>VLOOKUP(P4865,'Customer List'!B:D,3,)</f>
        <v>OutStation</v>
      </c>
    </row>
    <row r="4866" spans="1:29" x14ac:dyDescent="0.25">
      <c r="A4866" s="21">
        <f t="shared" si="733"/>
        <v>4863</v>
      </c>
      <c r="B4866" s="21">
        <v>923864</v>
      </c>
      <c r="C4866" s="30">
        <v>45996</v>
      </c>
      <c r="D4866" s="30">
        <v>46000</v>
      </c>
      <c r="E4866" s="47">
        <v>569.5</v>
      </c>
      <c r="F4866" s="47">
        <f t="shared" si="727"/>
        <v>50116</v>
      </c>
      <c r="G4866" s="48">
        <f t="shared" si="728"/>
        <v>50116</v>
      </c>
      <c r="H4866" s="21" t="s">
        <v>6526</v>
      </c>
      <c r="I4866" s="21"/>
      <c r="J4866" s="21">
        <v>1</v>
      </c>
      <c r="K4866" s="21">
        <v>1</v>
      </c>
      <c r="L4866" s="21">
        <f t="shared" si="722"/>
        <v>0</v>
      </c>
      <c r="M4866" s="21" t="s">
        <v>6676</v>
      </c>
      <c r="N4866" s="30">
        <v>46004</v>
      </c>
      <c r="O4866" s="48">
        <v>67837.5</v>
      </c>
      <c r="P4866" s="21" t="s">
        <v>6541</v>
      </c>
      <c r="Q4866" s="21">
        <v>58159346092</v>
      </c>
      <c r="R4866" s="21" t="s">
        <v>5912</v>
      </c>
      <c r="S4866" s="3">
        <v>4</v>
      </c>
      <c r="T4866" s="37"/>
      <c r="U4866" s="21" t="s">
        <v>3587</v>
      </c>
      <c r="V4866" s="21" t="str">
        <f>VLOOKUP(P4866,'Customer List'!B:C,2,)</f>
        <v>BANGALORE</v>
      </c>
      <c r="W4866" s="38"/>
      <c r="X4866" s="30">
        <v>46006</v>
      </c>
      <c r="Y4866" s="21">
        <f t="shared" si="730"/>
        <v>2</v>
      </c>
      <c r="Z4866" s="21" t="str">
        <f t="shared" si="731"/>
        <v>Saturday</v>
      </c>
      <c r="AA4866" s="21" t="str">
        <f t="shared" si="732"/>
        <v>Monday</v>
      </c>
      <c r="AB4866" s="21" t="str">
        <f>VLOOKUP(U4866,'Currency Sheet'!A:C,3,)</f>
        <v>DOLLAR</v>
      </c>
      <c r="AC4866" s="42" t="str">
        <f>VLOOKUP(P4866,'Customer List'!B:D,3,)</f>
        <v>OutStation</v>
      </c>
    </row>
    <row r="4867" spans="1:29" x14ac:dyDescent="0.25">
      <c r="A4867" s="21">
        <f t="shared" si="733"/>
        <v>4864</v>
      </c>
      <c r="B4867" s="21" t="s">
        <v>6465</v>
      </c>
      <c r="C4867" s="30">
        <v>45996</v>
      </c>
      <c r="D4867" s="30">
        <v>46000</v>
      </c>
      <c r="E4867" s="47">
        <v>115.5</v>
      </c>
      <c r="F4867" s="47">
        <f t="shared" si="727"/>
        <v>10164</v>
      </c>
      <c r="G4867" s="48">
        <f t="shared" si="728"/>
        <v>10164</v>
      </c>
      <c r="H4867" s="21">
        <v>100437</v>
      </c>
      <c r="I4867" s="21" t="s">
        <v>4757</v>
      </c>
      <c r="J4867" s="21">
        <v>1</v>
      </c>
      <c r="K4867" s="21">
        <v>1</v>
      </c>
      <c r="L4867" s="21">
        <f t="shared" si="722"/>
        <v>0</v>
      </c>
      <c r="M4867" s="21" t="s">
        <v>6667</v>
      </c>
      <c r="N4867" s="30">
        <v>46004</v>
      </c>
      <c r="O4867" s="48">
        <v>15345</v>
      </c>
      <c r="P4867" s="21" t="s">
        <v>172</v>
      </c>
      <c r="Q4867" s="21">
        <v>58159346254</v>
      </c>
      <c r="R4867" s="21" t="s">
        <v>5912</v>
      </c>
      <c r="S4867" s="3">
        <v>4</v>
      </c>
      <c r="T4867" s="37"/>
      <c r="U4867" s="21" t="s">
        <v>18</v>
      </c>
      <c r="V4867" s="21" t="str">
        <f>VLOOKUP(P4867,'Customer List'!B:C,2,)</f>
        <v>Kolkata</v>
      </c>
      <c r="W4867" s="38"/>
      <c r="X4867" s="30">
        <v>46006</v>
      </c>
      <c r="Y4867" s="21">
        <f t="shared" si="730"/>
        <v>2</v>
      </c>
      <c r="Z4867" s="21" t="str">
        <f t="shared" si="731"/>
        <v>Saturday</v>
      </c>
      <c r="AA4867" s="21" t="str">
        <f t="shared" si="732"/>
        <v>Monday</v>
      </c>
      <c r="AB4867" s="21" t="str">
        <f>VLOOKUP(U4867,'Currency Sheet'!A:C,3,)</f>
        <v>DOLLAR</v>
      </c>
      <c r="AC4867" s="42" t="str">
        <f>VLOOKUP(P4867,'Customer List'!B:D,3,)</f>
        <v>OutStation</v>
      </c>
    </row>
    <row r="4868" spans="1:29" x14ac:dyDescent="0.25">
      <c r="A4868" s="21">
        <f t="shared" si="733"/>
        <v>4865</v>
      </c>
      <c r="B4868" s="21" t="s">
        <v>6465</v>
      </c>
      <c r="C4868" s="30">
        <v>45996</v>
      </c>
      <c r="D4868" s="30">
        <v>46000</v>
      </c>
      <c r="E4868" s="47">
        <v>129.6</v>
      </c>
      <c r="F4868" s="47">
        <f t="shared" si="727"/>
        <v>11404.8</v>
      </c>
      <c r="G4868" s="48">
        <f t="shared" si="728"/>
        <v>11404.8</v>
      </c>
      <c r="H4868" s="21">
        <v>101226</v>
      </c>
      <c r="I4868" s="21" t="s">
        <v>4748</v>
      </c>
      <c r="J4868" s="21">
        <v>1</v>
      </c>
      <c r="K4868" s="21">
        <v>1</v>
      </c>
      <c r="L4868" s="21">
        <f t="shared" si="722"/>
        <v>0</v>
      </c>
      <c r="M4868" s="21" t="s">
        <v>6619</v>
      </c>
      <c r="N4868" s="30">
        <v>46002</v>
      </c>
      <c r="O4868" s="48">
        <v>20088</v>
      </c>
      <c r="P4868" s="21" t="s">
        <v>213</v>
      </c>
      <c r="Q4868" s="21" t="s">
        <v>1127</v>
      </c>
      <c r="R4868" s="21" t="s">
        <v>1127</v>
      </c>
      <c r="S4868" s="3">
        <v>4</v>
      </c>
      <c r="T4868" s="37" t="s">
        <v>6621</v>
      </c>
      <c r="U4868" s="21" t="s">
        <v>18</v>
      </c>
      <c r="V4868" s="21" t="str">
        <f>VLOOKUP(P4868,'Customer List'!B:C,2,)</f>
        <v>Delhi</v>
      </c>
      <c r="W4868" s="38"/>
      <c r="X4868" s="30">
        <f t="shared" si="729"/>
        <v>46002</v>
      </c>
      <c r="Y4868" s="21">
        <f t="shared" si="730"/>
        <v>0</v>
      </c>
      <c r="Z4868" s="21" t="str">
        <f t="shared" si="731"/>
        <v>Thursday</v>
      </c>
      <c r="AA4868" s="21" t="str">
        <f t="shared" si="732"/>
        <v>Thursday</v>
      </c>
      <c r="AB4868" s="21" t="str">
        <f>VLOOKUP(U4868,'Currency Sheet'!A:C,3,)</f>
        <v>DOLLAR</v>
      </c>
      <c r="AC4868" s="42" t="str">
        <f>VLOOKUP(P4868,'Customer List'!B:D,3,)</f>
        <v>Local</v>
      </c>
    </row>
    <row r="4869" spans="1:29" x14ac:dyDescent="0.25">
      <c r="A4869" s="21">
        <f t="shared" si="733"/>
        <v>4866</v>
      </c>
      <c r="B4869" s="21" t="s">
        <v>6465</v>
      </c>
      <c r="C4869" s="30">
        <v>45996</v>
      </c>
      <c r="D4869" s="30">
        <v>46000</v>
      </c>
      <c r="E4869" s="47">
        <v>123.2</v>
      </c>
      <c r="F4869" s="47">
        <f t="shared" si="727"/>
        <v>10841.6</v>
      </c>
      <c r="G4869" s="48">
        <f t="shared" si="728"/>
        <v>10841.6</v>
      </c>
      <c r="H4869" s="21">
        <v>103043</v>
      </c>
      <c r="I4869" s="21" t="s">
        <v>5163</v>
      </c>
      <c r="J4869" s="21">
        <v>1</v>
      </c>
      <c r="K4869" s="21">
        <v>1</v>
      </c>
      <c r="L4869" s="21">
        <f t="shared" si="722"/>
        <v>0</v>
      </c>
      <c r="M4869" s="21" t="s">
        <v>6667</v>
      </c>
      <c r="N4869" s="30">
        <v>46004</v>
      </c>
      <c r="O4869" s="48">
        <v>16368</v>
      </c>
      <c r="P4869" s="21" t="s">
        <v>172</v>
      </c>
      <c r="Q4869" s="21">
        <v>58159346254</v>
      </c>
      <c r="R4869" s="21" t="s">
        <v>5912</v>
      </c>
      <c r="S4869" s="3">
        <v>4</v>
      </c>
      <c r="T4869" s="37"/>
      <c r="U4869" s="21" t="s">
        <v>18</v>
      </c>
      <c r="V4869" s="21" t="str">
        <f>VLOOKUP(P4869,'Customer List'!B:C,2,)</f>
        <v>Kolkata</v>
      </c>
      <c r="W4869" s="38"/>
      <c r="X4869" s="30">
        <v>46006</v>
      </c>
      <c r="Y4869" s="21">
        <f t="shared" si="730"/>
        <v>2</v>
      </c>
      <c r="Z4869" s="21" t="str">
        <f t="shared" si="731"/>
        <v>Saturday</v>
      </c>
      <c r="AA4869" s="21" t="str">
        <f t="shared" si="732"/>
        <v>Monday</v>
      </c>
      <c r="AB4869" s="21" t="str">
        <f>VLOOKUP(U4869,'Currency Sheet'!A:C,3,)</f>
        <v>DOLLAR</v>
      </c>
      <c r="AC4869" s="42" t="str">
        <f>VLOOKUP(P4869,'Customer List'!B:D,3,)</f>
        <v>OutStation</v>
      </c>
    </row>
    <row r="4870" spans="1:29" x14ac:dyDescent="0.25">
      <c r="A4870" s="21">
        <f t="shared" si="733"/>
        <v>4867</v>
      </c>
      <c r="B4870" s="21" t="s">
        <v>6465</v>
      </c>
      <c r="C4870" s="30">
        <v>45996</v>
      </c>
      <c r="D4870" s="30">
        <v>46000</v>
      </c>
      <c r="E4870" s="47">
        <v>64.2</v>
      </c>
      <c r="F4870" s="47">
        <f t="shared" si="727"/>
        <v>5649.6</v>
      </c>
      <c r="G4870" s="48">
        <f t="shared" si="728"/>
        <v>5649.6</v>
      </c>
      <c r="H4870" s="21">
        <v>103208</v>
      </c>
      <c r="I4870" s="21" t="s">
        <v>5530</v>
      </c>
      <c r="J4870" s="21">
        <v>1</v>
      </c>
      <c r="K4870" s="21">
        <v>1</v>
      </c>
      <c r="L4870" s="21">
        <f t="shared" si="722"/>
        <v>0</v>
      </c>
      <c r="M4870" s="21" t="s">
        <v>6658</v>
      </c>
      <c r="N4870" s="30">
        <v>46004</v>
      </c>
      <c r="O4870" s="48">
        <v>9951</v>
      </c>
      <c r="P4870" s="21" t="s">
        <v>295</v>
      </c>
      <c r="Q4870" s="21">
        <v>58159345355</v>
      </c>
      <c r="R4870" s="21"/>
      <c r="S4870" s="3">
        <v>4</v>
      </c>
      <c r="T4870" s="37"/>
      <c r="U4870" s="21" t="s">
        <v>18</v>
      </c>
      <c r="V4870" s="21" t="str">
        <f>VLOOKUP(P4870,'Customer List'!B:C,2,)</f>
        <v>Kerala</v>
      </c>
      <c r="W4870" s="38"/>
      <c r="X4870" s="30" t="str">
        <f t="shared" si="729"/>
        <v/>
      </c>
      <c r="Y4870" s="21" t="str">
        <f t="shared" si="730"/>
        <v/>
      </c>
      <c r="Z4870" s="21" t="str">
        <f t="shared" si="731"/>
        <v>Saturday</v>
      </c>
      <c r="AA4870" s="21" t="str">
        <f t="shared" si="732"/>
        <v/>
      </c>
      <c r="AB4870" s="21" t="str">
        <f>VLOOKUP(U4870,'Currency Sheet'!A:C,3,)</f>
        <v>DOLLAR</v>
      </c>
      <c r="AC4870" s="42" t="str">
        <f>VLOOKUP(P4870,'Customer List'!B:D,3,)</f>
        <v>OutStation</v>
      </c>
    </row>
    <row r="4871" spans="1:29" x14ac:dyDescent="0.25">
      <c r="A4871" s="21">
        <f t="shared" si="733"/>
        <v>4868</v>
      </c>
      <c r="B4871" s="21" t="s">
        <v>6465</v>
      </c>
      <c r="C4871" s="30">
        <v>45996</v>
      </c>
      <c r="D4871" s="30">
        <v>46000</v>
      </c>
      <c r="E4871" s="47">
        <v>52.8</v>
      </c>
      <c r="F4871" s="47">
        <f t="shared" si="727"/>
        <v>4646.3999999999996</v>
      </c>
      <c r="G4871" s="48">
        <f t="shared" si="728"/>
        <v>4646.3999999999996</v>
      </c>
      <c r="H4871" s="21">
        <v>103212</v>
      </c>
      <c r="I4871" s="21" t="s">
        <v>5530</v>
      </c>
      <c r="J4871" s="21">
        <v>1</v>
      </c>
      <c r="K4871" s="21">
        <v>1</v>
      </c>
      <c r="L4871" s="21">
        <f t="shared" si="722"/>
        <v>0</v>
      </c>
      <c r="M4871" s="21" t="s">
        <v>6658</v>
      </c>
      <c r="N4871" s="30">
        <v>46004</v>
      </c>
      <c r="O4871" s="48">
        <v>8184</v>
      </c>
      <c r="P4871" s="21" t="s">
        <v>295</v>
      </c>
      <c r="Q4871" s="21">
        <v>58159345355</v>
      </c>
      <c r="R4871" s="21"/>
      <c r="S4871" s="3">
        <v>4</v>
      </c>
      <c r="T4871" s="37"/>
      <c r="U4871" s="21" t="s">
        <v>18</v>
      </c>
      <c r="V4871" s="21" t="str">
        <f>VLOOKUP(P4871,'Customer List'!B:C,2,)</f>
        <v>Kerala</v>
      </c>
      <c r="W4871" s="38"/>
      <c r="X4871" s="30" t="str">
        <f t="shared" si="729"/>
        <v/>
      </c>
      <c r="Y4871" s="21" t="str">
        <f t="shared" si="730"/>
        <v/>
      </c>
      <c r="Z4871" s="21" t="str">
        <f t="shared" si="731"/>
        <v>Saturday</v>
      </c>
      <c r="AA4871" s="21" t="str">
        <f t="shared" si="732"/>
        <v/>
      </c>
      <c r="AB4871" s="21" t="str">
        <f>VLOOKUP(U4871,'Currency Sheet'!A:C,3,)</f>
        <v>DOLLAR</v>
      </c>
      <c r="AC4871" s="42" t="str">
        <f>VLOOKUP(P4871,'Customer List'!B:D,3,)</f>
        <v>OutStation</v>
      </c>
    </row>
    <row r="4872" spans="1:29" x14ac:dyDescent="0.25">
      <c r="A4872" s="21">
        <f t="shared" si="733"/>
        <v>4869</v>
      </c>
      <c r="B4872" s="21" t="s">
        <v>6465</v>
      </c>
      <c r="C4872" s="30">
        <v>45996</v>
      </c>
      <c r="D4872" s="30">
        <v>46000</v>
      </c>
      <c r="E4872" s="47">
        <v>52.2</v>
      </c>
      <c r="F4872" s="47">
        <f t="shared" si="727"/>
        <v>4593.6000000000004</v>
      </c>
      <c r="G4872" s="48">
        <f t="shared" si="728"/>
        <v>4593.6000000000004</v>
      </c>
      <c r="H4872" s="21">
        <v>103221</v>
      </c>
      <c r="I4872" s="21" t="s">
        <v>5530</v>
      </c>
      <c r="J4872" s="21">
        <v>1</v>
      </c>
      <c r="K4872" s="21">
        <v>1</v>
      </c>
      <c r="L4872" s="21">
        <f t="shared" si="722"/>
        <v>0</v>
      </c>
      <c r="M4872" s="21" t="s">
        <v>6667</v>
      </c>
      <c r="N4872" s="30">
        <v>46004</v>
      </c>
      <c r="O4872" s="48">
        <v>8091</v>
      </c>
      <c r="P4872" s="21" t="s">
        <v>172</v>
      </c>
      <c r="Q4872" s="21">
        <v>58159346254</v>
      </c>
      <c r="R4872" s="21" t="s">
        <v>5912</v>
      </c>
      <c r="S4872" s="3">
        <v>4</v>
      </c>
      <c r="T4872" s="37"/>
      <c r="U4872" s="21" t="s">
        <v>18</v>
      </c>
      <c r="V4872" s="21" t="str">
        <f>VLOOKUP(P4872,'Customer List'!B:C,2,)</f>
        <v>Kolkata</v>
      </c>
      <c r="W4872" s="38"/>
      <c r="X4872" s="30">
        <v>46006</v>
      </c>
      <c r="Y4872" s="21">
        <f t="shared" si="730"/>
        <v>2</v>
      </c>
      <c r="Z4872" s="21" t="str">
        <f t="shared" si="731"/>
        <v>Saturday</v>
      </c>
      <c r="AA4872" s="21" t="str">
        <f t="shared" si="732"/>
        <v>Monday</v>
      </c>
      <c r="AB4872" s="21" t="str">
        <f>VLOOKUP(U4872,'Currency Sheet'!A:C,3,)</f>
        <v>DOLLAR</v>
      </c>
      <c r="AC4872" s="42" t="str">
        <f>VLOOKUP(P4872,'Customer List'!B:D,3,)</f>
        <v>OutStation</v>
      </c>
    </row>
    <row r="4873" spans="1:29" x14ac:dyDescent="0.25">
      <c r="A4873" s="21">
        <f t="shared" si="733"/>
        <v>4870</v>
      </c>
      <c r="B4873" s="21" t="s">
        <v>6465</v>
      </c>
      <c r="C4873" s="30">
        <v>45996</v>
      </c>
      <c r="D4873" s="30">
        <v>46000</v>
      </c>
      <c r="E4873" s="47">
        <v>70.8</v>
      </c>
      <c r="F4873" s="47">
        <f t="shared" si="727"/>
        <v>6230.4</v>
      </c>
      <c r="G4873" s="48">
        <f t="shared" si="728"/>
        <v>6230.4</v>
      </c>
      <c r="H4873" s="21">
        <v>104431</v>
      </c>
      <c r="I4873" s="21" t="s">
        <v>5164</v>
      </c>
      <c r="J4873" s="21">
        <v>1</v>
      </c>
      <c r="K4873" s="21">
        <v>1</v>
      </c>
      <c r="L4873" s="21">
        <f t="shared" si="722"/>
        <v>0</v>
      </c>
      <c r="M4873" s="21" t="s">
        <v>6667</v>
      </c>
      <c r="N4873" s="30">
        <v>46004</v>
      </c>
      <c r="O4873" s="48">
        <v>10974</v>
      </c>
      <c r="P4873" s="21" t="s">
        <v>172</v>
      </c>
      <c r="Q4873" s="21">
        <v>58159346254</v>
      </c>
      <c r="R4873" s="21" t="s">
        <v>5912</v>
      </c>
      <c r="S4873" s="3">
        <v>4</v>
      </c>
      <c r="T4873" s="37"/>
      <c r="U4873" s="21" t="s">
        <v>18</v>
      </c>
      <c r="V4873" s="21" t="str">
        <f>VLOOKUP(P4873,'Customer List'!B:C,2,)</f>
        <v>Kolkata</v>
      </c>
      <c r="W4873" s="38"/>
      <c r="X4873" s="30">
        <v>46006</v>
      </c>
      <c r="Y4873" s="21">
        <f t="shared" si="730"/>
        <v>2</v>
      </c>
      <c r="Z4873" s="21" t="str">
        <f t="shared" si="731"/>
        <v>Saturday</v>
      </c>
      <c r="AA4873" s="21" t="str">
        <f t="shared" si="732"/>
        <v>Monday</v>
      </c>
      <c r="AB4873" s="21" t="str">
        <f>VLOOKUP(U4873,'Currency Sheet'!A:C,3,)</f>
        <v>DOLLAR</v>
      </c>
      <c r="AC4873" s="42" t="str">
        <f>VLOOKUP(P4873,'Customer List'!B:D,3,)</f>
        <v>OutStation</v>
      </c>
    </row>
    <row r="4874" spans="1:29" x14ac:dyDescent="0.25">
      <c r="A4874" s="21">
        <f t="shared" si="733"/>
        <v>4871</v>
      </c>
      <c r="B4874" s="21" t="s">
        <v>6465</v>
      </c>
      <c r="C4874" s="30">
        <v>45996</v>
      </c>
      <c r="D4874" s="30">
        <v>46000</v>
      </c>
      <c r="E4874" s="47">
        <v>229.6</v>
      </c>
      <c r="F4874" s="47">
        <f t="shared" si="727"/>
        <v>20204.8</v>
      </c>
      <c r="G4874" s="48">
        <f t="shared" si="728"/>
        <v>20204.8</v>
      </c>
      <c r="H4874" s="21">
        <v>104541</v>
      </c>
      <c r="I4874" s="21" t="s">
        <v>5165</v>
      </c>
      <c r="J4874" s="21">
        <v>1</v>
      </c>
      <c r="K4874" s="21">
        <v>1</v>
      </c>
      <c r="L4874" s="21">
        <f t="shared" si="722"/>
        <v>0</v>
      </c>
      <c r="M4874" s="21" t="s">
        <v>6667</v>
      </c>
      <c r="N4874" s="30">
        <v>46004</v>
      </c>
      <c r="O4874" s="48">
        <v>30504</v>
      </c>
      <c r="P4874" s="21" t="s">
        <v>172</v>
      </c>
      <c r="Q4874" s="21">
        <v>58159346254</v>
      </c>
      <c r="R4874" s="21" t="s">
        <v>5912</v>
      </c>
      <c r="S4874" s="3">
        <v>4</v>
      </c>
      <c r="T4874" s="37"/>
      <c r="U4874" s="21" t="s">
        <v>18</v>
      </c>
      <c r="V4874" s="21" t="str">
        <f>VLOOKUP(P4874,'Customer List'!B:C,2,)</f>
        <v>Kolkata</v>
      </c>
      <c r="W4874" s="38"/>
      <c r="X4874" s="30">
        <v>46006</v>
      </c>
      <c r="Y4874" s="21">
        <f t="shared" si="730"/>
        <v>2</v>
      </c>
      <c r="Z4874" s="21" t="str">
        <f t="shared" si="731"/>
        <v>Saturday</v>
      </c>
      <c r="AA4874" s="21" t="str">
        <f t="shared" si="732"/>
        <v>Monday</v>
      </c>
      <c r="AB4874" s="21" t="str">
        <f>VLOOKUP(U4874,'Currency Sheet'!A:C,3,)</f>
        <v>DOLLAR</v>
      </c>
      <c r="AC4874" s="42" t="str">
        <f>VLOOKUP(P4874,'Customer List'!B:D,3,)</f>
        <v>OutStation</v>
      </c>
    </row>
    <row r="4875" spans="1:29" x14ac:dyDescent="0.25">
      <c r="A4875" s="21">
        <f t="shared" si="733"/>
        <v>4872</v>
      </c>
      <c r="B4875" s="21" t="s">
        <v>6465</v>
      </c>
      <c r="C4875" s="30">
        <v>45996</v>
      </c>
      <c r="D4875" s="30">
        <v>46000</v>
      </c>
      <c r="E4875" s="47">
        <v>122.4</v>
      </c>
      <c r="F4875" s="47">
        <f t="shared" si="727"/>
        <v>10771.2</v>
      </c>
      <c r="G4875" s="48">
        <f t="shared" si="728"/>
        <v>10771.2</v>
      </c>
      <c r="H4875" s="21">
        <v>104706</v>
      </c>
      <c r="I4875" s="21" t="s">
        <v>4751</v>
      </c>
      <c r="J4875" s="21">
        <v>1</v>
      </c>
      <c r="K4875" s="21">
        <v>1</v>
      </c>
      <c r="L4875" s="21">
        <f t="shared" si="722"/>
        <v>0</v>
      </c>
      <c r="M4875" s="21" t="s">
        <v>6692</v>
      </c>
      <c r="N4875" s="30">
        <v>46006</v>
      </c>
      <c r="O4875" s="48">
        <v>18972</v>
      </c>
      <c r="P4875" s="21" t="s">
        <v>26</v>
      </c>
      <c r="Q4875" s="21" t="s">
        <v>6693</v>
      </c>
      <c r="R4875" s="21"/>
      <c r="S4875" s="3">
        <v>4</v>
      </c>
      <c r="T4875" s="37"/>
      <c r="U4875" s="21" t="s">
        <v>18</v>
      </c>
      <c r="V4875" s="21" t="str">
        <f>VLOOKUP(P4875,'Customer List'!B:C,2,)</f>
        <v>Chandigarh</v>
      </c>
      <c r="W4875" s="38" t="s">
        <v>6047</v>
      </c>
      <c r="X4875" s="30" t="str">
        <f t="shared" si="729"/>
        <v/>
      </c>
      <c r="Y4875" s="21" t="str">
        <f t="shared" si="730"/>
        <v/>
      </c>
      <c r="Z4875" s="21" t="str">
        <f t="shared" si="731"/>
        <v>Monday</v>
      </c>
      <c r="AA4875" s="21" t="str">
        <f t="shared" si="732"/>
        <v/>
      </c>
      <c r="AB4875" s="21" t="str">
        <f>VLOOKUP(U4875,'Currency Sheet'!A:C,3,)</f>
        <v>DOLLAR</v>
      </c>
      <c r="AC4875" s="42" t="str">
        <f>VLOOKUP(P4875,'Customer List'!B:D,3,)</f>
        <v>OutStation</v>
      </c>
    </row>
    <row r="4876" spans="1:29" x14ac:dyDescent="0.25">
      <c r="A4876" s="21">
        <f t="shared" si="733"/>
        <v>4873</v>
      </c>
      <c r="B4876" s="21" t="s">
        <v>6465</v>
      </c>
      <c r="C4876" s="30">
        <v>45996</v>
      </c>
      <c r="D4876" s="30">
        <v>46000</v>
      </c>
      <c r="E4876" s="47">
        <v>241.5</v>
      </c>
      <c r="F4876" s="47">
        <f t="shared" si="727"/>
        <v>21252</v>
      </c>
      <c r="G4876" s="48">
        <f t="shared" si="728"/>
        <v>21252</v>
      </c>
      <c r="H4876" s="21">
        <v>104743</v>
      </c>
      <c r="I4876" s="21" t="s">
        <v>4751</v>
      </c>
      <c r="J4876" s="21">
        <v>1</v>
      </c>
      <c r="K4876" s="21">
        <v>1</v>
      </c>
      <c r="L4876" s="21">
        <f t="shared" si="722"/>
        <v>0</v>
      </c>
      <c r="M4876" s="21" t="s">
        <v>6667</v>
      </c>
      <c r="N4876" s="30">
        <v>46004</v>
      </c>
      <c r="O4876" s="48">
        <v>32085</v>
      </c>
      <c r="P4876" s="21" t="s">
        <v>172</v>
      </c>
      <c r="Q4876" s="21">
        <v>58159346254</v>
      </c>
      <c r="R4876" s="21" t="s">
        <v>5912</v>
      </c>
      <c r="S4876" s="3">
        <v>4</v>
      </c>
      <c r="T4876" s="37"/>
      <c r="U4876" s="21" t="s">
        <v>18</v>
      </c>
      <c r="V4876" s="21" t="str">
        <f>VLOOKUP(P4876,'Customer List'!B:C,2,)</f>
        <v>Kolkata</v>
      </c>
      <c r="W4876" s="38"/>
      <c r="X4876" s="30">
        <v>46006</v>
      </c>
      <c r="Y4876" s="21">
        <f t="shared" si="730"/>
        <v>2</v>
      </c>
      <c r="Z4876" s="21" t="str">
        <f t="shared" si="731"/>
        <v>Saturday</v>
      </c>
      <c r="AA4876" s="21" t="str">
        <f t="shared" si="732"/>
        <v>Monday</v>
      </c>
      <c r="AB4876" s="21" t="str">
        <f>VLOOKUP(U4876,'Currency Sheet'!A:C,3,)</f>
        <v>DOLLAR</v>
      </c>
      <c r="AC4876" s="42" t="str">
        <f>VLOOKUP(P4876,'Customer List'!B:D,3,)</f>
        <v>OutStation</v>
      </c>
    </row>
    <row r="4877" spans="1:29" x14ac:dyDescent="0.25">
      <c r="A4877" s="21">
        <f t="shared" si="733"/>
        <v>4874</v>
      </c>
      <c r="B4877" s="21" t="s">
        <v>6465</v>
      </c>
      <c r="C4877" s="30">
        <v>45996</v>
      </c>
      <c r="D4877" s="30">
        <v>46000</v>
      </c>
      <c r="E4877" s="47">
        <v>168</v>
      </c>
      <c r="F4877" s="47">
        <f t="shared" si="727"/>
        <v>14784</v>
      </c>
      <c r="G4877" s="48">
        <f t="shared" si="728"/>
        <v>14784</v>
      </c>
      <c r="H4877" s="21">
        <v>105006</v>
      </c>
      <c r="I4877" s="21" t="s">
        <v>4752</v>
      </c>
      <c r="J4877" s="21">
        <v>1</v>
      </c>
      <c r="K4877" s="21">
        <v>1</v>
      </c>
      <c r="L4877" s="21">
        <f t="shared" si="722"/>
        <v>0</v>
      </c>
      <c r="M4877" s="21" t="s">
        <v>6692</v>
      </c>
      <c r="N4877" s="30">
        <v>46006</v>
      </c>
      <c r="O4877" s="48">
        <v>26040</v>
      </c>
      <c r="P4877" s="21" t="s">
        <v>26</v>
      </c>
      <c r="Q4877" s="21" t="s">
        <v>6693</v>
      </c>
      <c r="R4877" s="21"/>
      <c r="S4877" s="3">
        <v>4</v>
      </c>
      <c r="T4877" s="37"/>
      <c r="U4877" s="21" t="s">
        <v>18</v>
      </c>
      <c r="V4877" s="21" t="str">
        <f>VLOOKUP(P4877,'Customer List'!B:C,2,)</f>
        <v>Chandigarh</v>
      </c>
      <c r="W4877" s="38" t="s">
        <v>6047</v>
      </c>
      <c r="X4877" s="30" t="str">
        <f t="shared" si="729"/>
        <v/>
      </c>
      <c r="Y4877" s="21" t="str">
        <f t="shared" si="730"/>
        <v/>
      </c>
      <c r="Z4877" s="21" t="str">
        <f t="shared" si="731"/>
        <v>Monday</v>
      </c>
      <c r="AA4877" s="21" t="str">
        <f t="shared" si="732"/>
        <v/>
      </c>
      <c r="AB4877" s="21" t="str">
        <f>VLOOKUP(U4877,'Currency Sheet'!A:C,3,)</f>
        <v>DOLLAR</v>
      </c>
      <c r="AC4877" s="42" t="str">
        <f>VLOOKUP(P4877,'Customer List'!B:D,3,)</f>
        <v>OutStation</v>
      </c>
    </row>
    <row r="4878" spans="1:29" x14ac:dyDescent="0.25">
      <c r="A4878" s="21">
        <f t="shared" si="733"/>
        <v>4875</v>
      </c>
      <c r="B4878" s="21" t="s">
        <v>6465</v>
      </c>
      <c r="C4878" s="30">
        <v>45996</v>
      </c>
      <c r="D4878" s="30">
        <v>46000</v>
      </c>
      <c r="E4878" s="47">
        <v>137.4</v>
      </c>
      <c r="F4878" s="47">
        <f t="shared" si="727"/>
        <v>12091.2</v>
      </c>
      <c r="G4878" s="48">
        <f t="shared" si="728"/>
        <v>12091.2</v>
      </c>
      <c r="H4878" s="21">
        <v>105826</v>
      </c>
      <c r="I4878" s="21" t="s">
        <v>4753</v>
      </c>
      <c r="J4878" s="21">
        <v>1</v>
      </c>
      <c r="K4878" s="21">
        <v>1</v>
      </c>
      <c r="L4878" s="21">
        <f t="shared" si="722"/>
        <v>0</v>
      </c>
      <c r="M4878" s="21" t="s">
        <v>6658</v>
      </c>
      <c r="N4878" s="30">
        <v>46004</v>
      </c>
      <c r="O4878" s="48">
        <v>21297</v>
      </c>
      <c r="P4878" s="21" t="s">
        <v>295</v>
      </c>
      <c r="Q4878" s="21">
        <v>58159345355</v>
      </c>
      <c r="R4878" s="21"/>
      <c r="S4878" s="3">
        <v>4</v>
      </c>
      <c r="T4878" s="37"/>
      <c r="U4878" s="21" t="s">
        <v>18</v>
      </c>
      <c r="V4878" s="21" t="str">
        <f>VLOOKUP(P4878,'Customer List'!B:C,2,)</f>
        <v>Kerala</v>
      </c>
      <c r="W4878" s="38"/>
      <c r="X4878" s="30" t="str">
        <f t="shared" si="729"/>
        <v/>
      </c>
      <c r="Y4878" s="21" t="str">
        <f t="shared" si="730"/>
        <v/>
      </c>
      <c r="Z4878" s="21" t="str">
        <f t="shared" si="731"/>
        <v>Saturday</v>
      </c>
      <c r="AA4878" s="21" t="str">
        <f t="shared" si="732"/>
        <v/>
      </c>
      <c r="AB4878" s="21" t="str">
        <f>VLOOKUP(U4878,'Currency Sheet'!A:C,3,)</f>
        <v>DOLLAR</v>
      </c>
      <c r="AC4878" s="42" t="str">
        <f>VLOOKUP(P4878,'Customer List'!B:D,3,)</f>
        <v>OutStation</v>
      </c>
    </row>
    <row r="4879" spans="1:29" x14ac:dyDescent="0.25">
      <c r="A4879" s="21">
        <f t="shared" si="733"/>
        <v>4876</v>
      </c>
      <c r="B4879" s="21" t="s">
        <v>6465</v>
      </c>
      <c r="C4879" s="30">
        <v>45996</v>
      </c>
      <c r="D4879" s="30">
        <v>46000</v>
      </c>
      <c r="E4879" s="47">
        <v>169.4</v>
      </c>
      <c r="F4879" s="47">
        <f t="shared" si="727"/>
        <v>14907.2</v>
      </c>
      <c r="G4879" s="48">
        <f t="shared" si="728"/>
        <v>14907.2</v>
      </c>
      <c r="H4879" s="21">
        <v>107219</v>
      </c>
      <c r="I4879" s="21" t="s">
        <v>6527</v>
      </c>
      <c r="J4879" s="21">
        <v>1</v>
      </c>
      <c r="K4879" s="21">
        <v>1</v>
      </c>
      <c r="L4879" s="21">
        <f t="shared" si="722"/>
        <v>0</v>
      </c>
      <c r="M4879" s="21" t="s">
        <v>6667</v>
      </c>
      <c r="N4879" s="30">
        <v>46004</v>
      </c>
      <c r="O4879" s="48">
        <v>22506</v>
      </c>
      <c r="P4879" s="21" t="s">
        <v>172</v>
      </c>
      <c r="Q4879" s="21">
        <v>58159346254</v>
      </c>
      <c r="R4879" s="21" t="s">
        <v>5912</v>
      </c>
      <c r="S4879" s="3">
        <v>4</v>
      </c>
      <c r="T4879" s="37"/>
      <c r="U4879" s="21" t="s">
        <v>18</v>
      </c>
      <c r="V4879" s="21" t="str">
        <f>VLOOKUP(P4879,'Customer List'!B:C,2,)</f>
        <v>Kolkata</v>
      </c>
      <c r="W4879" s="38"/>
      <c r="X4879" s="30">
        <v>46006</v>
      </c>
      <c r="Y4879" s="21">
        <f t="shared" si="730"/>
        <v>2</v>
      </c>
      <c r="Z4879" s="21" t="str">
        <f t="shared" si="731"/>
        <v>Saturday</v>
      </c>
      <c r="AA4879" s="21" t="str">
        <f t="shared" si="732"/>
        <v>Monday</v>
      </c>
      <c r="AB4879" s="21" t="str">
        <f>VLOOKUP(U4879,'Currency Sheet'!A:C,3,)</f>
        <v>DOLLAR</v>
      </c>
      <c r="AC4879" s="42" t="str">
        <f>VLOOKUP(P4879,'Customer List'!B:D,3,)</f>
        <v>OutStation</v>
      </c>
    </row>
    <row r="4880" spans="1:29" x14ac:dyDescent="0.25">
      <c r="A4880" s="21">
        <f t="shared" si="733"/>
        <v>4877</v>
      </c>
      <c r="B4880" s="21" t="s">
        <v>6465</v>
      </c>
      <c r="C4880" s="30">
        <v>45996</v>
      </c>
      <c r="D4880" s="30">
        <v>46000</v>
      </c>
      <c r="E4880" s="47">
        <v>137.4</v>
      </c>
      <c r="F4880" s="47">
        <f t="shared" si="727"/>
        <v>12091.2</v>
      </c>
      <c r="G4880" s="48">
        <f t="shared" si="728"/>
        <v>12091.2</v>
      </c>
      <c r="H4880" s="21">
        <v>108418</v>
      </c>
      <c r="I4880" s="21" t="s">
        <v>4755</v>
      </c>
      <c r="J4880" s="21">
        <v>1</v>
      </c>
      <c r="K4880" s="21">
        <v>1</v>
      </c>
      <c r="L4880" s="21">
        <f t="shared" si="722"/>
        <v>0</v>
      </c>
      <c r="M4880" s="21" t="s">
        <v>6619</v>
      </c>
      <c r="N4880" s="30">
        <v>46002</v>
      </c>
      <c r="O4880" s="48">
        <v>21297</v>
      </c>
      <c r="P4880" s="21" t="s">
        <v>213</v>
      </c>
      <c r="Q4880" s="21" t="s">
        <v>1127</v>
      </c>
      <c r="R4880" s="21" t="s">
        <v>1127</v>
      </c>
      <c r="S4880" s="3">
        <v>4</v>
      </c>
      <c r="T4880" s="37" t="s">
        <v>6621</v>
      </c>
      <c r="U4880" s="21" t="s">
        <v>18</v>
      </c>
      <c r="V4880" s="21" t="str">
        <f>VLOOKUP(P4880,'Customer List'!B:C,2,)</f>
        <v>Delhi</v>
      </c>
      <c r="W4880" s="38"/>
      <c r="X4880" s="30">
        <f t="shared" si="729"/>
        <v>46002</v>
      </c>
      <c r="Y4880" s="21">
        <f t="shared" si="730"/>
        <v>0</v>
      </c>
      <c r="Z4880" s="21" t="str">
        <f t="shared" si="731"/>
        <v>Thursday</v>
      </c>
      <c r="AA4880" s="21" t="str">
        <f t="shared" si="732"/>
        <v>Thursday</v>
      </c>
      <c r="AB4880" s="21" t="str">
        <f>VLOOKUP(U4880,'Currency Sheet'!A:C,3,)</f>
        <v>DOLLAR</v>
      </c>
      <c r="AC4880" s="42" t="str">
        <f>VLOOKUP(P4880,'Customer List'!B:D,3,)</f>
        <v>Local</v>
      </c>
    </row>
    <row r="4881" spans="1:29" x14ac:dyDescent="0.25">
      <c r="A4881" s="21">
        <f t="shared" si="733"/>
        <v>4878</v>
      </c>
      <c r="B4881" s="21" t="s">
        <v>6465</v>
      </c>
      <c r="C4881" s="30">
        <v>45996</v>
      </c>
      <c r="D4881" s="30">
        <v>46000</v>
      </c>
      <c r="E4881" s="47">
        <v>141</v>
      </c>
      <c r="F4881" s="47">
        <f t="shared" si="727"/>
        <v>12408</v>
      </c>
      <c r="G4881" s="48">
        <f t="shared" si="728"/>
        <v>12408</v>
      </c>
      <c r="H4881" s="21">
        <v>108716</v>
      </c>
      <c r="I4881" s="21" t="s">
        <v>5532</v>
      </c>
      <c r="J4881" s="21">
        <v>1</v>
      </c>
      <c r="K4881" s="21">
        <v>1</v>
      </c>
      <c r="L4881" s="21">
        <f t="shared" si="722"/>
        <v>0</v>
      </c>
      <c r="M4881" s="21" t="s">
        <v>6656</v>
      </c>
      <c r="N4881" s="30">
        <v>46004</v>
      </c>
      <c r="O4881" s="48">
        <v>20973.75</v>
      </c>
      <c r="P4881" s="21" t="s">
        <v>6125</v>
      </c>
      <c r="Q4881" s="21">
        <v>58159344036</v>
      </c>
      <c r="R4881" s="21"/>
      <c r="S4881" s="3">
        <v>4</v>
      </c>
      <c r="T4881" s="37"/>
      <c r="U4881" s="21" t="s">
        <v>18</v>
      </c>
      <c r="V4881" s="21" t="str">
        <f>VLOOKUP(P4881,'Customer List'!B:C,2,)</f>
        <v>Hyderabad</v>
      </c>
      <c r="W4881" s="38"/>
      <c r="X4881" s="30" t="str">
        <f t="shared" si="729"/>
        <v/>
      </c>
      <c r="Y4881" s="21" t="str">
        <f t="shared" si="730"/>
        <v/>
      </c>
      <c r="Z4881" s="21" t="str">
        <f t="shared" si="731"/>
        <v>Saturday</v>
      </c>
      <c r="AA4881" s="21" t="str">
        <f t="shared" si="732"/>
        <v/>
      </c>
      <c r="AB4881" s="21" t="str">
        <f>VLOOKUP(U4881,'Currency Sheet'!A:C,3,)</f>
        <v>DOLLAR</v>
      </c>
      <c r="AC4881" s="42" t="str">
        <f>VLOOKUP(P4881,'Customer List'!B:D,3,)</f>
        <v>OutStation</v>
      </c>
    </row>
    <row r="4882" spans="1:29" x14ac:dyDescent="0.25">
      <c r="A4882" s="21">
        <f t="shared" si="733"/>
        <v>4879</v>
      </c>
      <c r="B4882" s="21" t="s">
        <v>6465</v>
      </c>
      <c r="C4882" s="30">
        <v>45996</v>
      </c>
      <c r="D4882" s="30">
        <v>46000</v>
      </c>
      <c r="E4882" s="47">
        <v>114.6</v>
      </c>
      <c r="F4882" s="47">
        <f t="shared" si="727"/>
        <v>10084.799999999999</v>
      </c>
      <c r="G4882" s="48">
        <f t="shared" si="728"/>
        <v>10084.799999999999</v>
      </c>
      <c r="H4882" s="21">
        <v>116208</v>
      </c>
      <c r="I4882" s="21" t="s">
        <v>6528</v>
      </c>
      <c r="J4882" s="21">
        <v>1</v>
      </c>
      <c r="K4882" s="21">
        <v>1</v>
      </c>
      <c r="L4882" s="21">
        <f t="shared" si="722"/>
        <v>0</v>
      </c>
      <c r="M4882" s="21" t="s">
        <v>6658</v>
      </c>
      <c r="N4882" s="30">
        <v>46004</v>
      </c>
      <c r="O4882" s="48">
        <v>17763</v>
      </c>
      <c r="P4882" s="21" t="s">
        <v>295</v>
      </c>
      <c r="Q4882" s="21">
        <v>58159345355</v>
      </c>
      <c r="R4882" s="21"/>
      <c r="S4882" s="3">
        <v>4</v>
      </c>
      <c r="T4882" s="37"/>
      <c r="U4882" s="21" t="s">
        <v>18</v>
      </c>
      <c r="V4882" s="21" t="str">
        <f>VLOOKUP(P4882,'Customer List'!B:C,2,)</f>
        <v>Kerala</v>
      </c>
      <c r="W4882" s="38"/>
      <c r="X4882" s="30" t="str">
        <f t="shared" si="729"/>
        <v/>
      </c>
      <c r="Y4882" s="21" t="str">
        <f t="shared" si="730"/>
        <v/>
      </c>
      <c r="Z4882" s="21" t="str">
        <f t="shared" si="731"/>
        <v>Saturday</v>
      </c>
      <c r="AA4882" s="21" t="str">
        <f t="shared" si="732"/>
        <v/>
      </c>
      <c r="AB4882" s="21" t="str">
        <f>VLOOKUP(U4882,'Currency Sheet'!A:C,3,)</f>
        <v>DOLLAR</v>
      </c>
      <c r="AC4882" s="42" t="str">
        <f>VLOOKUP(P4882,'Customer List'!B:D,3,)</f>
        <v>OutStation</v>
      </c>
    </row>
    <row r="4883" spans="1:29" x14ac:dyDescent="0.25">
      <c r="A4883" s="21">
        <f t="shared" si="733"/>
        <v>4880</v>
      </c>
      <c r="B4883" s="21" t="s">
        <v>6465</v>
      </c>
      <c r="C4883" s="30">
        <v>45996</v>
      </c>
      <c r="D4883" s="30">
        <v>46000</v>
      </c>
      <c r="E4883" s="47">
        <v>82.8</v>
      </c>
      <c r="F4883" s="47">
        <f t="shared" si="727"/>
        <v>7286.4</v>
      </c>
      <c r="G4883" s="48">
        <f t="shared" si="728"/>
        <v>14572.8</v>
      </c>
      <c r="H4883" s="21">
        <v>116212</v>
      </c>
      <c r="I4883" s="21" t="s">
        <v>6528</v>
      </c>
      <c r="J4883" s="21">
        <v>2</v>
      </c>
      <c r="K4883" s="21">
        <v>2</v>
      </c>
      <c r="L4883" s="21">
        <f t="shared" si="722"/>
        <v>0</v>
      </c>
      <c r="M4883" s="21" t="s">
        <v>6658</v>
      </c>
      <c r="N4883" s="30">
        <v>46004</v>
      </c>
      <c r="O4883" s="48">
        <v>25668</v>
      </c>
      <c r="P4883" s="21" t="s">
        <v>295</v>
      </c>
      <c r="Q4883" s="21">
        <v>58159345355</v>
      </c>
      <c r="R4883" s="21"/>
      <c r="S4883" s="3">
        <v>4</v>
      </c>
      <c r="T4883" s="37"/>
      <c r="U4883" s="21" t="s">
        <v>18</v>
      </c>
      <c r="V4883" s="21" t="str">
        <f>VLOOKUP(P4883,'Customer List'!B:C,2,)</f>
        <v>Kerala</v>
      </c>
      <c r="W4883" s="38"/>
      <c r="X4883" s="30" t="str">
        <f t="shared" si="729"/>
        <v/>
      </c>
      <c r="Y4883" s="21" t="str">
        <f t="shared" si="730"/>
        <v/>
      </c>
      <c r="Z4883" s="21" t="str">
        <f t="shared" si="731"/>
        <v>Saturday</v>
      </c>
      <c r="AA4883" s="21" t="str">
        <f t="shared" si="732"/>
        <v/>
      </c>
      <c r="AB4883" s="21" t="str">
        <f>VLOOKUP(U4883,'Currency Sheet'!A:C,3,)</f>
        <v>DOLLAR</v>
      </c>
      <c r="AC4883" s="42" t="str">
        <f>VLOOKUP(P4883,'Customer List'!B:D,3,)</f>
        <v>OutStation</v>
      </c>
    </row>
    <row r="4884" spans="1:29" x14ac:dyDescent="0.25">
      <c r="A4884" s="21">
        <f t="shared" si="733"/>
        <v>4881</v>
      </c>
      <c r="B4884" s="21" t="s">
        <v>6465</v>
      </c>
      <c r="C4884" s="30">
        <v>45996</v>
      </c>
      <c r="D4884" s="30">
        <v>46000</v>
      </c>
      <c r="E4884" s="47">
        <v>109.8</v>
      </c>
      <c r="F4884" s="47">
        <f t="shared" si="727"/>
        <v>9662.4</v>
      </c>
      <c r="G4884" s="48">
        <f t="shared" si="728"/>
        <v>9662.4</v>
      </c>
      <c r="H4884" s="21">
        <v>120105</v>
      </c>
      <c r="I4884" s="21" t="s">
        <v>6034</v>
      </c>
      <c r="J4884" s="21">
        <v>1</v>
      </c>
      <c r="K4884" s="21">
        <v>1</v>
      </c>
      <c r="L4884" s="21">
        <f t="shared" si="722"/>
        <v>0</v>
      </c>
      <c r="M4884" s="21" t="s">
        <v>6667</v>
      </c>
      <c r="N4884" s="30">
        <v>46004</v>
      </c>
      <c r="O4884" s="48">
        <v>17019</v>
      </c>
      <c r="P4884" s="21" t="s">
        <v>172</v>
      </c>
      <c r="Q4884" s="21">
        <v>58159346254</v>
      </c>
      <c r="R4884" s="21" t="s">
        <v>5912</v>
      </c>
      <c r="S4884" s="3">
        <v>4</v>
      </c>
      <c r="T4884" s="37"/>
      <c r="U4884" s="21" t="s">
        <v>18</v>
      </c>
      <c r="V4884" s="21" t="str">
        <f>VLOOKUP(P4884,'Customer List'!B:C,2,)</f>
        <v>Kolkata</v>
      </c>
      <c r="W4884" s="38"/>
      <c r="X4884" s="30">
        <v>46006</v>
      </c>
      <c r="Y4884" s="21">
        <f t="shared" si="730"/>
        <v>2</v>
      </c>
      <c r="Z4884" s="21" t="str">
        <f t="shared" si="731"/>
        <v>Saturday</v>
      </c>
      <c r="AA4884" s="21" t="str">
        <f t="shared" si="732"/>
        <v>Monday</v>
      </c>
      <c r="AB4884" s="21" t="str">
        <f>VLOOKUP(U4884,'Currency Sheet'!A:C,3,)</f>
        <v>DOLLAR</v>
      </c>
      <c r="AC4884" s="42" t="str">
        <f>VLOOKUP(P4884,'Customer List'!B:D,3,)</f>
        <v>OutStation</v>
      </c>
    </row>
    <row r="4885" spans="1:29" x14ac:dyDescent="0.25">
      <c r="A4885" s="21">
        <f t="shared" si="733"/>
        <v>4882</v>
      </c>
      <c r="B4885" s="21" t="s">
        <v>6465</v>
      </c>
      <c r="C4885" s="30">
        <v>45996</v>
      </c>
      <c r="D4885" s="30">
        <v>46000</v>
      </c>
      <c r="E4885" s="47">
        <v>193.8</v>
      </c>
      <c r="F4885" s="47">
        <f t="shared" si="727"/>
        <v>17054.400000000001</v>
      </c>
      <c r="G4885" s="48">
        <f t="shared" si="728"/>
        <v>17054.400000000001</v>
      </c>
      <c r="H4885" s="21">
        <v>122524</v>
      </c>
      <c r="I4885" s="21" t="s">
        <v>6032</v>
      </c>
      <c r="J4885" s="21">
        <v>1</v>
      </c>
      <c r="K4885" s="21">
        <v>1</v>
      </c>
      <c r="L4885" s="21">
        <f t="shared" si="722"/>
        <v>0</v>
      </c>
      <c r="M4885" s="21" t="s">
        <v>6658</v>
      </c>
      <c r="N4885" s="30">
        <v>46004</v>
      </c>
      <c r="O4885" s="48">
        <v>30039</v>
      </c>
      <c r="P4885" s="21" t="s">
        <v>295</v>
      </c>
      <c r="Q4885" s="21">
        <v>58159345355</v>
      </c>
      <c r="R4885" s="21"/>
      <c r="S4885" s="3">
        <v>4</v>
      </c>
      <c r="T4885" s="37"/>
      <c r="U4885" s="21" t="s">
        <v>18</v>
      </c>
      <c r="V4885" s="21" t="str">
        <f>VLOOKUP(P4885,'Customer List'!B:C,2,)</f>
        <v>Kerala</v>
      </c>
      <c r="W4885" s="38"/>
      <c r="X4885" s="30" t="str">
        <f t="shared" si="729"/>
        <v/>
      </c>
      <c r="Y4885" s="21" t="str">
        <f t="shared" si="730"/>
        <v/>
      </c>
      <c r="Z4885" s="21" t="str">
        <f t="shared" si="731"/>
        <v>Saturday</v>
      </c>
      <c r="AA4885" s="21" t="str">
        <f t="shared" si="732"/>
        <v/>
      </c>
      <c r="AB4885" s="21" t="str">
        <f>VLOOKUP(U4885,'Currency Sheet'!A:C,3,)</f>
        <v>DOLLAR</v>
      </c>
      <c r="AC4885" s="42" t="str">
        <f>VLOOKUP(P4885,'Customer List'!B:D,3,)</f>
        <v>OutStation</v>
      </c>
    </row>
    <row r="4886" spans="1:29" x14ac:dyDescent="0.25">
      <c r="A4886" s="21">
        <f t="shared" si="733"/>
        <v>4883</v>
      </c>
      <c r="B4886" s="21" t="s">
        <v>6465</v>
      </c>
      <c r="C4886" s="30">
        <v>45996</v>
      </c>
      <c r="D4886" s="30">
        <v>46000</v>
      </c>
      <c r="E4886" s="47">
        <v>85.8</v>
      </c>
      <c r="F4886" s="47">
        <f t="shared" si="727"/>
        <v>7550.4</v>
      </c>
      <c r="G4886" s="48">
        <f t="shared" si="728"/>
        <v>7550.4</v>
      </c>
      <c r="H4886" s="21">
        <v>123116</v>
      </c>
      <c r="I4886" s="21" t="s">
        <v>4760</v>
      </c>
      <c r="J4886" s="21">
        <v>1</v>
      </c>
      <c r="K4886" s="21">
        <v>1</v>
      </c>
      <c r="L4886" s="21">
        <f t="shared" si="722"/>
        <v>0</v>
      </c>
      <c r="M4886" s="21" t="s">
        <v>6658</v>
      </c>
      <c r="N4886" s="30">
        <v>46004</v>
      </c>
      <c r="O4886" s="48">
        <v>13299</v>
      </c>
      <c r="P4886" s="21" t="s">
        <v>295</v>
      </c>
      <c r="Q4886" s="21">
        <v>58159345355</v>
      </c>
      <c r="R4886" s="21"/>
      <c r="S4886" s="3">
        <v>4</v>
      </c>
      <c r="T4886" s="37"/>
      <c r="U4886" s="21" t="s">
        <v>18</v>
      </c>
      <c r="V4886" s="21" t="str">
        <f>VLOOKUP(P4886,'Customer List'!B:C,2,)</f>
        <v>Kerala</v>
      </c>
      <c r="W4886" s="38"/>
      <c r="X4886" s="30" t="str">
        <f t="shared" si="729"/>
        <v/>
      </c>
      <c r="Y4886" s="21" t="str">
        <f t="shared" si="730"/>
        <v/>
      </c>
      <c r="Z4886" s="21" t="str">
        <f t="shared" si="731"/>
        <v>Saturday</v>
      </c>
      <c r="AA4886" s="21" t="str">
        <f t="shared" si="732"/>
        <v/>
      </c>
      <c r="AB4886" s="21" t="str">
        <f>VLOOKUP(U4886,'Currency Sheet'!A:C,3,)</f>
        <v>DOLLAR</v>
      </c>
      <c r="AC4886" s="42" t="str">
        <f>VLOOKUP(P4886,'Customer List'!B:D,3,)</f>
        <v>OutStation</v>
      </c>
    </row>
    <row r="4887" spans="1:29" x14ac:dyDescent="0.25">
      <c r="A4887" s="21">
        <f t="shared" si="733"/>
        <v>4884</v>
      </c>
      <c r="B4887" s="21" t="s">
        <v>6465</v>
      </c>
      <c r="C4887" s="30">
        <v>45996</v>
      </c>
      <c r="D4887" s="30">
        <v>46000</v>
      </c>
      <c r="E4887" s="47">
        <v>82.8</v>
      </c>
      <c r="F4887" s="47">
        <f t="shared" si="727"/>
        <v>7286.4</v>
      </c>
      <c r="G4887" s="48">
        <f t="shared" si="728"/>
        <v>7286.4</v>
      </c>
      <c r="H4887" s="21">
        <v>123117</v>
      </c>
      <c r="I4887" s="21" t="s">
        <v>4760</v>
      </c>
      <c r="J4887" s="21">
        <v>1</v>
      </c>
      <c r="K4887" s="21">
        <v>1</v>
      </c>
      <c r="L4887" s="21">
        <f t="shared" si="722"/>
        <v>0</v>
      </c>
      <c r="M4887" s="21" t="s">
        <v>6613</v>
      </c>
      <c r="N4887" s="30">
        <v>46001</v>
      </c>
      <c r="O4887" s="48">
        <v>12843</v>
      </c>
      <c r="P4887" s="21" t="s">
        <v>228</v>
      </c>
      <c r="Q4887" s="21">
        <v>58159193912</v>
      </c>
      <c r="R4887" s="21" t="s">
        <v>6107</v>
      </c>
      <c r="S4887" s="3">
        <v>4</v>
      </c>
      <c r="T4887" s="37"/>
      <c r="U4887" s="21" t="s">
        <v>18</v>
      </c>
      <c r="V4887" s="21" t="str">
        <f>VLOOKUP(P4887,'Customer List'!B:C,2,)</f>
        <v>Kolkata</v>
      </c>
      <c r="W4887" s="38"/>
      <c r="X4887" s="30">
        <v>46002</v>
      </c>
      <c r="Y4887" s="21">
        <f t="shared" si="730"/>
        <v>1</v>
      </c>
      <c r="Z4887" s="21" t="str">
        <f t="shared" si="731"/>
        <v>Wednesday</v>
      </c>
      <c r="AA4887" s="21" t="str">
        <f t="shared" si="732"/>
        <v>Thursday</v>
      </c>
      <c r="AB4887" s="21" t="str">
        <f>VLOOKUP(U4887,'Currency Sheet'!A:C,3,)</f>
        <v>DOLLAR</v>
      </c>
      <c r="AC4887" s="42" t="str">
        <f>VLOOKUP(P4887,'Customer List'!B:D,3,)</f>
        <v>OutStation</v>
      </c>
    </row>
    <row r="4888" spans="1:29" x14ac:dyDescent="0.25">
      <c r="A4888" s="21">
        <f t="shared" si="733"/>
        <v>4885</v>
      </c>
      <c r="B4888" s="21" t="s">
        <v>6465</v>
      </c>
      <c r="C4888" s="30">
        <v>45996</v>
      </c>
      <c r="D4888" s="30">
        <v>46000</v>
      </c>
      <c r="E4888" s="47">
        <v>204</v>
      </c>
      <c r="F4888" s="47">
        <f t="shared" si="727"/>
        <v>17952</v>
      </c>
      <c r="G4888" s="48">
        <f t="shared" si="728"/>
        <v>17952</v>
      </c>
      <c r="H4888" s="21">
        <v>124608</v>
      </c>
      <c r="I4888" s="21" t="s">
        <v>4761</v>
      </c>
      <c r="J4888" s="21">
        <v>1</v>
      </c>
      <c r="K4888" s="21">
        <v>1</v>
      </c>
      <c r="L4888" s="21">
        <f t="shared" si="722"/>
        <v>0</v>
      </c>
      <c r="M4888" s="21" t="s">
        <v>6692</v>
      </c>
      <c r="N4888" s="30">
        <v>46006</v>
      </c>
      <c r="O4888" s="48">
        <v>31620</v>
      </c>
      <c r="P4888" s="21" t="s">
        <v>26</v>
      </c>
      <c r="Q4888" s="21" t="s">
        <v>6693</v>
      </c>
      <c r="R4888" s="21"/>
      <c r="S4888" s="3">
        <v>4</v>
      </c>
      <c r="T4888" s="37"/>
      <c r="U4888" s="21" t="s">
        <v>18</v>
      </c>
      <c r="V4888" s="21" t="str">
        <f>VLOOKUP(P4888,'Customer List'!B:C,2,)</f>
        <v>Chandigarh</v>
      </c>
      <c r="W4888" s="38" t="s">
        <v>6047</v>
      </c>
      <c r="X4888" s="30" t="str">
        <f t="shared" si="729"/>
        <v/>
      </c>
      <c r="Y4888" s="21" t="str">
        <f t="shared" si="730"/>
        <v/>
      </c>
      <c r="Z4888" s="21" t="str">
        <f t="shared" si="731"/>
        <v>Monday</v>
      </c>
      <c r="AA4888" s="21" t="str">
        <f t="shared" si="732"/>
        <v/>
      </c>
      <c r="AB4888" s="21" t="str">
        <f>VLOOKUP(U4888,'Currency Sheet'!A:C,3,)</f>
        <v>DOLLAR</v>
      </c>
      <c r="AC4888" s="42" t="str">
        <f>VLOOKUP(P4888,'Customer List'!B:D,3,)</f>
        <v>OutStation</v>
      </c>
    </row>
    <row r="4889" spans="1:29" x14ac:dyDescent="0.25">
      <c r="A4889" s="21">
        <f t="shared" si="733"/>
        <v>4886</v>
      </c>
      <c r="B4889" s="21" t="s">
        <v>6465</v>
      </c>
      <c r="C4889" s="30">
        <v>45996</v>
      </c>
      <c r="D4889" s="30">
        <v>46000</v>
      </c>
      <c r="E4889" s="47">
        <v>73.2</v>
      </c>
      <c r="F4889" s="47">
        <f t="shared" si="727"/>
        <v>6441.6</v>
      </c>
      <c r="G4889" s="48">
        <f t="shared" si="728"/>
        <v>6441.6</v>
      </c>
      <c r="H4889" s="21">
        <v>126505</v>
      </c>
      <c r="I4889" s="21" t="s">
        <v>6036</v>
      </c>
      <c r="J4889" s="21">
        <v>1</v>
      </c>
      <c r="K4889" s="21">
        <v>1</v>
      </c>
      <c r="L4889" s="21">
        <f t="shared" si="722"/>
        <v>0</v>
      </c>
      <c r="M4889" s="21" t="s">
        <v>6667</v>
      </c>
      <c r="N4889" s="30">
        <v>46004</v>
      </c>
      <c r="O4889" s="48">
        <v>11346</v>
      </c>
      <c r="P4889" s="21" t="s">
        <v>172</v>
      </c>
      <c r="Q4889" s="21">
        <v>58159346254</v>
      </c>
      <c r="R4889" s="21" t="s">
        <v>5912</v>
      </c>
      <c r="S4889" s="3">
        <v>4</v>
      </c>
      <c r="T4889" s="37"/>
      <c r="U4889" s="21" t="s">
        <v>18</v>
      </c>
      <c r="V4889" s="21" t="str">
        <f>VLOOKUP(P4889,'Customer List'!B:C,2,)</f>
        <v>Kolkata</v>
      </c>
      <c r="W4889" s="38"/>
      <c r="X4889" s="30">
        <v>46006</v>
      </c>
      <c r="Y4889" s="21">
        <f t="shared" si="730"/>
        <v>2</v>
      </c>
      <c r="Z4889" s="21" t="str">
        <f t="shared" si="731"/>
        <v>Saturday</v>
      </c>
      <c r="AA4889" s="21" t="str">
        <f t="shared" si="732"/>
        <v>Monday</v>
      </c>
      <c r="AB4889" s="21" t="str">
        <f>VLOOKUP(U4889,'Currency Sheet'!A:C,3,)</f>
        <v>DOLLAR</v>
      </c>
      <c r="AC4889" s="42" t="str">
        <f>VLOOKUP(P4889,'Customer List'!B:D,3,)</f>
        <v>OutStation</v>
      </c>
    </row>
    <row r="4890" spans="1:29" x14ac:dyDescent="0.25">
      <c r="A4890" s="21">
        <f t="shared" si="733"/>
        <v>4887</v>
      </c>
      <c r="B4890" s="21" t="s">
        <v>6465</v>
      </c>
      <c r="C4890" s="30">
        <v>45996</v>
      </c>
      <c r="D4890" s="30">
        <v>46000</v>
      </c>
      <c r="E4890" s="47">
        <v>150.5</v>
      </c>
      <c r="F4890" s="47">
        <f t="shared" si="727"/>
        <v>13244</v>
      </c>
      <c r="G4890" s="48">
        <f t="shared" si="728"/>
        <v>13244</v>
      </c>
      <c r="H4890" s="21">
        <v>127215</v>
      </c>
      <c r="I4890" s="21" t="s">
        <v>6332</v>
      </c>
      <c r="J4890" s="21">
        <v>1</v>
      </c>
      <c r="K4890" s="21">
        <v>1</v>
      </c>
      <c r="L4890" s="21">
        <f t="shared" si="722"/>
        <v>0</v>
      </c>
      <c r="M4890" s="21" t="s">
        <v>6667</v>
      </c>
      <c r="N4890" s="30">
        <v>46004</v>
      </c>
      <c r="O4890" s="48">
        <v>19995</v>
      </c>
      <c r="P4890" s="21" t="s">
        <v>172</v>
      </c>
      <c r="Q4890" s="21">
        <v>58159346254</v>
      </c>
      <c r="R4890" s="21" t="s">
        <v>5912</v>
      </c>
      <c r="S4890" s="3">
        <v>4</v>
      </c>
      <c r="T4890" s="37"/>
      <c r="U4890" s="21" t="s">
        <v>18</v>
      </c>
      <c r="V4890" s="21" t="str">
        <f>VLOOKUP(P4890,'Customer List'!B:C,2,)</f>
        <v>Kolkata</v>
      </c>
      <c r="W4890" s="38"/>
      <c r="X4890" s="30">
        <v>46006</v>
      </c>
      <c r="Y4890" s="21">
        <f t="shared" si="730"/>
        <v>2</v>
      </c>
      <c r="Z4890" s="21" t="str">
        <f t="shared" si="731"/>
        <v>Saturday</v>
      </c>
      <c r="AA4890" s="21" t="str">
        <f t="shared" si="732"/>
        <v>Monday</v>
      </c>
      <c r="AB4890" s="21" t="str">
        <f>VLOOKUP(U4890,'Currency Sheet'!A:C,3,)</f>
        <v>DOLLAR</v>
      </c>
      <c r="AC4890" s="42" t="str">
        <f>VLOOKUP(P4890,'Customer List'!B:D,3,)</f>
        <v>OutStation</v>
      </c>
    </row>
    <row r="4891" spans="1:29" x14ac:dyDescent="0.25">
      <c r="A4891" s="21">
        <f t="shared" si="733"/>
        <v>4888</v>
      </c>
      <c r="B4891" s="21" t="s">
        <v>6465</v>
      </c>
      <c r="C4891" s="30">
        <v>45996</v>
      </c>
      <c r="D4891" s="30">
        <v>46000</v>
      </c>
      <c r="E4891" s="47">
        <v>119.7</v>
      </c>
      <c r="F4891" s="47">
        <f t="shared" si="727"/>
        <v>10533.6</v>
      </c>
      <c r="G4891" s="48">
        <f t="shared" si="728"/>
        <v>10533.6</v>
      </c>
      <c r="H4891" s="21">
        <v>127627</v>
      </c>
      <c r="I4891" s="21" t="s">
        <v>5171</v>
      </c>
      <c r="J4891" s="21">
        <v>1</v>
      </c>
      <c r="K4891" s="21"/>
      <c r="L4891" s="21">
        <f t="shared" ref="L4891:L4954" si="734">J4891-K4891</f>
        <v>1</v>
      </c>
      <c r="M4891" s="21"/>
      <c r="N4891" s="30"/>
      <c r="O4891" s="48"/>
      <c r="P4891" s="21" t="s">
        <v>6460</v>
      </c>
      <c r="Q4891" s="21"/>
      <c r="R4891" s="21"/>
      <c r="S4891" s="3">
        <v>4</v>
      </c>
      <c r="T4891" s="37"/>
      <c r="U4891" s="21" t="s">
        <v>18</v>
      </c>
      <c r="V4891" s="21" t="str">
        <f>VLOOKUP(P4891,'Customer List'!B:C,2,)</f>
        <v>VARANASI</v>
      </c>
      <c r="W4891" s="38" t="s">
        <v>6624</v>
      </c>
      <c r="X4891" s="30" t="str">
        <f t="shared" si="729"/>
        <v/>
      </c>
      <c r="Y4891" s="21" t="str">
        <f t="shared" si="730"/>
        <v/>
      </c>
      <c r="Z4891" s="21" t="str">
        <f t="shared" si="731"/>
        <v/>
      </c>
      <c r="AA4891" s="21" t="str">
        <f t="shared" si="732"/>
        <v/>
      </c>
      <c r="AB4891" s="21" t="str">
        <f>VLOOKUP(U4891,'Currency Sheet'!A:C,3,)</f>
        <v>DOLLAR</v>
      </c>
      <c r="AC4891" s="42" t="str">
        <f>VLOOKUP(P4891,'Customer List'!B:D,3,)</f>
        <v>OutStation</v>
      </c>
    </row>
    <row r="4892" spans="1:29" x14ac:dyDescent="0.25">
      <c r="A4892" s="21">
        <f t="shared" si="733"/>
        <v>4889</v>
      </c>
      <c r="B4892" s="21" t="s">
        <v>6465</v>
      </c>
      <c r="C4892" s="30">
        <v>45996</v>
      </c>
      <c r="D4892" s="30">
        <v>46000</v>
      </c>
      <c r="E4892" s="47">
        <v>74.400000000000006</v>
      </c>
      <c r="F4892" s="47">
        <f t="shared" ref="F4892:F4925" si="735">IF(AB4892="DOLLAR",E4892*88,E4892)</f>
        <v>6547.2000000000007</v>
      </c>
      <c r="G4892" s="48">
        <f t="shared" ref="G4892:G4925" si="736">F4892*J4892</f>
        <v>6547.2000000000007</v>
      </c>
      <c r="H4892" s="21">
        <v>135019</v>
      </c>
      <c r="I4892" s="21" t="s">
        <v>5061</v>
      </c>
      <c r="J4892" s="21">
        <v>1</v>
      </c>
      <c r="K4892" s="21">
        <v>1</v>
      </c>
      <c r="L4892" s="21">
        <f t="shared" si="734"/>
        <v>0</v>
      </c>
      <c r="M4892" s="21" t="s">
        <v>6667</v>
      </c>
      <c r="N4892" s="30">
        <v>46004</v>
      </c>
      <c r="O4892" s="48">
        <v>11532</v>
      </c>
      <c r="P4892" s="21" t="s">
        <v>172</v>
      </c>
      <c r="Q4892" s="21">
        <v>58159346254</v>
      </c>
      <c r="R4892" s="21" t="s">
        <v>5912</v>
      </c>
      <c r="S4892" s="3">
        <v>4</v>
      </c>
      <c r="T4892" s="37"/>
      <c r="U4892" s="21" t="s">
        <v>18</v>
      </c>
      <c r="V4892" s="21" t="str">
        <f>VLOOKUP(P4892,'Customer List'!B:C,2,)</f>
        <v>Kolkata</v>
      </c>
      <c r="W4892" s="38"/>
      <c r="X4892" s="30">
        <v>46006</v>
      </c>
      <c r="Y4892" s="21">
        <f t="shared" ref="Y4892:Y4925" si="737">IF(X4892="", "", X4892-N4892)</f>
        <v>2</v>
      </c>
      <c r="Z4892" s="21" t="str">
        <f t="shared" ref="Z4892:Z4925" si="738">IF(N4892="", "", TEXT(N4892, "dddd"))</f>
        <v>Saturday</v>
      </c>
      <c r="AA4892" s="21" t="str">
        <f t="shared" ref="AA4892:AA4925" si="739">IF(X4892="", "", TEXT(X4892, "dddd"))</f>
        <v>Monday</v>
      </c>
      <c r="AB4892" s="21" t="str">
        <f>VLOOKUP(U4892,'Currency Sheet'!A:C,3,)</f>
        <v>DOLLAR</v>
      </c>
      <c r="AC4892" s="42" t="str">
        <f>VLOOKUP(P4892,'Customer List'!B:D,3,)</f>
        <v>OutStation</v>
      </c>
    </row>
    <row r="4893" spans="1:29" x14ac:dyDescent="0.25">
      <c r="A4893" s="21">
        <f t="shared" ref="A4893:A4956" si="740">A4892+1</f>
        <v>4890</v>
      </c>
      <c r="B4893" s="21" t="s">
        <v>6465</v>
      </c>
      <c r="C4893" s="30">
        <v>45996</v>
      </c>
      <c r="D4893" s="30">
        <v>46000</v>
      </c>
      <c r="E4893" s="47">
        <v>189</v>
      </c>
      <c r="F4893" s="47">
        <f t="shared" si="735"/>
        <v>16632</v>
      </c>
      <c r="G4893" s="48">
        <f t="shared" si="736"/>
        <v>16632</v>
      </c>
      <c r="H4893" s="21">
        <v>152423</v>
      </c>
      <c r="I4893" s="21" t="s">
        <v>5166</v>
      </c>
      <c r="J4893" s="21">
        <v>1</v>
      </c>
      <c r="K4893" s="21">
        <v>1</v>
      </c>
      <c r="L4893" s="21">
        <f t="shared" si="734"/>
        <v>0</v>
      </c>
      <c r="M4893" s="21" t="s">
        <v>6667</v>
      </c>
      <c r="N4893" s="30">
        <v>46004</v>
      </c>
      <c r="O4893" s="48">
        <v>25110</v>
      </c>
      <c r="P4893" s="21" t="s">
        <v>172</v>
      </c>
      <c r="Q4893" s="21">
        <v>58159346254</v>
      </c>
      <c r="R4893" s="21" t="s">
        <v>5912</v>
      </c>
      <c r="S4893" s="3">
        <v>4</v>
      </c>
      <c r="T4893" s="37"/>
      <c r="U4893" s="21" t="s">
        <v>18</v>
      </c>
      <c r="V4893" s="21" t="str">
        <f>VLOOKUP(P4893,'Customer List'!B:C,2,)</f>
        <v>Kolkata</v>
      </c>
      <c r="W4893" s="38"/>
      <c r="X4893" s="30">
        <v>46006</v>
      </c>
      <c r="Y4893" s="21">
        <f t="shared" si="737"/>
        <v>2</v>
      </c>
      <c r="Z4893" s="21" t="str">
        <f t="shared" si="738"/>
        <v>Saturday</v>
      </c>
      <c r="AA4893" s="21" t="str">
        <f t="shared" si="739"/>
        <v>Monday</v>
      </c>
      <c r="AB4893" s="21" t="str">
        <f>VLOOKUP(U4893,'Currency Sheet'!A:C,3,)</f>
        <v>DOLLAR</v>
      </c>
      <c r="AC4893" s="42" t="str">
        <f>VLOOKUP(P4893,'Customer List'!B:D,3,)</f>
        <v>OutStation</v>
      </c>
    </row>
    <row r="4894" spans="1:29" x14ac:dyDescent="0.25">
      <c r="A4894" s="21">
        <f t="shared" si="740"/>
        <v>4891</v>
      </c>
      <c r="B4894" s="21" t="s">
        <v>6465</v>
      </c>
      <c r="C4894" s="30">
        <v>45996</v>
      </c>
      <c r="D4894" s="30">
        <v>46000</v>
      </c>
      <c r="E4894" s="47">
        <v>58.8</v>
      </c>
      <c r="F4894" s="47">
        <f t="shared" si="735"/>
        <v>5174.3999999999996</v>
      </c>
      <c r="G4894" s="48">
        <f t="shared" si="736"/>
        <v>5174.3999999999996</v>
      </c>
      <c r="H4894" s="21">
        <v>158003</v>
      </c>
      <c r="I4894" s="21" t="s">
        <v>6529</v>
      </c>
      <c r="J4894" s="21">
        <v>1</v>
      </c>
      <c r="K4894" s="21"/>
      <c r="L4894" s="21">
        <f t="shared" si="734"/>
        <v>1</v>
      </c>
      <c r="M4894" s="21"/>
      <c r="N4894" s="30"/>
      <c r="O4894" s="48"/>
      <c r="P4894" s="21" t="s">
        <v>168</v>
      </c>
      <c r="Q4894" s="21"/>
      <c r="R4894" s="21"/>
      <c r="S4894" s="3">
        <v>4</v>
      </c>
      <c r="T4894" s="37"/>
      <c r="U4894" s="21" t="s">
        <v>18</v>
      </c>
      <c r="V4894" s="21" t="str">
        <f>VLOOKUP(P4894,'Customer List'!B:C,2,)</f>
        <v>Bhopal</v>
      </c>
      <c r="W4894" s="38" t="s">
        <v>6378</v>
      </c>
      <c r="X4894" s="30" t="str">
        <f t="shared" ref="X4894:X4955" si="741">IF(OR(R4894 = "PRIYANKA MADAM", R4894 = "DEEPAK", R4894 = "PORTER"),N4894,"")</f>
        <v/>
      </c>
      <c r="Y4894" s="21" t="str">
        <f t="shared" si="737"/>
        <v/>
      </c>
      <c r="Z4894" s="21" t="str">
        <f t="shared" si="738"/>
        <v/>
      </c>
      <c r="AA4894" s="21" t="str">
        <f t="shared" si="739"/>
        <v/>
      </c>
      <c r="AB4894" s="21" t="str">
        <f>VLOOKUP(U4894,'Currency Sheet'!A:C,3,)</f>
        <v>DOLLAR</v>
      </c>
      <c r="AC4894" s="42" t="str">
        <f>VLOOKUP(P4894,'Customer List'!B:D,3,)</f>
        <v>OutStation</v>
      </c>
    </row>
    <row r="4895" spans="1:29" x14ac:dyDescent="0.25">
      <c r="A4895" s="21">
        <f t="shared" si="740"/>
        <v>4892</v>
      </c>
      <c r="B4895" s="21" t="s">
        <v>6465</v>
      </c>
      <c r="C4895" s="30">
        <v>45996</v>
      </c>
      <c r="D4895" s="30">
        <v>46000</v>
      </c>
      <c r="E4895" s="47">
        <v>91.8</v>
      </c>
      <c r="F4895" s="47">
        <f t="shared" si="735"/>
        <v>8078.4</v>
      </c>
      <c r="G4895" s="48">
        <f t="shared" si="736"/>
        <v>16156.8</v>
      </c>
      <c r="H4895" s="21">
        <v>201805</v>
      </c>
      <c r="I4895" s="21" t="s">
        <v>6530</v>
      </c>
      <c r="J4895" s="21">
        <v>2</v>
      </c>
      <c r="K4895" s="21">
        <v>2</v>
      </c>
      <c r="L4895" s="21">
        <f t="shared" si="734"/>
        <v>0</v>
      </c>
      <c r="M4895" s="21" t="s">
        <v>6679</v>
      </c>
      <c r="N4895" s="30">
        <v>46004</v>
      </c>
      <c r="O4895" s="48">
        <v>33201</v>
      </c>
      <c r="P4895" s="21" t="s">
        <v>6097</v>
      </c>
      <c r="Q4895" s="21">
        <v>58159344703</v>
      </c>
      <c r="R4895" s="21" t="s">
        <v>5912</v>
      </c>
      <c r="S4895" s="3">
        <v>4</v>
      </c>
      <c r="T4895" s="37"/>
      <c r="U4895" s="21" t="s">
        <v>18</v>
      </c>
      <c r="V4895" s="21" t="str">
        <f>VLOOKUP(P4895,'Customer List'!B:C,2,)</f>
        <v>VADODARA</v>
      </c>
      <c r="W4895" s="38"/>
      <c r="X4895" s="30">
        <v>46006</v>
      </c>
      <c r="Y4895" s="21">
        <f t="shared" si="737"/>
        <v>2</v>
      </c>
      <c r="Z4895" s="21" t="str">
        <f t="shared" si="738"/>
        <v>Saturday</v>
      </c>
      <c r="AA4895" s="21" t="str">
        <f t="shared" si="739"/>
        <v>Monday</v>
      </c>
      <c r="AB4895" s="21" t="str">
        <f>VLOOKUP(U4895,'Currency Sheet'!A:C,3,)</f>
        <v>DOLLAR</v>
      </c>
      <c r="AC4895" s="42" t="str">
        <f>VLOOKUP(P4895,'Customer List'!B:D,3,)</f>
        <v>OutStation</v>
      </c>
    </row>
    <row r="4896" spans="1:29" x14ac:dyDescent="0.25">
      <c r="A4896" s="21">
        <f t="shared" si="740"/>
        <v>4893</v>
      </c>
      <c r="B4896" s="21" t="s">
        <v>6465</v>
      </c>
      <c r="C4896" s="30">
        <v>45996</v>
      </c>
      <c r="D4896" s="30">
        <v>46000</v>
      </c>
      <c r="E4896" s="47">
        <v>208.2</v>
      </c>
      <c r="F4896" s="47">
        <f t="shared" si="735"/>
        <v>18321.599999999999</v>
      </c>
      <c r="G4896" s="48">
        <f t="shared" si="736"/>
        <v>36643.199999999997</v>
      </c>
      <c r="H4896" s="21">
        <v>202216</v>
      </c>
      <c r="I4896" s="21" t="s">
        <v>5372</v>
      </c>
      <c r="J4896" s="21">
        <v>2</v>
      </c>
      <c r="K4896" s="21">
        <v>2</v>
      </c>
      <c r="L4896" s="21">
        <f t="shared" si="734"/>
        <v>0</v>
      </c>
      <c r="M4896" s="21" t="s">
        <v>6679</v>
      </c>
      <c r="N4896" s="30">
        <v>46004</v>
      </c>
      <c r="O4896" s="48">
        <v>75299</v>
      </c>
      <c r="P4896" s="21" t="s">
        <v>6097</v>
      </c>
      <c r="Q4896" s="21">
        <v>58159344703</v>
      </c>
      <c r="R4896" s="21" t="s">
        <v>5912</v>
      </c>
      <c r="S4896" s="3">
        <v>4</v>
      </c>
      <c r="T4896" s="37"/>
      <c r="U4896" s="21" t="s">
        <v>18</v>
      </c>
      <c r="V4896" s="21" t="str">
        <f>VLOOKUP(P4896,'Customer List'!B:C,2,)</f>
        <v>VADODARA</v>
      </c>
      <c r="W4896" s="38"/>
      <c r="X4896" s="30">
        <v>46006</v>
      </c>
      <c r="Y4896" s="21">
        <f t="shared" si="737"/>
        <v>2</v>
      </c>
      <c r="Z4896" s="21" t="str">
        <f t="shared" si="738"/>
        <v>Saturday</v>
      </c>
      <c r="AA4896" s="21" t="str">
        <f t="shared" si="739"/>
        <v>Monday</v>
      </c>
      <c r="AB4896" s="21" t="str">
        <f>VLOOKUP(U4896,'Currency Sheet'!A:C,3,)</f>
        <v>DOLLAR</v>
      </c>
      <c r="AC4896" s="42" t="str">
        <f>VLOOKUP(P4896,'Customer List'!B:D,3,)</f>
        <v>OutStation</v>
      </c>
    </row>
    <row r="4897" spans="1:29" x14ac:dyDescent="0.25">
      <c r="A4897" s="21">
        <f t="shared" si="740"/>
        <v>4894</v>
      </c>
      <c r="B4897" s="21" t="s">
        <v>6465</v>
      </c>
      <c r="C4897" s="30">
        <v>45996</v>
      </c>
      <c r="D4897" s="30">
        <v>46000</v>
      </c>
      <c r="E4897" s="47">
        <v>16.8</v>
      </c>
      <c r="F4897" s="47">
        <f t="shared" si="735"/>
        <v>1478.4</v>
      </c>
      <c r="G4897" s="48">
        <f t="shared" si="736"/>
        <v>1478.4</v>
      </c>
      <c r="H4897" s="21">
        <v>300507</v>
      </c>
      <c r="I4897" s="21" t="s">
        <v>4778</v>
      </c>
      <c r="J4897" s="21">
        <v>1</v>
      </c>
      <c r="K4897" s="21">
        <v>1</v>
      </c>
      <c r="L4897" s="21">
        <f t="shared" si="734"/>
        <v>0</v>
      </c>
      <c r="M4897" s="21" t="s">
        <v>6619</v>
      </c>
      <c r="N4897" s="30">
        <v>46002</v>
      </c>
      <c r="O4897" s="48">
        <v>2604</v>
      </c>
      <c r="P4897" s="21" t="s">
        <v>213</v>
      </c>
      <c r="Q4897" s="21" t="s">
        <v>1127</v>
      </c>
      <c r="R4897" s="21" t="s">
        <v>1127</v>
      </c>
      <c r="S4897" s="3">
        <v>4</v>
      </c>
      <c r="T4897" s="37" t="s">
        <v>6621</v>
      </c>
      <c r="U4897" s="21" t="s">
        <v>18</v>
      </c>
      <c r="V4897" s="21" t="str">
        <f>VLOOKUP(P4897,'Customer List'!B:C,2,)</f>
        <v>Delhi</v>
      </c>
      <c r="W4897" s="38"/>
      <c r="X4897" s="30">
        <f t="shared" si="741"/>
        <v>46002</v>
      </c>
      <c r="Y4897" s="21">
        <f t="shared" si="737"/>
        <v>0</v>
      </c>
      <c r="Z4897" s="21" t="str">
        <f t="shared" si="738"/>
        <v>Thursday</v>
      </c>
      <c r="AA4897" s="21" t="str">
        <f t="shared" si="739"/>
        <v>Thursday</v>
      </c>
      <c r="AB4897" s="21" t="str">
        <f>VLOOKUP(U4897,'Currency Sheet'!A:C,3,)</f>
        <v>DOLLAR</v>
      </c>
      <c r="AC4897" s="42" t="str">
        <f>VLOOKUP(P4897,'Customer List'!B:D,3,)</f>
        <v>Local</v>
      </c>
    </row>
    <row r="4898" spans="1:29" x14ac:dyDescent="0.25">
      <c r="A4898" s="21">
        <f t="shared" si="740"/>
        <v>4895</v>
      </c>
      <c r="B4898" s="21" t="s">
        <v>6465</v>
      </c>
      <c r="C4898" s="30">
        <v>45996</v>
      </c>
      <c r="D4898" s="30">
        <v>46000</v>
      </c>
      <c r="E4898" s="47">
        <v>214.8</v>
      </c>
      <c r="F4898" s="47">
        <f t="shared" si="735"/>
        <v>18902.400000000001</v>
      </c>
      <c r="G4898" s="48">
        <f t="shared" si="736"/>
        <v>18902.400000000001</v>
      </c>
      <c r="H4898" s="21">
        <v>301924</v>
      </c>
      <c r="I4898" s="21" t="s">
        <v>6138</v>
      </c>
      <c r="J4898" s="21">
        <v>1</v>
      </c>
      <c r="K4898" s="21">
        <v>1</v>
      </c>
      <c r="L4898" s="21">
        <f t="shared" si="734"/>
        <v>0</v>
      </c>
      <c r="M4898" s="21" t="s">
        <v>6660</v>
      </c>
      <c r="N4898" s="30">
        <v>46006</v>
      </c>
      <c r="O4898" s="48">
        <v>30609</v>
      </c>
      <c r="P4898" s="21" t="s">
        <v>16</v>
      </c>
      <c r="Q4898" s="21"/>
      <c r="R4898" s="21"/>
      <c r="S4898" s="3">
        <v>4</v>
      </c>
      <c r="T4898" s="37"/>
      <c r="U4898" s="21" t="s">
        <v>18</v>
      </c>
      <c r="V4898" s="21" t="str">
        <f>VLOOKUP(P4898,'Customer List'!B:C,2,)</f>
        <v>Delhi</v>
      </c>
      <c r="W4898" s="38"/>
      <c r="X4898" s="30" t="str">
        <f t="shared" si="741"/>
        <v/>
      </c>
      <c r="Y4898" s="21" t="str">
        <f t="shared" si="737"/>
        <v/>
      </c>
      <c r="Z4898" s="21" t="str">
        <f t="shared" si="738"/>
        <v>Monday</v>
      </c>
      <c r="AA4898" s="21" t="str">
        <f t="shared" si="739"/>
        <v/>
      </c>
      <c r="AB4898" s="21" t="str">
        <f>VLOOKUP(U4898,'Currency Sheet'!A:C,3,)</f>
        <v>DOLLAR</v>
      </c>
      <c r="AC4898" s="42" t="str">
        <f>VLOOKUP(P4898,'Customer List'!B:D,3,)</f>
        <v>Local</v>
      </c>
    </row>
    <row r="4899" spans="1:29" x14ac:dyDescent="0.25">
      <c r="A4899" s="21">
        <f t="shared" si="740"/>
        <v>4896</v>
      </c>
      <c r="B4899" s="21" t="s">
        <v>6465</v>
      </c>
      <c r="C4899" s="30">
        <v>45996</v>
      </c>
      <c r="D4899" s="30">
        <v>46000</v>
      </c>
      <c r="E4899" s="47">
        <v>304.5</v>
      </c>
      <c r="F4899" s="47">
        <f t="shared" si="735"/>
        <v>26796</v>
      </c>
      <c r="G4899" s="48">
        <f t="shared" si="736"/>
        <v>26796</v>
      </c>
      <c r="H4899" s="21">
        <v>302044</v>
      </c>
      <c r="I4899" s="21" t="s">
        <v>5179</v>
      </c>
      <c r="J4899" s="21">
        <v>1</v>
      </c>
      <c r="K4899" s="21">
        <v>1</v>
      </c>
      <c r="L4899" s="21">
        <f t="shared" si="734"/>
        <v>0</v>
      </c>
      <c r="M4899" s="21" t="s">
        <v>6660</v>
      </c>
      <c r="N4899" s="30">
        <v>46006</v>
      </c>
      <c r="O4899" s="48">
        <v>37192.5</v>
      </c>
      <c r="P4899" s="21" t="s">
        <v>16</v>
      </c>
      <c r="Q4899" s="21"/>
      <c r="R4899" s="21"/>
      <c r="S4899" s="3">
        <v>4</v>
      </c>
      <c r="T4899" s="37"/>
      <c r="U4899" s="21" t="s">
        <v>18</v>
      </c>
      <c r="V4899" s="21" t="str">
        <f>VLOOKUP(P4899,'Customer List'!B:C,2,)</f>
        <v>Delhi</v>
      </c>
      <c r="W4899" s="38"/>
      <c r="X4899" s="30" t="str">
        <f t="shared" si="741"/>
        <v/>
      </c>
      <c r="Y4899" s="21" t="str">
        <f t="shared" si="737"/>
        <v/>
      </c>
      <c r="Z4899" s="21" t="str">
        <f t="shared" si="738"/>
        <v>Monday</v>
      </c>
      <c r="AA4899" s="21" t="str">
        <f t="shared" si="739"/>
        <v/>
      </c>
      <c r="AB4899" s="21" t="str">
        <f>VLOOKUP(U4899,'Currency Sheet'!A:C,3,)</f>
        <v>DOLLAR</v>
      </c>
      <c r="AC4899" s="42" t="str">
        <f>VLOOKUP(P4899,'Customer List'!B:D,3,)</f>
        <v>Local</v>
      </c>
    </row>
    <row r="4900" spans="1:29" x14ac:dyDescent="0.25">
      <c r="A4900" s="21">
        <f t="shared" si="740"/>
        <v>4897</v>
      </c>
      <c r="B4900" s="21" t="s">
        <v>6465</v>
      </c>
      <c r="C4900" s="30">
        <v>45996</v>
      </c>
      <c r="D4900" s="30">
        <v>46000</v>
      </c>
      <c r="E4900" s="47">
        <v>26.4</v>
      </c>
      <c r="F4900" s="47">
        <f t="shared" si="735"/>
        <v>2323.1999999999998</v>
      </c>
      <c r="G4900" s="48">
        <f t="shared" si="736"/>
        <v>2323.1999999999998</v>
      </c>
      <c r="H4900" s="21">
        <v>303505</v>
      </c>
      <c r="I4900" s="21" t="s">
        <v>4773</v>
      </c>
      <c r="J4900" s="21">
        <v>1</v>
      </c>
      <c r="K4900" s="21">
        <v>1</v>
      </c>
      <c r="L4900" s="21">
        <f t="shared" si="734"/>
        <v>0</v>
      </c>
      <c r="M4900" s="21" t="s">
        <v>6619</v>
      </c>
      <c r="N4900" s="30">
        <v>46002</v>
      </c>
      <c r="O4900" s="48">
        <v>4092</v>
      </c>
      <c r="P4900" s="21" t="s">
        <v>213</v>
      </c>
      <c r="Q4900" s="21" t="s">
        <v>1127</v>
      </c>
      <c r="R4900" s="21" t="s">
        <v>1127</v>
      </c>
      <c r="S4900" s="3">
        <v>4</v>
      </c>
      <c r="T4900" s="37" t="s">
        <v>6621</v>
      </c>
      <c r="U4900" s="21" t="s">
        <v>18</v>
      </c>
      <c r="V4900" s="21" t="str">
        <f>VLOOKUP(P4900,'Customer List'!B:C,2,)</f>
        <v>Delhi</v>
      </c>
      <c r="W4900" s="38"/>
      <c r="X4900" s="30">
        <f t="shared" si="741"/>
        <v>46002</v>
      </c>
      <c r="Y4900" s="21">
        <f t="shared" si="737"/>
        <v>0</v>
      </c>
      <c r="Z4900" s="21" t="str">
        <f t="shared" si="738"/>
        <v>Thursday</v>
      </c>
      <c r="AA4900" s="21" t="str">
        <f t="shared" si="739"/>
        <v>Thursday</v>
      </c>
      <c r="AB4900" s="21" t="str">
        <f>VLOOKUP(U4900,'Currency Sheet'!A:C,3,)</f>
        <v>DOLLAR</v>
      </c>
      <c r="AC4900" s="42" t="str">
        <f>VLOOKUP(P4900,'Customer List'!B:D,3,)</f>
        <v>Local</v>
      </c>
    </row>
    <row r="4901" spans="1:29" x14ac:dyDescent="0.25">
      <c r="A4901" s="21">
        <f t="shared" si="740"/>
        <v>4898</v>
      </c>
      <c r="B4901" s="21" t="s">
        <v>6465</v>
      </c>
      <c r="C4901" s="30">
        <v>45996</v>
      </c>
      <c r="D4901" s="30">
        <v>46000</v>
      </c>
      <c r="E4901" s="47">
        <v>115.5</v>
      </c>
      <c r="F4901" s="47">
        <f t="shared" si="735"/>
        <v>10164</v>
      </c>
      <c r="G4901" s="48">
        <f t="shared" si="736"/>
        <v>10164</v>
      </c>
      <c r="H4901" s="21">
        <v>303735</v>
      </c>
      <c r="I4901" s="21" t="s">
        <v>6531</v>
      </c>
      <c r="J4901" s="21">
        <v>1</v>
      </c>
      <c r="K4901" s="21"/>
      <c r="L4901" s="21">
        <f t="shared" si="734"/>
        <v>1</v>
      </c>
      <c r="M4901" s="21"/>
      <c r="N4901" s="30"/>
      <c r="O4901" s="48"/>
      <c r="P4901" s="21" t="s">
        <v>652</v>
      </c>
      <c r="Q4901" s="21"/>
      <c r="R4901" s="21"/>
      <c r="S4901" s="3">
        <v>4</v>
      </c>
      <c r="T4901" s="37"/>
      <c r="U4901" s="21" t="s">
        <v>18</v>
      </c>
      <c r="V4901" s="21" t="str">
        <f>VLOOKUP(P4901,'Customer List'!B:C,2,)</f>
        <v>Delhi</v>
      </c>
      <c r="W4901" s="38" t="s">
        <v>605</v>
      </c>
      <c r="X4901" s="30" t="str">
        <f t="shared" si="741"/>
        <v/>
      </c>
      <c r="Y4901" s="21" t="str">
        <f t="shared" si="737"/>
        <v/>
      </c>
      <c r="Z4901" s="21" t="str">
        <f t="shared" si="738"/>
        <v/>
      </c>
      <c r="AA4901" s="21" t="str">
        <f t="shared" si="739"/>
        <v/>
      </c>
      <c r="AB4901" s="21" t="str">
        <f>VLOOKUP(U4901,'Currency Sheet'!A:C,3,)</f>
        <v>DOLLAR</v>
      </c>
      <c r="AC4901" s="42" t="str">
        <f>VLOOKUP(P4901,'Customer List'!B:D,3,)</f>
        <v>Local</v>
      </c>
    </row>
    <row r="4902" spans="1:29" x14ac:dyDescent="0.25">
      <c r="A4902" s="21">
        <f t="shared" si="740"/>
        <v>4899</v>
      </c>
      <c r="B4902" s="21" t="s">
        <v>6465</v>
      </c>
      <c r="C4902" s="30">
        <v>45996</v>
      </c>
      <c r="D4902" s="30">
        <v>46000</v>
      </c>
      <c r="E4902" s="47">
        <v>159</v>
      </c>
      <c r="F4902" s="47">
        <f t="shared" si="735"/>
        <v>13992</v>
      </c>
      <c r="G4902" s="48">
        <f t="shared" si="736"/>
        <v>13992</v>
      </c>
      <c r="H4902" s="21">
        <v>304024</v>
      </c>
      <c r="I4902" s="21" t="s">
        <v>4795</v>
      </c>
      <c r="J4902" s="21">
        <v>1</v>
      </c>
      <c r="K4902" s="21">
        <v>1</v>
      </c>
      <c r="L4902" s="21">
        <f t="shared" si="734"/>
        <v>0</v>
      </c>
      <c r="M4902" s="21" t="s">
        <v>6619</v>
      </c>
      <c r="N4902" s="30">
        <v>46002</v>
      </c>
      <c r="O4902" s="48">
        <v>24645</v>
      </c>
      <c r="P4902" s="21" t="s">
        <v>213</v>
      </c>
      <c r="Q4902" s="21" t="s">
        <v>1127</v>
      </c>
      <c r="R4902" s="21" t="s">
        <v>1127</v>
      </c>
      <c r="S4902" s="3">
        <v>4</v>
      </c>
      <c r="T4902" s="37" t="s">
        <v>6621</v>
      </c>
      <c r="U4902" s="21" t="s">
        <v>18</v>
      </c>
      <c r="V4902" s="21" t="str">
        <f>VLOOKUP(P4902,'Customer List'!B:C,2,)</f>
        <v>Delhi</v>
      </c>
      <c r="W4902" s="38"/>
      <c r="X4902" s="30">
        <f t="shared" si="741"/>
        <v>46002</v>
      </c>
      <c r="Y4902" s="21">
        <f t="shared" si="737"/>
        <v>0</v>
      </c>
      <c r="Z4902" s="21" t="str">
        <f t="shared" si="738"/>
        <v>Thursday</v>
      </c>
      <c r="AA4902" s="21" t="str">
        <f t="shared" si="739"/>
        <v>Thursday</v>
      </c>
      <c r="AB4902" s="21" t="str">
        <f>VLOOKUP(U4902,'Currency Sheet'!A:C,3,)</f>
        <v>DOLLAR</v>
      </c>
      <c r="AC4902" s="42" t="str">
        <f>VLOOKUP(P4902,'Customer List'!B:D,3,)</f>
        <v>Local</v>
      </c>
    </row>
    <row r="4903" spans="1:29" x14ac:dyDescent="0.25">
      <c r="A4903" s="21">
        <f t="shared" si="740"/>
        <v>4900</v>
      </c>
      <c r="B4903" s="21" t="s">
        <v>6465</v>
      </c>
      <c r="C4903" s="30">
        <v>45996</v>
      </c>
      <c r="D4903" s="30">
        <v>46000</v>
      </c>
      <c r="E4903" s="47">
        <v>95.4</v>
      </c>
      <c r="F4903" s="47">
        <f t="shared" si="735"/>
        <v>8395.2000000000007</v>
      </c>
      <c r="G4903" s="48">
        <f t="shared" si="736"/>
        <v>8395.2000000000007</v>
      </c>
      <c r="H4903" s="21">
        <v>313225</v>
      </c>
      <c r="I4903" s="21" t="s">
        <v>5535</v>
      </c>
      <c r="J4903" s="21">
        <v>1</v>
      </c>
      <c r="K4903" s="21">
        <v>1</v>
      </c>
      <c r="L4903" s="21">
        <f t="shared" si="734"/>
        <v>0</v>
      </c>
      <c r="M4903" s="21" t="s">
        <v>6619</v>
      </c>
      <c r="N4903" s="30">
        <v>46002</v>
      </c>
      <c r="O4903" s="48">
        <v>14787</v>
      </c>
      <c r="P4903" s="21" t="s">
        <v>213</v>
      </c>
      <c r="Q4903" s="21" t="s">
        <v>1127</v>
      </c>
      <c r="R4903" s="21" t="s">
        <v>1127</v>
      </c>
      <c r="S4903" s="3">
        <v>4</v>
      </c>
      <c r="T4903" s="37" t="s">
        <v>6621</v>
      </c>
      <c r="U4903" s="21" t="s">
        <v>18</v>
      </c>
      <c r="V4903" s="21" t="str">
        <f>VLOOKUP(P4903,'Customer List'!B:C,2,)</f>
        <v>Delhi</v>
      </c>
      <c r="W4903" s="38"/>
      <c r="X4903" s="30">
        <f t="shared" si="741"/>
        <v>46002</v>
      </c>
      <c r="Y4903" s="21">
        <f t="shared" si="737"/>
        <v>0</v>
      </c>
      <c r="Z4903" s="21" t="str">
        <f t="shared" si="738"/>
        <v>Thursday</v>
      </c>
      <c r="AA4903" s="21" t="str">
        <f t="shared" si="739"/>
        <v>Thursday</v>
      </c>
      <c r="AB4903" s="21" t="str">
        <f>VLOOKUP(U4903,'Currency Sheet'!A:C,3,)</f>
        <v>DOLLAR</v>
      </c>
      <c r="AC4903" s="42" t="str">
        <f>VLOOKUP(P4903,'Customer List'!B:D,3,)</f>
        <v>Local</v>
      </c>
    </row>
    <row r="4904" spans="1:29" x14ac:dyDescent="0.25">
      <c r="A4904" s="21">
        <f t="shared" si="740"/>
        <v>4901</v>
      </c>
      <c r="B4904" s="21" t="s">
        <v>6465</v>
      </c>
      <c r="C4904" s="30">
        <v>45996</v>
      </c>
      <c r="D4904" s="30">
        <v>46000</v>
      </c>
      <c r="E4904" s="47">
        <v>67.2</v>
      </c>
      <c r="F4904" s="47">
        <f t="shared" si="735"/>
        <v>5913.6</v>
      </c>
      <c r="G4904" s="48">
        <f t="shared" si="736"/>
        <v>5913.6</v>
      </c>
      <c r="H4904" s="21">
        <v>324215</v>
      </c>
      <c r="I4904" s="21" t="s">
        <v>6142</v>
      </c>
      <c r="J4904" s="21">
        <v>1</v>
      </c>
      <c r="K4904" s="21">
        <v>1</v>
      </c>
      <c r="L4904" s="21">
        <f t="shared" si="734"/>
        <v>0</v>
      </c>
      <c r="M4904" s="21" t="s">
        <v>6667</v>
      </c>
      <c r="N4904" s="30">
        <v>46004</v>
      </c>
      <c r="O4904" s="48">
        <v>10416</v>
      </c>
      <c r="P4904" s="21" t="s">
        <v>172</v>
      </c>
      <c r="Q4904" s="21">
        <v>58159346254</v>
      </c>
      <c r="R4904" s="21" t="s">
        <v>5912</v>
      </c>
      <c r="S4904" s="3">
        <v>4</v>
      </c>
      <c r="T4904" s="37"/>
      <c r="U4904" s="21" t="s">
        <v>18</v>
      </c>
      <c r="V4904" s="21" t="str">
        <f>VLOOKUP(P4904,'Customer List'!B:C,2,)</f>
        <v>Kolkata</v>
      </c>
      <c r="W4904" s="38"/>
      <c r="X4904" s="30">
        <v>46006</v>
      </c>
      <c r="Y4904" s="21">
        <f t="shared" si="737"/>
        <v>2</v>
      </c>
      <c r="Z4904" s="21" t="str">
        <f t="shared" si="738"/>
        <v>Saturday</v>
      </c>
      <c r="AA4904" s="21" t="str">
        <f t="shared" si="739"/>
        <v>Monday</v>
      </c>
      <c r="AB4904" s="21" t="str">
        <f>VLOOKUP(U4904,'Currency Sheet'!A:C,3,)</f>
        <v>DOLLAR</v>
      </c>
      <c r="AC4904" s="42" t="str">
        <f>VLOOKUP(P4904,'Customer List'!B:D,3,)</f>
        <v>OutStation</v>
      </c>
    </row>
    <row r="4905" spans="1:29" x14ac:dyDescent="0.25">
      <c r="A4905" s="21">
        <f t="shared" si="740"/>
        <v>4902</v>
      </c>
      <c r="B4905" s="21" t="s">
        <v>6465</v>
      </c>
      <c r="C4905" s="30">
        <v>45996</v>
      </c>
      <c r="D4905" s="30">
        <v>46000</v>
      </c>
      <c r="E4905" s="47">
        <v>61.2</v>
      </c>
      <c r="F4905" s="47">
        <f t="shared" si="735"/>
        <v>5385.6</v>
      </c>
      <c r="G4905" s="48">
        <f t="shared" si="736"/>
        <v>5385.6</v>
      </c>
      <c r="H4905" s="21">
        <v>343503</v>
      </c>
      <c r="I4905" s="21" t="s">
        <v>4786</v>
      </c>
      <c r="J4905" s="21">
        <v>1</v>
      </c>
      <c r="K4905" s="21">
        <v>1</v>
      </c>
      <c r="L4905" s="21">
        <f t="shared" si="734"/>
        <v>0</v>
      </c>
      <c r="M4905" s="21" t="s">
        <v>6619</v>
      </c>
      <c r="N4905" s="30">
        <v>46002</v>
      </c>
      <c r="O4905" s="48">
        <v>9486</v>
      </c>
      <c r="P4905" s="21" t="s">
        <v>213</v>
      </c>
      <c r="Q4905" s="21" t="s">
        <v>1127</v>
      </c>
      <c r="R4905" s="21" t="s">
        <v>1127</v>
      </c>
      <c r="S4905" s="3">
        <v>4</v>
      </c>
      <c r="T4905" s="37" t="s">
        <v>6621</v>
      </c>
      <c r="U4905" s="21" t="s">
        <v>18</v>
      </c>
      <c r="V4905" s="21" t="str">
        <f>VLOOKUP(P4905,'Customer List'!B:C,2,)</f>
        <v>Delhi</v>
      </c>
      <c r="W4905" s="38"/>
      <c r="X4905" s="30">
        <f t="shared" si="741"/>
        <v>46002</v>
      </c>
      <c r="Y4905" s="21">
        <f t="shared" si="737"/>
        <v>0</v>
      </c>
      <c r="Z4905" s="21" t="str">
        <f t="shared" si="738"/>
        <v>Thursday</v>
      </c>
      <c r="AA4905" s="21" t="str">
        <f t="shared" si="739"/>
        <v>Thursday</v>
      </c>
      <c r="AB4905" s="21" t="str">
        <f>VLOOKUP(U4905,'Currency Sheet'!A:C,3,)</f>
        <v>DOLLAR</v>
      </c>
      <c r="AC4905" s="42" t="str">
        <f>VLOOKUP(P4905,'Customer List'!B:D,3,)</f>
        <v>Local</v>
      </c>
    </row>
    <row r="4906" spans="1:29" x14ac:dyDescent="0.25">
      <c r="A4906" s="21">
        <f t="shared" si="740"/>
        <v>4903</v>
      </c>
      <c r="B4906" s="21" t="s">
        <v>6465</v>
      </c>
      <c r="C4906" s="30">
        <v>45996</v>
      </c>
      <c r="D4906" s="30">
        <v>46000</v>
      </c>
      <c r="E4906" s="47">
        <v>150.5</v>
      </c>
      <c r="F4906" s="47">
        <f t="shared" si="735"/>
        <v>13244</v>
      </c>
      <c r="G4906" s="48">
        <f t="shared" si="736"/>
        <v>13244</v>
      </c>
      <c r="H4906" s="21">
        <v>343625</v>
      </c>
      <c r="I4906" s="21" t="s">
        <v>4786</v>
      </c>
      <c r="J4906" s="21">
        <v>1</v>
      </c>
      <c r="K4906" s="21"/>
      <c r="L4906" s="21">
        <f t="shared" si="734"/>
        <v>1</v>
      </c>
      <c r="M4906" s="21"/>
      <c r="N4906" s="30"/>
      <c r="O4906" s="48"/>
      <c r="P4906" s="21" t="s">
        <v>652</v>
      </c>
      <c r="Q4906" s="21"/>
      <c r="R4906" s="21"/>
      <c r="S4906" s="3">
        <v>4</v>
      </c>
      <c r="T4906" s="37"/>
      <c r="U4906" s="21" t="s">
        <v>18</v>
      </c>
      <c r="V4906" s="21" t="str">
        <f>VLOOKUP(P4906,'Customer List'!B:C,2,)</f>
        <v>Delhi</v>
      </c>
      <c r="W4906" s="38" t="s">
        <v>605</v>
      </c>
      <c r="X4906" s="30" t="str">
        <f t="shared" si="741"/>
        <v/>
      </c>
      <c r="Y4906" s="21" t="str">
        <f t="shared" si="737"/>
        <v/>
      </c>
      <c r="Z4906" s="21" t="str">
        <f t="shared" si="738"/>
        <v/>
      </c>
      <c r="AA4906" s="21" t="str">
        <f t="shared" si="739"/>
        <v/>
      </c>
      <c r="AB4906" s="21" t="str">
        <f>VLOOKUP(U4906,'Currency Sheet'!A:C,3,)</f>
        <v>DOLLAR</v>
      </c>
      <c r="AC4906" s="42" t="str">
        <f>VLOOKUP(P4906,'Customer List'!B:D,3,)</f>
        <v>Local</v>
      </c>
    </row>
    <row r="4907" spans="1:29" x14ac:dyDescent="0.25">
      <c r="A4907" s="21">
        <f t="shared" si="740"/>
        <v>4904</v>
      </c>
      <c r="B4907" s="21" t="s">
        <v>6465</v>
      </c>
      <c r="C4907" s="30">
        <v>45996</v>
      </c>
      <c r="D4907" s="30">
        <v>46000</v>
      </c>
      <c r="E4907" s="47">
        <v>77.400000000000006</v>
      </c>
      <c r="F4907" s="47">
        <f t="shared" si="735"/>
        <v>6811.2000000000007</v>
      </c>
      <c r="G4907" s="48">
        <f t="shared" si="736"/>
        <v>6811.2000000000007</v>
      </c>
      <c r="H4907" s="21">
        <v>348505</v>
      </c>
      <c r="I4907" s="21" t="s">
        <v>6532</v>
      </c>
      <c r="J4907" s="21">
        <v>1</v>
      </c>
      <c r="K4907" s="21">
        <v>1</v>
      </c>
      <c r="L4907" s="21">
        <f t="shared" si="734"/>
        <v>0</v>
      </c>
      <c r="M4907" s="21" t="s">
        <v>6602</v>
      </c>
      <c r="N4907" s="30">
        <v>46002</v>
      </c>
      <c r="O4907" s="48">
        <v>12384</v>
      </c>
      <c r="P4907" s="21" t="s">
        <v>208</v>
      </c>
      <c r="Q4907" s="21" t="s">
        <v>1996</v>
      </c>
      <c r="R4907" s="21" t="s">
        <v>1996</v>
      </c>
      <c r="S4907" s="3">
        <v>4</v>
      </c>
      <c r="T4907" s="37"/>
      <c r="U4907" s="21" t="s">
        <v>18</v>
      </c>
      <c r="V4907" s="21" t="str">
        <f>VLOOKUP(P4907,'Customer List'!B:C,2,)</f>
        <v>Delhi</v>
      </c>
      <c r="W4907" s="38"/>
      <c r="X4907" s="30">
        <f t="shared" si="741"/>
        <v>46002</v>
      </c>
      <c r="Y4907" s="21">
        <f t="shared" si="737"/>
        <v>0</v>
      </c>
      <c r="Z4907" s="21" t="str">
        <f t="shared" si="738"/>
        <v>Thursday</v>
      </c>
      <c r="AA4907" s="21" t="str">
        <f t="shared" si="739"/>
        <v>Thursday</v>
      </c>
      <c r="AB4907" s="21" t="str">
        <f>VLOOKUP(U4907,'Currency Sheet'!A:C,3,)</f>
        <v>DOLLAR</v>
      </c>
      <c r="AC4907" s="42" t="str">
        <f>VLOOKUP(P4907,'Customer List'!B:D,3,)</f>
        <v>Local</v>
      </c>
    </row>
    <row r="4908" spans="1:29" x14ac:dyDescent="0.25">
      <c r="A4908" s="21">
        <f t="shared" si="740"/>
        <v>4905</v>
      </c>
      <c r="B4908" s="21" t="s">
        <v>6465</v>
      </c>
      <c r="C4908" s="30">
        <v>45996</v>
      </c>
      <c r="D4908" s="30">
        <v>46000</v>
      </c>
      <c r="E4908" s="47">
        <v>217.2</v>
      </c>
      <c r="F4908" s="47">
        <f t="shared" si="735"/>
        <v>19113.599999999999</v>
      </c>
      <c r="G4908" s="48">
        <f t="shared" si="736"/>
        <v>19113.599999999999</v>
      </c>
      <c r="H4908" s="21">
        <v>349114</v>
      </c>
      <c r="I4908" s="21" t="s">
        <v>6533</v>
      </c>
      <c r="J4908" s="21">
        <v>1</v>
      </c>
      <c r="K4908" s="21">
        <v>1</v>
      </c>
      <c r="L4908" s="21">
        <f t="shared" si="734"/>
        <v>0</v>
      </c>
      <c r="M4908" s="21" t="s">
        <v>6660</v>
      </c>
      <c r="N4908" s="30">
        <v>46006</v>
      </c>
      <c r="O4908" s="48">
        <v>30951</v>
      </c>
      <c r="P4908" s="21" t="s">
        <v>16</v>
      </c>
      <c r="Q4908" s="21"/>
      <c r="R4908" s="21"/>
      <c r="S4908" s="3">
        <v>4</v>
      </c>
      <c r="T4908" s="37"/>
      <c r="U4908" s="21" t="s">
        <v>18</v>
      </c>
      <c r="V4908" s="21" t="str">
        <f>VLOOKUP(P4908,'Customer List'!B:C,2,)</f>
        <v>Delhi</v>
      </c>
      <c r="W4908" s="38"/>
      <c r="X4908" s="30" t="str">
        <f t="shared" si="741"/>
        <v/>
      </c>
      <c r="Y4908" s="21" t="str">
        <f t="shared" si="737"/>
        <v/>
      </c>
      <c r="Z4908" s="21" t="str">
        <f t="shared" si="738"/>
        <v>Monday</v>
      </c>
      <c r="AA4908" s="21" t="str">
        <f t="shared" si="739"/>
        <v/>
      </c>
      <c r="AB4908" s="21" t="str">
        <f>VLOOKUP(U4908,'Currency Sheet'!A:C,3,)</f>
        <v>DOLLAR</v>
      </c>
      <c r="AC4908" s="42" t="str">
        <f>VLOOKUP(P4908,'Customer List'!B:D,3,)</f>
        <v>Local</v>
      </c>
    </row>
    <row r="4909" spans="1:29" x14ac:dyDescent="0.25">
      <c r="A4909" s="21">
        <f t="shared" si="740"/>
        <v>4906</v>
      </c>
      <c r="B4909" s="21" t="s">
        <v>6465</v>
      </c>
      <c r="C4909" s="30">
        <v>45996</v>
      </c>
      <c r="D4909" s="30">
        <v>46000</v>
      </c>
      <c r="E4909" s="47">
        <v>292.60000000000002</v>
      </c>
      <c r="F4909" s="47">
        <f t="shared" si="735"/>
        <v>25748.800000000003</v>
      </c>
      <c r="G4909" s="48">
        <f t="shared" si="736"/>
        <v>25748.800000000003</v>
      </c>
      <c r="H4909" s="21">
        <v>362532</v>
      </c>
      <c r="I4909" s="21" t="s">
        <v>4779</v>
      </c>
      <c r="J4909" s="21">
        <v>1</v>
      </c>
      <c r="K4909" s="21">
        <v>1</v>
      </c>
      <c r="L4909" s="21">
        <f t="shared" si="734"/>
        <v>0</v>
      </c>
      <c r="M4909" s="21" t="s">
        <v>6660</v>
      </c>
      <c r="N4909" s="30">
        <v>46006</v>
      </c>
      <c r="O4909" s="48">
        <v>35739</v>
      </c>
      <c r="P4909" s="21" t="s">
        <v>16</v>
      </c>
      <c r="Q4909" s="21"/>
      <c r="R4909" s="21"/>
      <c r="S4909" s="3">
        <v>4</v>
      </c>
      <c r="T4909" s="37"/>
      <c r="U4909" s="21" t="s">
        <v>18</v>
      </c>
      <c r="V4909" s="21" t="str">
        <f>VLOOKUP(P4909,'Customer List'!B:C,2,)</f>
        <v>Delhi</v>
      </c>
      <c r="W4909" s="38"/>
      <c r="X4909" s="30" t="str">
        <f t="shared" si="741"/>
        <v/>
      </c>
      <c r="Y4909" s="21" t="str">
        <f t="shared" si="737"/>
        <v/>
      </c>
      <c r="Z4909" s="21" t="str">
        <f t="shared" si="738"/>
        <v>Monday</v>
      </c>
      <c r="AA4909" s="21" t="str">
        <f t="shared" si="739"/>
        <v/>
      </c>
      <c r="AB4909" s="21" t="str">
        <f>VLOOKUP(U4909,'Currency Sheet'!A:C,3,)</f>
        <v>DOLLAR</v>
      </c>
      <c r="AC4909" s="42" t="str">
        <f>VLOOKUP(P4909,'Customer List'!B:D,3,)</f>
        <v>Local</v>
      </c>
    </row>
    <row r="4910" spans="1:29" x14ac:dyDescent="0.25">
      <c r="A4910" s="21">
        <f t="shared" si="740"/>
        <v>4907</v>
      </c>
      <c r="B4910" s="21" t="s">
        <v>6465</v>
      </c>
      <c r="C4910" s="30">
        <v>45996</v>
      </c>
      <c r="D4910" s="30">
        <v>46000</v>
      </c>
      <c r="E4910" s="47">
        <v>51</v>
      </c>
      <c r="F4910" s="47">
        <f t="shared" si="735"/>
        <v>4488</v>
      </c>
      <c r="G4910" s="48">
        <f t="shared" si="736"/>
        <v>4488</v>
      </c>
      <c r="H4910" s="21">
        <v>384403</v>
      </c>
      <c r="I4910" s="21" t="s">
        <v>6534</v>
      </c>
      <c r="J4910" s="21">
        <v>1</v>
      </c>
      <c r="K4910" s="21">
        <v>1</v>
      </c>
      <c r="L4910" s="21">
        <f t="shared" si="734"/>
        <v>0</v>
      </c>
      <c r="M4910" s="21" t="s">
        <v>6667</v>
      </c>
      <c r="N4910" s="30">
        <v>46004</v>
      </c>
      <c r="O4910" s="48">
        <v>7905</v>
      </c>
      <c r="P4910" s="21" t="s">
        <v>172</v>
      </c>
      <c r="Q4910" s="21">
        <v>58159346254</v>
      </c>
      <c r="R4910" s="21" t="s">
        <v>5912</v>
      </c>
      <c r="S4910" s="3">
        <v>4</v>
      </c>
      <c r="T4910" s="37"/>
      <c r="U4910" s="21" t="s">
        <v>18</v>
      </c>
      <c r="V4910" s="21" t="str">
        <f>VLOOKUP(P4910,'Customer List'!B:C,2,)</f>
        <v>Kolkata</v>
      </c>
      <c r="W4910" s="38"/>
      <c r="X4910" s="30">
        <v>46006</v>
      </c>
      <c r="Y4910" s="21">
        <f t="shared" si="737"/>
        <v>2</v>
      </c>
      <c r="Z4910" s="21" t="str">
        <f t="shared" si="738"/>
        <v>Saturday</v>
      </c>
      <c r="AA4910" s="21" t="str">
        <f t="shared" si="739"/>
        <v>Monday</v>
      </c>
      <c r="AB4910" s="21" t="str">
        <f>VLOOKUP(U4910,'Currency Sheet'!A:C,3,)</f>
        <v>DOLLAR</v>
      </c>
      <c r="AC4910" s="42" t="str">
        <f>VLOOKUP(P4910,'Customer List'!B:D,3,)</f>
        <v>OutStation</v>
      </c>
    </row>
    <row r="4911" spans="1:29" x14ac:dyDescent="0.25">
      <c r="A4911" s="21">
        <f t="shared" si="740"/>
        <v>4908</v>
      </c>
      <c r="B4911" s="21" t="s">
        <v>6465</v>
      </c>
      <c r="C4911" s="30">
        <v>45996</v>
      </c>
      <c r="D4911" s="30">
        <v>46000</v>
      </c>
      <c r="E4911" s="47">
        <v>95.4</v>
      </c>
      <c r="F4911" s="47">
        <f t="shared" si="735"/>
        <v>8395.2000000000007</v>
      </c>
      <c r="G4911" s="48">
        <f t="shared" si="736"/>
        <v>8395.2000000000007</v>
      </c>
      <c r="H4911" s="21">
        <v>396409</v>
      </c>
      <c r="I4911" s="21" t="s">
        <v>5077</v>
      </c>
      <c r="J4911" s="21">
        <v>1</v>
      </c>
      <c r="K4911" s="21">
        <v>1</v>
      </c>
      <c r="L4911" s="21">
        <f t="shared" si="734"/>
        <v>0</v>
      </c>
      <c r="M4911" s="21" t="s">
        <v>6667</v>
      </c>
      <c r="N4911" s="30">
        <v>46004</v>
      </c>
      <c r="O4911" s="48">
        <v>14787</v>
      </c>
      <c r="P4911" s="21" t="s">
        <v>172</v>
      </c>
      <c r="Q4911" s="21">
        <v>58159346254</v>
      </c>
      <c r="R4911" s="21" t="s">
        <v>5912</v>
      </c>
      <c r="S4911" s="3">
        <v>4</v>
      </c>
      <c r="T4911" s="37"/>
      <c r="U4911" s="21" t="s">
        <v>18</v>
      </c>
      <c r="V4911" s="21" t="str">
        <f>VLOOKUP(P4911,'Customer List'!B:C,2,)</f>
        <v>Kolkata</v>
      </c>
      <c r="W4911" s="38"/>
      <c r="X4911" s="30">
        <v>46006</v>
      </c>
      <c r="Y4911" s="21">
        <f t="shared" si="737"/>
        <v>2</v>
      </c>
      <c r="Z4911" s="21" t="str">
        <f t="shared" si="738"/>
        <v>Saturday</v>
      </c>
      <c r="AA4911" s="21" t="str">
        <f t="shared" si="739"/>
        <v>Monday</v>
      </c>
      <c r="AB4911" s="21" t="str">
        <f>VLOOKUP(U4911,'Currency Sheet'!A:C,3,)</f>
        <v>DOLLAR</v>
      </c>
      <c r="AC4911" s="42" t="str">
        <f>VLOOKUP(P4911,'Customer List'!B:D,3,)</f>
        <v>OutStation</v>
      </c>
    </row>
    <row r="4912" spans="1:29" x14ac:dyDescent="0.25">
      <c r="A4912" s="21">
        <f t="shared" si="740"/>
        <v>4909</v>
      </c>
      <c r="B4912" s="21" t="s">
        <v>6465</v>
      </c>
      <c r="C4912" s="30">
        <v>45996</v>
      </c>
      <c r="D4912" s="30">
        <v>46000</v>
      </c>
      <c r="E4912" s="47">
        <v>63.6</v>
      </c>
      <c r="F4912" s="47">
        <f t="shared" si="735"/>
        <v>5596.8</v>
      </c>
      <c r="G4912" s="48">
        <f t="shared" si="736"/>
        <v>11193.6</v>
      </c>
      <c r="H4912" s="21">
        <v>400402</v>
      </c>
      <c r="I4912" s="21" t="s">
        <v>5829</v>
      </c>
      <c r="J4912" s="21">
        <v>2</v>
      </c>
      <c r="K4912" s="21">
        <v>2</v>
      </c>
      <c r="L4912" s="21">
        <f t="shared" si="734"/>
        <v>0</v>
      </c>
      <c r="M4912" s="21" t="s">
        <v>6692</v>
      </c>
      <c r="N4912" s="30">
        <v>46006</v>
      </c>
      <c r="O4912" s="48">
        <v>19716.18</v>
      </c>
      <c r="P4912" s="21" t="s">
        <v>26</v>
      </c>
      <c r="Q4912" s="21" t="s">
        <v>6693</v>
      </c>
      <c r="R4912" s="21"/>
      <c r="S4912" s="3">
        <v>4</v>
      </c>
      <c r="T4912" s="37"/>
      <c r="U4912" s="21" t="s">
        <v>18</v>
      </c>
      <c r="V4912" s="21" t="str">
        <f>VLOOKUP(P4912,'Customer List'!B:C,2,)</f>
        <v>Chandigarh</v>
      </c>
      <c r="W4912" s="38" t="s">
        <v>6047</v>
      </c>
      <c r="X4912" s="30" t="str">
        <f t="shared" si="741"/>
        <v/>
      </c>
      <c r="Y4912" s="21" t="str">
        <f t="shared" si="737"/>
        <v/>
      </c>
      <c r="Z4912" s="21" t="str">
        <f t="shared" si="738"/>
        <v>Monday</v>
      </c>
      <c r="AA4912" s="21" t="str">
        <f t="shared" si="739"/>
        <v/>
      </c>
      <c r="AB4912" s="21" t="str">
        <f>VLOOKUP(U4912,'Currency Sheet'!A:C,3,)</f>
        <v>DOLLAR</v>
      </c>
      <c r="AC4912" s="42" t="str">
        <f>VLOOKUP(P4912,'Customer List'!B:D,3,)</f>
        <v>OutStation</v>
      </c>
    </row>
    <row r="4913" spans="1:29" x14ac:dyDescent="0.25">
      <c r="A4913" s="21">
        <f t="shared" si="740"/>
        <v>4910</v>
      </c>
      <c r="B4913" s="21" t="s">
        <v>6465</v>
      </c>
      <c r="C4913" s="30">
        <v>45996</v>
      </c>
      <c r="D4913" s="30">
        <v>46000</v>
      </c>
      <c r="E4913" s="47">
        <v>67.2</v>
      </c>
      <c r="F4913" s="47">
        <f t="shared" si="735"/>
        <v>5913.6</v>
      </c>
      <c r="G4913" s="48">
        <f t="shared" si="736"/>
        <v>5913.6</v>
      </c>
      <c r="H4913" s="21">
        <v>405707</v>
      </c>
      <c r="I4913" s="21" t="s">
        <v>5193</v>
      </c>
      <c r="J4913" s="21">
        <v>1</v>
      </c>
      <c r="K4913" s="21">
        <v>1</v>
      </c>
      <c r="L4913" s="21">
        <f t="shared" si="734"/>
        <v>0</v>
      </c>
      <c r="M4913" s="21" t="s">
        <v>6667</v>
      </c>
      <c r="N4913" s="30">
        <v>46004</v>
      </c>
      <c r="O4913" s="48">
        <v>10416</v>
      </c>
      <c r="P4913" s="21" t="s">
        <v>172</v>
      </c>
      <c r="Q4913" s="21">
        <v>58159346254</v>
      </c>
      <c r="R4913" s="21" t="s">
        <v>5912</v>
      </c>
      <c r="S4913" s="3">
        <v>4</v>
      </c>
      <c r="T4913" s="37"/>
      <c r="U4913" s="21" t="s">
        <v>18</v>
      </c>
      <c r="V4913" s="21" t="str">
        <f>VLOOKUP(P4913,'Customer List'!B:C,2,)</f>
        <v>Kolkata</v>
      </c>
      <c r="W4913" s="38"/>
      <c r="X4913" s="30">
        <v>46006</v>
      </c>
      <c r="Y4913" s="21">
        <f t="shared" si="737"/>
        <v>2</v>
      </c>
      <c r="Z4913" s="21" t="str">
        <f t="shared" si="738"/>
        <v>Saturday</v>
      </c>
      <c r="AA4913" s="21" t="str">
        <f t="shared" si="739"/>
        <v>Monday</v>
      </c>
      <c r="AB4913" s="21" t="str">
        <f>VLOOKUP(U4913,'Currency Sheet'!A:C,3,)</f>
        <v>DOLLAR</v>
      </c>
      <c r="AC4913" s="42" t="str">
        <f>VLOOKUP(P4913,'Customer List'!B:D,3,)</f>
        <v>OutStation</v>
      </c>
    </row>
    <row r="4914" spans="1:29" x14ac:dyDescent="0.25">
      <c r="A4914" s="21">
        <f t="shared" si="740"/>
        <v>4911</v>
      </c>
      <c r="B4914" s="21" t="s">
        <v>6465</v>
      </c>
      <c r="C4914" s="30">
        <v>45996</v>
      </c>
      <c r="D4914" s="30">
        <v>46000</v>
      </c>
      <c r="E4914" s="47">
        <v>53.4</v>
      </c>
      <c r="F4914" s="47">
        <f t="shared" si="735"/>
        <v>4699.2</v>
      </c>
      <c r="G4914" s="48">
        <f t="shared" si="736"/>
        <v>4699.2</v>
      </c>
      <c r="H4914" s="21">
        <v>406521</v>
      </c>
      <c r="I4914" s="21" t="s">
        <v>4807</v>
      </c>
      <c r="J4914" s="21">
        <v>1</v>
      </c>
      <c r="K4914" s="21">
        <v>1</v>
      </c>
      <c r="L4914" s="21">
        <f t="shared" si="734"/>
        <v>0</v>
      </c>
      <c r="M4914" s="21" t="s">
        <v>6667</v>
      </c>
      <c r="N4914" s="30">
        <v>46004</v>
      </c>
      <c r="O4914" s="48">
        <v>8277</v>
      </c>
      <c r="P4914" s="21" t="s">
        <v>172</v>
      </c>
      <c r="Q4914" s="21">
        <v>58159346254</v>
      </c>
      <c r="R4914" s="21" t="s">
        <v>5912</v>
      </c>
      <c r="S4914" s="3">
        <v>4</v>
      </c>
      <c r="T4914" s="37"/>
      <c r="U4914" s="21" t="s">
        <v>18</v>
      </c>
      <c r="V4914" s="21" t="str">
        <f>VLOOKUP(P4914,'Customer List'!B:C,2,)</f>
        <v>Kolkata</v>
      </c>
      <c r="W4914" s="38"/>
      <c r="X4914" s="30">
        <v>46006</v>
      </c>
      <c r="Y4914" s="21">
        <f t="shared" si="737"/>
        <v>2</v>
      </c>
      <c r="Z4914" s="21" t="str">
        <f t="shared" si="738"/>
        <v>Saturday</v>
      </c>
      <c r="AA4914" s="21" t="str">
        <f t="shared" si="739"/>
        <v>Monday</v>
      </c>
      <c r="AB4914" s="21" t="str">
        <f>VLOOKUP(U4914,'Currency Sheet'!A:C,3,)</f>
        <v>DOLLAR</v>
      </c>
      <c r="AC4914" s="42" t="str">
        <f>VLOOKUP(P4914,'Customer List'!B:D,3,)</f>
        <v>OutStation</v>
      </c>
    </row>
    <row r="4915" spans="1:29" x14ac:dyDescent="0.25">
      <c r="A4915" s="21">
        <f t="shared" si="740"/>
        <v>4912</v>
      </c>
      <c r="B4915" s="21" t="s">
        <v>6465</v>
      </c>
      <c r="C4915" s="30">
        <v>45996</v>
      </c>
      <c r="D4915" s="30">
        <v>46000</v>
      </c>
      <c r="E4915" s="47">
        <v>18</v>
      </c>
      <c r="F4915" s="47">
        <f t="shared" si="735"/>
        <v>1584</v>
      </c>
      <c r="G4915" s="48">
        <f t="shared" si="736"/>
        <v>1584</v>
      </c>
      <c r="H4915" s="21">
        <v>421501</v>
      </c>
      <c r="I4915" s="21" t="s">
        <v>6535</v>
      </c>
      <c r="J4915" s="21">
        <v>1</v>
      </c>
      <c r="K4915" s="21">
        <v>1</v>
      </c>
      <c r="L4915" s="21">
        <f t="shared" si="734"/>
        <v>0</v>
      </c>
      <c r="M4915" s="21" t="s">
        <v>6686</v>
      </c>
      <c r="N4915" s="30">
        <v>46006</v>
      </c>
      <c r="O4915" s="48">
        <v>0</v>
      </c>
      <c r="P4915" s="21" t="s">
        <v>16</v>
      </c>
      <c r="Q4915" s="21"/>
      <c r="R4915" s="21"/>
      <c r="S4915" s="3">
        <v>4</v>
      </c>
      <c r="T4915" s="37" t="s">
        <v>6687</v>
      </c>
      <c r="U4915" s="21" t="s">
        <v>18</v>
      </c>
      <c r="V4915" s="21" t="str">
        <f>VLOOKUP(P4915,'Customer List'!B:C,2,)</f>
        <v>Delhi</v>
      </c>
      <c r="W4915" s="38" t="s">
        <v>6162</v>
      </c>
      <c r="X4915" s="30" t="str">
        <f t="shared" si="741"/>
        <v/>
      </c>
      <c r="Y4915" s="21" t="str">
        <f t="shared" si="737"/>
        <v/>
      </c>
      <c r="Z4915" s="21" t="str">
        <f t="shared" si="738"/>
        <v>Monday</v>
      </c>
      <c r="AA4915" s="21" t="str">
        <f t="shared" si="739"/>
        <v/>
      </c>
      <c r="AB4915" s="21" t="str">
        <f>VLOOKUP(U4915,'Currency Sheet'!A:C,3,)</f>
        <v>DOLLAR</v>
      </c>
      <c r="AC4915" s="42" t="str">
        <f>VLOOKUP(P4915,'Customer List'!B:D,3,)</f>
        <v>Local</v>
      </c>
    </row>
    <row r="4916" spans="1:29" x14ac:dyDescent="0.25">
      <c r="A4916" s="21">
        <f t="shared" si="740"/>
        <v>4913</v>
      </c>
      <c r="B4916" s="21" t="s">
        <v>6465</v>
      </c>
      <c r="C4916" s="30">
        <v>45996</v>
      </c>
      <c r="D4916" s="30">
        <v>46000</v>
      </c>
      <c r="E4916" s="47">
        <v>21.6</v>
      </c>
      <c r="F4916" s="47">
        <f t="shared" si="735"/>
        <v>1900.8000000000002</v>
      </c>
      <c r="G4916" s="48">
        <f t="shared" si="736"/>
        <v>1900.8000000000002</v>
      </c>
      <c r="H4916" s="21">
        <v>423001</v>
      </c>
      <c r="I4916" s="21" t="s">
        <v>5809</v>
      </c>
      <c r="J4916" s="21">
        <v>1</v>
      </c>
      <c r="K4916" s="21">
        <v>1</v>
      </c>
      <c r="L4916" s="21">
        <f t="shared" si="734"/>
        <v>0</v>
      </c>
      <c r="M4916" s="21" t="s">
        <v>6686</v>
      </c>
      <c r="N4916" s="30">
        <v>46006</v>
      </c>
      <c r="O4916" s="48">
        <v>0</v>
      </c>
      <c r="P4916" s="21" t="s">
        <v>16</v>
      </c>
      <c r="Q4916" s="21"/>
      <c r="R4916" s="21"/>
      <c r="S4916" s="3" t="s">
        <v>299</v>
      </c>
      <c r="T4916" s="37" t="s">
        <v>6687</v>
      </c>
      <c r="U4916" s="21" t="s">
        <v>18</v>
      </c>
      <c r="V4916" s="21" t="str">
        <f>VLOOKUP(P4916,'Customer List'!B:C,2,)</f>
        <v>Delhi</v>
      </c>
      <c r="W4916" s="38" t="s">
        <v>6162</v>
      </c>
      <c r="X4916" s="30" t="str">
        <f t="shared" si="741"/>
        <v/>
      </c>
      <c r="Y4916" s="21" t="str">
        <f t="shared" si="737"/>
        <v/>
      </c>
      <c r="Z4916" s="21" t="str">
        <f t="shared" si="738"/>
        <v>Monday</v>
      </c>
      <c r="AA4916" s="21" t="str">
        <f t="shared" si="739"/>
        <v/>
      </c>
      <c r="AB4916" s="21" t="str">
        <f>VLOOKUP(U4916,'Currency Sheet'!A:C,3,)</f>
        <v>DOLLAR</v>
      </c>
      <c r="AC4916" s="42" t="str">
        <f>VLOOKUP(P4916,'Customer List'!B:D,3,)</f>
        <v>Local</v>
      </c>
    </row>
    <row r="4917" spans="1:29" x14ac:dyDescent="0.25">
      <c r="A4917" s="21">
        <f t="shared" si="740"/>
        <v>4914</v>
      </c>
      <c r="B4917" s="21" t="s">
        <v>6465</v>
      </c>
      <c r="C4917" s="30">
        <v>45996</v>
      </c>
      <c r="D4917" s="30">
        <v>46000</v>
      </c>
      <c r="E4917" s="47">
        <v>53.4</v>
      </c>
      <c r="F4917" s="47">
        <f t="shared" si="735"/>
        <v>4699.2</v>
      </c>
      <c r="G4917" s="48">
        <f t="shared" si="736"/>
        <v>4699.2</v>
      </c>
      <c r="H4917" s="21">
        <v>423109</v>
      </c>
      <c r="I4917" s="21" t="s">
        <v>2884</v>
      </c>
      <c r="J4917" s="21">
        <v>1</v>
      </c>
      <c r="K4917" s="21">
        <v>1</v>
      </c>
      <c r="L4917" s="21">
        <f t="shared" si="734"/>
        <v>0</v>
      </c>
      <c r="M4917" s="21" t="s">
        <v>6667</v>
      </c>
      <c r="N4917" s="30">
        <v>46004</v>
      </c>
      <c r="O4917" s="48">
        <v>8277</v>
      </c>
      <c r="P4917" s="21" t="s">
        <v>172</v>
      </c>
      <c r="Q4917" s="21">
        <v>58159346254</v>
      </c>
      <c r="R4917" s="21" t="s">
        <v>5912</v>
      </c>
      <c r="S4917" s="3">
        <v>-20</v>
      </c>
      <c r="T4917" s="37"/>
      <c r="U4917" s="21" t="s">
        <v>18</v>
      </c>
      <c r="V4917" s="21" t="str">
        <f>VLOOKUP(P4917,'Customer List'!B:C,2,)</f>
        <v>Kolkata</v>
      </c>
      <c r="W4917" s="38"/>
      <c r="X4917" s="30">
        <v>46006</v>
      </c>
      <c r="Y4917" s="21">
        <f t="shared" si="737"/>
        <v>2</v>
      </c>
      <c r="Z4917" s="21" t="str">
        <f t="shared" si="738"/>
        <v>Saturday</v>
      </c>
      <c r="AA4917" s="21" t="str">
        <f t="shared" si="739"/>
        <v>Monday</v>
      </c>
      <c r="AB4917" s="21" t="str">
        <f>VLOOKUP(U4917,'Currency Sheet'!A:C,3,)</f>
        <v>DOLLAR</v>
      </c>
      <c r="AC4917" s="42" t="str">
        <f>VLOOKUP(P4917,'Customer List'!B:D,3,)</f>
        <v>OutStation</v>
      </c>
    </row>
    <row r="4918" spans="1:29" x14ac:dyDescent="0.25">
      <c r="A4918" s="21">
        <f t="shared" si="740"/>
        <v>4915</v>
      </c>
      <c r="B4918" s="21" t="s">
        <v>6465</v>
      </c>
      <c r="C4918" s="30">
        <v>45996</v>
      </c>
      <c r="D4918" s="30">
        <v>46000</v>
      </c>
      <c r="E4918" s="47">
        <v>429</v>
      </c>
      <c r="F4918" s="47">
        <f t="shared" si="735"/>
        <v>37752</v>
      </c>
      <c r="G4918" s="48">
        <f t="shared" si="736"/>
        <v>37752</v>
      </c>
      <c r="H4918" s="21">
        <v>514418</v>
      </c>
      <c r="I4918" s="21" t="s">
        <v>6536</v>
      </c>
      <c r="J4918" s="21">
        <v>1</v>
      </c>
      <c r="K4918" s="21">
        <v>1</v>
      </c>
      <c r="L4918" s="21">
        <f t="shared" si="734"/>
        <v>0</v>
      </c>
      <c r="M4918" s="21" t="s">
        <v>6692</v>
      </c>
      <c r="N4918" s="30">
        <v>46006</v>
      </c>
      <c r="O4918" s="48">
        <v>66495</v>
      </c>
      <c r="P4918" s="21" t="s">
        <v>26</v>
      </c>
      <c r="Q4918" s="21" t="s">
        <v>6693</v>
      </c>
      <c r="R4918" s="21"/>
      <c r="S4918" s="3">
        <v>4</v>
      </c>
      <c r="T4918" s="37"/>
      <c r="U4918" s="21" t="s">
        <v>18</v>
      </c>
      <c r="V4918" s="21" t="str">
        <f>VLOOKUP(P4918,'Customer List'!B:C,2,)</f>
        <v>Chandigarh</v>
      </c>
      <c r="W4918" s="38" t="s">
        <v>6047</v>
      </c>
      <c r="X4918" s="30" t="str">
        <f t="shared" si="741"/>
        <v/>
      </c>
      <c r="Y4918" s="21" t="str">
        <f t="shared" si="737"/>
        <v/>
      </c>
      <c r="Z4918" s="21" t="str">
        <f t="shared" si="738"/>
        <v>Monday</v>
      </c>
      <c r="AA4918" s="21" t="str">
        <f t="shared" si="739"/>
        <v/>
      </c>
      <c r="AB4918" s="21" t="str">
        <f>VLOOKUP(U4918,'Currency Sheet'!A:C,3,)</f>
        <v>DOLLAR</v>
      </c>
      <c r="AC4918" s="42" t="str">
        <f>VLOOKUP(P4918,'Customer List'!B:D,3,)</f>
        <v>OutStation</v>
      </c>
    </row>
    <row r="4919" spans="1:29" x14ac:dyDescent="0.25">
      <c r="A4919" s="21">
        <f t="shared" si="740"/>
        <v>4916</v>
      </c>
      <c r="B4919" s="21" t="s">
        <v>6465</v>
      </c>
      <c r="C4919" s="30">
        <v>45996</v>
      </c>
      <c r="D4919" s="30">
        <v>46000</v>
      </c>
      <c r="E4919" s="47">
        <v>159</v>
      </c>
      <c r="F4919" s="47">
        <f t="shared" si="735"/>
        <v>13992</v>
      </c>
      <c r="G4919" s="48">
        <f t="shared" si="736"/>
        <v>13992</v>
      </c>
      <c r="H4919" s="21">
        <v>532101</v>
      </c>
      <c r="I4919" s="21" t="s">
        <v>6537</v>
      </c>
      <c r="J4919" s="21">
        <v>1</v>
      </c>
      <c r="K4919" s="21">
        <v>1</v>
      </c>
      <c r="L4919" s="21">
        <f t="shared" si="734"/>
        <v>0</v>
      </c>
      <c r="M4919" s="21" t="s">
        <v>6655</v>
      </c>
      <c r="N4919" s="30">
        <v>46004</v>
      </c>
      <c r="O4919" s="48">
        <v>24645</v>
      </c>
      <c r="P4919" s="21" t="s">
        <v>211</v>
      </c>
      <c r="Q4919" s="21">
        <v>58159344246</v>
      </c>
      <c r="R4919" s="21" t="s">
        <v>5912</v>
      </c>
      <c r="S4919" s="3">
        <v>4</v>
      </c>
      <c r="T4919" s="37"/>
      <c r="U4919" s="21" t="s">
        <v>18</v>
      </c>
      <c r="V4919" s="21" t="str">
        <f>VLOOKUP(P4919,'Customer List'!B:C,2,)</f>
        <v>Banglore</v>
      </c>
      <c r="W4919" s="38"/>
      <c r="X4919" s="30">
        <v>46006</v>
      </c>
      <c r="Y4919" s="21">
        <f t="shared" si="737"/>
        <v>2</v>
      </c>
      <c r="Z4919" s="21" t="str">
        <f t="shared" si="738"/>
        <v>Saturday</v>
      </c>
      <c r="AA4919" s="21" t="str">
        <f t="shared" si="739"/>
        <v>Monday</v>
      </c>
      <c r="AB4919" s="21" t="str">
        <f>VLOOKUP(U4919,'Currency Sheet'!A:C,3,)</f>
        <v>DOLLAR</v>
      </c>
      <c r="AC4919" s="42" t="str">
        <f>VLOOKUP(P4919,'Customer List'!B:D,3,)</f>
        <v>OutStation</v>
      </c>
    </row>
    <row r="4920" spans="1:29" x14ac:dyDescent="0.25">
      <c r="A4920" s="21">
        <f t="shared" si="740"/>
        <v>4917</v>
      </c>
      <c r="B4920" s="21" t="s">
        <v>6465</v>
      </c>
      <c r="C4920" s="30">
        <v>45996</v>
      </c>
      <c r="D4920" s="30">
        <v>46000</v>
      </c>
      <c r="E4920" s="47">
        <v>133.80000000000001</v>
      </c>
      <c r="F4920" s="47">
        <f t="shared" si="735"/>
        <v>11774.400000000001</v>
      </c>
      <c r="G4920" s="48">
        <f t="shared" si="736"/>
        <v>11774.400000000001</v>
      </c>
      <c r="H4920" s="21">
        <v>550502</v>
      </c>
      <c r="I4920" s="21" t="s">
        <v>6538</v>
      </c>
      <c r="J4920" s="21">
        <v>1</v>
      </c>
      <c r="K4920" s="21">
        <v>1</v>
      </c>
      <c r="L4920" s="21">
        <f t="shared" si="734"/>
        <v>0</v>
      </c>
      <c r="M4920" s="21" t="s">
        <v>6655</v>
      </c>
      <c r="N4920" s="30">
        <v>46004</v>
      </c>
      <c r="O4920" s="48">
        <v>20739</v>
      </c>
      <c r="P4920" s="21" t="s">
        <v>211</v>
      </c>
      <c r="Q4920" s="21">
        <v>58159344246</v>
      </c>
      <c r="R4920" s="21" t="s">
        <v>5912</v>
      </c>
      <c r="S4920" s="3">
        <v>-20</v>
      </c>
      <c r="T4920" s="37"/>
      <c r="U4920" s="21" t="s">
        <v>18</v>
      </c>
      <c r="V4920" s="21" t="str">
        <f>VLOOKUP(P4920,'Customer List'!B:C,2,)</f>
        <v>Banglore</v>
      </c>
      <c r="W4920" s="38"/>
      <c r="X4920" s="30">
        <v>46006</v>
      </c>
      <c r="Y4920" s="21">
        <f t="shared" si="737"/>
        <v>2</v>
      </c>
      <c r="Z4920" s="21" t="str">
        <f t="shared" si="738"/>
        <v>Saturday</v>
      </c>
      <c r="AA4920" s="21" t="str">
        <f t="shared" si="739"/>
        <v>Monday</v>
      </c>
      <c r="AB4920" s="21" t="str">
        <f>VLOOKUP(U4920,'Currency Sheet'!A:C,3,)</f>
        <v>DOLLAR</v>
      </c>
      <c r="AC4920" s="42" t="str">
        <f>VLOOKUP(P4920,'Customer List'!B:D,3,)</f>
        <v>OutStation</v>
      </c>
    </row>
    <row r="4921" spans="1:29" x14ac:dyDescent="0.25">
      <c r="A4921" s="21">
        <f t="shared" si="740"/>
        <v>4918</v>
      </c>
      <c r="B4921" s="21" t="s">
        <v>6465</v>
      </c>
      <c r="C4921" s="30">
        <v>45996</v>
      </c>
      <c r="D4921" s="30">
        <v>46000</v>
      </c>
      <c r="E4921" s="47">
        <v>51</v>
      </c>
      <c r="F4921" s="47">
        <f t="shared" si="735"/>
        <v>4488</v>
      </c>
      <c r="G4921" s="48">
        <f t="shared" si="736"/>
        <v>4488</v>
      </c>
      <c r="H4921" s="21">
        <v>567903</v>
      </c>
      <c r="I4921" s="21" t="s">
        <v>6539</v>
      </c>
      <c r="J4921" s="21">
        <v>1</v>
      </c>
      <c r="K4921" s="21"/>
      <c r="L4921" s="21">
        <f t="shared" si="734"/>
        <v>1</v>
      </c>
      <c r="M4921" s="21"/>
      <c r="N4921" s="30"/>
      <c r="O4921" s="48"/>
      <c r="P4921" s="21" t="s">
        <v>3686</v>
      </c>
      <c r="Q4921" s="21"/>
      <c r="R4921" s="21"/>
      <c r="S4921" s="3">
        <v>4</v>
      </c>
      <c r="T4921" s="37"/>
      <c r="U4921" s="21" t="s">
        <v>18</v>
      </c>
      <c r="V4921" s="21" t="str">
        <f>VLOOKUP(P4921,'Customer List'!B:C,2,)</f>
        <v>Unknown</v>
      </c>
      <c r="W4921" s="38" t="s">
        <v>6628</v>
      </c>
      <c r="X4921" s="30" t="str">
        <f t="shared" si="741"/>
        <v/>
      </c>
      <c r="Y4921" s="21" t="str">
        <f t="shared" si="737"/>
        <v/>
      </c>
      <c r="Z4921" s="21" t="str">
        <f t="shared" si="738"/>
        <v/>
      </c>
      <c r="AA4921" s="21" t="str">
        <f t="shared" si="739"/>
        <v/>
      </c>
      <c r="AB4921" s="21" t="str">
        <f>VLOOKUP(U4921,'Currency Sheet'!A:C,3,)</f>
        <v>DOLLAR</v>
      </c>
      <c r="AC4921" s="42" t="str">
        <f>VLOOKUP(P4921,'Customer List'!B:D,3,)</f>
        <v>Unknown</v>
      </c>
    </row>
    <row r="4922" spans="1:29" x14ac:dyDescent="0.25">
      <c r="A4922" s="21">
        <f t="shared" si="740"/>
        <v>4919</v>
      </c>
      <c r="B4922" s="21" t="s">
        <v>6465</v>
      </c>
      <c r="C4922" s="30">
        <v>45996</v>
      </c>
      <c r="D4922" s="30">
        <v>46000</v>
      </c>
      <c r="E4922" s="47">
        <v>135.6</v>
      </c>
      <c r="F4922" s="47">
        <f t="shared" si="735"/>
        <v>11932.8</v>
      </c>
      <c r="G4922" s="48">
        <f t="shared" si="736"/>
        <v>11932.8</v>
      </c>
      <c r="H4922" s="21">
        <v>640908</v>
      </c>
      <c r="I4922" s="21" t="s">
        <v>5204</v>
      </c>
      <c r="J4922" s="21">
        <v>1</v>
      </c>
      <c r="K4922" s="21"/>
      <c r="L4922" s="21">
        <f t="shared" si="734"/>
        <v>1</v>
      </c>
      <c r="M4922" s="21"/>
      <c r="N4922" s="30"/>
      <c r="O4922" s="48"/>
      <c r="P4922" s="21" t="s">
        <v>6460</v>
      </c>
      <c r="Q4922" s="21"/>
      <c r="R4922" s="21"/>
      <c r="S4922" s="3">
        <v>4</v>
      </c>
      <c r="T4922" s="37"/>
      <c r="U4922" s="21" t="s">
        <v>18</v>
      </c>
      <c r="V4922" s="21" t="str">
        <f>VLOOKUP(P4922,'Customer List'!B:C,2,)</f>
        <v>VARANASI</v>
      </c>
      <c r="W4922" s="38" t="s">
        <v>6624</v>
      </c>
      <c r="X4922" s="30" t="str">
        <f t="shared" si="741"/>
        <v/>
      </c>
      <c r="Y4922" s="21" t="str">
        <f t="shared" si="737"/>
        <v/>
      </c>
      <c r="Z4922" s="21" t="str">
        <f t="shared" si="738"/>
        <v/>
      </c>
      <c r="AA4922" s="21" t="str">
        <f t="shared" si="739"/>
        <v/>
      </c>
      <c r="AB4922" s="21" t="str">
        <f>VLOOKUP(U4922,'Currency Sheet'!A:C,3,)</f>
        <v>DOLLAR</v>
      </c>
      <c r="AC4922" s="42" t="str">
        <f>VLOOKUP(P4922,'Customer List'!B:D,3,)</f>
        <v>OutStation</v>
      </c>
    </row>
    <row r="4923" spans="1:29" x14ac:dyDescent="0.25">
      <c r="A4923" s="21">
        <f t="shared" si="740"/>
        <v>4920</v>
      </c>
      <c r="B4923" s="21" t="s">
        <v>6465</v>
      </c>
      <c r="C4923" s="30">
        <v>45996</v>
      </c>
      <c r="D4923" s="30">
        <v>46000</v>
      </c>
      <c r="E4923" s="47">
        <v>193.8</v>
      </c>
      <c r="F4923" s="47">
        <f t="shared" si="735"/>
        <v>17054.400000000001</v>
      </c>
      <c r="G4923" s="48">
        <f t="shared" si="736"/>
        <v>17054.400000000001</v>
      </c>
      <c r="H4923" s="21">
        <v>663104</v>
      </c>
      <c r="I4923" s="21" t="s">
        <v>6540</v>
      </c>
      <c r="J4923" s="21">
        <v>1</v>
      </c>
      <c r="K4923" s="21"/>
      <c r="L4923" s="21">
        <f t="shared" si="734"/>
        <v>1</v>
      </c>
      <c r="M4923" s="21"/>
      <c r="N4923" s="30"/>
      <c r="O4923" s="48"/>
      <c r="P4923" s="21" t="s">
        <v>332</v>
      </c>
      <c r="Q4923" s="21"/>
      <c r="R4923" s="21"/>
      <c r="S4923" s="3">
        <v>4</v>
      </c>
      <c r="T4923" s="37"/>
      <c r="U4923" s="21" t="s">
        <v>18</v>
      </c>
      <c r="V4923" s="21" t="str">
        <f>VLOOKUP(P4923,'Customer List'!B:C,2,)</f>
        <v>Banglore</v>
      </c>
      <c r="W4923" s="38" t="s">
        <v>6696</v>
      </c>
      <c r="X4923" s="30" t="str">
        <f t="shared" si="741"/>
        <v/>
      </c>
      <c r="Y4923" s="21" t="str">
        <f t="shared" si="737"/>
        <v/>
      </c>
      <c r="Z4923" s="21" t="str">
        <f t="shared" si="738"/>
        <v/>
      </c>
      <c r="AA4923" s="21" t="str">
        <f t="shared" si="739"/>
        <v/>
      </c>
      <c r="AB4923" s="21" t="str">
        <f>VLOOKUP(U4923,'Currency Sheet'!A:C,3,)</f>
        <v>DOLLAR</v>
      </c>
      <c r="AC4923" s="42" t="str">
        <f>VLOOKUP(P4923,'Customer List'!B:D,3,)</f>
        <v>OutStation</v>
      </c>
    </row>
    <row r="4924" spans="1:29" x14ac:dyDescent="0.25">
      <c r="A4924" s="21">
        <f t="shared" si="740"/>
        <v>4921</v>
      </c>
      <c r="B4924" s="21" t="s">
        <v>6465</v>
      </c>
      <c r="C4924" s="30">
        <v>45996</v>
      </c>
      <c r="D4924" s="30">
        <v>46000</v>
      </c>
      <c r="E4924" s="47">
        <v>1056.5999999999999</v>
      </c>
      <c r="F4924" s="47">
        <f t="shared" si="735"/>
        <v>92980.799999999988</v>
      </c>
      <c r="G4924" s="48">
        <f t="shared" si="736"/>
        <v>92980.799999999988</v>
      </c>
      <c r="H4924" s="21">
        <v>740809</v>
      </c>
      <c r="I4924" s="21" t="s">
        <v>4833</v>
      </c>
      <c r="J4924" s="21">
        <v>1</v>
      </c>
      <c r="K4924" s="21">
        <v>1</v>
      </c>
      <c r="L4924" s="21">
        <f t="shared" si="734"/>
        <v>0</v>
      </c>
      <c r="M4924" s="21" t="s">
        <v>6669</v>
      </c>
      <c r="N4924" s="30">
        <v>46004</v>
      </c>
      <c r="O4924" s="48">
        <v>157169.25</v>
      </c>
      <c r="P4924" s="21" t="s">
        <v>839</v>
      </c>
      <c r="Q4924" s="21">
        <v>58159346722</v>
      </c>
      <c r="R4924" s="21"/>
      <c r="S4924" s="3">
        <v>4</v>
      </c>
      <c r="T4924" s="37"/>
      <c r="U4924" s="21" t="s">
        <v>18</v>
      </c>
      <c r="V4924" s="21" t="str">
        <f>VLOOKUP(P4924,'Customer List'!B:C,2,)</f>
        <v>Hyderabad</v>
      </c>
      <c r="W4924" s="38"/>
      <c r="X4924" s="30" t="str">
        <f t="shared" si="741"/>
        <v/>
      </c>
      <c r="Y4924" s="21" t="str">
        <f t="shared" si="737"/>
        <v/>
      </c>
      <c r="Z4924" s="21" t="str">
        <f t="shared" si="738"/>
        <v>Saturday</v>
      </c>
      <c r="AA4924" s="21" t="str">
        <f t="shared" si="739"/>
        <v/>
      </c>
      <c r="AB4924" s="21" t="str">
        <f>VLOOKUP(U4924,'Currency Sheet'!A:C,3,)</f>
        <v>DOLLAR</v>
      </c>
      <c r="AC4924" s="42" t="str">
        <f>VLOOKUP(P4924,'Customer List'!B:D,3,)</f>
        <v>OutStation</v>
      </c>
    </row>
    <row r="4925" spans="1:29" x14ac:dyDescent="0.25">
      <c r="A4925" s="21">
        <f t="shared" si="740"/>
        <v>4922</v>
      </c>
      <c r="B4925" s="21" t="s">
        <v>6465</v>
      </c>
      <c r="C4925" s="30">
        <v>45996</v>
      </c>
      <c r="D4925" s="30">
        <v>46000</v>
      </c>
      <c r="E4925" s="47">
        <v>1056.5999999999999</v>
      </c>
      <c r="F4925" s="47">
        <f t="shared" si="735"/>
        <v>92980.799999999988</v>
      </c>
      <c r="G4925" s="48">
        <f t="shared" si="736"/>
        <v>185961.59999999998</v>
      </c>
      <c r="H4925" s="21">
        <v>740930</v>
      </c>
      <c r="I4925" s="21" t="s">
        <v>5557</v>
      </c>
      <c r="J4925" s="21">
        <v>2</v>
      </c>
      <c r="K4925" s="21">
        <v>2</v>
      </c>
      <c r="L4925" s="21">
        <f t="shared" si="734"/>
        <v>0</v>
      </c>
      <c r="M4925" s="21" t="s">
        <v>6675</v>
      </c>
      <c r="N4925" s="30">
        <v>46004</v>
      </c>
      <c r="O4925" s="48">
        <v>382136</v>
      </c>
      <c r="P4925" s="21" t="s">
        <v>630</v>
      </c>
      <c r="Q4925" s="21">
        <v>58159344935</v>
      </c>
      <c r="R4925" s="21"/>
      <c r="S4925" s="3">
        <v>4</v>
      </c>
      <c r="T4925" s="37"/>
      <c r="U4925" s="21" t="s">
        <v>18</v>
      </c>
      <c r="V4925" s="21" t="str">
        <f>VLOOKUP(P4925,'Customer List'!B:C,2,)</f>
        <v>Telangana</v>
      </c>
      <c r="W4925" s="38"/>
      <c r="X4925" s="30" t="str">
        <f t="shared" si="741"/>
        <v/>
      </c>
      <c r="Y4925" s="21" t="str">
        <f t="shared" si="737"/>
        <v/>
      </c>
      <c r="Z4925" s="21" t="str">
        <f t="shared" si="738"/>
        <v>Saturday</v>
      </c>
      <c r="AA4925" s="21" t="str">
        <f t="shared" si="739"/>
        <v/>
      </c>
      <c r="AB4925" s="21" t="str">
        <f>VLOOKUP(U4925,'Currency Sheet'!A:C,3,)</f>
        <v>DOLLAR</v>
      </c>
      <c r="AC4925" s="42" t="str">
        <f>VLOOKUP(P4925,'Customer List'!B:D,3,)</f>
        <v>OutStation</v>
      </c>
    </row>
    <row r="4926" spans="1:29" x14ac:dyDescent="0.25">
      <c r="A4926" s="21">
        <f t="shared" si="740"/>
        <v>4923</v>
      </c>
      <c r="B4926" s="21" t="s">
        <v>6542</v>
      </c>
      <c r="C4926" s="30">
        <v>45993</v>
      </c>
      <c r="D4926" s="30">
        <v>46001</v>
      </c>
      <c r="E4926" s="47">
        <v>145.19999999999999</v>
      </c>
      <c r="F4926" s="47">
        <f t="shared" ref="F4926:F4989" si="742">IF(AB4926="DOLLAR",E4926*88,E4926)</f>
        <v>12777.599999999999</v>
      </c>
      <c r="G4926" s="48">
        <f t="shared" ref="G4926:G4989" si="743">F4926*J4926</f>
        <v>12777.599999999999</v>
      </c>
      <c r="H4926" s="21">
        <v>100222</v>
      </c>
      <c r="I4926" s="21" t="s">
        <v>4746</v>
      </c>
      <c r="J4926" s="21">
        <v>1</v>
      </c>
      <c r="K4926" s="21">
        <v>1</v>
      </c>
      <c r="L4926" s="21">
        <f t="shared" si="734"/>
        <v>0</v>
      </c>
      <c r="M4926" s="21" t="s">
        <v>6678</v>
      </c>
      <c r="N4926" s="30">
        <v>46004</v>
      </c>
      <c r="O4926" s="48">
        <v>28132.5</v>
      </c>
      <c r="P4926" s="21" t="s">
        <v>319</v>
      </c>
      <c r="Q4926" s="21">
        <v>58159344574</v>
      </c>
      <c r="R4926" s="21"/>
      <c r="S4926" s="3">
        <v>4</v>
      </c>
      <c r="T4926" s="37"/>
      <c r="U4926" s="21" t="s">
        <v>18</v>
      </c>
      <c r="V4926" s="21" t="str">
        <f>VLOOKUP(P4926,'Customer List'!B:C,2,)</f>
        <v>Gujrat</v>
      </c>
      <c r="W4926" s="38"/>
      <c r="X4926" s="30" t="str">
        <f t="shared" si="741"/>
        <v/>
      </c>
      <c r="Y4926" s="21" t="str">
        <f t="shared" ref="Y4926:Y4989" si="744">IF(X4926="", "", X4926-N4926)</f>
        <v/>
      </c>
      <c r="Z4926" s="21" t="str">
        <f t="shared" ref="Z4926:Z4989" si="745">IF(N4926="", "", TEXT(N4926, "dddd"))</f>
        <v>Saturday</v>
      </c>
      <c r="AA4926" s="21" t="str">
        <f t="shared" ref="AA4926:AA4989" si="746">IF(X4926="", "", TEXT(X4926, "dddd"))</f>
        <v/>
      </c>
      <c r="AB4926" s="21" t="str">
        <f>VLOOKUP(U4926,'Currency Sheet'!A:C,3,)</f>
        <v>DOLLAR</v>
      </c>
      <c r="AC4926" s="42" t="str">
        <f>VLOOKUP(P4926,'Customer List'!B:D,3,)</f>
        <v>OutStation</v>
      </c>
    </row>
    <row r="4927" spans="1:29" x14ac:dyDescent="0.25">
      <c r="A4927" s="21">
        <f t="shared" si="740"/>
        <v>4924</v>
      </c>
      <c r="B4927" s="21" t="s">
        <v>6542</v>
      </c>
      <c r="C4927" s="30">
        <v>45993</v>
      </c>
      <c r="D4927" s="30">
        <v>46001</v>
      </c>
      <c r="E4927" s="47">
        <v>154</v>
      </c>
      <c r="F4927" s="47">
        <f t="shared" si="742"/>
        <v>13552</v>
      </c>
      <c r="G4927" s="48">
        <f t="shared" si="743"/>
        <v>13552</v>
      </c>
      <c r="H4927" s="21">
        <v>100229</v>
      </c>
      <c r="I4927" s="21" t="s">
        <v>4746</v>
      </c>
      <c r="J4927" s="21">
        <v>1</v>
      </c>
      <c r="K4927" s="21">
        <v>1</v>
      </c>
      <c r="L4927" s="21">
        <f t="shared" si="734"/>
        <v>0</v>
      </c>
      <c r="M4927" s="21" t="s">
        <v>6654</v>
      </c>
      <c r="N4927" s="30">
        <v>46004</v>
      </c>
      <c r="O4927" s="48">
        <v>20460</v>
      </c>
      <c r="P4927" s="21" t="s">
        <v>621</v>
      </c>
      <c r="Q4927" s="21">
        <v>58159348520</v>
      </c>
      <c r="R4927" s="21"/>
      <c r="S4927" s="3">
        <v>4</v>
      </c>
      <c r="T4927" s="37"/>
      <c r="U4927" s="21" t="s">
        <v>18</v>
      </c>
      <c r="V4927" s="21" t="str">
        <f>VLOOKUP(P4927,'Customer List'!B:C,2,)</f>
        <v>Hyderabad</v>
      </c>
      <c r="W4927" s="38"/>
      <c r="X4927" s="30" t="str">
        <f t="shared" si="741"/>
        <v/>
      </c>
      <c r="Y4927" s="21" t="str">
        <f t="shared" si="744"/>
        <v/>
      </c>
      <c r="Z4927" s="21" t="str">
        <f t="shared" si="745"/>
        <v>Saturday</v>
      </c>
      <c r="AA4927" s="21" t="str">
        <f t="shared" si="746"/>
        <v/>
      </c>
      <c r="AB4927" s="21" t="str">
        <f>VLOOKUP(U4927,'Currency Sheet'!A:C,3,)</f>
        <v>DOLLAR</v>
      </c>
      <c r="AC4927" s="42" t="str">
        <f>VLOOKUP(P4927,'Customer List'!B:D,3,)</f>
        <v>OutStation</v>
      </c>
    </row>
    <row r="4928" spans="1:29" x14ac:dyDescent="0.25">
      <c r="A4928" s="21">
        <f t="shared" si="740"/>
        <v>4925</v>
      </c>
      <c r="B4928" s="21" t="s">
        <v>6542</v>
      </c>
      <c r="C4928" s="30">
        <v>45993</v>
      </c>
      <c r="D4928" s="30">
        <v>46001</v>
      </c>
      <c r="E4928" s="47">
        <v>60.6</v>
      </c>
      <c r="F4928" s="47">
        <f t="shared" si="742"/>
        <v>5332.8</v>
      </c>
      <c r="G4928" s="48">
        <f t="shared" si="743"/>
        <v>5332.8</v>
      </c>
      <c r="H4928" s="21">
        <v>100273</v>
      </c>
      <c r="I4928" s="21" t="s">
        <v>4746</v>
      </c>
      <c r="J4928" s="21">
        <v>1</v>
      </c>
      <c r="K4928" s="21"/>
      <c r="L4928" s="21">
        <f t="shared" si="734"/>
        <v>1</v>
      </c>
      <c r="M4928" s="21"/>
      <c r="N4928" s="30"/>
      <c r="O4928" s="48"/>
      <c r="P4928" s="21" t="s">
        <v>42</v>
      </c>
      <c r="Q4928" s="21"/>
      <c r="R4928" s="21"/>
      <c r="S4928" s="3">
        <v>4</v>
      </c>
      <c r="T4928" s="37"/>
      <c r="U4928" s="21" t="s">
        <v>18</v>
      </c>
      <c r="V4928" s="21" t="str">
        <f>VLOOKUP(P4928,'Customer List'!B:C,2,)</f>
        <v>Faridabad</v>
      </c>
      <c r="W4928" s="38" t="s">
        <v>605</v>
      </c>
      <c r="X4928" s="30" t="str">
        <f t="shared" si="741"/>
        <v/>
      </c>
      <c r="Y4928" s="21" t="str">
        <f t="shared" si="744"/>
        <v/>
      </c>
      <c r="Z4928" s="21" t="str">
        <f t="shared" si="745"/>
        <v/>
      </c>
      <c r="AA4928" s="21" t="str">
        <f t="shared" si="746"/>
        <v/>
      </c>
      <c r="AB4928" s="21" t="str">
        <f>VLOOKUP(U4928,'Currency Sheet'!A:C,3,)</f>
        <v>DOLLAR</v>
      </c>
      <c r="AC4928" s="42" t="str">
        <f>VLOOKUP(P4928,'Customer List'!B:D,3,)</f>
        <v>Local</v>
      </c>
    </row>
    <row r="4929" spans="1:29" x14ac:dyDescent="0.25">
      <c r="A4929" s="21">
        <f t="shared" si="740"/>
        <v>4926</v>
      </c>
      <c r="B4929" s="21" t="s">
        <v>6542</v>
      </c>
      <c r="C4929" s="30">
        <v>45993</v>
      </c>
      <c r="D4929" s="30">
        <v>46001</v>
      </c>
      <c r="E4929" s="47">
        <v>79.2</v>
      </c>
      <c r="F4929" s="47">
        <f t="shared" si="742"/>
        <v>6969.6</v>
      </c>
      <c r="G4929" s="48">
        <f t="shared" si="743"/>
        <v>6969.6</v>
      </c>
      <c r="H4929" s="21">
        <v>100412</v>
      </c>
      <c r="I4929" s="21" t="s">
        <v>4757</v>
      </c>
      <c r="J4929" s="21">
        <v>1</v>
      </c>
      <c r="K4929" s="21"/>
      <c r="L4929" s="21">
        <f t="shared" si="734"/>
        <v>1</v>
      </c>
      <c r="M4929" s="21"/>
      <c r="N4929" s="30"/>
      <c r="O4929" s="48"/>
      <c r="P4929" s="21" t="s">
        <v>42</v>
      </c>
      <c r="Q4929" s="21"/>
      <c r="R4929" s="21"/>
      <c r="S4929" s="3">
        <v>4</v>
      </c>
      <c r="T4929" s="37"/>
      <c r="U4929" s="21" t="s">
        <v>18</v>
      </c>
      <c r="V4929" s="21" t="str">
        <f>VLOOKUP(P4929,'Customer List'!B:C,2,)</f>
        <v>Faridabad</v>
      </c>
      <c r="W4929" s="38" t="s">
        <v>605</v>
      </c>
      <c r="X4929" s="30" t="str">
        <f t="shared" si="741"/>
        <v/>
      </c>
      <c r="Y4929" s="21" t="str">
        <f t="shared" si="744"/>
        <v/>
      </c>
      <c r="Z4929" s="21" t="str">
        <f t="shared" si="745"/>
        <v/>
      </c>
      <c r="AA4929" s="21" t="str">
        <f t="shared" si="746"/>
        <v/>
      </c>
      <c r="AB4929" s="21" t="str">
        <f>VLOOKUP(U4929,'Currency Sheet'!A:C,3,)</f>
        <v>DOLLAR</v>
      </c>
      <c r="AC4929" s="42" t="str">
        <f>VLOOKUP(P4929,'Customer List'!B:D,3,)</f>
        <v>Local</v>
      </c>
    </row>
    <row r="4930" spans="1:29" x14ac:dyDescent="0.25">
      <c r="A4930" s="21">
        <f t="shared" si="740"/>
        <v>4927</v>
      </c>
      <c r="B4930" s="21" t="s">
        <v>6542</v>
      </c>
      <c r="C4930" s="30">
        <v>45993</v>
      </c>
      <c r="D4930" s="30">
        <v>46001</v>
      </c>
      <c r="E4930" s="47">
        <v>70.8</v>
      </c>
      <c r="F4930" s="47">
        <f t="shared" si="742"/>
        <v>6230.4</v>
      </c>
      <c r="G4930" s="48">
        <f t="shared" si="743"/>
        <v>6230.4</v>
      </c>
      <c r="H4930" s="21">
        <v>100433</v>
      </c>
      <c r="I4930" s="21" t="s">
        <v>4757</v>
      </c>
      <c r="J4930" s="21">
        <v>1</v>
      </c>
      <c r="K4930" s="21"/>
      <c r="L4930" s="21">
        <f t="shared" si="734"/>
        <v>1</v>
      </c>
      <c r="M4930" s="21"/>
      <c r="N4930" s="30"/>
      <c r="O4930" s="48"/>
      <c r="P4930" s="21" t="s">
        <v>254</v>
      </c>
      <c r="Q4930" s="21"/>
      <c r="R4930" s="21"/>
      <c r="S4930" s="3">
        <v>4</v>
      </c>
      <c r="T4930" s="37"/>
      <c r="U4930" s="21" t="s">
        <v>18</v>
      </c>
      <c r="V4930" s="21" t="str">
        <f>VLOOKUP(P4930,'Customer List'!B:C,2,)</f>
        <v>Delhi</v>
      </c>
      <c r="W4930" s="38" t="s">
        <v>605</v>
      </c>
      <c r="X4930" s="30" t="str">
        <f t="shared" si="741"/>
        <v/>
      </c>
      <c r="Y4930" s="21" t="str">
        <f t="shared" si="744"/>
        <v/>
      </c>
      <c r="Z4930" s="21" t="str">
        <f t="shared" si="745"/>
        <v/>
      </c>
      <c r="AA4930" s="21" t="str">
        <f t="shared" si="746"/>
        <v/>
      </c>
      <c r="AB4930" s="21" t="str">
        <f>VLOOKUP(U4930,'Currency Sheet'!A:C,3,)</f>
        <v>DOLLAR</v>
      </c>
      <c r="AC4930" s="42" t="str">
        <f>VLOOKUP(P4930,'Customer List'!B:D,3,)</f>
        <v>Local</v>
      </c>
    </row>
    <row r="4931" spans="1:29" x14ac:dyDescent="0.25">
      <c r="A4931" s="21">
        <f t="shared" si="740"/>
        <v>4928</v>
      </c>
      <c r="B4931" s="21" t="s">
        <v>6542</v>
      </c>
      <c r="C4931" s="30">
        <v>45993</v>
      </c>
      <c r="D4931" s="30">
        <v>46001</v>
      </c>
      <c r="E4931" s="47">
        <v>216.3</v>
      </c>
      <c r="F4931" s="47">
        <f t="shared" si="742"/>
        <v>19034.400000000001</v>
      </c>
      <c r="G4931" s="48">
        <f t="shared" si="743"/>
        <v>19034.400000000001</v>
      </c>
      <c r="H4931" s="21">
        <v>100451</v>
      </c>
      <c r="I4931" s="21" t="s">
        <v>4757</v>
      </c>
      <c r="J4931" s="21">
        <v>1</v>
      </c>
      <c r="K4931" s="21">
        <v>1</v>
      </c>
      <c r="L4931" s="21">
        <f t="shared" si="734"/>
        <v>0</v>
      </c>
      <c r="M4931" s="21" t="s">
        <v>6654</v>
      </c>
      <c r="N4931" s="30">
        <v>46004</v>
      </c>
      <c r="O4931" s="48">
        <v>28737</v>
      </c>
      <c r="P4931" s="21" t="s">
        <v>621</v>
      </c>
      <c r="Q4931" s="21"/>
      <c r="R4931" s="21"/>
      <c r="S4931" s="3">
        <v>4</v>
      </c>
      <c r="T4931" s="37"/>
      <c r="U4931" s="21" t="s">
        <v>18</v>
      </c>
      <c r="V4931" s="21" t="str">
        <f>VLOOKUP(P4931,'Customer List'!B:C,2,)</f>
        <v>Hyderabad</v>
      </c>
      <c r="W4931" s="38"/>
      <c r="X4931" s="30" t="str">
        <f t="shared" si="741"/>
        <v/>
      </c>
      <c r="Y4931" s="21" t="str">
        <f t="shared" si="744"/>
        <v/>
      </c>
      <c r="Z4931" s="21" t="str">
        <f t="shared" si="745"/>
        <v>Saturday</v>
      </c>
      <c r="AA4931" s="21" t="str">
        <f t="shared" si="746"/>
        <v/>
      </c>
      <c r="AB4931" s="21" t="str">
        <f>VLOOKUP(U4931,'Currency Sheet'!A:C,3,)</f>
        <v>DOLLAR</v>
      </c>
      <c r="AC4931" s="42" t="str">
        <f>VLOOKUP(P4931,'Customer List'!B:D,3,)</f>
        <v>OutStation</v>
      </c>
    </row>
    <row r="4932" spans="1:29" x14ac:dyDescent="0.25">
      <c r="A4932" s="21">
        <f t="shared" si="740"/>
        <v>4929</v>
      </c>
      <c r="B4932" s="21" t="s">
        <v>6542</v>
      </c>
      <c r="C4932" s="30">
        <v>45993</v>
      </c>
      <c r="D4932" s="30">
        <v>46001</v>
      </c>
      <c r="E4932" s="47">
        <v>191.1</v>
      </c>
      <c r="F4932" s="47">
        <f t="shared" si="742"/>
        <v>16816.8</v>
      </c>
      <c r="G4932" s="48">
        <f t="shared" si="743"/>
        <v>16816.8</v>
      </c>
      <c r="H4932" s="21">
        <v>100453</v>
      </c>
      <c r="I4932" s="21" t="s">
        <v>4757</v>
      </c>
      <c r="J4932" s="21">
        <v>1</v>
      </c>
      <c r="K4932" s="21"/>
      <c r="L4932" s="21">
        <f t="shared" si="734"/>
        <v>1</v>
      </c>
      <c r="M4932" s="21"/>
      <c r="N4932" s="30"/>
      <c r="O4932" s="48"/>
      <c r="P4932" s="21" t="s">
        <v>625</v>
      </c>
      <c r="Q4932" s="21">
        <v>58159348520</v>
      </c>
      <c r="R4932" s="21"/>
      <c r="S4932" s="3">
        <v>4</v>
      </c>
      <c r="T4932" s="37"/>
      <c r="U4932" s="21" t="s">
        <v>18</v>
      </c>
      <c r="V4932" s="21" t="str">
        <f>VLOOKUP(P4932,'Customer List'!B:C,2,)</f>
        <v>Delhi</v>
      </c>
      <c r="W4932" s="38" t="s">
        <v>605</v>
      </c>
      <c r="X4932" s="30" t="str">
        <f t="shared" si="741"/>
        <v/>
      </c>
      <c r="Y4932" s="21" t="str">
        <f t="shared" si="744"/>
        <v/>
      </c>
      <c r="Z4932" s="21" t="str">
        <f t="shared" si="745"/>
        <v/>
      </c>
      <c r="AA4932" s="21" t="str">
        <f t="shared" si="746"/>
        <v/>
      </c>
      <c r="AB4932" s="21" t="str">
        <f>VLOOKUP(U4932,'Currency Sheet'!A:C,3,)</f>
        <v>DOLLAR</v>
      </c>
      <c r="AC4932" s="42" t="str">
        <f>VLOOKUP(P4932,'Customer List'!B:D,3,)</f>
        <v>Local</v>
      </c>
    </row>
    <row r="4933" spans="1:29" x14ac:dyDescent="0.25">
      <c r="A4933" s="21">
        <f t="shared" si="740"/>
        <v>4930</v>
      </c>
      <c r="B4933" s="21" t="s">
        <v>6542</v>
      </c>
      <c r="C4933" s="30">
        <v>45993</v>
      </c>
      <c r="D4933" s="30">
        <v>46001</v>
      </c>
      <c r="E4933" s="47">
        <v>129</v>
      </c>
      <c r="F4933" s="47">
        <f t="shared" si="742"/>
        <v>11352</v>
      </c>
      <c r="G4933" s="48">
        <f t="shared" si="743"/>
        <v>11352</v>
      </c>
      <c r="H4933" s="21">
        <v>100714</v>
      </c>
      <c r="I4933" s="21" t="s">
        <v>4747</v>
      </c>
      <c r="J4933" s="21">
        <v>1</v>
      </c>
      <c r="K4933" s="21"/>
      <c r="L4933" s="21">
        <f t="shared" si="734"/>
        <v>1</v>
      </c>
      <c r="M4933" s="21"/>
      <c r="N4933" s="30"/>
      <c r="O4933" s="48"/>
      <c r="P4933" s="21" t="s">
        <v>42</v>
      </c>
      <c r="Q4933" s="21"/>
      <c r="R4933" s="21"/>
      <c r="S4933" s="3">
        <v>4</v>
      </c>
      <c r="T4933" s="37"/>
      <c r="U4933" s="21" t="s">
        <v>18</v>
      </c>
      <c r="V4933" s="21" t="str">
        <f>VLOOKUP(P4933,'Customer List'!B:C,2,)</f>
        <v>Faridabad</v>
      </c>
      <c r="W4933" s="38" t="s">
        <v>605</v>
      </c>
      <c r="X4933" s="30" t="str">
        <f t="shared" si="741"/>
        <v/>
      </c>
      <c r="Y4933" s="21" t="str">
        <f t="shared" si="744"/>
        <v/>
      </c>
      <c r="Z4933" s="21" t="str">
        <f t="shared" si="745"/>
        <v/>
      </c>
      <c r="AA4933" s="21" t="str">
        <f t="shared" si="746"/>
        <v/>
      </c>
      <c r="AB4933" s="21" t="str">
        <f>VLOOKUP(U4933,'Currency Sheet'!A:C,3,)</f>
        <v>DOLLAR</v>
      </c>
      <c r="AC4933" s="42" t="str">
        <f>VLOOKUP(P4933,'Customer List'!B:D,3,)</f>
        <v>Local</v>
      </c>
    </row>
    <row r="4934" spans="1:29" x14ac:dyDescent="0.25">
      <c r="A4934" s="21">
        <f t="shared" si="740"/>
        <v>4931</v>
      </c>
      <c r="B4934" s="21" t="s">
        <v>6542</v>
      </c>
      <c r="C4934" s="30">
        <v>45993</v>
      </c>
      <c r="D4934" s="30">
        <v>46001</v>
      </c>
      <c r="E4934" s="47">
        <v>52.2</v>
      </c>
      <c r="F4934" s="47">
        <f t="shared" si="742"/>
        <v>4593.6000000000004</v>
      </c>
      <c r="G4934" s="48">
        <f t="shared" si="743"/>
        <v>4593.6000000000004</v>
      </c>
      <c r="H4934" s="21">
        <v>100733</v>
      </c>
      <c r="I4934" s="21" t="s">
        <v>4747</v>
      </c>
      <c r="J4934" s="21">
        <v>1</v>
      </c>
      <c r="K4934" s="21">
        <v>1</v>
      </c>
      <c r="L4934" s="21">
        <f t="shared" si="734"/>
        <v>0</v>
      </c>
      <c r="M4934" s="21" t="s">
        <v>6654</v>
      </c>
      <c r="N4934" s="30">
        <v>46004</v>
      </c>
      <c r="O4934" s="48">
        <v>8091</v>
      </c>
      <c r="P4934" s="21" t="s">
        <v>621</v>
      </c>
      <c r="Q4934" s="21"/>
      <c r="R4934" s="21"/>
      <c r="S4934" s="3">
        <v>4</v>
      </c>
      <c r="T4934" s="37"/>
      <c r="U4934" s="21" t="s">
        <v>18</v>
      </c>
      <c r="V4934" s="21" t="str">
        <f>VLOOKUP(P4934,'Customer List'!B:C,2,)</f>
        <v>Hyderabad</v>
      </c>
      <c r="W4934" s="38"/>
      <c r="X4934" s="30" t="str">
        <f t="shared" si="741"/>
        <v/>
      </c>
      <c r="Y4934" s="21" t="str">
        <f t="shared" si="744"/>
        <v/>
      </c>
      <c r="Z4934" s="21" t="str">
        <f t="shared" si="745"/>
        <v>Saturday</v>
      </c>
      <c r="AA4934" s="21" t="str">
        <f t="shared" si="746"/>
        <v/>
      </c>
      <c r="AB4934" s="21" t="str">
        <f>VLOOKUP(U4934,'Currency Sheet'!A:C,3,)</f>
        <v>DOLLAR</v>
      </c>
      <c r="AC4934" s="42" t="str">
        <f>VLOOKUP(P4934,'Customer List'!B:D,3,)</f>
        <v>OutStation</v>
      </c>
    </row>
    <row r="4935" spans="1:29" x14ac:dyDescent="0.25">
      <c r="A4935" s="21">
        <f t="shared" si="740"/>
        <v>4932</v>
      </c>
      <c r="B4935" s="21" t="s">
        <v>6542</v>
      </c>
      <c r="C4935" s="30">
        <v>45993</v>
      </c>
      <c r="D4935" s="30">
        <v>46001</v>
      </c>
      <c r="E4935" s="47">
        <v>191.1</v>
      </c>
      <c r="F4935" s="47">
        <f t="shared" si="742"/>
        <v>16816.8</v>
      </c>
      <c r="G4935" s="48">
        <f t="shared" si="743"/>
        <v>16816.8</v>
      </c>
      <c r="H4935" s="21">
        <v>100759</v>
      </c>
      <c r="I4935" s="21" t="s">
        <v>4747</v>
      </c>
      <c r="J4935" s="21">
        <v>1</v>
      </c>
      <c r="K4935" s="21"/>
      <c r="L4935" s="21">
        <f t="shared" si="734"/>
        <v>1</v>
      </c>
      <c r="M4935" s="21"/>
      <c r="N4935" s="30"/>
      <c r="O4935" s="48"/>
      <c r="P4935" s="21" t="s">
        <v>625</v>
      </c>
      <c r="Q4935" s="21">
        <v>58159348520</v>
      </c>
      <c r="R4935" s="21"/>
      <c r="S4935" s="3">
        <v>4</v>
      </c>
      <c r="T4935" s="37"/>
      <c r="U4935" s="21" t="s">
        <v>18</v>
      </c>
      <c r="V4935" s="21" t="str">
        <f>VLOOKUP(P4935,'Customer List'!B:C,2,)</f>
        <v>Delhi</v>
      </c>
      <c r="W4935" s="38" t="s">
        <v>605</v>
      </c>
      <c r="X4935" s="30" t="str">
        <f t="shared" si="741"/>
        <v/>
      </c>
      <c r="Y4935" s="21" t="str">
        <f t="shared" si="744"/>
        <v/>
      </c>
      <c r="Z4935" s="21" t="str">
        <f t="shared" si="745"/>
        <v/>
      </c>
      <c r="AA4935" s="21" t="str">
        <f t="shared" si="746"/>
        <v/>
      </c>
      <c r="AB4935" s="21" t="str">
        <f>VLOOKUP(U4935,'Currency Sheet'!A:C,3,)</f>
        <v>DOLLAR</v>
      </c>
      <c r="AC4935" s="42" t="str">
        <f>VLOOKUP(P4935,'Customer List'!B:D,3,)</f>
        <v>Local</v>
      </c>
    </row>
    <row r="4936" spans="1:29" x14ac:dyDescent="0.25">
      <c r="A4936" s="21">
        <f t="shared" si="740"/>
        <v>4933</v>
      </c>
      <c r="B4936" s="21" t="s">
        <v>6542</v>
      </c>
      <c r="C4936" s="30">
        <v>45993</v>
      </c>
      <c r="D4936" s="30">
        <v>46001</v>
      </c>
      <c r="E4936" s="47">
        <v>175.2</v>
      </c>
      <c r="F4936" s="47">
        <f t="shared" si="742"/>
        <v>15417.599999999999</v>
      </c>
      <c r="G4936" s="48">
        <f t="shared" si="743"/>
        <v>15417.599999999999</v>
      </c>
      <c r="H4936" s="21">
        <v>101228</v>
      </c>
      <c r="I4936" s="21" t="s">
        <v>4748</v>
      </c>
      <c r="J4936" s="21">
        <v>1</v>
      </c>
      <c r="K4936" s="21"/>
      <c r="L4936" s="21">
        <f t="shared" si="734"/>
        <v>1</v>
      </c>
      <c r="M4936" s="21"/>
      <c r="N4936" s="30"/>
      <c r="O4936" s="48"/>
      <c r="P4936" s="21" t="s">
        <v>625</v>
      </c>
      <c r="Q4936" s="21"/>
      <c r="R4936" s="21"/>
      <c r="S4936" s="3">
        <v>4</v>
      </c>
      <c r="T4936" s="37"/>
      <c r="U4936" s="21" t="s">
        <v>18</v>
      </c>
      <c r="V4936" s="21" t="str">
        <f>VLOOKUP(P4936,'Customer List'!B:C,2,)</f>
        <v>Delhi</v>
      </c>
      <c r="W4936" s="38" t="s">
        <v>605</v>
      </c>
      <c r="X4936" s="30" t="str">
        <f t="shared" si="741"/>
        <v/>
      </c>
      <c r="Y4936" s="21" t="str">
        <f t="shared" si="744"/>
        <v/>
      </c>
      <c r="Z4936" s="21" t="str">
        <f t="shared" si="745"/>
        <v/>
      </c>
      <c r="AA4936" s="21" t="str">
        <f t="shared" si="746"/>
        <v/>
      </c>
      <c r="AB4936" s="21" t="str">
        <f>VLOOKUP(U4936,'Currency Sheet'!A:C,3,)</f>
        <v>DOLLAR</v>
      </c>
      <c r="AC4936" s="42" t="str">
        <f>VLOOKUP(P4936,'Customer List'!B:D,3,)</f>
        <v>Local</v>
      </c>
    </row>
    <row r="4937" spans="1:29" x14ac:dyDescent="0.25">
      <c r="A4937" s="21">
        <f t="shared" si="740"/>
        <v>4934</v>
      </c>
      <c r="B4937" s="21" t="s">
        <v>6542</v>
      </c>
      <c r="C4937" s="30">
        <v>45993</v>
      </c>
      <c r="D4937" s="30">
        <v>46001</v>
      </c>
      <c r="E4937" s="47">
        <v>182.4</v>
      </c>
      <c r="F4937" s="47">
        <f t="shared" si="742"/>
        <v>16051.2</v>
      </c>
      <c r="G4937" s="48">
        <f t="shared" si="743"/>
        <v>16051.2</v>
      </c>
      <c r="H4937" s="21">
        <v>101256</v>
      </c>
      <c r="I4937" s="21" t="s">
        <v>4748</v>
      </c>
      <c r="J4937" s="21">
        <v>1</v>
      </c>
      <c r="K4937" s="21"/>
      <c r="L4937" s="21">
        <f t="shared" si="734"/>
        <v>1</v>
      </c>
      <c r="M4937" s="21"/>
      <c r="N4937" s="30"/>
      <c r="O4937" s="48"/>
      <c r="P4937" s="21" t="s">
        <v>42</v>
      </c>
      <c r="Q4937" s="21"/>
      <c r="R4937" s="21"/>
      <c r="S4937" s="3">
        <v>4</v>
      </c>
      <c r="T4937" s="37"/>
      <c r="U4937" s="21" t="s">
        <v>18</v>
      </c>
      <c r="V4937" s="21" t="str">
        <f>VLOOKUP(P4937,'Customer List'!B:C,2,)</f>
        <v>Faridabad</v>
      </c>
      <c r="W4937" s="38" t="s">
        <v>605</v>
      </c>
      <c r="X4937" s="30" t="str">
        <f t="shared" si="741"/>
        <v/>
      </c>
      <c r="Y4937" s="21" t="str">
        <f t="shared" si="744"/>
        <v/>
      </c>
      <c r="Z4937" s="21" t="str">
        <f t="shared" si="745"/>
        <v/>
      </c>
      <c r="AA4937" s="21" t="str">
        <f t="shared" si="746"/>
        <v/>
      </c>
      <c r="AB4937" s="21" t="str">
        <f>VLOOKUP(U4937,'Currency Sheet'!A:C,3,)</f>
        <v>DOLLAR</v>
      </c>
      <c r="AC4937" s="42" t="str">
        <f>VLOOKUP(P4937,'Customer List'!B:D,3,)</f>
        <v>Local</v>
      </c>
    </row>
    <row r="4938" spans="1:29" x14ac:dyDescent="0.25">
      <c r="A4938" s="21">
        <f t="shared" si="740"/>
        <v>4935</v>
      </c>
      <c r="B4938" s="21" t="s">
        <v>6542</v>
      </c>
      <c r="C4938" s="30">
        <v>45993</v>
      </c>
      <c r="D4938" s="30">
        <v>46001</v>
      </c>
      <c r="E4938" s="47">
        <v>151.80000000000001</v>
      </c>
      <c r="F4938" s="47">
        <f t="shared" si="742"/>
        <v>13358.400000000001</v>
      </c>
      <c r="G4938" s="48">
        <f t="shared" si="743"/>
        <v>13358.400000000001</v>
      </c>
      <c r="H4938" s="21">
        <v>101908</v>
      </c>
      <c r="I4938" s="21" t="s">
        <v>5161</v>
      </c>
      <c r="J4938" s="21">
        <v>1</v>
      </c>
      <c r="K4938" s="21"/>
      <c r="L4938" s="21">
        <f t="shared" si="734"/>
        <v>1</v>
      </c>
      <c r="M4938" s="21"/>
      <c r="N4938" s="30"/>
      <c r="O4938" s="48"/>
      <c r="P4938" s="21" t="s">
        <v>42</v>
      </c>
      <c r="Q4938" s="21"/>
      <c r="R4938" s="21"/>
      <c r="S4938" s="3">
        <v>4</v>
      </c>
      <c r="T4938" s="37"/>
      <c r="U4938" s="21" t="s">
        <v>18</v>
      </c>
      <c r="V4938" s="21" t="str">
        <f>VLOOKUP(P4938,'Customer List'!B:C,2,)</f>
        <v>Faridabad</v>
      </c>
      <c r="W4938" s="38" t="s">
        <v>605</v>
      </c>
      <c r="X4938" s="30" t="str">
        <f t="shared" si="741"/>
        <v/>
      </c>
      <c r="Y4938" s="21" t="str">
        <f t="shared" si="744"/>
        <v/>
      </c>
      <c r="Z4938" s="21" t="str">
        <f t="shared" si="745"/>
        <v/>
      </c>
      <c r="AA4938" s="21" t="str">
        <f t="shared" si="746"/>
        <v/>
      </c>
      <c r="AB4938" s="21" t="str">
        <f>VLOOKUP(U4938,'Currency Sheet'!A:C,3,)</f>
        <v>DOLLAR</v>
      </c>
      <c r="AC4938" s="42" t="str">
        <f>VLOOKUP(P4938,'Customer List'!B:D,3,)</f>
        <v>Local</v>
      </c>
    </row>
    <row r="4939" spans="1:29" x14ac:dyDescent="0.25">
      <c r="A4939" s="21">
        <f t="shared" si="740"/>
        <v>4936</v>
      </c>
      <c r="B4939" s="21" t="s">
        <v>6542</v>
      </c>
      <c r="C4939" s="30">
        <v>45993</v>
      </c>
      <c r="D4939" s="30">
        <v>46001</v>
      </c>
      <c r="E4939" s="47">
        <v>154.80000000000001</v>
      </c>
      <c r="F4939" s="47">
        <f t="shared" si="742"/>
        <v>13622.400000000001</v>
      </c>
      <c r="G4939" s="48">
        <f t="shared" si="743"/>
        <v>13622.400000000001</v>
      </c>
      <c r="H4939" s="21">
        <v>102202</v>
      </c>
      <c r="I4939" s="21" t="s">
        <v>6543</v>
      </c>
      <c r="J4939" s="21">
        <v>1</v>
      </c>
      <c r="K4939" s="21">
        <v>1</v>
      </c>
      <c r="L4939" s="21">
        <f t="shared" si="734"/>
        <v>0</v>
      </c>
      <c r="M4939" s="21" t="s">
        <v>6685</v>
      </c>
      <c r="N4939" s="30">
        <v>46004</v>
      </c>
      <c r="O4939" s="48">
        <v>19597.68</v>
      </c>
      <c r="P4939" s="21" t="s">
        <v>276</v>
      </c>
      <c r="Q4939" s="21"/>
      <c r="R4939" s="21"/>
      <c r="S4939" s="3">
        <v>4</v>
      </c>
      <c r="T4939" s="37"/>
      <c r="U4939" s="21" t="s">
        <v>18</v>
      </c>
      <c r="V4939" s="21" t="str">
        <f>VLOOKUP(P4939,'Customer List'!B:C,2,)</f>
        <v>Pune</v>
      </c>
      <c r="W4939" s="38"/>
      <c r="X4939" s="30" t="str">
        <f t="shared" si="741"/>
        <v/>
      </c>
      <c r="Y4939" s="21" t="str">
        <f t="shared" si="744"/>
        <v/>
      </c>
      <c r="Z4939" s="21" t="str">
        <f t="shared" si="745"/>
        <v>Saturday</v>
      </c>
      <c r="AA4939" s="21" t="str">
        <f t="shared" si="746"/>
        <v/>
      </c>
      <c r="AB4939" s="21" t="str">
        <f>VLOOKUP(U4939,'Currency Sheet'!A:C,3,)</f>
        <v>DOLLAR</v>
      </c>
      <c r="AC4939" s="42" t="str">
        <f>VLOOKUP(P4939,'Customer List'!B:D,3,)</f>
        <v>OutStation</v>
      </c>
    </row>
    <row r="4940" spans="1:29" x14ac:dyDescent="0.25">
      <c r="A4940" s="21">
        <f t="shared" si="740"/>
        <v>4937</v>
      </c>
      <c r="B4940" s="21" t="s">
        <v>6542</v>
      </c>
      <c r="C4940" s="30">
        <v>45993</v>
      </c>
      <c r="D4940" s="30">
        <v>46001</v>
      </c>
      <c r="E4940" s="47">
        <v>63</v>
      </c>
      <c r="F4940" s="47">
        <f t="shared" si="742"/>
        <v>5544</v>
      </c>
      <c r="G4940" s="48">
        <f t="shared" si="743"/>
        <v>5544</v>
      </c>
      <c r="H4940" s="21">
        <v>103012</v>
      </c>
      <c r="I4940" s="21" t="s">
        <v>5163</v>
      </c>
      <c r="J4940" s="21">
        <v>1</v>
      </c>
      <c r="K4940" s="21">
        <v>1</v>
      </c>
      <c r="L4940" s="21">
        <f t="shared" si="734"/>
        <v>0</v>
      </c>
      <c r="M4940" s="21" t="s">
        <v>6654</v>
      </c>
      <c r="N4940" s="30">
        <v>46004</v>
      </c>
      <c r="O4940" s="48">
        <v>9765</v>
      </c>
      <c r="P4940" s="21" t="s">
        <v>621</v>
      </c>
      <c r="Q4940" s="21">
        <v>58159345996</v>
      </c>
      <c r="R4940" s="21"/>
      <c r="S4940" s="3">
        <v>4</v>
      </c>
      <c r="T4940" s="37"/>
      <c r="U4940" s="21" t="s">
        <v>18</v>
      </c>
      <c r="V4940" s="21" t="str">
        <f>VLOOKUP(P4940,'Customer List'!B:C,2,)</f>
        <v>Hyderabad</v>
      </c>
      <c r="W4940" s="38"/>
      <c r="X4940" s="30" t="str">
        <f t="shared" si="741"/>
        <v/>
      </c>
      <c r="Y4940" s="21" t="str">
        <f t="shared" si="744"/>
        <v/>
      </c>
      <c r="Z4940" s="21" t="str">
        <f t="shared" si="745"/>
        <v>Saturday</v>
      </c>
      <c r="AA4940" s="21" t="str">
        <f t="shared" si="746"/>
        <v/>
      </c>
      <c r="AB4940" s="21" t="str">
        <f>VLOOKUP(U4940,'Currency Sheet'!A:C,3,)</f>
        <v>DOLLAR</v>
      </c>
      <c r="AC4940" s="42" t="str">
        <f>VLOOKUP(P4940,'Customer List'!B:D,3,)</f>
        <v>OutStation</v>
      </c>
    </row>
    <row r="4941" spans="1:29" x14ac:dyDescent="0.25">
      <c r="A4941" s="21">
        <f t="shared" si="740"/>
        <v>4938</v>
      </c>
      <c r="B4941" s="21" t="s">
        <v>6542</v>
      </c>
      <c r="C4941" s="30">
        <v>45993</v>
      </c>
      <c r="D4941" s="30">
        <v>46001</v>
      </c>
      <c r="E4941" s="47">
        <v>60.6</v>
      </c>
      <c r="F4941" s="47">
        <f t="shared" si="742"/>
        <v>5332.8</v>
      </c>
      <c r="G4941" s="48">
        <f t="shared" si="743"/>
        <v>5332.8</v>
      </c>
      <c r="H4941" s="21">
        <v>103123</v>
      </c>
      <c r="I4941" s="21" t="s">
        <v>4750</v>
      </c>
      <c r="J4941" s="21">
        <v>1</v>
      </c>
      <c r="K4941" s="21"/>
      <c r="L4941" s="21">
        <f t="shared" si="734"/>
        <v>1</v>
      </c>
      <c r="M4941" s="21"/>
      <c r="N4941" s="30"/>
      <c r="O4941" s="48"/>
      <c r="P4941" s="21" t="s">
        <v>42</v>
      </c>
      <c r="Q4941" s="21">
        <v>58159348520</v>
      </c>
      <c r="R4941" s="21"/>
      <c r="S4941" s="3">
        <v>4</v>
      </c>
      <c r="T4941" s="37"/>
      <c r="U4941" s="21" t="s">
        <v>18</v>
      </c>
      <c r="V4941" s="21" t="str">
        <f>VLOOKUP(P4941,'Customer List'!B:C,2,)</f>
        <v>Faridabad</v>
      </c>
      <c r="W4941" s="38" t="s">
        <v>605</v>
      </c>
      <c r="X4941" s="30" t="str">
        <f t="shared" si="741"/>
        <v/>
      </c>
      <c r="Y4941" s="21" t="str">
        <f t="shared" si="744"/>
        <v/>
      </c>
      <c r="Z4941" s="21" t="str">
        <f t="shared" si="745"/>
        <v/>
      </c>
      <c r="AA4941" s="21" t="str">
        <f t="shared" si="746"/>
        <v/>
      </c>
      <c r="AB4941" s="21" t="str">
        <f>VLOOKUP(U4941,'Currency Sheet'!A:C,3,)</f>
        <v>DOLLAR</v>
      </c>
      <c r="AC4941" s="42" t="str">
        <f>VLOOKUP(P4941,'Customer List'!B:D,3,)</f>
        <v>Local</v>
      </c>
    </row>
    <row r="4942" spans="1:29" x14ac:dyDescent="0.25">
      <c r="A4942" s="21">
        <f t="shared" si="740"/>
        <v>4939</v>
      </c>
      <c r="B4942" s="21" t="s">
        <v>6542</v>
      </c>
      <c r="C4942" s="30">
        <v>45993</v>
      </c>
      <c r="D4942" s="30">
        <v>46001</v>
      </c>
      <c r="E4942" s="47">
        <v>64.2</v>
      </c>
      <c r="F4942" s="47">
        <f t="shared" si="742"/>
        <v>5649.6</v>
      </c>
      <c r="G4942" s="48">
        <f t="shared" si="743"/>
        <v>11299.2</v>
      </c>
      <c r="H4942" s="21">
        <v>103129</v>
      </c>
      <c r="I4942" s="21" t="s">
        <v>4750</v>
      </c>
      <c r="J4942" s="21">
        <v>2</v>
      </c>
      <c r="K4942" s="21"/>
      <c r="L4942" s="21">
        <f t="shared" si="734"/>
        <v>2</v>
      </c>
      <c r="M4942" s="21"/>
      <c r="N4942" s="30"/>
      <c r="O4942" s="48"/>
      <c r="P4942" s="21" t="s">
        <v>42</v>
      </c>
      <c r="Q4942" s="21"/>
      <c r="R4942" s="21"/>
      <c r="S4942" s="3">
        <v>4</v>
      </c>
      <c r="T4942" s="37"/>
      <c r="U4942" s="21" t="s">
        <v>18</v>
      </c>
      <c r="V4942" s="21" t="str">
        <f>VLOOKUP(P4942,'Customer List'!B:C,2,)</f>
        <v>Faridabad</v>
      </c>
      <c r="W4942" s="38" t="s">
        <v>605</v>
      </c>
      <c r="X4942" s="30" t="str">
        <f t="shared" si="741"/>
        <v/>
      </c>
      <c r="Y4942" s="21" t="str">
        <f t="shared" si="744"/>
        <v/>
      </c>
      <c r="Z4942" s="21" t="str">
        <f t="shared" si="745"/>
        <v/>
      </c>
      <c r="AA4942" s="21" t="str">
        <f t="shared" si="746"/>
        <v/>
      </c>
      <c r="AB4942" s="21" t="str">
        <f>VLOOKUP(U4942,'Currency Sheet'!A:C,3,)</f>
        <v>DOLLAR</v>
      </c>
      <c r="AC4942" s="42" t="str">
        <f>VLOOKUP(P4942,'Customer List'!B:D,3,)</f>
        <v>Local</v>
      </c>
    </row>
    <row r="4943" spans="1:29" x14ac:dyDescent="0.25">
      <c r="A4943" s="21">
        <f t="shared" si="740"/>
        <v>4940</v>
      </c>
      <c r="B4943" s="21" t="s">
        <v>6542</v>
      </c>
      <c r="C4943" s="30">
        <v>45993</v>
      </c>
      <c r="D4943" s="30">
        <v>46001</v>
      </c>
      <c r="E4943" s="47">
        <v>169.4</v>
      </c>
      <c r="F4943" s="47">
        <f t="shared" si="742"/>
        <v>14907.2</v>
      </c>
      <c r="G4943" s="48">
        <f t="shared" si="743"/>
        <v>29814.400000000001</v>
      </c>
      <c r="H4943" s="21">
        <v>103138</v>
      </c>
      <c r="I4943" s="21" t="s">
        <v>4750</v>
      </c>
      <c r="J4943" s="21">
        <v>2</v>
      </c>
      <c r="K4943" s="21">
        <v>2</v>
      </c>
      <c r="L4943" s="21">
        <f t="shared" si="734"/>
        <v>0</v>
      </c>
      <c r="M4943" s="21" t="s">
        <v>6654</v>
      </c>
      <c r="N4943" s="30">
        <v>46004</v>
      </c>
      <c r="O4943" s="48">
        <f>2*22506</f>
        <v>45012</v>
      </c>
      <c r="P4943" s="21" t="s">
        <v>621</v>
      </c>
      <c r="Q4943" s="21"/>
      <c r="R4943" s="21"/>
      <c r="S4943" s="3">
        <v>4</v>
      </c>
      <c r="T4943" s="37"/>
      <c r="U4943" s="21" t="s">
        <v>18</v>
      </c>
      <c r="V4943" s="21" t="str">
        <f>VLOOKUP(P4943,'Customer List'!B:C,2,)</f>
        <v>Hyderabad</v>
      </c>
      <c r="W4943" s="38"/>
      <c r="X4943" s="30" t="str">
        <f t="shared" si="741"/>
        <v/>
      </c>
      <c r="Y4943" s="21" t="str">
        <f t="shared" si="744"/>
        <v/>
      </c>
      <c r="Z4943" s="21" t="str">
        <f t="shared" si="745"/>
        <v>Saturday</v>
      </c>
      <c r="AA4943" s="21" t="str">
        <f t="shared" si="746"/>
        <v/>
      </c>
      <c r="AB4943" s="21" t="str">
        <f>VLOOKUP(U4943,'Currency Sheet'!A:C,3,)</f>
        <v>DOLLAR</v>
      </c>
      <c r="AC4943" s="42" t="str">
        <f>VLOOKUP(P4943,'Customer List'!B:D,3,)</f>
        <v>OutStation</v>
      </c>
    </row>
    <row r="4944" spans="1:29" x14ac:dyDescent="0.25">
      <c r="A4944" s="21">
        <f t="shared" si="740"/>
        <v>4941</v>
      </c>
      <c r="B4944" s="21" t="s">
        <v>6542</v>
      </c>
      <c r="C4944" s="30">
        <v>45993</v>
      </c>
      <c r="D4944" s="30">
        <v>46001</v>
      </c>
      <c r="E4944" s="47">
        <v>191.1</v>
      </c>
      <c r="F4944" s="47">
        <f t="shared" si="742"/>
        <v>16816.8</v>
      </c>
      <c r="G4944" s="48">
        <f t="shared" si="743"/>
        <v>16816.8</v>
      </c>
      <c r="H4944" s="21">
        <v>103149</v>
      </c>
      <c r="I4944" s="21" t="s">
        <v>4750</v>
      </c>
      <c r="J4944" s="21">
        <v>1</v>
      </c>
      <c r="K4944" s="21"/>
      <c r="L4944" s="21">
        <f t="shared" si="734"/>
        <v>1</v>
      </c>
      <c r="M4944" s="21"/>
      <c r="N4944" s="30"/>
      <c r="O4944" s="48"/>
      <c r="P4944" s="21" t="s">
        <v>625</v>
      </c>
      <c r="Q4944" s="21">
        <v>58159348520</v>
      </c>
      <c r="R4944" s="21"/>
      <c r="S4944" s="3">
        <v>4</v>
      </c>
      <c r="T4944" s="37"/>
      <c r="U4944" s="21" t="s">
        <v>18</v>
      </c>
      <c r="V4944" s="21" t="str">
        <f>VLOOKUP(P4944,'Customer List'!B:C,2,)</f>
        <v>Delhi</v>
      </c>
      <c r="W4944" s="38" t="s">
        <v>605</v>
      </c>
      <c r="X4944" s="30" t="str">
        <f t="shared" si="741"/>
        <v/>
      </c>
      <c r="Y4944" s="21" t="str">
        <f t="shared" si="744"/>
        <v/>
      </c>
      <c r="Z4944" s="21" t="str">
        <f t="shared" si="745"/>
        <v/>
      </c>
      <c r="AA4944" s="21" t="str">
        <f t="shared" si="746"/>
        <v/>
      </c>
      <c r="AB4944" s="21" t="str">
        <f>VLOOKUP(U4944,'Currency Sheet'!A:C,3,)</f>
        <v>DOLLAR</v>
      </c>
      <c r="AC4944" s="42" t="str">
        <f>VLOOKUP(P4944,'Customer List'!B:D,3,)</f>
        <v>Local</v>
      </c>
    </row>
    <row r="4945" spans="1:29" x14ac:dyDescent="0.25">
      <c r="A4945" s="21">
        <f t="shared" si="740"/>
        <v>4942</v>
      </c>
      <c r="B4945" s="21" t="s">
        <v>6542</v>
      </c>
      <c r="C4945" s="30">
        <v>45993</v>
      </c>
      <c r="D4945" s="30">
        <v>46001</v>
      </c>
      <c r="E4945" s="47">
        <v>126.6</v>
      </c>
      <c r="F4945" s="47">
        <f t="shared" si="742"/>
        <v>11140.8</v>
      </c>
      <c r="G4945" s="48">
        <f t="shared" si="743"/>
        <v>11140.8</v>
      </c>
      <c r="H4945" s="21">
        <v>103210</v>
      </c>
      <c r="I4945" s="21" t="s">
        <v>5530</v>
      </c>
      <c r="J4945" s="21">
        <v>1</v>
      </c>
      <c r="K4945" s="21">
        <v>1</v>
      </c>
      <c r="L4945" s="21">
        <f t="shared" si="734"/>
        <v>0</v>
      </c>
      <c r="M4945" s="21" t="s">
        <v>6690</v>
      </c>
      <c r="N4945" s="30">
        <v>46006</v>
      </c>
      <c r="O4945" s="48">
        <v>22893</v>
      </c>
      <c r="P4945" s="21" t="s">
        <v>26</v>
      </c>
      <c r="Q4945" s="21" t="s">
        <v>6691</v>
      </c>
      <c r="R4945" s="21"/>
      <c r="S4945" s="3">
        <v>4</v>
      </c>
      <c r="T4945" s="37"/>
      <c r="U4945" s="21" t="s">
        <v>18</v>
      </c>
      <c r="V4945" s="21" t="str">
        <f>VLOOKUP(P4945,'Customer List'!B:C,2,)</f>
        <v>Chandigarh</v>
      </c>
      <c r="W4945" s="38"/>
      <c r="X4945" s="30" t="str">
        <f t="shared" si="741"/>
        <v/>
      </c>
      <c r="Y4945" s="21" t="str">
        <f t="shared" si="744"/>
        <v/>
      </c>
      <c r="Z4945" s="21" t="str">
        <f t="shared" si="745"/>
        <v>Monday</v>
      </c>
      <c r="AA4945" s="21" t="str">
        <f t="shared" si="746"/>
        <v/>
      </c>
      <c r="AB4945" s="21" t="str">
        <f>VLOOKUP(U4945,'Currency Sheet'!A:C,3,)</f>
        <v>DOLLAR</v>
      </c>
      <c r="AC4945" s="42" t="str">
        <f>VLOOKUP(P4945,'Customer List'!B:D,3,)</f>
        <v>OutStation</v>
      </c>
    </row>
    <row r="4946" spans="1:29" x14ac:dyDescent="0.25">
      <c r="A4946" s="21">
        <f t="shared" si="740"/>
        <v>4943</v>
      </c>
      <c r="B4946" s="21" t="s">
        <v>6542</v>
      </c>
      <c r="C4946" s="30">
        <v>45993</v>
      </c>
      <c r="D4946" s="30">
        <v>46001</v>
      </c>
      <c r="E4946" s="47">
        <v>64.2</v>
      </c>
      <c r="F4946" s="47">
        <f t="shared" si="742"/>
        <v>5649.6</v>
      </c>
      <c r="G4946" s="48">
        <f t="shared" si="743"/>
        <v>5649.6</v>
      </c>
      <c r="H4946" s="21">
        <v>103233</v>
      </c>
      <c r="I4946" s="21" t="s">
        <v>5530</v>
      </c>
      <c r="J4946" s="21">
        <v>1</v>
      </c>
      <c r="K4946" s="21"/>
      <c r="L4946" s="21">
        <f t="shared" si="734"/>
        <v>1</v>
      </c>
      <c r="M4946" s="21"/>
      <c r="N4946" s="30"/>
      <c r="O4946" s="48"/>
      <c r="P4946" s="21" t="s">
        <v>42</v>
      </c>
      <c r="Q4946" s="21"/>
      <c r="R4946" s="21"/>
      <c r="S4946" s="3">
        <v>4</v>
      </c>
      <c r="T4946" s="37"/>
      <c r="U4946" s="21" t="s">
        <v>18</v>
      </c>
      <c r="V4946" s="21" t="str">
        <f>VLOOKUP(P4946,'Customer List'!B:C,2,)</f>
        <v>Faridabad</v>
      </c>
      <c r="W4946" s="38" t="s">
        <v>6047</v>
      </c>
      <c r="X4946" s="30" t="str">
        <f t="shared" si="741"/>
        <v/>
      </c>
      <c r="Y4946" s="21" t="str">
        <f t="shared" si="744"/>
        <v/>
      </c>
      <c r="Z4946" s="21" t="str">
        <f t="shared" si="745"/>
        <v/>
      </c>
      <c r="AA4946" s="21" t="str">
        <f t="shared" si="746"/>
        <v/>
      </c>
      <c r="AB4946" s="21" t="str">
        <f>VLOOKUP(U4946,'Currency Sheet'!A:C,3,)</f>
        <v>DOLLAR</v>
      </c>
      <c r="AC4946" s="42" t="str">
        <f>VLOOKUP(P4946,'Customer List'!B:D,3,)</f>
        <v>Local</v>
      </c>
    </row>
    <row r="4947" spans="1:29" x14ac:dyDescent="0.25">
      <c r="A4947" s="21">
        <f t="shared" si="740"/>
        <v>4944</v>
      </c>
      <c r="B4947" s="21" t="s">
        <v>6542</v>
      </c>
      <c r="C4947" s="30">
        <v>45993</v>
      </c>
      <c r="D4947" s="30">
        <v>46001</v>
      </c>
      <c r="E4947" s="47">
        <v>137.4</v>
      </c>
      <c r="F4947" s="47">
        <f t="shared" si="742"/>
        <v>12091.2</v>
      </c>
      <c r="G4947" s="48">
        <f t="shared" si="743"/>
        <v>12091.2</v>
      </c>
      <c r="H4947" s="21">
        <v>103260</v>
      </c>
      <c r="I4947" s="21" t="s">
        <v>5530</v>
      </c>
      <c r="J4947" s="21">
        <v>1</v>
      </c>
      <c r="K4947" s="21">
        <v>1</v>
      </c>
      <c r="L4947" s="21">
        <f t="shared" si="734"/>
        <v>0</v>
      </c>
      <c r="M4947" s="21" t="s">
        <v>6654</v>
      </c>
      <c r="N4947" s="30">
        <v>46004</v>
      </c>
      <c r="O4947" s="48">
        <v>21297</v>
      </c>
      <c r="P4947" s="21" t="s">
        <v>621</v>
      </c>
      <c r="Q4947" s="21"/>
      <c r="R4947" s="21"/>
      <c r="S4947" s="3">
        <v>4</v>
      </c>
      <c r="T4947" s="37"/>
      <c r="U4947" s="21" t="s">
        <v>18</v>
      </c>
      <c r="V4947" s="21" t="str">
        <f>VLOOKUP(P4947,'Customer List'!B:C,2,)</f>
        <v>Hyderabad</v>
      </c>
      <c r="W4947" s="38"/>
      <c r="X4947" s="30" t="str">
        <f t="shared" si="741"/>
        <v/>
      </c>
      <c r="Y4947" s="21" t="str">
        <f t="shared" si="744"/>
        <v/>
      </c>
      <c r="Z4947" s="21" t="str">
        <f t="shared" si="745"/>
        <v>Saturday</v>
      </c>
      <c r="AA4947" s="21" t="str">
        <f t="shared" si="746"/>
        <v/>
      </c>
      <c r="AB4947" s="21" t="str">
        <f>VLOOKUP(U4947,'Currency Sheet'!A:C,3,)</f>
        <v>DOLLAR</v>
      </c>
      <c r="AC4947" s="42" t="str">
        <f>VLOOKUP(P4947,'Customer List'!B:D,3,)</f>
        <v>OutStation</v>
      </c>
    </row>
    <row r="4948" spans="1:29" x14ac:dyDescent="0.25">
      <c r="A4948" s="21">
        <f t="shared" si="740"/>
        <v>4945</v>
      </c>
      <c r="B4948" s="21" t="s">
        <v>6542</v>
      </c>
      <c r="C4948" s="30">
        <v>45993</v>
      </c>
      <c r="D4948" s="30">
        <v>46001</v>
      </c>
      <c r="E4948" s="47">
        <v>56.4</v>
      </c>
      <c r="F4948" s="47">
        <f t="shared" si="742"/>
        <v>4963.2</v>
      </c>
      <c r="G4948" s="48">
        <f t="shared" si="743"/>
        <v>4963.2</v>
      </c>
      <c r="H4948" s="21">
        <v>103425</v>
      </c>
      <c r="I4948" s="21" t="s">
        <v>6544</v>
      </c>
      <c r="J4948" s="21">
        <v>1</v>
      </c>
      <c r="K4948" s="21"/>
      <c r="L4948" s="21">
        <f t="shared" si="734"/>
        <v>1</v>
      </c>
      <c r="M4948" s="21"/>
      <c r="N4948" s="30"/>
      <c r="O4948" s="48"/>
      <c r="P4948" s="21" t="s">
        <v>42</v>
      </c>
      <c r="Q4948" s="21">
        <v>58159348520</v>
      </c>
      <c r="R4948" s="21"/>
      <c r="S4948" s="3">
        <v>4</v>
      </c>
      <c r="T4948" s="37"/>
      <c r="U4948" s="21" t="s">
        <v>18</v>
      </c>
      <c r="V4948" s="21" t="str">
        <f>VLOOKUP(P4948,'Customer List'!B:C,2,)</f>
        <v>Faridabad</v>
      </c>
      <c r="W4948" s="38" t="s">
        <v>605</v>
      </c>
      <c r="X4948" s="30" t="str">
        <f t="shared" si="741"/>
        <v/>
      </c>
      <c r="Y4948" s="21" t="str">
        <f t="shared" si="744"/>
        <v/>
      </c>
      <c r="Z4948" s="21" t="str">
        <f t="shared" si="745"/>
        <v/>
      </c>
      <c r="AA4948" s="21" t="str">
        <f t="shared" si="746"/>
        <v/>
      </c>
      <c r="AB4948" s="21" t="str">
        <f>VLOOKUP(U4948,'Currency Sheet'!A:C,3,)</f>
        <v>DOLLAR</v>
      </c>
      <c r="AC4948" s="42" t="str">
        <f>VLOOKUP(P4948,'Customer List'!B:D,3,)</f>
        <v>Local</v>
      </c>
    </row>
    <row r="4949" spans="1:29" x14ac:dyDescent="0.25">
      <c r="A4949" s="21">
        <f t="shared" si="740"/>
        <v>4946</v>
      </c>
      <c r="B4949" s="21" t="s">
        <v>6542</v>
      </c>
      <c r="C4949" s="30">
        <v>45993</v>
      </c>
      <c r="D4949" s="30">
        <v>46001</v>
      </c>
      <c r="E4949" s="47">
        <v>60.6</v>
      </c>
      <c r="F4949" s="47">
        <f t="shared" si="742"/>
        <v>5332.8</v>
      </c>
      <c r="G4949" s="48">
        <f t="shared" si="743"/>
        <v>5332.8</v>
      </c>
      <c r="H4949" s="21">
        <v>103510</v>
      </c>
      <c r="I4949" s="21" t="s">
        <v>6545</v>
      </c>
      <c r="J4949" s="21">
        <v>1</v>
      </c>
      <c r="K4949" s="21"/>
      <c r="L4949" s="21">
        <f t="shared" si="734"/>
        <v>1</v>
      </c>
      <c r="M4949" s="21"/>
      <c r="N4949" s="30"/>
      <c r="O4949" s="48"/>
      <c r="P4949" s="21" t="s">
        <v>42</v>
      </c>
      <c r="Q4949" s="21"/>
      <c r="R4949" s="21"/>
      <c r="S4949" s="3">
        <v>4</v>
      </c>
      <c r="T4949" s="37"/>
      <c r="U4949" s="21" t="s">
        <v>18</v>
      </c>
      <c r="V4949" s="21" t="str">
        <f>VLOOKUP(P4949,'Customer List'!B:C,2,)</f>
        <v>Faridabad</v>
      </c>
      <c r="W4949" s="38" t="s">
        <v>605</v>
      </c>
      <c r="X4949" s="30" t="str">
        <f t="shared" si="741"/>
        <v/>
      </c>
      <c r="Y4949" s="21" t="str">
        <f t="shared" si="744"/>
        <v/>
      </c>
      <c r="Z4949" s="21" t="str">
        <f t="shared" si="745"/>
        <v/>
      </c>
      <c r="AA4949" s="21" t="str">
        <f t="shared" si="746"/>
        <v/>
      </c>
      <c r="AB4949" s="21" t="str">
        <f>VLOOKUP(U4949,'Currency Sheet'!A:C,3,)</f>
        <v>DOLLAR</v>
      </c>
      <c r="AC4949" s="42" t="str">
        <f>VLOOKUP(P4949,'Customer List'!B:D,3,)</f>
        <v>Local</v>
      </c>
    </row>
    <row r="4950" spans="1:29" x14ac:dyDescent="0.25">
      <c r="A4950" s="21">
        <f t="shared" si="740"/>
        <v>4947</v>
      </c>
      <c r="B4950" s="21" t="s">
        <v>6542</v>
      </c>
      <c r="C4950" s="30">
        <v>45993</v>
      </c>
      <c r="D4950" s="30">
        <v>46001</v>
      </c>
      <c r="E4950" s="47">
        <v>67.2</v>
      </c>
      <c r="F4950" s="47">
        <f t="shared" si="742"/>
        <v>5913.6</v>
      </c>
      <c r="G4950" s="48">
        <f t="shared" si="743"/>
        <v>5913.6</v>
      </c>
      <c r="H4950" s="21">
        <v>103519</v>
      </c>
      <c r="I4950" s="21" t="s">
        <v>6545</v>
      </c>
      <c r="J4950" s="21">
        <v>1</v>
      </c>
      <c r="K4950" s="21"/>
      <c r="L4950" s="21">
        <f t="shared" si="734"/>
        <v>1</v>
      </c>
      <c r="M4950" s="21"/>
      <c r="N4950" s="30"/>
      <c r="O4950" s="48"/>
      <c r="P4950" s="21" t="s">
        <v>42</v>
      </c>
      <c r="Q4950" s="21"/>
      <c r="R4950" s="21"/>
      <c r="S4950" s="3">
        <v>4</v>
      </c>
      <c r="T4950" s="37"/>
      <c r="U4950" s="21" t="s">
        <v>18</v>
      </c>
      <c r="V4950" s="21" t="str">
        <f>VLOOKUP(P4950,'Customer List'!B:C,2,)</f>
        <v>Faridabad</v>
      </c>
      <c r="W4950" s="38" t="s">
        <v>605</v>
      </c>
      <c r="X4950" s="30" t="str">
        <f t="shared" si="741"/>
        <v/>
      </c>
      <c r="Y4950" s="21" t="str">
        <f t="shared" si="744"/>
        <v/>
      </c>
      <c r="Z4950" s="21" t="str">
        <f t="shared" si="745"/>
        <v/>
      </c>
      <c r="AA4950" s="21" t="str">
        <f t="shared" si="746"/>
        <v/>
      </c>
      <c r="AB4950" s="21" t="str">
        <f>VLOOKUP(U4950,'Currency Sheet'!A:C,3,)</f>
        <v>DOLLAR</v>
      </c>
      <c r="AC4950" s="42" t="str">
        <f>VLOOKUP(P4950,'Customer List'!B:D,3,)</f>
        <v>Local</v>
      </c>
    </row>
    <row r="4951" spans="1:29" x14ac:dyDescent="0.25">
      <c r="A4951" s="21">
        <f t="shared" si="740"/>
        <v>4948</v>
      </c>
      <c r="B4951" s="21" t="s">
        <v>6542</v>
      </c>
      <c r="C4951" s="30">
        <v>45993</v>
      </c>
      <c r="D4951" s="30">
        <v>46001</v>
      </c>
      <c r="E4951" s="47">
        <v>114</v>
      </c>
      <c r="F4951" s="47">
        <f t="shared" si="742"/>
        <v>10032</v>
      </c>
      <c r="G4951" s="48">
        <f t="shared" si="743"/>
        <v>10032</v>
      </c>
      <c r="H4951" s="21">
        <v>104512</v>
      </c>
      <c r="I4951" s="21" t="s">
        <v>5165</v>
      </c>
      <c r="J4951" s="21">
        <v>1</v>
      </c>
      <c r="K4951" s="21">
        <v>1</v>
      </c>
      <c r="L4951" s="21">
        <f t="shared" si="734"/>
        <v>0</v>
      </c>
      <c r="M4951" s="21" t="s">
        <v>6677</v>
      </c>
      <c r="N4951" s="30">
        <v>46004</v>
      </c>
      <c r="O4951" s="48">
        <v>22087.5</v>
      </c>
      <c r="P4951" s="21" t="s">
        <v>319</v>
      </c>
      <c r="Q4951" s="21">
        <v>58159344574</v>
      </c>
      <c r="R4951" s="21"/>
      <c r="S4951" s="3">
        <v>4</v>
      </c>
      <c r="T4951" s="37"/>
      <c r="U4951" s="21" t="s">
        <v>18</v>
      </c>
      <c r="V4951" s="21" t="str">
        <f>VLOOKUP(P4951,'Customer List'!B:C,2,)</f>
        <v>Gujrat</v>
      </c>
      <c r="W4951" s="38"/>
      <c r="X4951" s="30" t="str">
        <f t="shared" si="741"/>
        <v/>
      </c>
      <c r="Y4951" s="21" t="str">
        <f t="shared" si="744"/>
        <v/>
      </c>
      <c r="Z4951" s="21" t="str">
        <f t="shared" si="745"/>
        <v>Saturday</v>
      </c>
      <c r="AA4951" s="21" t="str">
        <f t="shared" si="746"/>
        <v/>
      </c>
      <c r="AB4951" s="21" t="str">
        <f>VLOOKUP(U4951,'Currency Sheet'!A:C,3,)</f>
        <v>DOLLAR</v>
      </c>
      <c r="AC4951" s="42" t="str">
        <f>VLOOKUP(P4951,'Customer List'!B:D,3,)</f>
        <v>OutStation</v>
      </c>
    </row>
    <row r="4952" spans="1:29" x14ac:dyDescent="0.25">
      <c r="A4952" s="21">
        <f t="shared" si="740"/>
        <v>4949</v>
      </c>
      <c r="B4952" s="21" t="s">
        <v>6542</v>
      </c>
      <c r="C4952" s="30">
        <v>45993</v>
      </c>
      <c r="D4952" s="30">
        <v>46001</v>
      </c>
      <c r="E4952" s="47">
        <v>185.4</v>
      </c>
      <c r="F4952" s="47">
        <f t="shared" si="742"/>
        <v>16315.2</v>
      </c>
      <c r="G4952" s="48">
        <f t="shared" si="743"/>
        <v>16315.2</v>
      </c>
      <c r="H4952" s="21">
        <v>104522</v>
      </c>
      <c r="I4952" s="21" t="s">
        <v>5165</v>
      </c>
      <c r="J4952" s="21">
        <v>1</v>
      </c>
      <c r="K4952" s="21"/>
      <c r="L4952" s="21">
        <f t="shared" si="734"/>
        <v>1</v>
      </c>
      <c r="M4952" s="21"/>
      <c r="N4952" s="30"/>
      <c r="O4952" s="48"/>
      <c r="P4952" s="21" t="s">
        <v>625</v>
      </c>
      <c r="Q4952" s="21"/>
      <c r="R4952" s="21"/>
      <c r="S4952" s="3">
        <v>4</v>
      </c>
      <c r="T4952" s="37"/>
      <c r="U4952" s="21" t="s">
        <v>18</v>
      </c>
      <c r="V4952" s="21" t="str">
        <f>VLOOKUP(P4952,'Customer List'!B:C,2,)</f>
        <v>Delhi</v>
      </c>
      <c r="W4952" s="38" t="s">
        <v>605</v>
      </c>
      <c r="X4952" s="30" t="str">
        <f t="shared" si="741"/>
        <v/>
      </c>
      <c r="Y4952" s="21" t="str">
        <f t="shared" si="744"/>
        <v/>
      </c>
      <c r="Z4952" s="21" t="str">
        <f t="shared" si="745"/>
        <v/>
      </c>
      <c r="AA4952" s="21" t="str">
        <f t="shared" si="746"/>
        <v/>
      </c>
      <c r="AB4952" s="21" t="str">
        <f>VLOOKUP(U4952,'Currency Sheet'!A:C,3,)</f>
        <v>DOLLAR</v>
      </c>
      <c r="AC4952" s="42" t="str">
        <f>VLOOKUP(P4952,'Customer List'!B:D,3,)</f>
        <v>Local</v>
      </c>
    </row>
    <row r="4953" spans="1:29" x14ac:dyDescent="0.25">
      <c r="A4953" s="21">
        <f t="shared" si="740"/>
        <v>4950</v>
      </c>
      <c r="B4953" s="21" t="s">
        <v>6542</v>
      </c>
      <c r="C4953" s="30">
        <v>45993</v>
      </c>
      <c r="D4953" s="30">
        <v>46001</v>
      </c>
      <c r="E4953" s="47">
        <v>60.6</v>
      </c>
      <c r="F4953" s="47">
        <f t="shared" si="742"/>
        <v>5332.8</v>
      </c>
      <c r="G4953" s="48">
        <f t="shared" si="743"/>
        <v>5332.8</v>
      </c>
      <c r="H4953" s="21">
        <v>104717</v>
      </c>
      <c r="I4953" s="21" t="s">
        <v>4751</v>
      </c>
      <c r="J4953" s="21">
        <v>1</v>
      </c>
      <c r="K4953" s="21"/>
      <c r="L4953" s="21">
        <f t="shared" si="734"/>
        <v>1</v>
      </c>
      <c r="M4953" s="21"/>
      <c r="N4953" s="30"/>
      <c r="O4953" s="48"/>
      <c r="P4953" s="21" t="s">
        <v>42</v>
      </c>
      <c r="Q4953" s="21"/>
      <c r="R4953" s="21"/>
      <c r="S4953" s="3">
        <v>4</v>
      </c>
      <c r="T4953" s="37"/>
      <c r="U4953" s="21" t="s">
        <v>18</v>
      </c>
      <c r="V4953" s="21" t="str">
        <f>VLOOKUP(P4953,'Customer List'!B:C,2,)</f>
        <v>Faridabad</v>
      </c>
      <c r="W4953" s="38" t="s">
        <v>605</v>
      </c>
      <c r="X4953" s="30" t="str">
        <f t="shared" si="741"/>
        <v/>
      </c>
      <c r="Y4953" s="21" t="str">
        <f t="shared" si="744"/>
        <v/>
      </c>
      <c r="Z4953" s="21" t="str">
        <f t="shared" si="745"/>
        <v/>
      </c>
      <c r="AA4953" s="21" t="str">
        <f t="shared" si="746"/>
        <v/>
      </c>
      <c r="AB4953" s="21" t="str">
        <f>VLOOKUP(U4953,'Currency Sheet'!A:C,3,)</f>
        <v>DOLLAR</v>
      </c>
      <c r="AC4953" s="42" t="str">
        <f>VLOOKUP(P4953,'Customer List'!B:D,3,)</f>
        <v>Local</v>
      </c>
    </row>
    <row r="4954" spans="1:29" x14ac:dyDescent="0.25">
      <c r="A4954" s="21">
        <f t="shared" si="740"/>
        <v>4951</v>
      </c>
      <c r="B4954" s="21" t="s">
        <v>6542</v>
      </c>
      <c r="C4954" s="30">
        <v>45993</v>
      </c>
      <c r="D4954" s="30">
        <v>46001</v>
      </c>
      <c r="E4954" s="47">
        <v>50.4</v>
      </c>
      <c r="F4954" s="47">
        <f t="shared" si="742"/>
        <v>4435.2</v>
      </c>
      <c r="G4954" s="48">
        <f t="shared" si="743"/>
        <v>4435.2</v>
      </c>
      <c r="H4954" s="21">
        <v>105811</v>
      </c>
      <c r="I4954" s="21" t="s">
        <v>4753</v>
      </c>
      <c r="J4954" s="21">
        <v>1</v>
      </c>
      <c r="K4954" s="21"/>
      <c r="L4954" s="21">
        <f t="shared" si="734"/>
        <v>1</v>
      </c>
      <c r="M4954" s="21"/>
      <c r="N4954" s="30"/>
      <c r="O4954" s="48"/>
      <c r="P4954" s="21" t="s">
        <v>42</v>
      </c>
      <c r="Q4954" s="21"/>
      <c r="R4954" s="21"/>
      <c r="S4954" s="3">
        <v>4</v>
      </c>
      <c r="T4954" s="37"/>
      <c r="U4954" s="21" t="s">
        <v>18</v>
      </c>
      <c r="V4954" s="21" t="str">
        <f>VLOOKUP(P4954,'Customer List'!B:C,2,)</f>
        <v>Faridabad</v>
      </c>
      <c r="W4954" s="38" t="s">
        <v>605</v>
      </c>
      <c r="X4954" s="30" t="str">
        <f t="shared" si="741"/>
        <v/>
      </c>
      <c r="Y4954" s="21" t="str">
        <f t="shared" si="744"/>
        <v/>
      </c>
      <c r="Z4954" s="21" t="str">
        <f t="shared" si="745"/>
        <v/>
      </c>
      <c r="AA4954" s="21" t="str">
        <f t="shared" si="746"/>
        <v/>
      </c>
      <c r="AB4954" s="21" t="str">
        <f>VLOOKUP(U4954,'Currency Sheet'!A:C,3,)</f>
        <v>DOLLAR</v>
      </c>
      <c r="AC4954" s="42" t="str">
        <f>VLOOKUP(P4954,'Customer List'!B:D,3,)</f>
        <v>Local</v>
      </c>
    </row>
    <row r="4955" spans="1:29" x14ac:dyDescent="0.25">
      <c r="A4955" s="21">
        <f t="shared" si="740"/>
        <v>4952</v>
      </c>
      <c r="B4955" s="21" t="s">
        <v>6542</v>
      </c>
      <c r="C4955" s="30">
        <v>45993</v>
      </c>
      <c r="D4955" s="30">
        <v>46001</v>
      </c>
      <c r="E4955" s="47">
        <v>56.4</v>
      </c>
      <c r="F4955" s="47">
        <f t="shared" si="742"/>
        <v>4963.2</v>
      </c>
      <c r="G4955" s="48">
        <f t="shared" si="743"/>
        <v>4963.2</v>
      </c>
      <c r="H4955" s="21">
        <v>105825</v>
      </c>
      <c r="I4955" s="21" t="s">
        <v>4753</v>
      </c>
      <c r="J4955" s="21">
        <v>1</v>
      </c>
      <c r="K4955" s="21"/>
      <c r="L4955" s="21">
        <f t="shared" ref="L4955:L5018" si="747">J4955-K4955</f>
        <v>1</v>
      </c>
      <c r="M4955" s="21"/>
      <c r="N4955" s="30"/>
      <c r="O4955" s="48"/>
      <c r="P4955" s="21" t="s">
        <v>42</v>
      </c>
      <c r="Q4955" s="21"/>
      <c r="R4955" s="21"/>
      <c r="S4955" s="3">
        <v>4</v>
      </c>
      <c r="T4955" s="37"/>
      <c r="U4955" s="21" t="s">
        <v>18</v>
      </c>
      <c r="V4955" s="21" t="str">
        <f>VLOOKUP(P4955,'Customer List'!B:C,2,)</f>
        <v>Faridabad</v>
      </c>
      <c r="W4955" s="38" t="s">
        <v>605</v>
      </c>
      <c r="X4955" s="30" t="str">
        <f t="shared" si="741"/>
        <v/>
      </c>
      <c r="Y4955" s="21" t="str">
        <f t="shared" si="744"/>
        <v/>
      </c>
      <c r="Z4955" s="21" t="str">
        <f t="shared" si="745"/>
        <v/>
      </c>
      <c r="AA4955" s="21" t="str">
        <f t="shared" si="746"/>
        <v/>
      </c>
      <c r="AB4955" s="21" t="str">
        <f>VLOOKUP(U4955,'Currency Sheet'!A:C,3,)</f>
        <v>DOLLAR</v>
      </c>
      <c r="AC4955" s="42" t="str">
        <f>VLOOKUP(P4955,'Customer List'!B:D,3,)</f>
        <v>Local</v>
      </c>
    </row>
    <row r="4956" spans="1:29" x14ac:dyDescent="0.25">
      <c r="A4956" s="21">
        <f t="shared" si="740"/>
        <v>4953</v>
      </c>
      <c r="B4956" s="21" t="s">
        <v>6542</v>
      </c>
      <c r="C4956" s="30">
        <v>45993</v>
      </c>
      <c r="D4956" s="30">
        <v>46001</v>
      </c>
      <c r="E4956" s="47">
        <v>81.599999999999994</v>
      </c>
      <c r="F4956" s="47">
        <f t="shared" si="742"/>
        <v>7180.7999999999993</v>
      </c>
      <c r="G4956" s="48">
        <f t="shared" si="743"/>
        <v>7180.7999999999993</v>
      </c>
      <c r="H4956" s="21">
        <v>107215</v>
      </c>
      <c r="I4956" s="21" t="s">
        <v>6527</v>
      </c>
      <c r="J4956" s="21">
        <v>1</v>
      </c>
      <c r="K4956" s="21">
        <v>1</v>
      </c>
      <c r="L4956" s="21">
        <f t="shared" si="747"/>
        <v>0</v>
      </c>
      <c r="M4956" s="21" t="s">
        <v>6654</v>
      </c>
      <c r="N4956" s="30">
        <v>46004</v>
      </c>
      <c r="O4956" s="48">
        <v>12648</v>
      </c>
      <c r="P4956" s="21" t="s">
        <v>621</v>
      </c>
      <c r="Q4956" s="21">
        <v>58159348520</v>
      </c>
      <c r="R4956" s="21"/>
      <c r="S4956" s="3">
        <v>4</v>
      </c>
      <c r="T4956" s="37"/>
      <c r="U4956" s="21" t="s">
        <v>18</v>
      </c>
      <c r="V4956" s="21" t="str">
        <f>VLOOKUP(P4956,'Customer List'!B:C,2,)</f>
        <v>Hyderabad</v>
      </c>
      <c r="W4956" s="38"/>
      <c r="X4956" s="30" t="str">
        <f t="shared" ref="X4956:X5019" si="748">IF(OR(R4956 = "PRIYANKA MADAM", R4956 = "DEEPAK", R4956 = "PORTER"),N4956,"")</f>
        <v/>
      </c>
      <c r="Y4956" s="21" t="str">
        <f t="shared" si="744"/>
        <v/>
      </c>
      <c r="Z4956" s="21" t="str">
        <f t="shared" si="745"/>
        <v>Saturday</v>
      </c>
      <c r="AA4956" s="21" t="str">
        <f t="shared" si="746"/>
        <v/>
      </c>
      <c r="AB4956" s="21" t="str">
        <f>VLOOKUP(U4956,'Currency Sheet'!A:C,3,)</f>
        <v>DOLLAR</v>
      </c>
      <c r="AC4956" s="42" t="str">
        <f>VLOOKUP(P4956,'Customer List'!B:D,3,)</f>
        <v>OutStation</v>
      </c>
    </row>
    <row r="4957" spans="1:29" x14ac:dyDescent="0.25">
      <c r="A4957" s="21">
        <f t="shared" ref="A4957:A5020" si="749">A4956+1</f>
        <v>4954</v>
      </c>
      <c r="B4957" s="21" t="s">
        <v>6542</v>
      </c>
      <c r="C4957" s="30">
        <v>45993</v>
      </c>
      <c r="D4957" s="30">
        <v>46001</v>
      </c>
      <c r="E4957" s="47">
        <v>135.1</v>
      </c>
      <c r="F4957" s="47">
        <f t="shared" si="742"/>
        <v>11888.8</v>
      </c>
      <c r="G4957" s="48">
        <f t="shared" si="743"/>
        <v>11888.8</v>
      </c>
      <c r="H4957" s="21">
        <v>108127</v>
      </c>
      <c r="I4957" s="21" t="s">
        <v>6032</v>
      </c>
      <c r="J4957" s="21">
        <v>1</v>
      </c>
      <c r="K4957" s="21"/>
      <c r="L4957" s="21">
        <f t="shared" si="747"/>
        <v>1</v>
      </c>
      <c r="M4957" s="21"/>
      <c r="N4957" s="30"/>
      <c r="O4957" s="48"/>
      <c r="P4957" s="21" t="s">
        <v>42</v>
      </c>
      <c r="Q4957" s="21"/>
      <c r="R4957" s="21"/>
      <c r="S4957" s="3">
        <v>4</v>
      </c>
      <c r="T4957" s="37"/>
      <c r="U4957" s="21" t="s">
        <v>18</v>
      </c>
      <c r="V4957" s="21" t="str">
        <f>VLOOKUP(P4957,'Customer List'!B:C,2,)</f>
        <v>Faridabad</v>
      </c>
      <c r="W4957" s="38" t="s">
        <v>605</v>
      </c>
      <c r="X4957" s="30" t="str">
        <f t="shared" si="748"/>
        <v/>
      </c>
      <c r="Y4957" s="21" t="str">
        <f t="shared" si="744"/>
        <v/>
      </c>
      <c r="Z4957" s="21" t="str">
        <f t="shared" si="745"/>
        <v/>
      </c>
      <c r="AA4957" s="21" t="str">
        <f t="shared" si="746"/>
        <v/>
      </c>
      <c r="AB4957" s="21" t="str">
        <f>VLOOKUP(U4957,'Currency Sheet'!A:C,3,)</f>
        <v>DOLLAR</v>
      </c>
      <c r="AC4957" s="42" t="str">
        <f>VLOOKUP(P4957,'Customer List'!B:D,3,)</f>
        <v>Local</v>
      </c>
    </row>
    <row r="4958" spans="1:29" x14ac:dyDescent="0.25">
      <c r="A4958" s="21">
        <f t="shared" si="749"/>
        <v>4955</v>
      </c>
      <c r="B4958" s="21" t="s">
        <v>6542</v>
      </c>
      <c r="C4958" s="30">
        <v>45993</v>
      </c>
      <c r="D4958" s="30">
        <v>46001</v>
      </c>
      <c r="E4958" s="47">
        <v>169.4</v>
      </c>
      <c r="F4958" s="47">
        <f t="shared" si="742"/>
        <v>14907.2</v>
      </c>
      <c r="G4958" s="48">
        <f t="shared" si="743"/>
        <v>14907.2</v>
      </c>
      <c r="H4958" s="21">
        <v>108445</v>
      </c>
      <c r="I4958" s="21" t="s">
        <v>4755</v>
      </c>
      <c r="J4958" s="21">
        <v>1</v>
      </c>
      <c r="K4958" s="21"/>
      <c r="L4958" s="21">
        <f t="shared" si="747"/>
        <v>1</v>
      </c>
      <c r="M4958" s="21"/>
      <c r="N4958" s="30"/>
      <c r="O4958" s="48"/>
      <c r="P4958" s="21" t="s">
        <v>42</v>
      </c>
      <c r="Q4958" s="21"/>
      <c r="R4958" s="21"/>
      <c r="S4958" s="3">
        <v>4</v>
      </c>
      <c r="T4958" s="37"/>
      <c r="U4958" s="21" t="s">
        <v>18</v>
      </c>
      <c r="V4958" s="21" t="str">
        <f>VLOOKUP(P4958,'Customer List'!B:C,2,)</f>
        <v>Faridabad</v>
      </c>
      <c r="W4958" s="38" t="s">
        <v>605</v>
      </c>
      <c r="X4958" s="30" t="str">
        <f t="shared" si="748"/>
        <v/>
      </c>
      <c r="Y4958" s="21" t="str">
        <f t="shared" si="744"/>
        <v/>
      </c>
      <c r="Z4958" s="21" t="str">
        <f t="shared" si="745"/>
        <v/>
      </c>
      <c r="AA4958" s="21" t="str">
        <f t="shared" si="746"/>
        <v/>
      </c>
      <c r="AB4958" s="21" t="str">
        <f>VLOOKUP(U4958,'Currency Sheet'!A:C,3,)</f>
        <v>DOLLAR</v>
      </c>
      <c r="AC4958" s="42" t="str">
        <f>VLOOKUP(P4958,'Customer List'!B:D,3,)</f>
        <v>Local</v>
      </c>
    </row>
    <row r="4959" spans="1:29" x14ac:dyDescent="0.25">
      <c r="A4959" s="21">
        <f t="shared" si="749"/>
        <v>4956</v>
      </c>
      <c r="B4959" s="21" t="s">
        <v>6542</v>
      </c>
      <c r="C4959" s="30">
        <v>45993</v>
      </c>
      <c r="D4959" s="30">
        <v>46001</v>
      </c>
      <c r="E4959" s="47">
        <v>60</v>
      </c>
      <c r="F4959" s="47">
        <f t="shared" si="742"/>
        <v>5280</v>
      </c>
      <c r="G4959" s="48">
        <f t="shared" si="743"/>
        <v>5280</v>
      </c>
      <c r="H4959" s="21">
        <v>109003</v>
      </c>
      <c r="I4959" s="21" t="s">
        <v>6546</v>
      </c>
      <c r="J4959" s="21">
        <v>1</v>
      </c>
      <c r="K4959" s="21"/>
      <c r="L4959" s="21">
        <f t="shared" si="747"/>
        <v>1</v>
      </c>
      <c r="M4959" s="21"/>
      <c r="N4959" s="30"/>
      <c r="O4959" s="48"/>
      <c r="P4959" s="21" t="s">
        <v>42</v>
      </c>
      <c r="Q4959" s="21"/>
      <c r="R4959" s="21"/>
      <c r="S4959" s="3">
        <v>4</v>
      </c>
      <c r="T4959" s="37"/>
      <c r="U4959" s="21" t="s">
        <v>18</v>
      </c>
      <c r="V4959" s="21" t="str">
        <f>VLOOKUP(P4959,'Customer List'!B:C,2,)</f>
        <v>Faridabad</v>
      </c>
      <c r="W4959" s="38" t="s">
        <v>605</v>
      </c>
      <c r="X4959" s="30" t="str">
        <f t="shared" si="748"/>
        <v/>
      </c>
      <c r="Y4959" s="21" t="str">
        <f t="shared" si="744"/>
        <v/>
      </c>
      <c r="Z4959" s="21" t="str">
        <f t="shared" si="745"/>
        <v/>
      </c>
      <c r="AA4959" s="21" t="str">
        <f t="shared" si="746"/>
        <v/>
      </c>
      <c r="AB4959" s="21" t="str">
        <f>VLOOKUP(U4959,'Currency Sheet'!A:C,3,)</f>
        <v>DOLLAR</v>
      </c>
      <c r="AC4959" s="42" t="str">
        <f>VLOOKUP(P4959,'Customer List'!B:D,3,)</f>
        <v>Local</v>
      </c>
    </row>
    <row r="4960" spans="1:29" x14ac:dyDescent="0.25">
      <c r="A4960" s="21">
        <f t="shared" si="749"/>
        <v>4957</v>
      </c>
      <c r="B4960" s="21" t="s">
        <v>6542</v>
      </c>
      <c r="C4960" s="30">
        <v>45993</v>
      </c>
      <c r="D4960" s="30">
        <v>46001</v>
      </c>
      <c r="E4960" s="47">
        <v>69.599999999999994</v>
      </c>
      <c r="F4960" s="47">
        <f t="shared" si="742"/>
        <v>6124.7999999999993</v>
      </c>
      <c r="G4960" s="48">
        <f t="shared" si="743"/>
        <v>6124.7999999999993</v>
      </c>
      <c r="H4960" s="21">
        <v>109814</v>
      </c>
      <c r="I4960" s="21" t="s">
        <v>6547</v>
      </c>
      <c r="J4960" s="21">
        <v>1</v>
      </c>
      <c r="K4960" s="21"/>
      <c r="L4960" s="21">
        <f t="shared" si="747"/>
        <v>1</v>
      </c>
      <c r="M4960" s="21"/>
      <c r="N4960" s="30"/>
      <c r="O4960" s="48"/>
      <c r="P4960" s="21" t="s">
        <v>42</v>
      </c>
      <c r="Q4960" s="21"/>
      <c r="R4960" s="21"/>
      <c r="S4960" s="3">
        <v>4</v>
      </c>
      <c r="T4960" s="37"/>
      <c r="U4960" s="21" t="s">
        <v>18</v>
      </c>
      <c r="V4960" s="21" t="str">
        <f>VLOOKUP(P4960,'Customer List'!B:C,2,)</f>
        <v>Faridabad</v>
      </c>
      <c r="W4960" s="38" t="s">
        <v>605</v>
      </c>
      <c r="X4960" s="30" t="str">
        <f t="shared" si="748"/>
        <v/>
      </c>
      <c r="Y4960" s="21" t="str">
        <f t="shared" si="744"/>
        <v/>
      </c>
      <c r="Z4960" s="21" t="str">
        <f t="shared" si="745"/>
        <v/>
      </c>
      <c r="AA4960" s="21" t="str">
        <f t="shared" si="746"/>
        <v/>
      </c>
      <c r="AB4960" s="21" t="str">
        <f>VLOOKUP(U4960,'Currency Sheet'!A:C,3,)</f>
        <v>DOLLAR</v>
      </c>
      <c r="AC4960" s="42" t="str">
        <f>VLOOKUP(P4960,'Customer List'!B:D,3,)</f>
        <v>Local</v>
      </c>
    </row>
    <row r="4961" spans="1:29" x14ac:dyDescent="0.25">
      <c r="A4961" s="21">
        <f t="shared" si="749"/>
        <v>4958</v>
      </c>
      <c r="B4961" s="21" t="s">
        <v>6542</v>
      </c>
      <c r="C4961" s="30">
        <v>45993</v>
      </c>
      <c r="D4961" s="30">
        <v>46001</v>
      </c>
      <c r="E4961" s="47">
        <v>261.8</v>
      </c>
      <c r="F4961" s="47">
        <f t="shared" si="742"/>
        <v>23038.400000000001</v>
      </c>
      <c r="G4961" s="48">
        <f t="shared" si="743"/>
        <v>23038.400000000001</v>
      </c>
      <c r="H4961" s="21">
        <v>115538</v>
      </c>
      <c r="I4961" s="21" t="s">
        <v>5166</v>
      </c>
      <c r="J4961" s="21">
        <v>1</v>
      </c>
      <c r="K4961" s="21">
        <v>1</v>
      </c>
      <c r="L4961" s="21">
        <f t="shared" si="747"/>
        <v>0</v>
      </c>
      <c r="M4961" s="21" t="s">
        <v>6654</v>
      </c>
      <c r="N4961" s="30">
        <v>46004</v>
      </c>
      <c r="O4961" s="48">
        <v>34782</v>
      </c>
      <c r="P4961" s="21" t="s">
        <v>621</v>
      </c>
      <c r="Q4961" s="21">
        <v>58159348520</v>
      </c>
      <c r="R4961" s="21"/>
      <c r="S4961" s="3">
        <v>4</v>
      </c>
      <c r="T4961" s="37"/>
      <c r="U4961" s="21" t="s">
        <v>18</v>
      </c>
      <c r="V4961" s="21" t="str">
        <f>VLOOKUP(P4961,'Customer List'!B:C,2,)</f>
        <v>Hyderabad</v>
      </c>
      <c r="W4961" s="38"/>
      <c r="X4961" s="30" t="str">
        <f t="shared" si="748"/>
        <v/>
      </c>
      <c r="Y4961" s="21" t="str">
        <f t="shared" si="744"/>
        <v/>
      </c>
      <c r="Z4961" s="21" t="str">
        <f t="shared" si="745"/>
        <v>Saturday</v>
      </c>
      <c r="AA4961" s="21" t="str">
        <f t="shared" si="746"/>
        <v/>
      </c>
      <c r="AB4961" s="21" t="str">
        <f>VLOOKUP(U4961,'Currency Sheet'!A:C,3,)</f>
        <v>DOLLAR</v>
      </c>
      <c r="AC4961" s="42" t="str">
        <f>VLOOKUP(P4961,'Customer List'!B:D,3,)</f>
        <v>OutStation</v>
      </c>
    </row>
    <row r="4962" spans="1:29" x14ac:dyDescent="0.25">
      <c r="A4962" s="21">
        <f t="shared" si="749"/>
        <v>4959</v>
      </c>
      <c r="B4962" s="21" t="s">
        <v>6542</v>
      </c>
      <c r="C4962" s="30">
        <v>45993</v>
      </c>
      <c r="D4962" s="30">
        <v>46001</v>
      </c>
      <c r="E4962" s="47">
        <v>159</v>
      </c>
      <c r="F4962" s="47">
        <f t="shared" si="742"/>
        <v>13992</v>
      </c>
      <c r="G4962" s="48">
        <f t="shared" si="743"/>
        <v>13992</v>
      </c>
      <c r="H4962" s="21">
        <v>115918</v>
      </c>
      <c r="I4962" s="21" t="s">
        <v>6548</v>
      </c>
      <c r="J4962" s="21">
        <v>1</v>
      </c>
      <c r="K4962" s="21"/>
      <c r="L4962" s="21">
        <f t="shared" si="747"/>
        <v>1</v>
      </c>
      <c r="M4962" s="21"/>
      <c r="N4962" s="30"/>
      <c r="O4962" s="48"/>
      <c r="P4962" s="21" t="s">
        <v>42</v>
      </c>
      <c r="Q4962" s="21"/>
      <c r="R4962" s="21"/>
      <c r="S4962" s="3">
        <v>4</v>
      </c>
      <c r="T4962" s="37"/>
      <c r="U4962" s="21" t="s">
        <v>18</v>
      </c>
      <c r="V4962" s="21" t="str">
        <f>VLOOKUP(P4962,'Customer List'!B:C,2,)</f>
        <v>Faridabad</v>
      </c>
      <c r="W4962" s="38" t="s">
        <v>605</v>
      </c>
      <c r="X4962" s="30" t="str">
        <f t="shared" si="748"/>
        <v/>
      </c>
      <c r="Y4962" s="21" t="str">
        <f t="shared" si="744"/>
        <v/>
      </c>
      <c r="Z4962" s="21" t="str">
        <f t="shared" si="745"/>
        <v/>
      </c>
      <c r="AA4962" s="21" t="str">
        <f t="shared" si="746"/>
        <v/>
      </c>
      <c r="AB4962" s="21" t="str">
        <f>VLOOKUP(U4962,'Currency Sheet'!A:C,3,)</f>
        <v>DOLLAR</v>
      </c>
      <c r="AC4962" s="42" t="str">
        <f>VLOOKUP(P4962,'Customer List'!B:D,3,)</f>
        <v>Local</v>
      </c>
    </row>
    <row r="4963" spans="1:29" x14ac:dyDescent="0.25">
      <c r="A4963" s="21">
        <f t="shared" si="749"/>
        <v>4960</v>
      </c>
      <c r="B4963" s="21" t="s">
        <v>6542</v>
      </c>
      <c r="C4963" s="30">
        <v>45993</v>
      </c>
      <c r="D4963" s="30">
        <v>46001</v>
      </c>
      <c r="E4963" s="47">
        <v>74.400000000000006</v>
      </c>
      <c r="F4963" s="47">
        <f t="shared" si="742"/>
        <v>6547.2000000000007</v>
      </c>
      <c r="G4963" s="48">
        <f t="shared" si="743"/>
        <v>6547.2000000000007</v>
      </c>
      <c r="H4963" s="21">
        <v>116425</v>
      </c>
      <c r="I4963" s="21" t="s">
        <v>5822</v>
      </c>
      <c r="J4963" s="21">
        <v>1</v>
      </c>
      <c r="K4963" s="21"/>
      <c r="L4963" s="21">
        <f t="shared" si="747"/>
        <v>1</v>
      </c>
      <c r="M4963" s="21"/>
      <c r="N4963" s="30"/>
      <c r="O4963" s="48"/>
      <c r="P4963" s="21" t="s">
        <v>42</v>
      </c>
      <c r="Q4963" s="21"/>
      <c r="R4963" s="21"/>
      <c r="S4963" s="3">
        <v>4</v>
      </c>
      <c r="T4963" s="37"/>
      <c r="U4963" s="21" t="s">
        <v>18</v>
      </c>
      <c r="V4963" s="21" t="str">
        <f>VLOOKUP(P4963,'Customer List'!B:C,2,)</f>
        <v>Faridabad</v>
      </c>
      <c r="W4963" s="38" t="s">
        <v>605</v>
      </c>
      <c r="X4963" s="30" t="str">
        <f t="shared" si="748"/>
        <v/>
      </c>
      <c r="Y4963" s="21" t="str">
        <f t="shared" si="744"/>
        <v/>
      </c>
      <c r="Z4963" s="21" t="str">
        <f t="shared" si="745"/>
        <v/>
      </c>
      <c r="AA4963" s="21" t="str">
        <f t="shared" si="746"/>
        <v/>
      </c>
      <c r="AB4963" s="21" t="str">
        <f>VLOOKUP(U4963,'Currency Sheet'!A:C,3,)</f>
        <v>DOLLAR</v>
      </c>
      <c r="AC4963" s="42" t="str">
        <f>VLOOKUP(P4963,'Customer List'!B:D,3,)</f>
        <v>Local</v>
      </c>
    </row>
    <row r="4964" spans="1:29" x14ac:dyDescent="0.25">
      <c r="A4964" s="21">
        <f t="shared" si="749"/>
        <v>4961</v>
      </c>
      <c r="B4964" s="21" t="s">
        <v>6542</v>
      </c>
      <c r="C4964" s="30">
        <v>45993</v>
      </c>
      <c r="D4964" s="30">
        <v>46001</v>
      </c>
      <c r="E4964" s="47">
        <v>19.8</v>
      </c>
      <c r="F4964" s="47">
        <f t="shared" si="742"/>
        <v>1742.4</v>
      </c>
      <c r="G4964" s="48">
        <f t="shared" si="743"/>
        <v>1742.4</v>
      </c>
      <c r="H4964" s="21">
        <v>117309</v>
      </c>
      <c r="I4964" s="21" t="s">
        <v>4758</v>
      </c>
      <c r="J4964" s="21">
        <v>1</v>
      </c>
      <c r="K4964" s="21"/>
      <c r="L4964" s="21">
        <f t="shared" si="747"/>
        <v>1</v>
      </c>
      <c r="M4964" s="21"/>
      <c r="N4964" s="30"/>
      <c r="O4964" s="48"/>
      <c r="P4964" s="21" t="s">
        <v>42</v>
      </c>
      <c r="Q4964" s="21"/>
      <c r="R4964" s="21"/>
      <c r="S4964" s="3">
        <v>4</v>
      </c>
      <c r="T4964" s="37"/>
      <c r="U4964" s="21" t="s">
        <v>18</v>
      </c>
      <c r="V4964" s="21" t="str">
        <f>VLOOKUP(P4964,'Customer List'!B:C,2,)</f>
        <v>Faridabad</v>
      </c>
      <c r="W4964" s="38" t="s">
        <v>605</v>
      </c>
      <c r="X4964" s="30" t="str">
        <f t="shared" si="748"/>
        <v/>
      </c>
      <c r="Y4964" s="21" t="str">
        <f t="shared" si="744"/>
        <v/>
      </c>
      <c r="Z4964" s="21" t="str">
        <f t="shared" si="745"/>
        <v/>
      </c>
      <c r="AA4964" s="21" t="str">
        <f t="shared" si="746"/>
        <v/>
      </c>
      <c r="AB4964" s="21" t="str">
        <f>VLOOKUP(U4964,'Currency Sheet'!A:C,3,)</f>
        <v>DOLLAR</v>
      </c>
      <c r="AC4964" s="42" t="str">
        <f>VLOOKUP(P4964,'Customer List'!B:D,3,)</f>
        <v>Local</v>
      </c>
    </row>
    <row r="4965" spans="1:29" x14ac:dyDescent="0.25">
      <c r="A4965" s="21">
        <f t="shared" si="749"/>
        <v>4962</v>
      </c>
      <c r="B4965" s="21" t="s">
        <v>6542</v>
      </c>
      <c r="C4965" s="30">
        <v>45993</v>
      </c>
      <c r="D4965" s="30">
        <v>46001</v>
      </c>
      <c r="E4965" s="47">
        <v>216.3</v>
      </c>
      <c r="F4965" s="47">
        <f t="shared" si="742"/>
        <v>19034.400000000001</v>
      </c>
      <c r="G4965" s="48">
        <f t="shared" si="743"/>
        <v>19034.400000000001</v>
      </c>
      <c r="H4965" s="21">
        <v>117334</v>
      </c>
      <c r="I4965" s="21" t="s">
        <v>4758</v>
      </c>
      <c r="J4965" s="21">
        <v>1</v>
      </c>
      <c r="K4965" s="21"/>
      <c r="L4965" s="21">
        <f t="shared" si="747"/>
        <v>1</v>
      </c>
      <c r="M4965" s="21"/>
      <c r="N4965" s="30"/>
      <c r="O4965" s="48"/>
      <c r="P4965" s="21" t="s">
        <v>42</v>
      </c>
      <c r="Q4965" s="21"/>
      <c r="R4965" s="21"/>
      <c r="S4965" s="3">
        <v>4</v>
      </c>
      <c r="T4965" s="37"/>
      <c r="U4965" s="21" t="s">
        <v>18</v>
      </c>
      <c r="V4965" s="21" t="str">
        <f>VLOOKUP(P4965,'Customer List'!B:C,2,)</f>
        <v>Faridabad</v>
      </c>
      <c r="W4965" s="38" t="s">
        <v>605</v>
      </c>
      <c r="X4965" s="30" t="str">
        <f t="shared" si="748"/>
        <v/>
      </c>
      <c r="Y4965" s="21" t="str">
        <f t="shared" si="744"/>
        <v/>
      </c>
      <c r="Z4965" s="21" t="str">
        <f t="shared" si="745"/>
        <v/>
      </c>
      <c r="AA4965" s="21" t="str">
        <f t="shared" si="746"/>
        <v/>
      </c>
      <c r="AB4965" s="21" t="str">
        <f>VLOOKUP(U4965,'Currency Sheet'!A:C,3,)</f>
        <v>DOLLAR</v>
      </c>
      <c r="AC4965" s="42" t="str">
        <f>VLOOKUP(P4965,'Customer List'!B:D,3,)</f>
        <v>Local</v>
      </c>
    </row>
    <row r="4966" spans="1:29" x14ac:dyDescent="0.25">
      <c r="A4966" s="21">
        <f t="shared" si="749"/>
        <v>4963</v>
      </c>
      <c r="B4966" s="21" t="s">
        <v>6542</v>
      </c>
      <c r="C4966" s="30">
        <v>45993</v>
      </c>
      <c r="D4966" s="30">
        <v>46001</v>
      </c>
      <c r="E4966" s="47">
        <v>207.9</v>
      </c>
      <c r="F4966" s="47">
        <f t="shared" si="742"/>
        <v>18295.2</v>
      </c>
      <c r="G4966" s="48">
        <f t="shared" si="743"/>
        <v>18295.2</v>
      </c>
      <c r="H4966" s="21">
        <v>118227</v>
      </c>
      <c r="I4966" s="21" t="s">
        <v>5167</v>
      </c>
      <c r="J4966" s="21">
        <v>1</v>
      </c>
      <c r="K4966" s="21">
        <v>1</v>
      </c>
      <c r="L4966" s="21">
        <f t="shared" si="747"/>
        <v>0</v>
      </c>
      <c r="M4966" s="21" t="s">
        <v>6639</v>
      </c>
      <c r="N4966" s="30">
        <v>46004</v>
      </c>
      <c r="O4966" s="48">
        <v>25393.5</v>
      </c>
      <c r="P4966" s="21" t="s">
        <v>242</v>
      </c>
      <c r="Q4966" s="21">
        <v>58159344110</v>
      </c>
      <c r="R4966" s="21" t="s">
        <v>5912</v>
      </c>
      <c r="S4966" s="3">
        <v>4</v>
      </c>
      <c r="T4966" s="37"/>
      <c r="U4966" s="21" t="s">
        <v>18</v>
      </c>
      <c r="V4966" s="21" t="str">
        <f>VLOOKUP(P4966,'Customer List'!B:C,2,)</f>
        <v>Mumbai</v>
      </c>
      <c r="W4966" s="38"/>
      <c r="X4966" s="30">
        <v>46006</v>
      </c>
      <c r="Y4966" s="21">
        <f t="shared" si="744"/>
        <v>2</v>
      </c>
      <c r="Z4966" s="21" t="str">
        <f t="shared" si="745"/>
        <v>Saturday</v>
      </c>
      <c r="AA4966" s="21" t="str">
        <f t="shared" si="746"/>
        <v>Monday</v>
      </c>
      <c r="AB4966" s="21" t="str">
        <f>VLOOKUP(U4966,'Currency Sheet'!A:C,3,)</f>
        <v>DOLLAR</v>
      </c>
      <c r="AC4966" s="42" t="str">
        <f>VLOOKUP(P4966,'Customer List'!B:D,3,)</f>
        <v>OutStation</v>
      </c>
    </row>
    <row r="4967" spans="1:29" x14ac:dyDescent="0.25">
      <c r="A4967" s="21">
        <f t="shared" si="749"/>
        <v>4964</v>
      </c>
      <c r="B4967" s="21" t="s">
        <v>6542</v>
      </c>
      <c r="C4967" s="30">
        <v>45993</v>
      </c>
      <c r="D4967" s="30">
        <v>46001</v>
      </c>
      <c r="E4967" s="47">
        <v>196.7</v>
      </c>
      <c r="F4967" s="47">
        <f t="shared" si="742"/>
        <v>17309.599999999999</v>
      </c>
      <c r="G4967" s="48">
        <f t="shared" si="743"/>
        <v>17309.599999999999</v>
      </c>
      <c r="H4967" s="21">
        <v>121129</v>
      </c>
      <c r="I4967" s="21" t="s">
        <v>5061</v>
      </c>
      <c r="J4967" s="21">
        <v>1</v>
      </c>
      <c r="K4967" s="21"/>
      <c r="L4967" s="21">
        <f t="shared" si="747"/>
        <v>1</v>
      </c>
      <c r="M4967" s="21"/>
      <c r="N4967" s="30"/>
      <c r="O4967" s="48"/>
      <c r="P4967" s="21" t="s">
        <v>42</v>
      </c>
      <c r="Q4967" s="21"/>
      <c r="R4967" s="21"/>
      <c r="S4967" s="3">
        <v>4</v>
      </c>
      <c r="T4967" s="37"/>
      <c r="U4967" s="21" t="s">
        <v>18</v>
      </c>
      <c r="V4967" s="21" t="str">
        <f>VLOOKUP(P4967,'Customer List'!B:C,2,)</f>
        <v>Faridabad</v>
      </c>
      <c r="W4967" s="38" t="s">
        <v>605</v>
      </c>
      <c r="X4967" s="30" t="str">
        <f t="shared" si="748"/>
        <v/>
      </c>
      <c r="Y4967" s="21" t="str">
        <f t="shared" si="744"/>
        <v/>
      </c>
      <c r="Z4967" s="21" t="str">
        <f t="shared" si="745"/>
        <v/>
      </c>
      <c r="AA4967" s="21" t="str">
        <f t="shared" si="746"/>
        <v/>
      </c>
      <c r="AB4967" s="21" t="str">
        <f>VLOOKUP(U4967,'Currency Sheet'!A:C,3,)</f>
        <v>DOLLAR</v>
      </c>
      <c r="AC4967" s="42" t="str">
        <f>VLOOKUP(P4967,'Customer List'!B:D,3,)</f>
        <v>Local</v>
      </c>
    </row>
    <row r="4968" spans="1:29" x14ac:dyDescent="0.25">
      <c r="A4968" s="21">
        <f t="shared" si="749"/>
        <v>4965</v>
      </c>
      <c r="B4968" s="21" t="s">
        <v>6542</v>
      </c>
      <c r="C4968" s="30">
        <v>45993</v>
      </c>
      <c r="D4968" s="30">
        <v>46001</v>
      </c>
      <c r="E4968" s="47">
        <v>106.8</v>
      </c>
      <c r="F4968" s="47">
        <f t="shared" si="742"/>
        <v>9398.4</v>
      </c>
      <c r="G4968" s="48">
        <f t="shared" si="743"/>
        <v>9398.4</v>
      </c>
      <c r="H4968" s="21">
        <v>122207</v>
      </c>
      <c r="I4968" s="21" t="s">
        <v>6549</v>
      </c>
      <c r="J4968" s="21">
        <v>1</v>
      </c>
      <c r="K4968" s="21"/>
      <c r="L4968" s="21">
        <f t="shared" si="747"/>
        <v>1</v>
      </c>
      <c r="M4968" s="21"/>
      <c r="N4968" s="30"/>
      <c r="O4968" s="48"/>
      <c r="P4968" s="21" t="s">
        <v>42</v>
      </c>
      <c r="Q4968" s="21"/>
      <c r="R4968" s="21"/>
      <c r="S4968" s="3">
        <v>4</v>
      </c>
      <c r="T4968" s="37"/>
      <c r="U4968" s="21" t="s">
        <v>18</v>
      </c>
      <c r="V4968" s="21" t="str">
        <f>VLOOKUP(P4968,'Customer List'!B:C,2,)</f>
        <v>Faridabad</v>
      </c>
      <c r="W4968" s="38" t="s">
        <v>605</v>
      </c>
      <c r="X4968" s="30" t="str">
        <f t="shared" si="748"/>
        <v/>
      </c>
      <c r="Y4968" s="21" t="str">
        <f t="shared" si="744"/>
        <v/>
      </c>
      <c r="Z4968" s="21" t="str">
        <f t="shared" si="745"/>
        <v/>
      </c>
      <c r="AA4968" s="21" t="str">
        <f t="shared" si="746"/>
        <v/>
      </c>
      <c r="AB4968" s="21" t="str">
        <f>VLOOKUP(U4968,'Currency Sheet'!A:C,3,)</f>
        <v>DOLLAR</v>
      </c>
      <c r="AC4968" s="42" t="str">
        <f>VLOOKUP(P4968,'Customer List'!B:D,3,)</f>
        <v>Local</v>
      </c>
    </row>
    <row r="4969" spans="1:29" x14ac:dyDescent="0.25">
      <c r="A4969" s="21">
        <f t="shared" si="749"/>
        <v>4966</v>
      </c>
      <c r="B4969" s="21" t="s">
        <v>6542</v>
      </c>
      <c r="C4969" s="30">
        <v>45993</v>
      </c>
      <c r="D4969" s="30">
        <v>46001</v>
      </c>
      <c r="E4969" s="47">
        <v>25.8</v>
      </c>
      <c r="F4969" s="47">
        <f t="shared" si="742"/>
        <v>2270.4</v>
      </c>
      <c r="G4969" s="48">
        <f t="shared" si="743"/>
        <v>2270.4</v>
      </c>
      <c r="H4969" s="21">
        <v>123109</v>
      </c>
      <c r="I4969" s="21" t="s">
        <v>4760</v>
      </c>
      <c r="J4969" s="21">
        <v>1</v>
      </c>
      <c r="K4969" s="21"/>
      <c r="L4969" s="21">
        <f t="shared" si="747"/>
        <v>1</v>
      </c>
      <c r="M4969" s="21"/>
      <c r="N4969" s="30"/>
      <c r="O4969" s="48"/>
      <c r="P4969" s="21" t="s">
        <v>42</v>
      </c>
      <c r="Q4969" s="21"/>
      <c r="R4969" s="21"/>
      <c r="S4969" s="3">
        <v>4</v>
      </c>
      <c r="T4969" s="37"/>
      <c r="U4969" s="21" t="s">
        <v>18</v>
      </c>
      <c r="V4969" s="21" t="str">
        <f>VLOOKUP(P4969,'Customer List'!B:C,2,)</f>
        <v>Faridabad</v>
      </c>
      <c r="W4969" s="38" t="s">
        <v>605</v>
      </c>
      <c r="X4969" s="30" t="str">
        <f t="shared" si="748"/>
        <v/>
      </c>
      <c r="Y4969" s="21" t="str">
        <f t="shared" si="744"/>
        <v/>
      </c>
      <c r="Z4969" s="21" t="str">
        <f t="shared" si="745"/>
        <v/>
      </c>
      <c r="AA4969" s="21" t="str">
        <f t="shared" si="746"/>
        <v/>
      </c>
      <c r="AB4969" s="21" t="str">
        <f>VLOOKUP(U4969,'Currency Sheet'!A:C,3,)</f>
        <v>DOLLAR</v>
      </c>
      <c r="AC4969" s="42" t="str">
        <f>VLOOKUP(P4969,'Customer List'!B:D,3,)</f>
        <v>Local</v>
      </c>
    </row>
    <row r="4970" spans="1:29" x14ac:dyDescent="0.25">
      <c r="A4970" s="21">
        <f t="shared" si="749"/>
        <v>4967</v>
      </c>
      <c r="B4970" s="21" t="s">
        <v>6542</v>
      </c>
      <c r="C4970" s="30">
        <v>45993</v>
      </c>
      <c r="D4970" s="30">
        <v>46001</v>
      </c>
      <c r="E4970" s="47">
        <v>63</v>
      </c>
      <c r="F4970" s="47">
        <f t="shared" si="742"/>
        <v>5544</v>
      </c>
      <c r="G4970" s="48">
        <f t="shared" si="743"/>
        <v>5544</v>
      </c>
      <c r="H4970" s="21">
        <v>123113</v>
      </c>
      <c r="I4970" s="21" t="s">
        <v>4760</v>
      </c>
      <c r="J4970" s="21">
        <v>1</v>
      </c>
      <c r="K4970" s="21"/>
      <c r="L4970" s="21">
        <f t="shared" si="747"/>
        <v>1</v>
      </c>
      <c r="M4970" s="21"/>
      <c r="N4970" s="30"/>
      <c r="O4970" s="48"/>
      <c r="P4970" s="21" t="s">
        <v>42</v>
      </c>
      <c r="Q4970" s="21"/>
      <c r="R4970" s="21"/>
      <c r="S4970" s="3">
        <v>4</v>
      </c>
      <c r="T4970" s="37"/>
      <c r="U4970" s="21" t="s">
        <v>18</v>
      </c>
      <c r="V4970" s="21" t="str">
        <f>VLOOKUP(P4970,'Customer List'!B:C,2,)</f>
        <v>Faridabad</v>
      </c>
      <c r="W4970" s="38" t="s">
        <v>605</v>
      </c>
      <c r="X4970" s="30" t="str">
        <f t="shared" si="748"/>
        <v/>
      </c>
      <c r="Y4970" s="21" t="str">
        <f t="shared" si="744"/>
        <v/>
      </c>
      <c r="Z4970" s="21" t="str">
        <f t="shared" si="745"/>
        <v/>
      </c>
      <c r="AA4970" s="21" t="str">
        <f t="shared" si="746"/>
        <v/>
      </c>
      <c r="AB4970" s="21" t="str">
        <f>VLOOKUP(U4970,'Currency Sheet'!A:C,3,)</f>
        <v>DOLLAR</v>
      </c>
      <c r="AC4970" s="42" t="str">
        <f>VLOOKUP(P4970,'Customer List'!B:D,3,)</f>
        <v>Local</v>
      </c>
    </row>
    <row r="4971" spans="1:29" x14ac:dyDescent="0.25">
      <c r="A4971" s="21">
        <f t="shared" si="749"/>
        <v>4968</v>
      </c>
      <c r="B4971" s="21" t="s">
        <v>6542</v>
      </c>
      <c r="C4971" s="30">
        <v>45993</v>
      </c>
      <c r="D4971" s="30">
        <v>46001</v>
      </c>
      <c r="E4971" s="47">
        <v>188.4</v>
      </c>
      <c r="F4971" s="47">
        <f t="shared" si="742"/>
        <v>16579.2</v>
      </c>
      <c r="G4971" s="48">
        <f t="shared" si="743"/>
        <v>16579.2</v>
      </c>
      <c r="H4971" s="21">
        <v>125618</v>
      </c>
      <c r="I4971" s="21" t="s">
        <v>6331</v>
      </c>
      <c r="J4971" s="21">
        <v>1</v>
      </c>
      <c r="K4971" s="21"/>
      <c r="L4971" s="21">
        <f t="shared" si="747"/>
        <v>1</v>
      </c>
      <c r="M4971" s="21"/>
      <c r="N4971" s="30"/>
      <c r="O4971" s="48"/>
      <c r="P4971" s="21" t="s">
        <v>42</v>
      </c>
      <c r="Q4971" s="21"/>
      <c r="R4971" s="21"/>
      <c r="S4971" s="3">
        <v>4</v>
      </c>
      <c r="T4971" s="37"/>
      <c r="U4971" s="21" t="s">
        <v>18</v>
      </c>
      <c r="V4971" s="21" t="str">
        <f>VLOOKUP(P4971,'Customer List'!B:C,2,)</f>
        <v>Faridabad</v>
      </c>
      <c r="W4971" s="38" t="s">
        <v>605</v>
      </c>
      <c r="X4971" s="30" t="str">
        <f t="shared" si="748"/>
        <v/>
      </c>
      <c r="Y4971" s="21" t="str">
        <f t="shared" si="744"/>
        <v/>
      </c>
      <c r="Z4971" s="21" t="str">
        <f t="shared" si="745"/>
        <v/>
      </c>
      <c r="AA4971" s="21" t="str">
        <f t="shared" si="746"/>
        <v/>
      </c>
      <c r="AB4971" s="21" t="str">
        <f>VLOOKUP(U4971,'Currency Sheet'!A:C,3,)</f>
        <v>DOLLAR</v>
      </c>
      <c r="AC4971" s="42" t="str">
        <f>VLOOKUP(P4971,'Customer List'!B:D,3,)</f>
        <v>Local</v>
      </c>
    </row>
    <row r="4972" spans="1:29" x14ac:dyDescent="0.25">
      <c r="A4972" s="21">
        <f t="shared" si="749"/>
        <v>4969</v>
      </c>
      <c r="B4972" s="21" t="s">
        <v>6542</v>
      </c>
      <c r="C4972" s="30">
        <v>45993</v>
      </c>
      <c r="D4972" s="30">
        <v>46001</v>
      </c>
      <c r="E4972" s="47">
        <v>300.3</v>
      </c>
      <c r="F4972" s="47">
        <f t="shared" si="742"/>
        <v>26426.400000000001</v>
      </c>
      <c r="G4972" s="48">
        <f t="shared" si="743"/>
        <v>26426.400000000001</v>
      </c>
      <c r="H4972" s="21">
        <v>126522</v>
      </c>
      <c r="I4972" s="21" t="s">
        <v>6036</v>
      </c>
      <c r="J4972" s="21">
        <v>1</v>
      </c>
      <c r="K4972" s="21"/>
      <c r="L4972" s="21">
        <f t="shared" si="747"/>
        <v>1</v>
      </c>
      <c r="M4972" s="21"/>
      <c r="N4972" s="30"/>
      <c r="O4972" s="48"/>
      <c r="P4972" s="21" t="s">
        <v>42</v>
      </c>
      <c r="Q4972" s="21"/>
      <c r="R4972" s="21"/>
      <c r="S4972" s="3">
        <v>4</v>
      </c>
      <c r="T4972" s="37"/>
      <c r="U4972" s="21" t="s">
        <v>18</v>
      </c>
      <c r="V4972" s="21" t="str">
        <f>VLOOKUP(P4972,'Customer List'!B:C,2,)</f>
        <v>Faridabad</v>
      </c>
      <c r="W4972" s="38" t="s">
        <v>605</v>
      </c>
      <c r="X4972" s="30" t="str">
        <f t="shared" si="748"/>
        <v/>
      </c>
      <c r="Y4972" s="21" t="str">
        <f t="shared" si="744"/>
        <v/>
      </c>
      <c r="Z4972" s="21" t="str">
        <f t="shared" si="745"/>
        <v/>
      </c>
      <c r="AA4972" s="21" t="str">
        <f t="shared" si="746"/>
        <v/>
      </c>
      <c r="AB4972" s="21" t="str">
        <f>VLOOKUP(U4972,'Currency Sheet'!A:C,3,)</f>
        <v>DOLLAR</v>
      </c>
      <c r="AC4972" s="42" t="str">
        <f>VLOOKUP(P4972,'Customer List'!B:D,3,)</f>
        <v>Local</v>
      </c>
    </row>
    <row r="4973" spans="1:29" x14ac:dyDescent="0.25">
      <c r="A4973" s="21">
        <f t="shared" si="749"/>
        <v>4970</v>
      </c>
      <c r="B4973" s="21" t="s">
        <v>6542</v>
      </c>
      <c r="C4973" s="30">
        <v>45993</v>
      </c>
      <c r="D4973" s="30">
        <v>46001</v>
      </c>
      <c r="E4973" s="47">
        <v>53.4</v>
      </c>
      <c r="F4973" s="47">
        <f t="shared" si="742"/>
        <v>4699.2</v>
      </c>
      <c r="G4973" s="48">
        <f t="shared" si="743"/>
        <v>4699.2</v>
      </c>
      <c r="H4973" s="21">
        <v>128005</v>
      </c>
      <c r="I4973" s="21" t="s">
        <v>5839</v>
      </c>
      <c r="J4973" s="21">
        <v>1</v>
      </c>
      <c r="K4973" s="21"/>
      <c r="L4973" s="21">
        <f t="shared" si="747"/>
        <v>1</v>
      </c>
      <c r="M4973" s="21"/>
      <c r="N4973" s="30"/>
      <c r="O4973" s="48"/>
      <c r="P4973" s="21" t="s">
        <v>42</v>
      </c>
      <c r="Q4973" s="21"/>
      <c r="R4973" s="21"/>
      <c r="S4973" s="3">
        <v>4</v>
      </c>
      <c r="T4973" s="37"/>
      <c r="U4973" s="21" t="s">
        <v>18</v>
      </c>
      <c r="V4973" s="21" t="str">
        <f>VLOOKUP(P4973,'Customer List'!B:C,2,)</f>
        <v>Faridabad</v>
      </c>
      <c r="W4973" s="38" t="s">
        <v>605</v>
      </c>
      <c r="X4973" s="30" t="str">
        <f t="shared" si="748"/>
        <v/>
      </c>
      <c r="Y4973" s="21" t="str">
        <f t="shared" si="744"/>
        <v/>
      </c>
      <c r="Z4973" s="21" t="str">
        <f t="shared" si="745"/>
        <v/>
      </c>
      <c r="AA4973" s="21" t="str">
        <f t="shared" si="746"/>
        <v/>
      </c>
      <c r="AB4973" s="21" t="str">
        <f>VLOOKUP(U4973,'Currency Sheet'!A:C,3,)</f>
        <v>DOLLAR</v>
      </c>
      <c r="AC4973" s="42" t="str">
        <f>VLOOKUP(P4973,'Customer List'!B:D,3,)</f>
        <v>Local</v>
      </c>
    </row>
    <row r="4974" spans="1:29" x14ac:dyDescent="0.25">
      <c r="A4974" s="21">
        <f t="shared" si="749"/>
        <v>4971</v>
      </c>
      <c r="B4974" s="21" t="s">
        <v>6542</v>
      </c>
      <c r="C4974" s="30">
        <v>45993</v>
      </c>
      <c r="D4974" s="30">
        <v>46001</v>
      </c>
      <c r="E4974" s="47">
        <v>74.400000000000006</v>
      </c>
      <c r="F4974" s="47">
        <f t="shared" si="742"/>
        <v>6547.2000000000007</v>
      </c>
      <c r="G4974" s="48">
        <f t="shared" si="743"/>
        <v>6547.2000000000007</v>
      </c>
      <c r="H4974" s="21">
        <v>128023</v>
      </c>
      <c r="I4974" s="21" t="s">
        <v>5839</v>
      </c>
      <c r="J4974" s="21">
        <v>1</v>
      </c>
      <c r="K4974" s="21"/>
      <c r="L4974" s="21">
        <f t="shared" si="747"/>
        <v>1</v>
      </c>
      <c r="M4974" s="21"/>
      <c r="N4974" s="30"/>
      <c r="O4974" s="48"/>
      <c r="P4974" s="21" t="s">
        <v>30</v>
      </c>
      <c r="Q4974" s="21"/>
      <c r="R4974" s="21"/>
      <c r="S4974" s="3">
        <v>4</v>
      </c>
      <c r="T4974" s="37"/>
      <c r="U4974" s="21" t="s">
        <v>18</v>
      </c>
      <c r="V4974" s="21" t="str">
        <f>VLOOKUP(P4974,'Customer List'!B:C,2,)</f>
        <v>Delhi</v>
      </c>
      <c r="W4974" s="38" t="s">
        <v>605</v>
      </c>
      <c r="X4974" s="30" t="str">
        <f t="shared" si="748"/>
        <v/>
      </c>
      <c r="Y4974" s="21" t="str">
        <f t="shared" si="744"/>
        <v/>
      </c>
      <c r="Z4974" s="21" t="str">
        <f t="shared" si="745"/>
        <v/>
      </c>
      <c r="AA4974" s="21" t="str">
        <f t="shared" si="746"/>
        <v/>
      </c>
      <c r="AB4974" s="21" t="str">
        <f>VLOOKUP(U4974,'Currency Sheet'!A:C,3,)</f>
        <v>DOLLAR</v>
      </c>
      <c r="AC4974" s="42" t="str">
        <f>VLOOKUP(P4974,'Customer List'!B:D,3,)</f>
        <v>Local</v>
      </c>
    </row>
    <row r="4975" spans="1:29" x14ac:dyDescent="0.25">
      <c r="A4975" s="21">
        <f t="shared" si="749"/>
        <v>4972</v>
      </c>
      <c r="B4975" s="21" t="s">
        <v>6542</v>
      </c>
      <c r="C4975" s="30">
        <v>45993</v>
      </c>
      <c r="D4975" s="30">
        <v>46001</v>
      </c>
      <c r="E4975" s="47">
        <v>216.3</v>
      </c>
      <c r="F4975" s="47">
        <f t="shared" si="742"/>
        <v>19034.400000000001</v>
      </c>
      <c r="G4975" s="48">
        <f t="shared" si="743"/>
        <v>19034.400000000001</v>
      </c>
      <c r="H4975" s="21">
        <v>133921</v>
      </c>
      <c r="I4975" s="21" t="s">
        <v>6550</v>
      </c>
      <c r="J4975" s="21">
        <v>1</v>
      </c>
      <c r="K4975" s="21"/>
      <c r="L4975" s="21">
        <f t="shared" si="747"/>
        <v>1</v>
      </c>
      <c r="M4975" s="21"/>
      <c r="N4975" s="30"/>
      <c r="O4975" s="48"/>
      <c r="P4975" s="21" t="s">
        <v>42</v>
      </c>
      <c r="Q4975" s="21"/>
      <c r="R4975" s="21"/>
      <c r="S4975" s="3">
        <v>4</v>
      </c>
      <c r="T4975" s="37"/>
      <c r="U4975" s="21" t="s">
        <v>18</v>
      </c>
      <c r="V4975" s="21" t="str">
        <f>VLOOKUP(P4975,'Customer List'!B:C,2,)</f>
        <v>Faridabad</v>
      </c>
      <c r="W4975" s="38" t="s">
        <v>605</v>
      </c>
      <c r="X4975" s="30" t="str">
        <f t="shared" si="748"/>
        <v/>
      </c>
      <c r="Y4975" s="21" t="str">
        <f t="shared" si="744"/>
        <v/>
      </c>
      <c r="Z4975" s="21" t="str">
        <f t="shared" si="745"/>
        <v/>
      </c>
      <c r="AA4975" s="21" t="str">
        <f t="shared" si="746"/>
        <v/>
      </c>
      <c r="AB4975" s="21" t="str">
        <f>VLOOKUP(U4975,'Currency Sheet'!A:C,3,)</f>
        <v>DOLLAR</v>
      </c>
      <c r="AC4975" s="42" t="str">
        <f>VLOOKUP(P4975,'Customer List'!B:D,3,)</f>
        <v>Local</v>
      </c>
    </row>
    <row r="4976" spans="1:29" x14ac:dyDescent="0.25">
      <c r="A4976" s="21">
        <f t="shared" si="749"/>
        <v>4973</v>
      </c>
      <c r="B4976" s="21" t="s">
        <v>6542</v>
      </c>
      <c r="C4976" s="30">
        <v>45993</v>
      </c>
      <c r="D4976" s="30">
        <v>46001</v>
      </c>
      <c r="E4976" s="47">
        <v>71.400000000000006</v>
      </c>
      <c r="F4976" s="47">
        <f t="shared" si="742"/>
        <v>6283.2000000000007</v>
      </c>
      <c r="G4976" s="48">
        <f t="shared" si="743"/>
        <v>6283.2000000000007</v>
      </c>
      <c r="H4976" s="21">
        <v>135205</v>
      </c>
      <c r="I4976" s="21" t="s">
        <v>5172</v>
      </c>
      <c r="J4976" s="21">
        <v>1</v>
      </c>
      <c r="K4976" s="21"/>
      <c r="L4976" s="21">
        <f t="shared" si="747"/>
        <v>1</v>
      </c>
      <c r="M4976" s="21"/>
      <c r="N4976" s="30"/>
      <c r="O4976" s="48"/>
      <c r="P4976" s="21" t="s">
        <v>42</v>
      </c>
      <c r="Q4976" s="21"/>
      <c r="R4976" s="21"/>
      <c r="S4976" s="3">
        <v>4</v>
      </c>
      <c r="T4976" s="37"/>
      <c r="U4976" s="21" t="s">
        <v>18</v>
      </c>
      <c r="V4976" s="21" t="str">
        <f>VLOOKUP(P4976,'Customer List'!B:C,2,)</f>
        <v>Faridabad</v>
      </c>
      <c r="W4976" s="38" t="s">
        <v>605</v>
      </c>
      <c r="X4976" s="30" t="str">
        <f t="shared" si="748"/>
        <v/>
      </c>
      <c r="Y4976" s="21" t="str">
        <f t="shared" si="744"/>
        <v/>
      </c>
      <c r="Z4976" s="21" t="str">
        <f t="shared" si="745"/>
        <v/>
      </c>
      <c r="AA4976" s="21" t="str">
        <f t="shared" si="746"/>
        <v/>
      </c>
      <c r="AB4976" s="21" t="str">
        <f>VLOOKUP(U4976,'Currency Sheet'!A:C,3,)</f>
        <v>DOLLAR</v>
      </c>
      <c r="AC4976" s="42" t="str">
        <f>VLOOKUP(P4976,'Customer List'!B:D,3,)</f>
        <v>Local</v>
      </c>
    </row>
    <row r="4977" spans="1:29" x14ac:dyDescent="0.25">
      <c r="A4977" s="21">
        <f t="shared" si="749"/>
        <v>4974</v>
      </c>
      <c r="B4977" s="21" t="s">
        <v>6542</v>
      </c>
      <c r="C4977" s="30">
        <v>45993</v>
      </c>
      <c r="D4977" s="30">
        <v>46001</v>
      </c>
      <c r="E4977" s="47">
        <v>66</v>
      </c>
      <c r="F4977" s="47">
        <f t="shared" si="742"/>
        <v>5808</v>
      </c>
      <c r="G4977" s="48">
        <f t="shared" si="743"/>
        <v>5808</v>
      </c>
      <c r="H4977" s="21">
        <v>135259</v>
      </c>
      <c r="I4977" s="21" t="s">
        <v>5172</v>
      </c>
      <c r="J4977" s="21">
        <v>1</v>
      </c>
      <c r="K4977" s="21">
        <v>1</v>
      </c>
      <c r="L4977" s="21">
        <f t="shared" si="747"/>
        <v>0</v>
      </c>
      <c r="M4977" s="21" t="s">
        <v>6654</v>
      </c>
      <c r="N4977" s="30">
        <v>46004</v>
      </c>
      <c r="O4977" s="48">
        <v>10230</v>
      </c>
      <c r="P4977" s="21" t="s">
        <v>621</v>
      </c>
      <c r="Q4977" s="21">
        <v>58159348520</v>
      </c>
      <c r="R4977" s="21"/>
      <c r="S4977" s="3">
        <v>4</v>
      </c>
      <c r="T4977" s="37"/>
      <c r="U4977" s="21" t="s">
        <v>18</v>
      </c>
      <c r="V4977" s="21" t="str">
        <f>VLOOKUP(P4977,'Customer List'!B:C,2,)</f>
        <v>Hyderabad</v>
      </c>
      <c r="W4977" s="38"/>
      <c r="X4977" s="30" t="str">
        <f t="shared" si="748"/>
        <v/>
      </c>
      <c r="Y4977" s="21" t="str">
        <f t="shared" si="744"/>
        <v/>
      </c>
      <c r="Z4977" s="21" t="str">
        <f t="shared" si="745"/>
        <v>Saturday</v>
      </c>
      <c r="AA4977" s="21" t="str">
        <f t="shared" si="746"/>
        <v/>
      </c>
      <c r="AB4977" s="21" t="str">
        <f>VLOOKUP(U4977,'Currency Sheet'!A:C,3,)</f>
        <v>DOLLAR</v>
      </c>
      <c r="AC4977" s="42" t="str">
        <f>VLOOKUP(P4977,'Customer List'!B:D,3,)</f>
        <v>OutStation</v>
      </c>
    </row>
    <row r="4978" spans="1:29" x14ac:dyDescent="0.25">
      <c r="A4978" s="21">
        <f t="shared" si="749"/>
        <v>4975</v>
      </c>
      <c r="B4978" s="21" t="s">
        <v>6542</v>
      </c>
      <c r="C4978" s="30">
        <v>45993</v>
      </c>
      <c r="D4978" s="30">
        <v>46001</v>
      </c>
      <c r="E4978" s="47">
        <v>63.6</v>
      </c>
      <c r="F4978" s="47">
        <f t="shared" si="742"/>
        <v>5596.8</v>
      </c>
      <c r="G4978" s="48">
        <f t="shared" si="743"/>
        <v>5596.8</v>
      </c>
      <c r="H4978" s="21">
        <v>135311</v>
      </c>
      <c r="I4978" s="21" t="s">
        <v>6551</v>
      </c>
      <c r="J4978" s="21">
        <v>1</v>
      </c>
      <c r="K4978" s="21"/>
      <c r="L4978" s="21">
        <f t="shared" si="747"/>
        <v>1</v>
      </c>
      <c r="M4978" s="21"/>
      <c r="N4978" s="30"/>
      <c r="O4978" s="48"/>
      <c r="P4978" s="21" t="s">
        <v>42</v>
      </c>
      <c r="Q4978" s="21"/>
      <c r="R4978" s="21"/>
      <c r="S4978" s="3">
        <v>4</v>
      </c>
      <c r="T4978" s="37"/>
      <c r="U4978" s="21" t="s">
        <v>18</v>
      </c>
      <c r="V4978" s="21" t="str">
        <f>VLOOKUP(P4978,'Customer List'!B:C,2,)</f>
        <v>Faridabad</v>
      </c>
      <c r="W4978" s="38" t="s">
        <v>605</v>
      </c>
      <c r="X4978" s="30" t="str">
        <f t="shared" si="748"/>
        <v/>
      </c>
      <c r="Y4978" s="21" t="str">
        <f t="shared" si="744"/>
        <v/>
      </c>
      <c r="Z4978" s="21" t="str">
        <f t="shared" si="745"/>
        <v/>
      </c>
      <c r="AA4978" s="21" t="str">
        <f t="shared" si="746"/>
        <v/>
      </c>
      <c r="AB4978" s="21" t="str">
        <f>VLOOKUP(U4978,'Currency Sheet'!A:C,3,)</f>
        <v>DOLLAR</v>
      </c>
      <c r="AC4978" s="42" t="str">
        <f>VLOOKUP(P4978,'Customer List'!B:D,3,)</f>
        <v>Local</v>
      </c>
    </row>
    <row r="4979" spans="1:29" x14ac:dyDescent="0.25">
      <c r="A4979" s="21">
        <f t="shared" si="749"/>
        <v>4976</v>
      </c>
      <c r="B4979" s="21" t="s">
        <v>6542</v>
      </c>
      <c r="C4979" s="30">
        <v>45993</v>
      </c>
      <c r="D4979" s="30">
        <v>46001</v>
      </c>
      <c r="E4979" s="47">
        <v>201</v>
      </c>
      <c r="F4979" s="47">
        <f t="shared" si="742"/>
        <v>17688</v>
      </c>
      <c r="G4979" s="48">
        <f t="shared" si="743"/>
        <v>17688</v>
      </c>
      <c r="H4979" s="21">
        <v>138418</v>
      </c>
      <c r="I4979" s="21" t="s">
        <v>5370</v>
      </c>
      <c r="J4979" s="21">
        <v>1</v>
      </c>
      <c r="K4979" s="21"/>
      <c r="L4979" s="21">
        <f t="shared" si="747"/>
        <v>1</v>
      </c>
      <c r="M4979" s="21"/>
      <c r="N4979" s="30"/>
      <c r="O4979" s="48"/>
      <c r="P4979" s="21" t="s">
        <v>42</v>
      </c>
      <c r="Q4979" s="21"/>
      <c r="R4979" s="21"/>
      <c r="S4979" s="3">
        <v>4</v>
      </c>
      <c r="T4979" s="37"/>
      <c r="U4979" s="21" t="s">
        <v>18</v>
      </c>
      <c r="V4979" s="21" t="str">
        <f>VLOOKUP(P4979,'Customer List'!B:C,2,)</f>
        <v>Faridabad</v>
      </c>
      <c r="W4979" s="38" t="s">
        <v>605</v>
      </c>
      <c r="X4979" s="30" t="str">
        <f t="shared" si="748"/>
        <v/>
      </c>
      <c r="Y4979" s="21" t="str">
        <f t="shared" si="744"/>
        <v/>
      </c>
      <c r="Z4979" s="21" t="str">
        <f t="shared" si="745"/>
        <v/>
      </c>
      <c r="AA4979" s="21" t="str">
        <f t="shared" si="746"/>
        <v/>
      </c>
      <c r="AB4979" s="21" t="str">
        <f>VLOOKUP(U4979,'Currency Sheet'!A:C,3,)</f>
        <v>DOLLAR</v>
      </c>
      <c r="AC4979" s="42" t="str">
        <f>VLOOKUP(P4979,'Customer List'!B:D,3,)</f>
        <v>Local</v>
      </c>
    </row>
    <row r="4980" spans="1:29" x14ac:dyDescent="0.25">
      <c r="A4980" s="21">
        <f t="shared" si="749"/>
        <v>4977</v>
      </c>
      <c r="B4980" s="21" t="s">
        <v>6542</v>
      </c>
      <c r="C4980" s="30">
        <v>45993</v>
      </c>
      <c r="D4980" s="30">
        <v>46001</v>
      </c>
      <c r="E4980" s="47">
        <v>95.4</v>
      </c>
      <c r="F4980" s="47">
        <f t="shared" si="742"/>
        <v>8395.2000000000007</v>
      </c>
      <c r="G4980" s="48">
        <f t="shared" si="743"/>
        <v>8395.2000000000007</v>
      </c>
      <c r="H4980" s="21">
        <v>141211</v>
      </c>
      <c r="I4980" s="21" t="s">
        <v>6552</v>
      </c>
      <c r="J4980" s="21">
        <v>1</v>
      </c>
      <c r="K4980" s="21"/>
      <c r="L4980" s="21">
        <f t="shared" si="747"/>
        <v>1</v>
      </c>
      <c r="M4980" s="21"/>
      <c r="N4980" s="30"/>
      <c r="O4980" s="48"/>
      <c r="P4980" s="21" t="s">
        <v>42</v>
      </c>
      <c r="Q4980" s="21"/>
      <c r="R4980" s="21"/>
      <c r="S4980" s="3">
        <v>4</v>
      </c>
      <c r="T4980" s="37"/>
      <c r="U4980" s="21" t="s">
        <v>18</v>
      </c>
      <c r="V4980" s="21" t="str">
        <f>VLOOKUP(P4980,'Customer List'!B:C,2,)</f>
        <v>Faridabad</v>
      </c>
      <c r="W4980" s="38" t="s">
        <v>605</v>
      </c>
      <c r="X4980" s="30" t="str">
        <f t="shared" si="748"/>
        <v/>
      </c>
      <c r="Y4980" s="21" t="str">
        <f t="shared" si="744"/>
        <v/>
      </c>
      <c r="Z4980" s="21" t="str">
        <f t="shared" si="745"/>
        <v/>
      </c>
      <c r="AA4980" s="21" t="str">
        <f t="shared" si="746"/>
        <v/>
      </c>
      <c r="AB4980" s="21" t="str">
        <f>VLOOKUP(U4980,'Currency Sheet'!A:C,3,)</f>
        <v>DOLLAR</v>
      </c>
      <c r="AC4980" s="42" t="str">
        <f>VLOOKUP(P4980,'Customer List'!B:D,3,)</f>
        <v>Local</v>
      </c>
    </row>
    <row r="4981" spans="1:29" x14ac:dyDescent="0.25">
      <c r="A4981" s="21">
        <f t="shared" si="749"/>
        <v>4978</v>
      </c>
      <c r="B4981" s="21" t="s">
        <v>6542</v>
      </c>
      <c r="C4981" s="30">
        <v>45993</v>
      </c>
      <c r="D4981" s="30">
        <v>46001</v>
      </c>
      <c r="E4981" s="47">
        <v>54</v>
      </c>
      <c r="F4981" s="47">
        <f t="shared" si="742"/>
        <v>4752</v>
      </c>
      <c r="G4981" s="48">
        <f t="shared" si="743"/>
        <v>4752</v>
      </c>
      <c r="H4981" s="21">
        <v>144603</v>
      </c>
      <c r="I4981" s="21" t="s">
        <v>6553</v>
      </c>
      <c r="J4981" s="21">
        <v>1</v>
      </c>
      <c r="K4981" s="21">
        <v>1</v>
      </c>
      <c r="L4981" s="21">
        <f t="shared" si="747"/>
        <v>0</v>
      </c>
      <c r="M4981" s="21" t="s">
        <v>6654</v>
      </c>
      <c r="N4981" s="30">
        <v>46004</v>
      </c>
      <c r="O4981" s="48">
        <v>8370</v>
      </c>
      <c r="P4981" s="21" t="s">
        <v>621</v>
      </c>
      <c r="Q4981" s="21">
        <v>58159348520</v>
      </c>
      <c r="R4981" s="21"/>
      <c r="S4981" s="3">
        <v>4</v>
      </c>
      <c r="T4981" s="37"/>
      <c r="U4981" s="21" t="s">
        <v>18</v>
      </c>
      <c r="V4981" s="21" t="str">
        <f>VLOOKUP(P4981,'Customer List'!B:C,2,)</f>
        <v>Hyderabad</v>
      </c>
      <c r="W4981" s="38"/>
      <c r="X4981" s="30" t="str">
        <f t="shared" si="748"/>
        <v/>
      </c>
      <c r="Y4981" s="21" t="str">
        <f t="shared" si="744"/>
        <v/>
      </c>
      <c r="Z4981" s="21" t="str">
        <f t="shared" si="745"/>
        <v>Saturday</v>
      </c>
      <c r="AA4981" s="21" t="str">
        <f t="shared" si="746"/>
        <v/>
      </c>
      <c r="AB4981" s="21" t="str">
        <f>VLOOKUP(U4981,'Currency Sheet'!A:C,3,)</f>
        <v>DOLLAR</v>
      </c>
      <c r="AC4981" s="42" t="str">
        <f>VLOOKUP(P4981,'Customer List'!B:D,3,)</f>
        <v>OutStation</v>
      </c>
    </row>
    <row r="4982" spans="1:29" x14ac:dyDescent="0.25">
      <c r="A4982" s="21">
        <f t="shared" si="749"/>
        <v>4979</v>
      </c>
      <c r="B4982" s="21" t="s">
        <v>6542</v>
      </c>
      <c r="C4982" s="30">
        <v>45993</v>
      </c>
      <c r="D4982" s="30">
        <v>46001</v>
      </c>
      <c r="E4982" s="47">
        <v>88.2</v>
      </c>
      <c r="F4982" s="47">
        <f t="shared" si="742"/>
        <v>7761.6</v>
      </c>
      <c r="G4982" s="48">
        <f t="shared" si="743"/>
        <v>7761.6</v>
      </c>
      <c r="H4982" s="21">
        <v>145521</v>
      </c>
      <c r="I4982" s="21" t="s">
        <v>4765</v>
      </c>
      <c r="J4982" s="21">
        <v>1</v>
      </c>
      <c r="K4982" s="21">
        <v>1</v>
      </c>
      <c r="L4982" s="21">
        <f t="shared" si="747"/>
        <v>0</v>
      </c>
      <c r="M4982" s="21" t="s">
        <v>6654</v>
      </c>
      <c r="N4982" s="30">
        <v>46004</v>
      </c>
      <c r="O4982" s="48">
        <v>13671</v>
      </c>
      <c r="P4982" s="21" t="s">
        <v>621</v>
      </c>
      <c r="Q4982" s="21">
        <v>58159348520</v>
      </c>
      <c r="R4982" s="21"/>
      <c r="S4982" s="3">
        <v>4</v>
      </c>
      <c r="T4982" s="37"/>
      <c r="U4982" s="21" t="s">
        <v>18</v>
      </c>
      <c r="V4982" s="21" t="str">
        <f>VLOOKUP(P4982,'Customer List'!B:C,2,)</f>
        <v>Hyderabad</v>
      </c>
      <c r="W4982" s="38"/>
      <c r="X4982" s="30" t="str">
        <f t="shared" si="748"/>
        <v/>
      </c>
      <c r="Y4982" s="21" t="str">
        <f t="shared" si="744"/>
        <v/>
      </c>
      <c r="Z4982" s="21" t="str">
        <f t="shared" si="745"/>
        <v>Saturday</v>
      </c>
      <c r="AA4982" s="21" t="str">
        <f t="shared" si="746"/>
        <v/>
      </c>
      <c r="AB4982" s="21" t="str">
        <f>VLOOKUP(U4982,'Currency Sheet'!A:C,3,)</f>
        <v>DOLLAR</v>
      </c>
      <c r="AC4982" s="42" t="str">
        <f>VLOOKUP(P4982,'Customer List'!B:D,3,)</f>
        <v>OutStation</v>
      </c>
    </row>
    <row r="4983" spans="1:29" x14ac:dyDescent="0.25">
      <c r="A4983" s="21">
        <f t="shared" si="749"/>
        <v>4980</v>
      </c>
      <c r="B4983" s="21" t="s">
        <v>6542</v>
      </c>
      <c r="C4983" s="30">
        <v>45993</v>
      </c>
      <c r="D4983" s="30">
        <v>46001</v>
      </c>
      <c r="E4983" s="47">
        <v>214.8</v>
      </c>
      <c r="F4983" s="47">
        <f t="shared" si="742"/>
        <v>18902.400000000001</v>
      </c>
      <c r="G4983" s="48">
        <f t="shared" si="743"/>
        <v>18902.400000000001</v>
      </c>
      <c r="H4983" s="21">
        <v>145522</v>
      </c>
      <c r="I4983" s="21" t="s">
        <v>4765</v>
      </c>
      <c r="J4983" s="21">
        <v>1</v>
      </c>
      <c r="K4983" s="21"/>
      <c r="L4983" s="21">
        <f t="shared" si="747"/>
        <v>1</v>
      </c>
      <c r="M4983" s="21"/>
      <c r="N4983" s="30"/>
      <c r="O4983" s="48"/>
      <c r="P4983" s="21" t="s">
        <v>42</v>
      </c>
      <c r="Q4983" s="21"/>
      <c r="R4983" s="21"/>
      <c r="S4983" s="3">
        <v>4</v>
      </c>
      <c r="T4983" s="37"/>
      <c r="U4983" s="21" t="s">
        <v>18</v>
      </c>
      <c r="V4983" s="21" t="str">
        <f>VLOOKUP(P4983,'Customer List'!B:C,2,)</f>
        <v>Faridabad</v>
      </c>
      <c r="W4983" s="38" t="s">
        <v>605</v>
      </c>
      <c r="X4983" s="30" t="str">
        <f t="shared" si="748"/>
        <v/>
      </c>
      <c r="Y4983" s="21" t="str">
        <f t="shared" si="744"/>
        <v/>
      </c>
      <c r="Z4983" s="21" t="str">
        <f t="shared" si="745"/>
        <v/>
      </c>
      <c r="AA4983" s="21" t="str">
        <f t="shared" si="746"/>
        <v/>
      </c>
      <c r="AB4983" s="21" t="str">
        <f>VLOOKUP(U4983,'Currency Sheet'!A:C,3,)</f>
        <v>DOLLAR</v>
      </c>
      <c r="AC4983" s="42" t="str">
        <f>VLOOKUP(P4983,'Customer List'!B:D,3,)</f>
        <v>Local</v>
      </c>
    </row>
    <row r="4984" spans="1:29" x14ac:dyDescent="0.25">
      <c r="A4984" s="21">
        <f t="shared" si="749"/>
        <v>4981</v>
      </c>
      <c r="B4984" s="21" t="s">
        <v>6542</v>
      </c>
      <c r="C4984" s="30">
        <v>45993</v>
      </c>
      <c r="D4984" s="30">
        <v>46001</v>
      </c>
      <c r="E4984" s="47">
        <v>95.4</v>
      </c>
      <c r="F4984" s="47">
        <f t="shared" si="742"/>
        <v>8395.2000000000007</v>
      </c>
      <c r="G4984" s="48">
        <f t="shared" si="743"/>
        <v>8395.2000000000007</v>
      </c>
      <c r="H4984" s="21">
        <v>145525</v>
      </c>
      <c r="I4984" s="21" t="s">
        <v>4765</v>
      </c>
      <c r="J4984" s="21">
        <v>1</v>
      </c>
      <c r="K4984" s="21">
        <v>1</v>
      </c>
      <c r="L4984" s="21">
        <f t="shared" si="747"/>
        <v>0</v>
      </c>
      <c r="M4984" s="21" t="s">
        <v>6690</v>
      </c>
      <c r="N4984" s="30">
        <v>46006</v>
      </c>
      <c r="O4984" s="48">
        <v>17251.5</v>
      </c>
      <c r="P4984" s="21" t="s">
        <v>26</v>
      </c>
      <c r="Q4984" s="21" t="s">
        <v>6691</v>
      </c>
      <c r="R4984" s="21"/>
      <c r="S4984" s="3">
        <v>4</v>
      </c>
      <c r="T4984" s="37"/>
      <c r="U4984" s="21" t="s">
        <v>18</v>
      </c>
      <c r="V4984" s="21" t="str">
        <f>VLOOKUP(P4984,'Customer List'!B:C,2,)</f>
        <v>Chandigarh</v>
      </c>
      <c r="W4984" s="38" t="s">
        <v>6047</v>
      </c>
      <c r="X4984" s="30" t="str">
        <f t="shared" si="748"/>
        <v/>
      </c>
      <c r="Y4984" s="21" t="str">
        <f t="shared" si="744"/>
        <v/>
      </c>
      <c r="Z4984" s="21" t="str">
        <f t="shared" si="745"/>
        <v>Monday</v>
      </c>
      <c r="AA4984" s="21" t="str">
        <f t="shared" si="746"/>
        <v/>
      </c>
      <c r="AB4984" s="21" t="str">
        <f>VLOOKUP(U4984,'Currency Sheet'!A:C,3,)</f>
        <v>DOLLAR</v>
      </c>
      <c r="AC4984" s="42" t="str">
        <f>VLOOKUP(P4984,'Customer List'!B:D,3,)</f>
        <v>OutStation</v>
      </c>
    </row>
    <row r="4985" spans="1:29" x14ac:dyDescent="0.25">
      <c r="A4985" s="21">
        <f t="shared" si="749"/>
        <v>4982</v>
      </c>
      <c r="B4985" s="21" t="s">
        <v>6542</v>
      </c>
      <c r="C4985" s="30">
        <v>45993</v>
      </c>
      <c r="D4985" s="30">
        <v>46001</v>
      </c>
      <c r="E4985" s="47">
        <v>95.4</v>
      </c>
      <c r="F4985" s="47">
        <f t="shared" si="742"/>
        <v>8395.2000000000007</v>
      </c>
      <c r="G4985" s="48">
        <f t="shared" si="743"/>
        <v>8395.2000000000007</v>
      </c>
      <c r="H4985" s="21">
        <v>145533</v>
      </c>
      <c r="I4985" s="21" t="s">
        <v>4765</v>
      </c>
      <c r="J4985" s="21">
        <v>1</v>
      </c>
      <c r="K4985" s="21"/>
      <c r="L4985" s="21">
        <f t="shared" si="747"/>
        <v>1</v>
      </c>
      <c r="M4985" s="21"/>
      <c r="N4985" s="30"/>
      <c r="O4985" s="48"/>
      <c r="P4985" s="21" t="s">
        <v>42</v>
      </c>
      <c r="Q4985" s="21"/>
      <c r="R4985" s="21"/>
      <c r="S4985" s="3">
        <v>4</v>
      </c>
      <c r="T4985" s="37"/>
      <c r="U4985" s="21" t="s">
        <v>18</v>
      </c>
      <c r="V4985" s="21" t="str">
        <f>VLOOKUP(P4985,'Customer List'!B:C,2,)</f>
        <v>Faridabad</v>
      </c>
      <c r="W4985" s="38" t="s">
        <v>605</v>
      </c>
      <c r="X4985" s="30" t="str">
        <f t="shared" si="748"/>
        <v/>
      </c>
      <c r="Y4985" s="21" t="str">
        <f t="shared" si="744"/>
        <v/>
      </c>
      <c r="Z4985" s="21" t="str">
        <f t="shared" si="745"/>
        <v/>
      </c>
      <c r="AA4985" s="21" t="str">
        <f t="shared" si="746"/>
        <v/>
      </c>
      <c r="AB4985" s="21" t="str">
        <f>VLOOKUP(U4985,'Currency Sheet'!A:C,3,)</f>
        <v>DOLLAR</v>
      </c>
      <c r="AC4985" s="42" t="str">
        <f>VLOOKUP(P4985,'Customer List'!B:D,3,)</f>
        <v>Local</v>
      </c>
    </row>
    <row r="4986" spans="1:29" x14ac:dyDescent="0.25">
      <c r="A4986" s="21">
        <f t="shared" si="749"/>
        <v>4983</v>
      </c>
      <c r="B4986" s="21" t="s">
        <v>6542</v>
      </c>
      <c r="C4986" s="30">
        <v>45993</v>
      </c>
      <c r="D4986" s="30">
        <v>46001</v>
      </c>
      <c r="E4986" s="47">
        <v>204.4</v>
      </c>
      <c r="F4986" s="47">
        <f t="shared" si="742"/>
        <v>17987.2</v>
      </c>
      <c r="G4986" s="48">
        <f t="shared" si="743"/>
        <v>17987.2</v>
      </c>
      <c r="H4986" s="21">
        <v>146517</v>
      </c>
      <c r="I4986" s="21" t="s">
        <v>5824</v>
      </c>
      <c r="J4986" s="21">
        <v>1</v>
      </c>
      <c r="K4986" s="21"/>
      <c r="L4986" s="21">
        <f t="shared" si="747"/>
        <v>1</v>
      </c>
      <c r="M4986" s="21"/>
      <c r="N4986" s="30"/>
      <c r="O4986" s="48"/>
      <c r="P4986" s="21" t="s">
        <v>42</v>
      </c>
      <c r="Q4986" s="21"/>
      <c r="R4986" s="21"/>
      <c r="S4986" s="3">
        <v>4</v>
      </c>
      <c r="T4986" s="37"/>
      <c r="U4986" s="21" t="s">
        <v>18</v>
      </c>
      <c r="V4986" s="21" t="str">
        <f>VLOOKUP(P4986,'Customer List'!B:C,2,)</f>
        <v>Faridabad</v>
      </c>
      <c r="W4986" s="38" t="s">
        <v>605</v>
      </c>
      <c r="X4986" s="30" t="str">
        <f t="shared" si="748"/>
        <v/>
      </c>
      <c r="Y4986" s="21" t="str">
        <f t="shared" si="744"/>
        <v/>
      </c>
      <c r="Z4986" s="21" t="str">
        <f t="shared" si="745"/>
        <v/>
      </c>
      <c r="AA4986" s="21" t="str">
        <f t="shared" si="746"/>
        <v/>
      </c>
      <c r="AB4986" s="21" t="str">
        <f>VLOOKUP(U4986,'Currency Sheet'!A:C,3,)</f>
        <v>DOLLAR</v>
      </c>
      <c r="AC4986" s="42" t="str">
        <f>VLOOKUP(P4986,'Customer List'!B:D,3,)</f>
        <v>Local</v>
      </c>
    </row>
    <row r="4987" spans="1:29" x14ac:dyDescent="0.25">
      <c r="A4987" s="21">
        <f t="shared" si="749"/>
        <v>4984</v>
      </c>
      <c r="B4987" s="21" t="s">
        <v>6542</v>
      </c>
      <c r="C4987" s="30">
        <v>45993</v>
      </c>
      <c r="D4987" s="30">
        <v>46001</v>
      </c>
      <c r="E4987" s="47">
        <v>213</v>
      </c>
      <c r="F4987" s="47">
        <f t="shared" si="742"/>
        <v>18744</v>
      </c>
      <c r="G4987" s="48">
        <f t="shared" si="743"/>
        <v>18744</v>
      </c>
      <c r="H4987" s="21">
        <v>146606</v>
      </c>
      <c r="I4987" s="21" t="s">
        <v>6554</v>
      </c>
      <c r="J4987" s="21">
        <v>1</v>
      </c>
      <c r="K4987" s="21"/>
      <c r="L4987" s="21">
        <f t="shared" si="747"/>
        <v>1</v>
      </c>
      <c r="M4987" s="21"/>
      <c r="N4987" s="30"/>
      <c r="O4987" s="48"/>
      <c r="P4987" s="21" t="s">
        <v>42</v>
      </c>
      <c r="Q4987" s="21"/>
      <c r="R4987" s="21"/>
      <c r="S4987" s="3">
        <v>4</v>
      </c>
      <c r="T4987" s="37"/>
      <c r="U4987" s="21" t="s">
        <v>18</v>
      </c>
      <c r="V4987" s="21" t="str">
        <f>VLOOKUP(P4987,'Customer List'!B:C,2,)</f>
        <v>Faridabad</v>
      </c>
      <c r="W4987" s="38" t="s">
        <v>605</v>
      </c>
      <c r="X4987" s="30" t="str">
        <f t="shared" si="748"/>
        <v/>
      </c>
      <c r="Y4987" s="21" t="str">
        <f t="shared" si="744"/>
        <v/>
      </c>
      <c r="Z4987" s="21" t="str">
        <f t="shared" si="745"/>
        <v/>
      </c>
      <c r="AA4987" s="21" t="str">
        <f t="shared" si="746"/>
        <v/>
      </c>
      <c r="AB4987" s="21" t="str">
        <f>VLOOKUP(U4987,'Currency Sheet'!A:C,3,)</f>
        <v>DOLLAR</v>
      </c>
      <c r="AC4987" s="42" t="str">
        <f>VLOOKUP(P4987,'Customer List'!B:D,3,)</f>
        <v>Local</v>
      </c>
    </row>
    <row r="4988" spans="1:29" x14ac:dyDescent="0.25">
      <c r="A4988" s="21">
        <f t="shared" si="749"/>
        <v>4985</v>
      </c>
      <c r="B4988" s="21" t="s">
        <v>6542</v>
      </c>
      <c r="C4988" s="30">
        <v>45993</v>
      </c>
      <c r="D4988" s="30">
        <v>46001</v>
      </c>
      <c r="E4988" s="47">
        <v>199.2</v>
      </c>
      <c r="F4988" s="47">
        <f t="shared" si="742"/>
        <v>17529.599999999999</v>
      </c>
      <c r="G4988" s="48">
        <f t="shared" si="743"/>
        <v>17529.599999999999</v>
      </c>
      <c r="H4988" s="21">
        <v>150906</v>
      </c>
      <c r="I4988" s="21" t="s">
        <v>6555</v>
      </c>
      <c r="J4988" s="21">
        <v>1</v>
      </c>
      <c r="K4988" s="21"/>
      <c r="L4988" s="21">
        <f t="shared" si="747"/>
        <v>1</v>
      </c>
      <c r="M4988" s="21"/>
      <c r="N4988" s="30"/>
      <c r="O4988" s="48"/>
      <c r="P4988" s="21" t="s">
        <v>42</v>
      </c>
      <c r="Q4988" s="21"/>
      <c r="R4988" s="21"/>
      <c r="S4988" s="3">
        <v>4</v>
      </c>
      <c r="T4988" s="37"/>
      <c r="U4988" s="21" t="s">
        <v>18</v>
      </c>
      <c r="V4988" s="21" t="str">
        <f>VLOOKUP(P4988,'Customer List'!B:C,2,)</f>
        <v>Faridabad</v>
      </c>
      <c r="W4988" s="38" t="s">
        <v>605</v>
      </c>
      <c r="X4988" s="30" t="str">
        <f t="shared" si="748"/>
        <v/>
      </c>
      <c r="Y4988" s="21" t="str">
        <f t="shared" si="744"/>
        <v/>
      </c>
      <c r="Z4988" s="21" t="str">
        <f t="shared" si="745"/>
        <v/>
      </c>
      <c r="AA4988" s="21" t="str">
        <f t="shared" si="746"/>
        <v/>
      </c>
      <c r="AB4988" s="21" t="str">
        <f>VLOOKUP(U4988,'Currency Sheet'!A:C,3,)</f>
        <v>DOLLAR</v>
      </c>
      <c r="AC4988" s="42" t="str">
        <f>VLOOKUP(P4988,'Customer List'!B:D,3,)</f>
        <v>Local</v>
      </c>
    </row>
    <row r="4989" spans="1:29" x14ac:dyDescent="0.25">
      <c r="A4989" s="21">
        <f t="shared" si="749"/>
        <v>4986</v>
      </c>
      <c r="B4989" s="21" t="s">
        <v>6542</v>
      </c>
      <c r="C4989" s="30">
        <v>45993</v>
      </c>
      <c r="D4989" s="30">
        <v>46001</v>
      </c>
      <c r="E4989" s="47">
        <v>202.8</v>
      </c>
      <c r="F4989" s="47">
        <f t="shared" si="742"/>
        <v>17846.400000000001</v>
      </c>
      <c r="G4989" s="48">
        <f t="shared" si="743"/>
        <v>17846.400000000001</v>
      </c>
      <c r="H4989" s="21">
        <v>153406</v>
      </c>
      <c r="I4989" s="21" t="s">
        <v>6556</v>
      </c>
      <c r="J4989" s="21">
        <v>1</v>
      </c>
      <c r="K4989" s="21"/>
      <c r="L4989" s="21">
        <f t="shared" si="747"/>
        <v>1</v>
      </c>
      <c r="M4989" s="21"/>
      <c r="N4989" s="30"/>
      <c r="O4989" s="48"/>
      <c r="P4989" s="21" t="s">
        <v>42</v>
      </c>
      <c r="Q4989" s="21"/>
      <c r="R4989" s="21"/>
      <c r="S4989" s="3">
        <v>4</v>
      </c>
      <c r="T4989" s="37"/>
      <c r="U4989" s="21" t="s">
        <v>18</v>
      </c>
      <c r="V4989" s="21" t="str">
        <f>VLOOKUP(P4989,'Customer List'!B:C,2,)</f>
        <v>Faridabad</v>
      </c>
      <c r="W4989" s="38" t="s">
        <v>605</v>
      </c>
      <c r="X4989" s="30" t="str">
        <f t="shared" si="748"/>
        <v/>
      </c>
      <c r="Y4989" s="21" t="str">
        <f t="shared" si="744"/>
        <v/>
      </c>
      <c r="Z4989" s="21" t="str">
        <f t="shared" si="745"/>
        <v/>
      </c>
      <c r="AA4989" s="21" t="str">
        <f t="shared" si="746"/>
        <v/>
      </c>
      <c r="AB4989" s="21" t="str">
        <f>VLOOKUP(U4989,'Currency Sheet'!A:C,3,)</f>
        <v>DOLLAR</v>
      </c>
      <c r="AC4989" s="42" t="str">
        <f>VLOOKUP(P4989,'Customer List'!B:D,3,)</f>
        <v>Local</v>
      </c>
    </row>
    <row r="4990" spans="1:29" x14ac:dyDescent="0.25">
      <c r="A4990" s="21">
        <f t="shared" si="749"/>
        <v>4987</v>
      </c>
      <c r="B4990" s="21" t="s">
        <v>6542</v>
      </c>
      <c r="C4990" s="30">
        <v>45993</v>
      </c>
      <c r="D4990" s="30">
        <v>46001</v>
      </c>
      <c r="E4990" s="47">
        <v>257.39999999999998</v>
      </c>
      <c r="F4990" s="47">
        <f t="shared" ref="F4990:F5053" si="750">IF(AB4990="DOLLAR",E4990*88,E4990)</f>
        <v>22651.199999999997</v>
      </c>
      <c r="G4990" s="48">
        <f t="shared" ref="G4990:G5053" si="751">F4990*J4990</f>
        <v>22651.199999999997</v>
      </c>
      <c r="H4990" s="21">
        <v>154316</v>
      </c>
      <c r="I4990" s="21" t="s">
        <v>5841</v>
      </c>
      <c r="J4990" s="21">
        <v>1</v>
      </c>
      <c r="K4990" s="21"/>
      <c r="L4990" s="21">
        <f t="shared" si="747"/>
        <v>1</v>
      </c>
      <c r="M4990" s="21"/>
      <c r="N4990" s="30"/>
      <c r="O4990" s="48"/>
      <c r="P4990" s="21" t="s">
        <v>42</v>
      </c>
      <c r="Q4990" s="21"/>
      <c r="R4990" s="21"/>
      <c r="S4990" s="3">
        <v>4</v>
      </c>
      <c r="T4990" s="37"/>
      <c r="U4990" s="21" t="s">
        <v>18</v>
      </c>
      <c r="V4990" s="21" t="str">
        <f>VLOOKUP(P4990,'Customer List'!B:C,2,)</f>
        <v>Faridabad</v>
      </c>
      <c r="W4990" s="38" t="s">
        <v>605</v>
      </c>
      <c r="X4990" s="30" t="str">
        <f t="shared" si="748"/>
        <v/>
      </c>
      <c r="Y4990" s="21" t="str">
        <f t="shared" ref="Y4990:Y5053" si="752">IF(X4990="", "", X4990-N4990)</f>
        <v/>
      </c>
      <c r="Z4990" s="21" t="str">
        <f t="shared" ref="Z4990:Z5053" si="753">IF(N4990="", "", TEXT(N4990, "dddd"))</f>
        <v/>
      </c>
      <c r="AA4990" s="21" t="str">
        <f t="shared" ref="AA4990:AA5053" si="754">IF(X4990="", "", TEXT(X4990, "dddd"))</f>
        <v/>
      </c>
      <c r="AB4990" s="21" t="str">
        <f>VLOOKUP(U4990,'Currency Sheet'!A:C,3,)</f>
        <v>DOLLAR</v>
      </c>
      <c r="AC4990" s="42" t="str">
        <f>VLOOKUP(P4990,'Customer List'!B:D,3,)</f>
        <v>Local</v>
      </c>
    </row>
    <row r="4991" spans="1:29" x14ac:dyDescent="0.25">
      <c r="A4991" s="21">
        <f t="shared" si="749"/>
        <v>4988</v>
      </c>
      <c r="B4991" s="21" t="s">
        <v>6542</v>
      </c>
      <c r="C4991" s="30">
        <v>45993</v>
      </c>
      <c r="D4991" s="30">
        <v>46001</v>
      </c>
      <c r="E4991" s="47">
        <v>88.2</v>
      </c>
      <c r="F4991" s="47">
        <f t="shared" si="750"/>
        <v>7761.6</v>
      </c>
      <c r="G4991" s="48">
        <f t="shared" si="751"/>
        <v>7761.6</v>
      </c>
      <c r="H4991" s="21">
        <v>155519</v>
      </c>
      <c r="I4991" s="21" t="s">
        <v>5175</v>
      </c>
      <c r="J4991" s="21">
        <v>1</v>
      </c>
      <c r="K4991" s="21"/>
      <c r="L4991" s="21">
        <f t="shared" si="747"/>
        <v>1</v>
      </c>
      <c r="M4991" s="21"/>
      <c r="N4991" s="30"/>
      <c r="O4991" s="48"/>
      <c r="P4991" s="21" t="s">
        <v>42</v>
      </c>
      <c r="Q4991" s="21"/>
      <c r="R4991" s="21"/>
      <c r="S4991" s="3">
        <v>4</v>
      </c>
      <c r="T4991" s="37"/>
      <c r="U4991" s="21" t="s">
        <v>18</v>
      </c>
      <c r="V4991" s="21" t="str">
        <f>VLOOKUP(P4991,'Customer List'!B:C,2,)</f>
        <v>Faridabad</v>
      </c>
      <c r="W4991" s="38" t="s">
        <v>605</v>
      </c>
      <c r="X4991" s="30" t="str">
        <f t="shared" si="748"/>
        <v/>
      </c>
      <c r="Y4991" s="21" t="str">
        <f t="shared" si="752"/>
        <v/>
      </c>
      <c r="Z4991" s="21" t="str">
        <f t="shared" si="753"/>
        <v/>
      </c>
      <c r="AA4991" s="21" t="str">
        <f t="shared" si="754"/>
        <v/>
      </c>
      <c r="AB4991" s="21" t="str">
        <f>VLOOKUP(U4991,'Currency Sheet'!A:C,3,)</f>
        <v>DOLLAR</v>
      </c>
      <c r="AC4991" s="42" t="str">
        <f>VLOOKUP(P4991,'Customer List'!B:D,3,)</f>
        <v>Local</v>
      </c>
    </row>
    <row r="4992" spans="1:29" x14ac:dyDescent="0.25">
      <c r="A4992" s="21">
        <f t="shared" si="749"/>
        <v>4989</v>
      </c>
      <c r="B4992" s="21" t="s">
        <v>6542</v>
      </c>
      <c r="C4992" s="30">
        <v>45993</v>
      </c>
      <c r="D4992" s="30">
        <v>46001</v>
      </c>
      <c r="E4992" s="47">
        <v>95.4</v>
      </c>
      <c r="F4992" s="47">
        <f t="shared" si="750"/>
        <v>8395.2000000000007</v>
      </c>
      <c r="G4992" s="48">
        <f t="shared" si="751"/>
        <v>8395.2000000000007</v>
      </c>
      <c r="H4992" s="21">
        <v>155527</v>
      </c>
      <c r="I4992" s="21" t="s">
        <v>5175</v>
      </c>
      <c r="J4992" s="21">
        <v>1</v>
      </c>
      <c r="K4992" s="21"/>
      <c r="L4992" s="21">
        <f t="shared" si="747"/>
        <v>1</v>
      </c>
      <c r="M4992" s="21"/>
      <c r="N4992" s="30"/>
      <c r="O4992" s="48"/>
      <c r="P4992" s="21" t="s">
        <v>42</v>
      </c>
      <c r="Q4992" s="21"/>
      <c r="R4992" s="21"/>
      <c r="S4992" s="3">
        <v>4</v>
      </c>
      <c r="T4992" s="37"/>
      <c r="U4992" s="21" t="s">
        <v>18</v>
      </c>
      <c r="V4992" s="21" t="str">
        <f>VLOOKUP(P4992,'Customer List'!B:C,2,)</f>
        <v>Faridabad</v>
      </c>
      <c r="W4992" s="38" t="s">
        <v>605</v>
      </c>
      <c r="X4992" s="30" t="str">
        <f t="shared" si="748"/>
        <v/>
      </c>
      <c r="Y4992" s="21" t="str">
        <f t="shared" si="752"/>
        <v/>
      </c>
      <c r="Z4992" s="21" t="str">
        <f t="shared" si="753"/>
        <v/>
      </c>
      <c r="AA4992" s="21" t="str">
        <f t="shared" si="754"/>
        <v/>
      </c>
      <c r="AB4992" s="21" t="str">
        <f>VLOOKUP(U4992,'Currency Sheet'!A:C,3,)</f>
        <v>DOLLAR</v>
      </c>
      <c r="AC4992" s="42" t="str">
        <f>VLOOKUP(P4992,'Customer List'!B:D,3,)</f>
        <v>Local</v>
      </c>
    </row>
    <row r="4993" spans="1:29" x14ac:dyDescent="0.25">
      <c r="A4993" s="21">
        <f t="shared" si="749"/>
        <v>4990</v>
      </c>
      <c r="B4993" s="21" t="s">
        <v>6542</v>
      </c>
      <c r="C4993" s="30">
        <v>45993</v>
      </c>
      <c r="D4993" s="30">
        <v>46001</v>
      </c>
      <c r="E4993" s="47">
        <v>32.4</v>
      </c>
      <c r="F4993" s="47">
        <f t="shared" si="750"/>
        <v>2851.2</v>
      </c>
      <c r="G4993" s="48">
        <f t="shared" si="751"/>
        <v>2851.2</v>
      </c>
      <c r="H4993" s="21">
        <v>157305</v>
      </c>
      <c r="I4993" s="21" t="s">
        <v>6557</v>
      </c>
      <c r="J4993" s="21">
        <v>1</v>
      </c>
      <c r="K4993" s="21"/>
      <c r="L4993" s="21">
        <f t="shared" si="747"/>
        <v>1</v>
      </c>
      <c r="M4993" s="21"/>
      <c r="N4993" s="30"/>
      <c r="O4993" s="48"/>
      <c r="P4993" s="21" t="s">
        <v>30</v>
      </c>
      <c r="Q4993" s="21"/>
      <c r="R4993" s="21"/>
      <c r="S4993" s="3">
        <v>4</v>
      </c>
      <c r="T4993" s="37"/>
      <c r="U4993" s="21" t="s">
        <v>18</v>
      </c>
      <c r="V4993" s="21" t="str">
        <f>VLOOKUP(P4993,'Customer List'!B:C,2,)</f>
        <v>Delhi</v>
      </c>
      <c r="W4993" s="38" t="s">
        <v>605</v>
      </c>
      <c r="X4993" s="30" t="str">
        <f t="shared" si="748"/>
        <v/>
      </c>
      <c r="Y4993" s="21" t="str">
        <f t="shared" si="752"/>
        <v/>
      </c>
      <c r="Z4993" s="21" t="str">
        <f t="shared" si="753"/>
        <v/>
      </c>
      <c r="AA4993" s="21" t="str">
        <f t="shared" si="754"/>
        <v/>
      </c>
      <c r="AB4993" s="21" t="str">
        <f>VLOOKUP(U4993,'Currency Sheet'!A:C,3,)</f>
        <v>DOLLAR</v>
      </c>
      <c r="AC4993" s="42" t="str">
        <f>VLOOKUP(P4993,'Customer List'!B:D,3,)</f>
        <v>Local</v>
      </c>
    </row>
    <row r="4994" spans="1:29" x14ac:dyDescent="0.25">
      <c r="A4994" s="21">
        <f t="shared" si="749"/>
        <v>4991</v>
      </c>
      <c r="B4994" s="21" t="s">
        <v>6542</v>
      </c>
      <c r="C4994" s="30">
        <v>45993</v>
      </c>
      <c r="D4994" s="30">
        <v>46001</v>
      </c>
      <c r="E4994" s="47">
        <v>69</v>
      </c>
      <c r="F4994" s="47">
        <f t="shared" si="750"/>
        <v>6072</v>
      </c>
      <c r="G4994" s="48">
        <f t="shared" si="751"/>
        <v>6072</v>
      </c>
      <c r="H4994" s="21">
        <v>158105</v>
      </c>
      <c r="I4994" s="21" t="s">
        <v>6558</v>
      </c>
      <c r="J4994" s="21">
        <v>1</v>
      </c>
      <c r="K4994" s="21"/>
      <c r="L4994" s="21">
        <f t="shared" si="747"/>
        <v>1</v>
      </c>
      <c r="M4994" s="21"/>
      <c r="N4994" s="30"/>
      <c r="O4994" s="48"/>
      <c r="P4994" s="21" t="s">
        <v>42</v>
      </c>
      <c r="Q4994" s="21"/>
      <c r="R4994" s="21"/>
      <c r="S4994" s="3">
        <v>4</v>
      </c>
      <c r="T4994" s="37"/>
      <c r="U4994" s="21" t="s">
        <v>18</v>
      </c>
      <c r="V4994" s="21" t="str">
        <f>VLOOKUP(P4994,'Customer List'!B:C,2,)</f>
        <v>Faridabad</v>
      </c>
      <c r="W4994" s="38" t="s">
        <v>605</v>
      </c>
      <c r="X4994" s="30" t="str">
        <f t="shared" si="748"/>
        <v/>
      </c>
      <c r="Y4994" s="21" t="str">
        <f t="shared" si="752"/>
        <v/>
      </c>
      <c r="Z4994" s="21" t="str">
        <f t="shared" si="753"/>
        <v/>
      </c>
      <c r="AA4994" s="21" t="str">
        <f t="shared" si="754"/>
        <v/>
      </c>
      <c r="AB4994" s="21" t="str">
        <f>VLOOKUP(U4994,'Currency Sheet'!A:C,3,)</f>
        <v>DOLLAR</v>
      </c>
      <c r="AC4994" s="42" t="str">
        <f>VLOOKUP(P4994,'Customer List'!B:D,3,)</f>
        <v>Local</v>
      </c>
    </row>
    <row r="4995" spans="1:29" x14ac:dyDescent="0.25">
      <c r="A4995" s="21">
        <f t="shared" si="749"/>
        <v>4992</v>
      </c>
      <c r="B4995" s="21" t="s">
        <v>6542</v>
      </c>
      <c r="C4995" s="30">
        <v>45993</v>
      </c>
      <c r="D4995" s="30">
        <v>46001</v>
      </c>
      <c r="E4995" s="47">
        <v>218.4</v>
      </c>
      <c r="F4995" s="47">
        <f t="shared" si="750"/>
        <v>19219.2</v>
      </c>
      <c r="G4995" s="48">
        <f t="shared" si="751"/>
        <v>19219.2</v>
      </c>
      <c r="H4995" s="21">
        <v>159408</v>
      </c>
      <c r="I4995" s="21" t="s">
        <v>6559</v>
      </c>
      <c r="J4995" s="21">
        <v>1</v>
      </c>
      <c r="K4995" s="21"/>
      <c r="L4995" s="21">
        <f t="shared" si="747"/>
        <v>1</v>
      </c>
      <c r="M4995" s="21"/>
      <c r="N4995" s="30"/>
      <c r="O4995" s="48"/>
      <c r="P4995" s="21" t="s">
        <v>42</v>
      </c>
      <c r="Q4995" s="21"/>
      <c r="R4995" s="21"/>
      <c r="S4995" s="3">
        <v>4</v>
      </c>
      <c r="T4995" s="37"/>
      <c r="U4995" s="21" t="s">
        <v>18</v>
      </c>
      <c r="V4995" s="21" t="str">
        <f>VLOOKUP(P4995,'Customer List'!B:C,2,)</f>
        <v>Faridabad</v>
      </c>
      <c r="W4995" s="38" t="s">
        <v>605</v>
      </c>
      <c r="X4995" s="30" t="str">
        <f t="shared" si="748"/>
        <v/>
      </c>
      <c r="Y4995" s="21" t="str">
        <f t="shared" si="752"/>
        <v/>
      </c>
      <c r="Z4995" s="21" t="str">
        <f t="shared" si="753"/>
        <v/>
      </c>
      <c r="AA4995" s="21" t="str">
        <f t="shared" si="754"/>
        <v/>
      </c>
      <c r="AB4995" s="21" t="str">
        <f>VLOOKUP(U4995,'Currency Sheet'!A:C,3,)</f>
        <v>DOLLAR</v>
      </c>
      <c r="AC4995" s="42" t="str">
        <f>VLOOKUP(P4995,'Customer List'!B:D,3,)</f>
        <v>Local</v>
      </c>
    </row>
    <row r="4996" spans="1:29" x14ac:dyDescent="0.25">
      <c r="A4996" s="21">
        <f t="shared" si="749"/>
        <v>4993</v>
      </c>
      <c r="B4996" s="21" t="s">
        <v>6542</v>
      </c>
      <c r="C4996" s="30">
        <v>45993</v>
      </c>
      <c r="D4996" s="30">
        <v>46001</v>
      </c>
      <c r="E4996" s="47">
        <v>288</v>
      </c>
      <c r="F4996" s="47">
        <f t="shared" si="750"/>
        <v>25344</v>
      </c>
      <c r="G4996" s="48">
        <f t="shared" si="751"/>
        <v>25344</v>
      </c>
      <c r="H4996" s="21">
        <v>285205</v>
      </c>
      <c r="I4996" s="21" t="s">
        <v>6560</v>
      </c>
      <c r="J4996" s="21">
        <v>1</v>
      </c>
      <c r="K4996" s="21">
        <v>1</v>
      </c>
      <c r="L4996" s="21">
        <f t="shared" si="747"/>
        <v>0</v>
      </c>
      <c r="M4996" s="21" t="s">
        <v>6654</v>
      </c>
      <c r="N4996" s="30">
        <v>46004</v>
      </c>
      <c r="O4996" s="48">
        <v>26784</v>
      </c>
      <c r="P4996" s="21" t="s">
        <v>621</v>
      </c>
      <c r="Q4996" s="21">
        <v>58159348520</v>
      </c>
      <c r="R4996" s="21"/>
      <c r="S4996" s="3">
        <v>4</v>
      </c>
      <c r="T4996" s="37"/>
      <c r="U4996" s="21" t="s">
        <v>18</v>
      </c>
      <c r="V4996" s="21" t="str">
        <f>VLOOKUP(P4996,'Customer List'!B:C,2,)</f>
        <v>Hyderabad</v>
      </c>
      <c r="W4996" s="38"/>
      <c r="X4996" s="30" t="str">
        <f t="shared" si="748"/>
        <v/>
      </c>
      <c r="Y4996" s="21" t="str">
        <f t="shared" si="752"/>
        <v/>
      </c>
      <c r="Z4996" s="21" t="str">
        <f t="shared" si="753"/>
        <v>Saturday</v>
      </c>
      <c r="AA4996" s="21" t="str">
        <f t="shared" si="754"/>
        <v/>
      </c>
      <c r="AB4996" s="21" t="str">
        <f>VLOOKUP(U4996,'Currency Sheet'!A:C,3,)</f>
        <v>DOLLAR</v>
      </c>
      <c r="AC4996" s="42" t="str">
        <f>VLOOKUP(P4996,'Customer List'!B:D,3,)</f>
        <v>OutStation</v>
      </c>
    </row>
    <row r="4997" spans="1:29" x14ac:dyDescent="0.25">
      <c r="A4997" s="21">
        <f t="shared" si="749"/>
        <v>4994</v>
      </c>
      <c r="B4997" s="21" t="s">
        <v>6542</v>
      </c>
      <c r="C4997" s="30">
        <v>45993</v>
      </c>
      <c r="D4997" s="30">
        <v>46001</v>
      </c>
      <c r="E4997" s="47">
        <v>30</v>
      </c>
      <c r="F4997" s="47">
        <f t="shared" si="750"/>
        <v>2640</v>
      </c>
      <c r="G4997" s="48">
        <f t="shared" si="751"/>
        <v>7920</v>
      </c>
      <c r="H4997" s="21">
        <v>300406</v>
      </c>
      <c r="I4997" s="21" t="s">
        <v>4767</v>
      </c>
      <c r="J4997" s="21">
        <v>3</v>
      </c>
      <c r="K4997" s="21">
        <v>3</v>
      </c>
      <c r="L4997" s="21">
        <f t="shared" si="747"/>
        <v>0</v>
      </c>
      <c r="M4997" s="21" t="s">
        <v>6663</v>
      </c>
      <c r="N4997" s="30">
        <v>46004</v>
      </c>
      <c r="O4997" s="48">
        <v>13950</v>
      </c>
      <c r="P4997" s="21" t="s">
        <v>891</v>
      </c>
      <c r="Q4997" s="21">
        <v>58159348365</v>
      </c>
      <c r="R4997" s="21" t="s">
        <v>5912</v>
      </c>
      <c r="S4997" s="3">
        <v>4</v>
      </c>
      <c r="T4997" s="37"/>
      <c r="U4997" s="21" t="s">
        <v>18</v>
      </c>
      <c r="V4997" s="21" t="str">
        <f>VLOOKUP(P4997,'Customer List'!B:C,2,)</f>
        <v>Banglore</v>
      </c>
      <c r="W4997" s="38"/>
      <c r="X4997" s="30">
        <v>46006</v>
      </c>
      <c r="Y4997" s="21">
        <f t="shared" si="752"/>
        <v>2</v>
      </c>
      <c r="Z4997" s="21" t="str">
        <f t="shared" si="753"/>
        <v>Saturday</v>
      </c>
      <c r="AA4997" s="21" t="str">
        <f t="shared" si="754"/>
        <v>Monday</v>
      </c>
      <c r="AB4997" s="21" t="str">
        <f>VLOOKUP(U4997,'Currency Sheet'!A:C,3,)</f>
        <v>DOLLAR</v>
      </c>
      <c r="AC4997" s="42" t="str">
        <f>VLOOKUP(P4997,'Customer List'!B:D,3,)</f>
        <v>OutStation</v>
      </c>
    </row>
    <row r="4998" spans="1:29" x14ac:dyDescent="0.25">
      <c r="A4998" s="21">
        <f t="shared" si="749"/>
        <v>4995</v>
      </c>
      <c r="B4998" s="21" t="s">
        <v>6542</v>
      </c>
      <c r="C4998" s="30">
        <v>45993</v>
      </c>
      <c r="D4998" s="30">
        <v>46001</v>
      </c>
      <c r="E4998" s="47">
        <v>59.4</v>
      </c>
      <c r="F4998" s="47">
        <f t="shared" si="750"/>
        <v>5227.2</v>
      </c>
      <c r="G4998" s="48">
        <f t="shared" si="751"/>
        <v>5227.2</v>
      </c>
      <c r="H4998" s="21">
        <v>300408</v>
      </c>
      <c r="I4998" s="21" t="s">
        <v>4767</v>
      </c>
      <c r="J4998" s="21">
        <v>1</v>
      </c>
      <c r="K4998" s="21"/>
      <c r="L4998" s="21">
        <f t="shared" si="747"/>
        <v>1</v>
      </c>
      <c r="M4998" s="21"/>
      <c r="N4998" s="30"/>
      <c r="O4998" s="48"/>
      <c r="P4998" s="21" t="s">
        <v>6593</v>
      </c>
      <c r="Q4998" s="21"/>
      <c r="R4998" s="21"/>
      <c r="S4998" s="3">
        <v>4</v>
      </c>
      <c r="T4998" s="37"/>
      <c r="U4998" s="21" t="s">
        <v>18</v>
      </c>
      <c r="V4998" s="21" t="str">
        <f>VLOOKUP(P4998,'Customer List'!B:C,2,)</f>
        <v>DELHI</v>
      </c>
      <c r="W4998" s="38" t="s">
        <v>605</v>
      </c>
      <c r="X4998" s="30" t="str">
        <f t="shared" si="748"/>
        <v/>
      </c>
      <c r="Y4998" s="21" t="str">
        <f t="shared" si="752"/>
        <v/>
      </c>
      <c r="Z4998" s="21" t="str">
        <f t="shared" si="753"/>
        <v/>
      </c>
      <c r="AA4998" s="21" t="str">
        <f t="shared" si="754"/>
        <v/>
      </c>
      <c r="AB4998" s="21" t="str">
        <f>VLOOKUP(U4998,'Currency Sheet'!A:C,3,)</f>
        <v>DOLLAR</v>
      </c>
      <c r="AC4998" s="42" t="str">
        <f>VLOOKUP(P4998,'Customer List'!B:D,3,)</f>
        <v>Local</v>
      </c>
    </row>
    <row r="4999" spans="1:29" x14ac:dyDescent="0.25">
      <c r="A4999" s="21">
        <f t="shared" si="749"/>
        <v>4996</v>
      </c>
      <c r="B4999" s="21" t="s">
        <v>6542</v>
      </c>
      <c r="C4999" s="30">
        <v>45993</v>
      </c>
      <c r="D4999" s="30">
        <v>46001</v>
      </c>
      <c r="E4999" s="47">
        <v>296.8</v>
      </c>
      <c r="F4999" s="47">
        <f t="shared" si="750"/>
        <v>26118.400000000001</v>
      </c>
      <c r="G4999" s="48">
        <f t="shared" si="751"/>
        <v>26118.400000000001</v>
      </c>
      <c r="H4999" s="21">
        <v>302244</v>
      </c>
      <c r="I4999" s="21" t="s">
        <v>4769</v>
      </c>
      <c r="J4999" s="21">
        <v>1</v>
      </c>
      <c r="K4999" s="21"/>
      <c r="L4999" s="21">
        <f t="shared" si="747"/>
        <v>1</v>
      </c>
      <c r="M4999" s="21"/>
      <c r="N4999" s="30"/>
      <c r="O4999" s="48"/>
      <c r="P4999" s="21" t="s">
        <v>6593</v>
      </c>
      <c r="Q4999" s="21"/>
      <c r="R4999" s="21"/>
      <c r="S4999" s="3">
        <v>4</v>
      </c>
      <c r="T4999" s="37"/>
      <c r="U4999" s="21" t="s">
        <v>18</v>
      </c>
      <c r="V4999" s="21" t="str">
        <f>VLOOKUP(P4999,'Customer List'!B:C,2,)</f>
        <v>DELHI</v>
      </c>
      <c r="W4999" s="38" t="s">
        <v>605</v>
      </c>
      <c r="X4999" s="30" t="str">
        <f t="shared" si="748"/>
        <v/>
      </c>
      <c r="Y4999" s="21" t="str">
        <f t="shared" si="752"/>
        <v/>
      </c>
      <c r="Z4999" s="21" t="str">
        <f t="shared" si="753"/>
        <v/>
      </c>
      <c r="AA4999" s="21" t="str">
        <f t="shared" si="754"/>
        <v/>
      </c>
      <c r="AB4999" s="21" t="str">
        <f>VLOOKUP(U4999,'Currency Sheet'!A:C,3,)</f>
        <v>DOLLAR</v>
      </c>
      <c r="AC4999" s="42" t="str">
        <f>VLOOKUP(P4999,'Customer List'!B:D,3,)</f>
        <v>Local</v>
      </c>
    </row>
    <row r="5000" spans="1:29" x14ac:dyDescent="0.25">
      <c r="A5000" s="21">
        <f t="shared" si="749"/>
        <v>4997</v>
      </c>
      <c r="B5000" s="21" t="s">
        <v>6542</v>
      </c>
      <c r="C5000" s="30">
        <v>45993</v>
      </c>
      <c r="D5000" s="30">
        <v>46001</v>
      </c>
      <c r="E5000" s="47">
        <v>304.5</v>
      </c>
      <c r="F5000" s="47">
        <f t="shared" si="750"/>
        <v>26796</v>
      </c>
      <c r="G5000" s="48">
        <f t="shared" si="751"/>
        <v>26796</v>
      </c>
      <c r="H5000" s="21">
        <v>302830</v>
      </c>
      <c r="I5000" s="21" t="s">
        <v>4770</v>
      </c>
      <c r="J5000" s="21">
        <v>1</v>
      </c>
      <c r="K5000" s="21"/>
      <c r="L5000" s="21">
        <f t="shared" si="747"/>
        <v>1</v>
      </c>
      <c r="M5000" s="21"/>
      <c r="N5000" s="30"/>
      <c r="O5000" s="48"/>
      <c r="P5000" s="21" t="s">
        <v>625</v>
      </c>
      <c r="Q5000" s="21"/>
      <c r="R5000" s="21"/>
      <c r="S5000" s="3">
        <v>4</v>
      </c>
      <c r="T5000" s="37"/>
      <c r="U5000" s="21" t="s">
        <v>18</v>
      </c>
      <c r="V5000" s="21" t="str">
        <f>VLOOKUP(P5000,'Customer List'!B:C,2,)</f>
        <v>Delhi</v>
      </c>
      <c r="W5000" s="38" t="s">
        <v>605</v>
      </c>
      <c r="X5000" s="30" t="str">
        <f t="shared" si="748"/>
        <v/>
      </c>
      <c r="Y5000" s="21" t="str">
        <f t="shared" si="752"/>
        <v/>
      </c>
      <c r="Z5000" s="21" t="str">
        <f t="shared" si="753"/>
        <v/>
      </c>
      <c r="AA5000" s="21" t="str">
        <f t="shared" si="754"/>
        <v/>
      </c>
      <c r="AB5000" s="21" t="str">
        <f>VLOOKUP(U5000,'Currency Sheet'!A:C,3,)</f>
        <v>DOLLAR</v>
      </c>
      <c r="AC5000" s="42" t="str">
        <f>VLOOKUP(P5000,'Customer List'!B:D,3,)</f>
        <v>Local</v>
      </c>
    </row>
    <row r="5001" spans="1:29" x14ac:dyDescent="0.25">
      <c r="A5001" s="21">
        <f t="shared" si="749"/>
        <v>4998</v>
      </c>
      <c r="B5001" s="21" t="s">
        <v>6542</v>
      </c>
      <c r="C5001" s="30">
        <v>45993</v>
      </c>
      <c r="D5001" s="30">
        <v>46001</v>
      </c>
      <c r="E5001" s="47">
        <v>292.60000000000002</v>
      </c>
      <c r="F5001" s="47">
        <f t="shared" si="750"/>
        <v>25748.800000000003</v>
      </c>
      <c r="G5001" s="48">
        <f t="shared" si="751"/>
        <v>25748.800000000003</v>
      </c>
      <c r="H5001" s="21">
        <v>303736</v>
      </c>
      <c r="I5001" s="21" t="s">
        <v>6531</v>
      </c>
      <c r="J5001" s="21">
        <v>1</v>
      </c>
      <c r="K5001" s="21"/>
      <c r="L5001" s="21">
        <f t="shared" si="747"/>
        <v>1</v>
      </c>
      <c r="M5001" s="21"/>
      <c r="N5001" s="30"/>
      <c r="O5001" s="48"/>
      <c r="P5001" s="21" t="s">
        <v>625</v>
      </c>
      <c r="Q5001" s="21"/>
      <c r="R5001" s="21"/>
      <c r="S5001" s="3">
        <v>4</v>
      </c>
      <c r="T5001" s="37"/>
      <c r="U5001" s="21" t="s">
        <v>18</v>
      </c>
      <c r="V5001" s="21" t="str">
        <f>VLOOKUP(P5001,'Customer List'!B:C,2,)</f>
        <v>Delhi</v>
      </c>
      <c r="W5001" s="38" t="s">
        <v>605</v>
      </c>
      <c r="X5001" s="30" t="str">
        <f t="shared" si="748"/>
        <v/>
      </c>
      <c r="Y5001" s="21" t="str">
        <f t="shared" si="752"/>
        <v/>
      </c>
      <c r="Z5001" s="21" t="str">
        <f t="shared" si="753"/>
        <v/>
      </c>
      <c r="AA5001" s="21" t="str">
        <f t="shared" si="754"/>
        <v/>
      </c>
      <c r="AB5001" s="21" t="str">
        <f>VLOOKUP(U5001,'Currency Sheet'!A:C,3,)</f>
        <v>DOLLAR</v>
      </c>
      <c r="AC5001" s="42" t="str">
        <f>VLOOKUP(P5001,'Customer List'!B:D,3,)</f>
        <v>Local</v>
      </c>
    </row>
    <row r="5002" spans="1:29" x14ac:dyDescent="0.25">
      <c r="A5002" s="21">
        <f t="shared" si="749"/>
        <v>4999</v>
      </c>
      <c r="B5002" s="21" t="s">
        <v>6542</v>
      </c>
      <c r="C5002" s="30">
        <v>45993</v>
      </c>
      <c r="D5002" s="30">
        <v>46001</v>
      </c>
      <c r="E5002" s="47">
        <v>292.60000000000002</v>
      </c>
      <c r="F5002" s="47">
        <f t="shared" si="750"/>
        <v>25748.800000000003</v>
      </c>
      <c r="G5002" s="48">
        <f t="shared" si="751"/>
        <v>25748.800000000003</v>
      </c>
      <c r="H5002" s="21">
        <v>303930</v>
      </c>
      <c r="I5002" s="21" t="s">
        <v>6561</v>
      </c>
      <c r="J5002" s="21">
        <v>1</v>
      </c>
      <c r="K5002" s="21"/>
      <c r="L5002" s="21">
        <f t="shared" si="747"/>
        <v>1</v>
      </c>
      <c r="M5002" s="21"/>
      <c r="N5002" s="30"/>
      <c r="O5002" s="48"/>
      <c r="P5002" s="21" t="s">
        <v>625</v>
      </c>
      <c r="Q5002" s="21"/>
      <c r="R5002" s="21"/>
      <c r="S5002" s="3">
        <v>4</v>
      </c>
      <c r="T5002" s="37"/>
      <c r="U5002" s="21" t="s">
        <v>18</v>
      </c>
      <c r="V5002" s="21" t="str">
        <f>VLOOKUP(P5002,'Customer List'!B:C,2,)</f>
        <v>Delhi</v>
      </c>
      <c r="W5002" s="38" t="s">
        <v>605</v>
      </c>
      <c r="X5002" s="30" t="str">
        <f t="shared" si="748"/>
        <v/>
      </c>
      <c r="Y5002" s="21" t="str">
        <f t="shared" si="752"/>
        <v/>
      </c>
      <c r="Z5002" s="21" t="str">
        <f t="shared" si="753"/>
        <v/>
      </c>
      <c r="AA5002" s="21" t="str">
        <f t="shared" si="754"/>
        <v/>
      </c>
      <c r="AB5002" s="21" t="str">
        <f>VLOOKUP(U5002,'Currency Sheet'!A:C,3,)</f>
        <v>DOLLAR</v>
      </c>
      <c r="AC5002" s="42" t="str">
        <f>VLOOKUP(P5002,'Customer List'!B:D,3,)</f>
        <v>Local</v>
      </c>
    </row>
    <row r="5003" spans="1:29" x14ac:dyDescent="0.25">
      <c r="A5003" s="21">
        <f t="shared" si="749"/>
        <v>5000</v>
      </c>
      <c r="B5003" s="21" t="s">
        <v>6542</v>
      </c>
      <c r="C5003" s="30">
        <v>45993</v>
      </c>
      <c r="D5003" s="30">
        <v>46001</v>
      </c>
      <c r="E5003" s="47">
        <v>159</v>
      </c>
      <c r="F5003" s="47">
        <f t="shared" si="750"/>
        <v>13992</v>
      </c>
      <c r="G5003" s="48">
        <f t="shared" si="751"/>
        <v>13992</v>
      </c>
      <c r="H5003" s="21">
        <v>304024</v>
      </c>
      <c r="I5003" s="21" t="s">
        <v>4795</v>
      </c>
      <c r="J5003" s="21">
        <v>1</v>
      </c>
      <c r="K5003" s="21">
        <v>1</v>
      </c>
      <c r="L5003" s="21">
        <f t="shared" si="747"/>
        <v>0</v>
      </c>
      <c r="M5003" s="21" t="s">
        <v>6664</v>
      </c>
      <c r="N5003" s="30">
        <v>46004</v>
      </c>
      <c r="O5003" s="48">
        <v>28752.5</v>
      </c>
      <c r="P5003" s="21" t="s">
        <v>891</v>
      </c>
      <c r="Q5003" s="21"/>
      <c r="R5003" s="21"/>
      <c r="S5003" s="3">
        <v>4</v>
      </c>
      <c r="T5003" s="37"/>
      <c r="U5003" s="21" t="s">
        <v>18</v>
      </c>
      <c r="V5003" s="21" t="str">
        <f>VLOOKUP(P5003,'Customer List'!B:C,2,)</f>
        <v>Banglore</v>
      </c>
      <c r="W5003" s="38" t="s">
        <v>6047</v>
      </c>
      <c r="X5003" s="30" t="str">
        <f t="shared" si="748"/>
        <v/>
      </c>
      <c r="Y5003" s="21" t="str">
        <f t="shared" si="752"/>
        <v/>
      </c>
      <c r="Z5003" s="21" t="str">
        <f t="shared" si="753"/>
        <v>Saturday</v>
      </c>
      <c r="AA5003" s="21" t="str">
        <f t="shared" si="754"/>
        <v/>
      </c>
      <c r="AB5003" s="21" t="str">
        <f>VLOOKUP(U5003,'Currency Sheet'!A:C,3,)</f>
        <v>DOLLAR</v>
      </c>
      <c r="AC5003" s="42" t="str">
        <f>VLOOKUP(P5003,'Customer List'!B:D,3,)</f>
        <v>OutStation</v>
      </c>
    </row>
    <row r="5004" spans="1:29" x14ac:dyDescent="0.25">
      <c r="A5004" s="21">
        <f t="shared" si="749"/>
        <v>5001</v>
      </c>
      <c r="B5004" s="21" t="s">
        <v>6542</v>
      </c>
      <c r="C5004" s="30">
        <v>45993</v>
      </c>
      <c r="D5004" s="30">
        <v>46001</v>
      </c>
      <c r="E5004" s="47">
        <v>204</v>
      </c>
      <c r="F5004" s="47">
        <f t="shared" si="750"/>
        <v>17952</v>
      </c>
      <c r="G5004" s="48">
        <f t="shared" si="751"/>
        <v>35904</v>
      </c>
      <c r="H5004" s="21">
        <v>304028</v>
      </c>
      <c r="I5004" s="21" t="s">
        <v>4795</v>
      </c>
      <c r="J5004" s="21">
        <v>2</v>
      </c>
      <c r="K5004" s="21"/>
      <c r="L5004" s="21">
        <f t="shared" si="747"/>
        <v>2</v>
      </c>
      <c r="M5004" s="21"/>
      <c r="N5004" s="30"/>
      <c r="O5004" s="48"/>
      <c r="P5004" s="21" t="s">
        <v>625</v>
      </c>
      <c r="Q5004" s="21"/>
      <c r="R5004" s="21"/>
      <c r="S5004" s="3">
        <v>4</v>
      </c>
      <c r="T5004" s="37"/>
      <c r="U5004" s="21" t="s">
        <v>18</v>
      </c>
      <c r="V5004" s="21" t="str">
        <f>VLOOKUP(P5004,'Customer List'!B:C,2,)</f>
        <v>Delhi</v>
      </c>
      <c r="W5004" s="38" t="s">
        <v>605</v>
      </c>
      <c r="X5004" s="30" t="str">
        <f t="shared" si="748"/>
        <v/>
      </c>
      <c r="Y5004" s="21" t="str">
        <f t="shared" si="752"/>
        <v/>
      </c>
      <c r="Z5004" s="21" t="str">
        <f t="shared" si="753"/>
        <v/>
      </c>
      <c r="AA5004" s="21" t="str">
        <f t="shared" si="754"/>
        <v/>
      </c>
      <c r="AB5004" s="21" t="str">
        <f>VLOOKUP(U5004,'Currency Sheet'!A:C,3,)</f>
        <v>DOLLAR</v>
      </c>
      <c r="AC5004" s="42" t="str">
        <f>VLOOKUP(P5004,'Customer List'!B:D,3,)</f>
        <v>Local</v>
      </c>
    </row>
    <row r="5005" spans="1:29" x14ac:dyDescent="0.25">
      <c r="A5005" s="21">
        <f t="shared" si="749"/>
        <v>5002</v>
      </c>
      <c r="B5005" s="21" t="s">
        <v>6542</v>
      </c>
      <c r="C5005" s="30">
        <v>45993</v>
      </c>
      <c r="D5005" s="30">
        <v>46001</v>
      </c>
      <c r="E5005" s="47">
        <v>89.4</v>
      </c>
      <c r="F5005" s="47">
        <f t="shared" si="750"/>
        <v>7867.2000000000007</v>
      </c>
      <c r="G5005" s="48">
        <f t="shared" si="751"/>
        <v>7867.2000000000007</v>
      </c>
      <c r="H5005" s="21">
        <v>304210</v>
      </c>
      <c r="I5005" s="21" t="s">
        <v>5379</v>
      </c>
      <c r="J5005" s="21">
        <v>1</v>
      </c>
      <c r="K5005" s="21">
        <v>1</v>
      </c>
      <c r="L5005" s="21">
        <f t="shared" si="747"/>
        <v>0</v>
      </c>
      <c r="M5005" s="21" t="s">
        <v>6643</v>
      </c>
      <c r="N5005" s="30">
        <v>46004</v>
      </c>
      <c r="O5005" s="48">
        <v>13857</v>
      </c>
      <c r="P5005" s="21" t="s">
        <v>621</v>
      </c>
      <c r="Q5005" s="21">
        <v>58159348520</v>
      </c>
      <c r="R5005" s="21"/>
      <c r="S5005" s="3">
        <v>4</v>
      </c>
      <c r="T5005" s="37"/>
      <c r="U5005" s="21" t="s">
        <v>18</v>
      </c>
      <c r="V5005" s="21" t="str">
        <f>VLOOKUP(P5005,'Customer List'!B:C,2,)</f>
        <v>Hyderabad</v>
      </c>
      <c r="W5005" s="38"/>
      <c r="X5005" s="30" t="str">
        <f t="shared" si="748"/>
        <v/>
      </c>
      <c r="Y5005" s="21" t="str">
        <f t="shared" si="752"/>
        <v/>
      </c>
      <c r="Z5005" s="21" t="str">
        <f t="shared" si="753"/>
        <v>Saturday</v>
      </c>
      <c r="AA5005" s="21" t="str">
        <f t="shared" si="754"/>
        <v/>
      </c>
      <c r="AB5005" s="21" t="str">
        <f>VLOOKUP(U5005,'Currency Sheet'!A:C,3,)</f>
        <v>DOLLAR</v>
      </c>
      <c r="AC5005" s="42" t="str">
        <f>VLOOKUP(P5005,'Customer List'!B:D,3,)</f>
        <v>OutStation</v>
      </c>
    </row>
    <row r="5006" spans="1:29" x14ac:dyDescent="0.25">
      <c r="A5006" s="21">
        <f t="shared" si="749"/>
        <v>5003</v>
      </c>
      <c r="B5006" s="21" t="s">
        <v>6542</v>
      </c>
      <c r="C5006" s="30">
        <v>45993</v>
      </c>
      <c r="D5006" s="30">
        <v>46001</v>
      </c>
      <c r="E5006" s="47">
        <v>50.4</v>
      </c>
      <c r="F5006" s="47">
        <f t="shared" si="750"/>
        <v>4435.2</v>
      </c>
      <c r="G5006" s="48">
        <f t="shared" si="751"/>
        <v>4435.2</v>
      </c>
      <c r="H5006" s="21">
        <v>304803</v>
      </c>
      <c r="I5006" s="21" t="s">
        <v>4775</v>
      </c>
      <c r="J5006" s="21">
        <v>1</v>
      </c>
      <c r="K5006" s="21">
        <v>1</v>
      </c>
      <c r="L5006" s="21">
        <f t="shared" si="747"/>
        <v>0</v>
      </c>
      <c r="M5006" s="21" t="s">
        <v>6637</v>
      </c>
      <c r="N5006" s="30">
        <v>46004</v>
      </c>
      <c r="O5006" s="48">
        <v>7812</v>
      </c>
      <c r="P5006" s="21" t="s">
        <v>228</v>
      </c>
      <c r="Q5006" s="21">
        <v>58159346626</v>
      </c>
      <c r="R5006" s="21" t="s">
        <v>5912</v>
      </c>
      <c r="S5006" s="3">
        <v>4</v>
      </c>
      <c r="T5006" s="37"/>
      <c r="U5006" s="21" t="s">
        <v>18</v>
      </c>
      <c r="V5006" s="21" t="str">
        <f>VLOOKUP(P5006,'Customer List'!B:C,2,)</f>
        <v>Kolkata</v>
      </c>
      <c r="W5006" s="38"/>
      <c r="X5006" s="30">
        <v>46006</v>
      </c>
      <c r="Y5006" s="21">
        <f t="shared" si="752"/>
        <v>2</v>
      </c>
      <c r="Z5006" s="21" t="str">
        <f t="shared" si="753"/>
        <v>Saturday</v>
      </c>
      <c r="AA5006" s="21" t="str">
        <f t="shared" si="754"/>
        <v>Monday</v>
      </c>
      <c r="AB5006" s="21" t="str">
        <f>VLOOKUP(U5006,'Currency Sheet'!A:C,3,)</f>
        <v>DOLLAR</v>
      </c>
      <c r="AC5006" s="42" t="str">
        <f>VLOOKUP(P5006,'Customer List'!B:D,3,)</f>
        <v>OutStation</v>
      </c>
    </row>
    <row r="5007" spans="1:29" x14ac:dyDescent="0.25">
      <c r="A5007" s="21">
        <f t="shared" si="749"/>
        <v>5004</v>
      </c>
      <c r="B5007" s="21" t="s">
        <v>6542</v>
      </c>
      <c r="C5007" s="30">
        <v>45993</v>
      </c>
      <c r="D5007" s="30">
        <v>46001</v>
      </c>
      <c r="E5007" s="47">
        <v>208.2</v>
      </c>
      <c r="F5007" s="47">
        <f t="shared" si="750"/>
        <v>18321.599999999999</v>
      </c>
      <c r="G5007" s="48">
        <f t="shared" si="751"/>
        <v>36643.199999999997</v>
      </c>
      <c r="H5007" s="21">
        <v>305022</v>
      </c>
      <c r="I5007" s="21" t="s">
        <v>5180</v>
      </c>
      <c r="J5007" s="21">
        <v>2</v>
      </c>
      <c r="K5007" s="21"/>
      <c r="L5007" s="21">
        <f t="shared" si="747"/>
        <v>2</v>
      </c>
      <c r="M5007" s="21"/>
      <c r="N5007" s="30"/>
      <c r="O5007" s="48"/>
      <c r="P5007" s="21" t="s">
        <v>625</v>
      </c>
      <c r="Q5007" s="21"/>
      <c r="R5007" s="21"/>
      <c r="S5007" s="3">
        <v>4</v>
      </c>
      <c r="T5007" s="37"/>
      <c r="U5007" s="21" t="s">
        <v>18</v>
      </c>
      <c r="V5007" s="21" t="str">
        <f>VLOOKUP(P5007,'Customer List'!B:C,2,)</f>
        <v>Delhi</v>
      </c>
      <c r="W5007" s="38" t="s">
        <v>605</v>
      </c>
      <c r="X5007" s="30" t="str">
        <f t="shared" si="748"/>
        <v/>
      </c>
      <c r="Y5007" s="21" t="str">
        <f t="shared" si="752"/>
        <v/>
      </c>
      <c r="Z5007" s="21" t="str">
        <f t="shared" si="753"/>
        <v/>
      </c>
      <c r="AA5007" s="21" t="str">
        <f t="shared" si="754"/>
        <v/>
      </c>
      <c r="AB5007" s="21" t="str">
        <f>VLOOKUP(U5007,'Currency Sheet'!A:C,3,)</f>
        <v>DOLLAR</v>
      </c>
      <c r="AC5007" s="42" t="str">
        <f>VLOOKUP(P5007,'Customer List'!B:D,3,)</f>
        <v>Local</v>
      </c>
    </row>
    <row r="5008" spans="1:29" x14ac:dyDescent="0.25">
      <c r="A5008" s="21">
        <f t="shared" si="749"/>
        <v>5005</v>
      </c>
      <c r="B5008" s="21" t="s">
        <v>6542</v>
      </c>
      <c r="C5008" s="30">
        <v>45993</v>
      </c>
      <c r="D5008" s="30">
        <v>46001</v>
      </c>
      <c r="E5008" s="47">
        <v>84.6</v>
      </c>
      <c r="F5008" s="47">
        <f t="shared" si="750"/>
        <v>7444.7999999999993</v>
      </c>
      <c r="G5008" s="48">
        <f t="shared" si="751"/>
        <v>7444.7999999999993</v>
      </c>
      <c r="H5008" s="21">
        <v>305647</v>
      </c>
      <c r="I5008" s="21" t="s">
        <v>5063</v>
      </c>
      <c r="J5008" s="21">
        <v>1</v>
      </c>
      <c r="K5008" s="21">
        <v>1</v>
      </c>
      <c r="L5008" s="21">
        <f t="shared" si="747"/>
        <v>0</v>
      </c>
      <c r="M5008" s="21" t="s">
        <v>6662</v>
      </c>
      <c r="N5008" s="30">
        <v>46004</v>
      </c>
      <c r="O5008" s="48">
        <v>15298.5</v>
      </c>
      <c r="P5008" s="21" t="s">
        <v>891</v>
      </c>
      <c r="Q5008" s="21">
        <v>58159348365</v>
      </c>
      <c r="R5008" s="21" t="s">
        <v>5912</v>
      </c>
      <c r="S5008" s="3">
        <v>4</v>
      </c>
      <c r="T5008" s="37"/>
      <c r="U5008" s="21" t="s">
        <v>18</v>
      </c>
      <c r="V5008" s="21" t="str">
        <f>VLOOKUP(P5008,'Customer List'!B:C,2,)</f>
        <v>Banglore</v>
      </c>
      <c r="W5008" s="38"/>
      <c r="X5008" s="30">
        <v>46006</v>
      </c>
      <c r="Y5008" s="21">
        <f t="shared" si="752"/>
        <v>2</v>
      </c>
      <c r="Z5008" s="21" t="str">
        <f t="shared" si="753"/>
        <v>Saturday</v>
      </c>
      <c r="AA5008" s="21" t="str">
        <f t="shared" si="754"/>
        <v>Monday</v>
      </c>
      <c r="AB5008" s="21" t="str">
        <f>VLOOKUP(U5008,'Currency Sheet'!A:C,3,)</f>
        <v>DOLLAR</v>
      </c>
      <c r="AC5008" s="42" t="str">
        <f>VLOOKUP(P5008,'Customer List'!B:D,3,)</f>
        <v>OutStation</v>
      </c>
    </row>
    <row r="5009" spans="1:29" x14ac:dyDescent="0.25">
      <c r="A5009" s="21">
        <f t="shared" si="749"/>
        <v>5006</v>
      </c>
      <c r="B5009" s="21" t="s">
        <v>6542</v>
      </c>
      <c r="C5009" s="30">
        <v>45993</v>
      </c>
      <c r="D5009" s="30">
        <v>46001</v>
      </c>
      <c r="E5009" s="47">
        <v>304.5</v>
      </c>
      <c r="F5009" s="47">
        <f t="shared" si="750"/>
        <v>26796</v>
      </c>
      <c r="G5009" s="48">
        <f t="shared" si="751"/>
        <v>80388</v>
      </c>
      <c r="H5009" s="21">
        <v>306742</v>
      </c>
      <c r="I5009" s="21" t="s">
        <v>5826</v>
      </c>
      <c r="J5009" s="21">
        <v>3</v>
      </c>
      <c r="K5009" s="21">
        <v>3</v>
      </c>
      <c r="L5009" s="21">
        <f t="shared" si="747"/>
        <v>0</v>
      </c>
      <c r="M5009" s="21" t="s">
        <v>6663</v>
      </c>
      <c r="N5009" s="30">
        <v>46004</v>
      </c>
      <c r="O5009" s="48">
        <v>121365</v>
      </c>
      <c r="P5009" s="21" t="s">
        <v>891</v>
      </c>
      <c r="Q5009" s="21">
        <v>58159348365</v>
      </c>
      <c r="R5009" s="21" t="s">
        <v>5912</v>
      </c>
      <c r="S5009" s="3">
        <v>4</v>
      </c>
      <c r="T5009" s="37"/>
      <c r="U5009" s="21" t="s">
        <v>18</v>
      </c>
      <c r="V5009" s="21" t="str">
        <f>VLOOKUP(P5009,'Customer List'!B:C,2,)</f>
        <v>Banglore</v>
      </c>
      <c r="W5009" s="38"/>
      <c r="X5009" s="30">
        <v>46006</v>
      </c>
      <c r="Y5009" s="21">
        <f t="shared" si="752"/>
        <v>2</v>
      </c>
      <c r="Z5009" s="21" t="str">
        <f t="shared" si="753"/>
        <v>Saturday</v>
      </c>
      <c r="AA5009" s="21" t="str">
        <f t="shared" si="754"/>
        <v>Monday</v>
      </c>
      <c r="AB5009" s="21" t="str">
        <f>VLOOKUP(U5009,'Currency Sheet'!A:C,3,)</f>
        <v>DOLLAR</v>
      </c>
      <c r="AC5009" s="42" t="str">
        <f>VLOOKUP(P5009,'Customer List'!B:D,3,)</f>
        <v>OutStation</v>
      </c>
    </row>
    <row r="5010" spans="1:29" x14ac:dyDescent="0.25">
      <c r="A5010" s="21">
        <f t="shared" si="749"/>
        <v>5007</v>
      </c>
      <c r="B5010" s="21" t="s">
        <v>6542</v>
      </c>
      <c r="C5010" s="30">
        <v>45993</v>
      </c>
      <c r="D5010" s="30">
        <v>46001</v>
      </c>
      <c r="E5010" s="47">
        <v>312.2</v>
      </c>
      <c r="F5010" s="47">
        <f t="shared" si="750"/>
        <v>27473.599999999999</v>
      </c>
      <c r="G5010" s="48">
        <f t="shared" si="751"/>
        <v>27473.599999999999</v>
      </c>
      <c r="H5010" s="21">
        <v>310838</v>
      </c>
      <c r="I5010" s="21" t="s">
        <v>5065</v>
      </c>
      <c r="J5010" s="21">
        <v>1</v>
      </c>
      <c r="K5010" s="21"/>
      <c r="L5010" s="21">
        <f t="shared" si="747"/>
        <v>1</v>
      </c>
      <c r="M5010" s="21"/>
      <c r="N5010" s="30"/>
      <c r="O5010" s="48"/>
      <c r="P5010" s="21" t="s">
        <v>625</v>
      </c>
      <c r="Q5010" s="21"/>
      <c r="R5010" s="21"/>
      <c r="S5010" s="3">
        <v>4</v>
      </c>
      <c r="T5010" s="37"/>
      <c r="U5010" s="21" t="s">
        <v>18</v>
      </c>
      <c r="V5010" s="21" t="str">
        <f>VLOOKUP(P5010,'Customer List'!B:C,2,)</f>
        <v>Delhi</v>
      </c>
      <c r="W5010" s="38" t="s">
        <v>605</v>
      </c>
      <c r="X5010" s="30" t="str">
        <f t="shared" si="748"/>
        <v/>
      </c>
      <c r="Y5010" s="21" t="str">
        <f t="shared" si="752"/>
        <v/>
      </c>
      <c r="Z5010" s="21" t="str">
        <f t="shared" si="753"/>
        <v/>
      </c>
      <c r="AA5010" s="21" t="str">
        <f t="shared" si="754"/>
        <v/>
      </c>
      <c r="AB5010" s="21" t="str">
        <f>VLOOKUP(U5010,'Currency Sheet'!A:C,3,)</f>
        <v>DOLLAR</v>
      </c>
      <c r="AC5010" s="42" t="str">
        <f>VLOOKUP(P5010,'Customer List'!B:D,3,)</f>
        <v>Local</v>
      </c>
    </row>
    <row r="5011" spans="1:29" x14ac:dyDescent="0.25">
      <c r="A5011" s="21">
        <f t="shared" si="749"/>
        <v>5008</v>
      </c>
      <c r="B5011" s="21" t="s">
        <v>6542</v>
      </c>
      <c r="C5011" s="30">
        <v>45993</v>
      </c>
      <c r="D5011" s="30">
        <v>46001</v>
      </c>
      <c r="E5011" s="47">
        <v>266.7</v>
      </c>
      <c r="F5011" s="47">
        <f t="shared" si="750"/>
        <v>23469.599999999999</v>
      </c>
      <c r="G5011" s="48">
        <f t="shared" si="751"/>
        <v>23469.599999999999</v>
      </c>
      <c r="H5011" s="21">
        <v>310930</v>
      </c>
      <c r="I5011" s="21" t="s">
        <v>4777</v>
      </c>
      <c r="J5011" s="21">
        <v>1</v>
      </c>
      <c r="K5011" s="21"/>
      <c r="L5011" s="21">
        <f t="shared" si="747"/>
        <v>1</v>
      </c>
      <c r="M5011" s="21"/>
      <c r="N5011" s="30"/>
      <c r="O5011" s="48"/>
      <c r="P5011" s="21" t="s">
        <v>6593</v>
      </c>
      <c r="Q5011" s="21"/>
      <c r="R5011" s="21"/>
      <c r="S5011" s="3">
        <v>4</v>
      </c>
      <c r="T5011" s="37"/>
      <c r="U5011" s="21" t="s">
        <v>18</v>
      </c>
      <c r="V5011" s="21" t="str">
        <f>VLOOKUP(P5011,'Customer List'!B:C,2,)</f>
        <v>DELHI</v>
      </c>
      <c r="W5011" s="38" t="s">
        <v>605</v>
      </c>
      <c r="X5011" s="30" t="str">
        <f t="shared" si="748"/>
        <v/>
      </c>
      <c r="Y5011" s="21" t="str">
        <f t="shared" si="752"/>
        <v/>
      </c>
      <c r="Z5011" s="21" t="str">
        <f t="shared" si="753"/>
        <v/>
      </c>
      <c r="AA5011" s="21" t="str">
        <f t="shared" si="754"/>
        <v/>
      </c>
      <c r="AB5011" s="21" t="str">
        <f>VLOOKUP(U5011,'Currency Sheet'!A:C,3,)</f>
        <v>DOLLAR</v>
      </c>
      <c r="AC5011" s="42" t="str">
        <f>VLOOKUP(P5011,'Customer List'!B:D,3,)</f>
        <v>Local</v>
      </c>
    </row>
    <row r="5012" spans="1:29" x14ac:dyDescent="0.25">
      <c r="A5012" s="21">
        <f t="shared" si="749"/>
        <v>5009</v>
      </c>
      <c r="B5012" s="21" t="s">
        <v>6542</v>
      </c>
      <c r="C5012" s="30">
        <v>45993</v>
      </c>
      <c r="D5012" s="30">
        <v>46001</v>
      </c>
      <c r="E5012" s="47">
        <v>102.6</v>
      </c>
      <c r="F5012" s="47">
        <f t="shared" si="750"/>
        <v>9028.7999999999993</v>
      </c>
      <c r="G5012" s="48">
        <f t="shared" si="751"/>
        <v>9028.7999999999993</v>
      </c>
      <c r="H5012" s="21">
        <v>311131</v>
      </c>
      <c r="I5012" s="21" t="s">
        <v>6562</v>
      </c>
      <c r="J5012" s="21">
        <v>1</v>
      </c>
      <c r="K5012" s="21">
        <v>1</v>
      </c>
      <c r="L5012" s="21">
        <f t="shared" si="747"/>
        <v>0</v>
      </c>
      <c r="M5012" s="21" t="s">
        <v>6604</v>
      </c>
      <c r="N5012" s="30">
        <v>46002</v>
      </c>
      <c r="O5012" s="48">
        <v>15903</v>
      </c>
      <c r="P5012" s="21" t="s">
        <v>191</v>
      </c>
      <c r="Q5012" s="21" t="s">
        <v>6623</v>
      </c>
      <c r="R5012" s="21"/>
      <c r="S5012" s="3">
        <v>4</v>
      </c>
      <c r="T5012" s="37"/>
      <c r="U5012" s="21" t="s">
        <v>18</v>
      </c>
      <c r="V5012" s="21" t="str">
        <f>VLOOKUP(P5012,'Customer List'!B:C,2,)</f>
        <v>Chandigarh</v>
      </c>
      <c r="W5012" s="38"/>
      <c r="X5012" s="30" t="str">
        <f t="shared" si="748"/>
        <v/>
      </c>
      <c r="Y5012" s="21" t="str">
        <f t="shared" si="752"/>
        <v/>
      </c>
      <c r="Z5012" s="21" t="str">
        <f t="shared" si="753"/>
        <v>Thursday</v>
      </c>
      <c r="AA5012" s="21" t="str">
        <f t="shared" si="754"/>
        <v/>
      </c>
      <c r="AB5012" s="21" t="str">
        <f>VLOOKUP(U5012,'Currency Sheet'!A:C,3,)</f>
        <v>DOLLAR</v>
      </c>
      <c r="AC5012" s="42" t="str">
        <f>VLOOKUP(P5012,'Customer List'!B:D,3,)</f>
        <v>OutStation</v>
      </c>
    </row>
    <row r="5013" spans="1:29" x14ac:dyDescent="0.25">
      <c r="A5013" s="21">
        <f t="shared" si="749"/>
        <v>5010</v>
      </c>
      <c r="B5013" s="21" t="s">
        <v>6542</v>
      </c>
      <c r="C5013" s="30">
        <v>45993</v>
      </c>
      <c r="D5013" s="30">
        <v>46001</v>
      </c>
      <c r="E5013" s="47">
        <v>69.599999999999994</v>
      </c>
      <c r="F5013" s="47">
        <f t="shared" si="750"/>
        <v>6124.7999999999993</v>
      </c>
      <c r="G5013" s="48">
        <f t="shared" si="751"/>
        <v>6124.7999999999993</v>
      </c>
      <c r="H5013" s="21">
        <v>317333</v>
      </c>
      <c r="I5013" s="21" t="s">
        <v>4767</v>
      </c>
      <c r="J5013" s="21">
        <v>1</v>
      </c>
      <c r="K5013" s="21">
        <v>1</v>
      </c>
      <c r="L5013" s="21">
        <f t="shared" si="747"/>
        <v>0</v>
      </c>
      <c r="M5013" s="21" t="s">
        <v>6637</v>
      </c>
      <c r="N5013" s="30">
        <v>46004</v>
      </c>
      <c r="O5013" s="48">
        <v>10509</v>
      </c>
      <c r="P5013" s="21" t="s">
        <v>228</v>
      </c>
      <c r="Q5013" s="21">
        <v>58159346626</v>
      </c>
      <c r="R5013" s="21" t="s">
        <v>5912</v>
      </c>
      <c r="S5013" s="3">
        <v>4</v>
      </c>
      <c r="T5013" s="37"/>
      <c r="U5013" s="21" t="s">
        <v>18</v>
      </c>
      <c r="V5013" s="21" t="str">
        <f>VLOOKUP(P5013,'Customer List'!B:C,2,)</f>
        <v>Kolkata</v>
      </c>
      <c r="W5013" s="38"/>
      <c r="X5013" s="30">
        <v>46006</v>
      </c>
      <c r="Y5013" s="21">
        <f t="shared" si="752"/>
        <v>2</v>
      </c>
      <c r="Z5013" s="21" t="str">
        <f t="shared" si="753"/>
        <v>Saturday</v>
      </c>
      <c r="AA5013" s="21" t="str">
        <f t="shared" si="754"/>
        <v>Monday</v>
      </c>
      <c r="AB5013" s="21" t="str">
        <f>VLOOKUP(U5013,'Currency Sheet'!A:C,3,)</f>
        <v>DOLLAR</v>
      </c>
      <c r="AC5013" s="42" t="str">
        <f>VLOOKUP(P5013,'Customer List'!B:D,3,)</f>
        <v>OutStation</v>
      </c>
    </row>
    <row r="5014" spans="1:29" x14ac:dyDescent="0.25">
      <c r="A5014" s="21">
        <f t="shared" si="749"/>
        <v>5011</v>
      </c>
      <c r="B5014" s="21" t="s">
        <v>6542</v>
      </c>
      <c r="C5014" s="30">
        <v>45993</v>
      </c>
      <c r="D5014" s="30">
        <v>46001</v>
      </c>
      <c r="E5014" s="47">
        <v>30</v>
      </c>
      <c r="F5014" s="47">
        <f t="shared" si="750"/>
        <v>2640</v>
      </c>
      <c r="G5014" s="48">
        <f t="shared" si="751"/>
        <v>2640</v>
      </c>
      <c r="H5014" s="21">
        <v>317408</v>
      </c>
      <c r="I5014" s="21" t="s">
        <v>4778</v>
      </c>
      <c r="J5014" s="21">
        <v>1</v>
      </c>
      <c r="K5014" s="21"/>
      <c r="L5014" s="21">
        <f t="shared" si="747"/>
        <v>1</v>
      </c>
      <c r="M5014" s="21"/>
      <c r="N5014" s="30"/>
      <c r="O5014" s="48"/>
      <c r="P5014" s="21" t="s">
        <v>6593</v>
      </c>
      <c r="Q5014" s="21"/>
      <c r="R5014" s="21"/>
      <c r="S5014" s="3">
        <v>4</v>
      </c>
      <c r="T5014" s="37"/>
      <c r="U5014" s="21" t="s">
        <v>18</v>
      </c>
      <c r="V5014" s="21" t="str">
        <f>VLOOKUP(P5014,'Customer List'!B:C,2,)</f>
        <v>DELHI</v>
      </c>
      <c r="W5014" s="38" t="s">
        <v>605</v>
      </c>
      <c r="X5014" s="30" t="str">
        <f t="shared" si="748"/>
        <v/>
      </c>
      <c r="Y5014" s="21" t="str">
        <f t="shared" si="752"/>
        <v/>
      </c>
      <c r="Z5014" s="21" t="str">
        <f t="shared" si="753"/>
        <v/>
      </c>
      <c r="AA5014" s="21" t="str">
        <f t="shared" si="754"/>
        <v/>
      </c>
      <c r="AB5014" s="21" t="str">
        <f>VLOOKUP(U5014,'Currency Sheet'!A:C,3,)</f>
        <v>DOLLAR</v>
      </c>
      <c r="AC5014" s="42" t="str">
        <f>VLOOKUP(P5014,'Customer List'!B:D,3,)</f>
        <v>Local</v>
      </c>
    </row>
    <row r="5015" spans="1:29" x14ac:dyDescent="0.25">
      <c r="A5015" s="21">
        <f t="shared" si="749"/>
        <v>5012</v>
      </c>
      <c r="B5015" s="21" t="s">
        <v>6542</v>
      </c>
      <c r="C5015" s="30">
        <v>45993</v>
      </c>
      <c r="D5015" s="30">
        <v>46001</v>
      </c>
      <c r="E5015" s="47">
        <v>74.400000000000006</v>
      </c>
      <c r="F5015" s="47">
        <f t="shared" si="750"/>
        <v>6547.2000000000007</v>
      </c>
      <c r="G5015" s="48">
        <f t="shared" si="751"/>
        <v>6547.2000000000007</v>
      </c>
      <c r="H5015" s="21">
        <v>317417</v>
      </c>
      <c r="I5015" s="21" t="s">
        <v>4778</v>
      </c>
      <c r="J5015" s="21">
        <v>1</v>
      </c>
      <c r="K5015" s="21">
        <v>1</v>
      </c>
      <c r="L5015" s="21">
        <f t="shared" si="747"/>
        <v>0</v>
      </c>
      <c r="M5015" s="21" t="s">
        <v>6638</v>
      </c>
      <c r="N5015" s="30">
        <v>46004</v>
      </c>
      <c r="O5015" s="48">
        <v>19220</v>
      </c>
      <c r="P5015" s="21" t="s">
        <v>6349</v>
      </c>
      <c r="Q5015" s="21">
        <v>58159344412</v>
      </c>
      <c r="R5015" s="21"/>
      <c r="S5015" s="3">
        <v>4</v>
      </c>
      <c r="T5015" s="37"/>
      <c r="U5015" s="21" t="s">
        <v>18</v>
      </c>
      <c r="V5015" s="21" t="str">
        <f>VLOOKUP(P5015,'Customer List'!B:C,2,)</f>
        <v>Kolkata</v>
      </c>
      <c r="W5015" s="38"/>
      <c r="X5015" s="30" t="str">
        <f t="shared" si="748"/>
        <v/>
      </c>
      <c r="Y5015" s="21" t="str">
        <f t="shared" si="752"/>
        <v/>
      </c>
      <c r="Z5015" s="21" t="str">
        <f t="shared" si="753"/>
        <v>Saturday</v>
      </c>
      <c r="AA5015" s="21" t="str">
        <f t="shared" si="754"/>
        <v/>
      </c>
      <c r="AB5015" s="21" t="str">
        <f>VLOOKUP(U5015,'Currency Sheet'!A:C,3,)</f>
        <v>DOLLAR</v>
      </c>
      <c r="AC5015" s="42" t="str">
        <f>VLOOKUP(P5015,'Customer List'!B:D,3,)</f>
        <v>OutStation</v>
      </c>
    </row>
    <row r="5016" spans="1:29" x14ac:dyDescent="0.25">
      <c r="A5016" s="21">
        <f t="shared" si="749"/>
        <v>5013</v>
      </c>
      <c r="B5016" s="21" t="s">
        <v>6542</v>
      </c>
      <c r="C5016" s="30">
        <v>45993</v>
      </c>
      <c r="D5016" s="30">
        <v>46001</v>
      </c>
      <c r="E5016" s="47">
        <v>159</v>
      </c>
      <c r="F5016" s="47">
        <f t="shared" si="750"/>
        <v>13992</v>
      </c>
      <c r="G5016" s="48">
        <f t="shared" si="751"/>
        <v>13992</v>
      </c>
      <c r="H5016" s="21">
        <v>317426</v>
      </c>
      <c r="I5016" s="21" t="s">
        <v>4778</v>
      </c>
      <c r="J5016" s="21">
        <v>1</v>
      </c>
      <c r="K5016" s="21"/>
      <c r="L5016" s="21">
        <f t="shared" si="747"/>
        <v>1</v>
      </c>
      <c r="M5016" s="21"/>
      <c r="N5016" s="30"/>
      <c r="O5016" s="48"/>
      <c r="P5016" s="21" t="s">
        <v>625</v>
      </c>
      <c r="Q5016" s="21"/>
      <c r="R5016" s="21"/>
      <c r="S5016" s="3">
        <v>4</v>
      </c>
      <c r="T5016" s="37"/>
      <c r="U5016" s="21" t="s">
        <v>18</v>
      </c>
      <c r="V5016" s="21" t="str">
        <f>VLOOKUP(P5016,'Customer List'!B:C,2,)</f>
        <v>Delhi</v>
      </c>
      <c r="W5016" s="38" t="s">
        <v>605</v>
      </c>
      <c r="X5016" s="30" t="str">
        <f t="shared" si="748"/>
        <v/>
      </c>
      <c r="Y5016" s="21" t="str">
        <f t="shared" si="752"/>
        <v/>
      </c>
      <c r="Z5016" s="21" t="str">
        <f t="shared" si="753"/>
        <v/>
      </c>
      <c r="AA5016" s="21" t="str">
        <f t="shared" si="754"/>
        <v/>
      </c>
      <c r="AB5016" s="21" t="str">
        <f>VLOOKUP(U5016,'Currency Sheet'!A:C,3,)</f>
        <v>DOLLAR</v>
      </c>
      <c r="AC5016" s="42" t="str">
        <f>VLOOKUP(P5016,'Customer List'!B:D,3,)</f>
        <v>Local</v>
      </c>
    </row>
    <row r="5017" spans="1:29" x14ac:dyDescent="0.25">
      <c r="A5017" s="21">
        <f t="shared" si="749"/>
        <v>5014</v>
      </c>
      <c r="B5017" s="21" t="s">
        <v>6542</v>
      </c>
      <c r="C5017" s="30">
        <v>45993</v>
      </c>
      <c r="D5017" s="30">
        <v>46001</v>
      </c>
      <c r="E5017" s="47">
        <v>304.5</v>
      </c>
      <c r="F5017" s="47">
        <f t="shared" si="750"/>
        <v>26796</v>
      </c>
      <c r="G5017" s="48">
        <f t="shared" si="751"/>
        <v>26796</v>
      </c>
      <c r="H5017" s="21">
        <v>320136</v>
      </c>
      <c r="I5017" s="21" t="s">
        <v>6337</v>
      </c>
      <c r="J5017" s="21">
        <v>1</v>
      </c>
      <c r="K5017" s="21">
        <v>1</v>
      </c>
      <c r="L5017" s="21">
        <f t="shared" si="747"/>
        <v>0</v>
      </c>
      <c r="M5017" s="21" t="s">
        <v>6672</v>
      </c>
      <c r="N5017" s="30">
        <v>46004</v>
      </c>
      <c r="O5017" s="48">
        <v>47197.5</v>
      </c>
      <c r="P5017" s="21" t="s">
        <v>398</v>
      </c>
      <c r="Q5017" s="21">
        <v>58159345753</v>
      </c>
      <c r="R5017" s="21" t="s">
        <v>5912</v>
      </c>
      <c r="S5017" s="3">
        <v>4</v>
      </c>
      <c r="T5017" s="37"/>
      <c r="U5017" s="21" t="s">
        <v>18</v>
      </c>
      <c r="V5017" s="21" t="str">
        <f>VLOOKUP(P5017,'Customer List'!B:C,2,)</f>
        <v>Pune</v>
      </c>
      <c r="W5017" s="38"/>
      <c r="X5017" s="30">
        <v>46006</v>
      </c>
      <c r="Y5017" s="21">
        <f t="shared" si="752"/>
        <v>2</v>
      </c>
      <c r="Z5017" s="21" t="str">
        <f t="shared" si="753"/>
        <v>Saturday</v>
      </c>
      <c r="AA5017" s="21" t="str">
        <f t="shared" si="754"/>
        <v>Monday</v>
      </c>
      <c r="AB5017" s="21" t="str">
        <f>VLOOKUP(U5017,'Currency Sheet'!A:C,3,)</f>
        <v>DOLLAR</v>
      </c>
      <c r="AC5017" s="42" t="str">
        <f>VLOOKUP(P5017,'Customer List'!B:D,3,)</f>
        <v>OutStation</v>
      </c>
    </row>
    <row r="5018" spans="1:29" x14ac:dyDescent="0.25">
      <c r="A5018" s="21">
        <f t="shared" si="749"/>
        <v>5015</v>
      </c>
      <c r="B5018" s="21" t="s">
        <v>6542</v>
      </c>
      <c r="C5018" s="30">
        <v>45993</v>
      </c>
      <c r="D5018" s="30">
        <v>46001</v>
      </c>
      <c r="E5018" s="47">
        <v>188.4</v>
      </c>
      <c r="F5018" s="47">
        <f t="shared" si="750"/>
        <v>16579.2</v>
      </c>
      <c r="G5018" s="48">
        <f t="shared" si="751"/>
        <v>16579.2</v>
      </c>
      <c r="H5018" s="21">
        <v>324208</v>
      </c>
      <c r="I5018" s="21" t="s">
        <v>6142</v>
      </c>
      <c r="J5018" s="21">
        <v>1</v>
      </c>
      <c r="K5018" s="21">
        <v>1</v>
      </c>
      <c r="L5018" s="21">
        <f t="shared" si="747"/>
        <v>0</v>
      </c>
      <c r="M5018" s="21" t="s">
        <v>6605</v>
      </c>
      <c r="N5018" s="30">
        <v>46002</v>
      </c>
      <c r="O5018" s="48">
        <v>29202</v>
      </c>
      <c r="P5018" s="21" t="s">
        <v>191</v>
      </c>
      <c r="Q5018" s="21" t="s">
        <v>6623</v>
      </c>
      <c r="R5018" s="21"/>
      <c r="S5018" s="3">
        <v>4</v>
      </c>
      <c r="T5018" s="37"/>
      <c r="U5018" s="21" t="s">
        <v>18</v>
      </c>
      <c r="V5018" s="21" t="str">
        <f>VLOOKUP(P5018,'Customer List'!B:C,2,)</f>
        <v>Chandigarh</v>
      </c>
      <c r="W5018" s="38"/>
      <c r="X5018" s="30" t="str">
        <f t="shared" si="748"/>
        <v/>
      </c>
      <c r="Y5018" s="21" t="str">
        <f t="shared" si="752"/>
        <v/>
      </c>
      <c r="Z5018" s="21" t="str">
        <f t="shared" si="753"/>
        <v>Thursday</v>
      </c>
      <c r="AA5018" s="21" t="str">
        <f t="shared" si="754"/>
        <v/>
      </c>
      <c r="AB5018" s="21" t="str">
        <f>VLOOKUP(U5018,'Currency Sheet'!A:C,3,)</f>
        <v>DOLLAR</v>
      </c>
      <c r="AC5018" s="42" t="str">
        <f>VLOOKUP(P5018,'Customer List'!B:D,3,)</f>
        <v>OutStation</v>
      </c>
    </row>
    <row r="5019" spans="1:29" x14ac:dyDescent="0.25">
      <c r="A5019" s="21">
        <f t="shared" si="749"/>
        <v>5016</v>
      </c>
      <c r="B5019" s="21" t="s">
        <v>6542</v>
      </c>
      <c r="C5019" s="30">
        <v>45993</v>
      </c>
      <c r="D5019" s="30">
        <v>46001</v>
      </c>
      <c r="E5019" s="47">
        <v>80.400000000000006</v>
      </c>
      <c r="F5019" s="47">
        <f t="shared" si="750"/>
        <v>7075.2000000000007</v>
      </c>
      <c r="G5019" s="48">
        <f t="shared" si="751"/>
        <v>7075.2000000000007</v>
      </c>
      <c r="H5019" s="21">
        <v>326107</v>
      </c>
      <c r="I5019" s="21" t="s">
        <v>6563</v>
      </c>
      <c r="J5019" s="21">
        <v>1</v>
      </c>
      <c r="K5019" s="21"/>
      <c r="L5019" s="21">
        <f t="shared" ref="L5019:L5082" si="755">J5019-K5019</f>
        <v>1</v>
      </c>
      <c r="M5019" s="21"/>
      <c r="N5019" s="30"/>
      <c r="O5019" s="48"/>
      <c r="P5019" s="21" t="s">
        <v>42</v>
      </c>
      <c r="Q5019" s="21"/>
      <c r="R5019" s="21"/>
      <c r="S5019" s="3">
        <v>4</v>
      </c>
      <c r="T5019" s="37"/>
      <c r="U5019" s="21" t="s">
        <v>18</v>
      </c>
      <c r="V5019" s="21" t="str">
        <f>VLOOKUP(P5019,'Customer List'!B:C,2,)</f>
        <v>Faridabad</v>
      </c>
      <c r="W5019" s="38" t="s">
        <v>605</v>
      </c>
      <c r="X5019" s="30" t="str">
        <f t="shared" si="748"/>
        <v/>
      </c>
      <c r="Y5019" s="21" t="str">
        <f t="shared" si="752"/>
        <v/>
      </c>
      <c r="Z5019" s="21" t="str">
        <f t="shared" si="753"/>
        <v/>
      </c>
      <c r="AA5019" s="21" t="str">
        <f t="shared" si="754"/>
        <v/>
      </c>
      <c r="AB5019" s="21" t="str">
        <f>VLOOKUP(U5019,'Currency Sheet'!A:C,3,)</f>
        <v>DOLLAR</v>
      </c>
      <c r="AC5019" s="42" t="str">
        <f>VLOOKUP(P5019,'Customer List'!B:D,3,)</f>
        <v>Local</v>
      </c>
    </row>
    <row r="5020" spans="1:29" x14ac:dyDescent="0.25">
      <c r="A5020" s="21">
        <f t="shared" si="749"/>
        <v>5017</v>
      </c>
      <c r="B5020" s="21" t="s">
        <v>6542</v>
      </c>
      <c r="C5020" s="30">
        <v>45993</v>
      </c>
      <c r="D5020" s="30">
        <v>46001</v>
      </c>
      <c r="E5020" s="47">
        <v>222</v>
      </c>
      <c r="F5020" s="47">
        <f t="shared" si="750"/>
        <v>19536</v>
      </c>
      <c r="G5020" s="48">
        <f t="shared" si="751"/>
        <v>19536</v>
      </c>
      <c r="H5020" s="21">
        <v>329718</v>
      </c>
      <c r="I5020" s="21" t="s">
        <v>5385</v>
      </c>
      <c r="J5020" s="21">
        <v>1</v>
      </c>
      <c r="K5020" s="21">
        <v>1</v>
      </c>
      <c r="L5020" s="21">
        <f t="shared" si="755"/>
        <v>0</v>
      </c>
      <c r="M5020" s="21" t="s">
        <v>6674</v>
      </c>
      <c r="N5020" s="30">
        <v>46004</v>
      </c>
      <c r="O5020" s="48">
        <v>40145</v>
      </c>
      <c r="P5020" s="21" t="s">
        <v>630</v>
      </c>
      <c r="Q5020" s="21">
        <v>58159344935</v>
      </c>
      <c r="R5020" s="21"/>
      <c r="S5020" s="3">
        <v>4</v>
      </c>
      <c r="T5020" s="37"/>
      <c r="U5020" s="21" t="s">
        <v>18</v>
      </c>
      <c r="V5020" s="21" t="str">
        <f>VLOOKUP(P5020,'Customer List'!B:C,2,)</f>
        <v>Telangana</v>
      </c>
      <c r="W5020" s="38"/>
      <c r="X5020" s="30" t="str">
        <f t="shared" ref="X5020:X5083" si="756">IF(OR(R5020 = "PRIYANKA MADAM", R5020 = "DEEPAK", R5020 = "PORTER"),N5020,"")</f>
        <v/>
      </c>
      <c r="Y5020" s="21" t="str">
        <f t="shared" si="752"/>
        <v/>
      </c>
      <c r="Z5020" s="21" t="str">
        <f t="shared" si="753"/>
        <v>Saturday</v>
      </c>
      <c r="AA5020" s="21" t="str">
        <f t="shared" si="754"/>
        <v/>
      </c>
      <c r="AB5020" s="21" t="str">
        <f>VLOOKUP(U5020,'Currency Sheet'!A:C,3,)</f>
        <v>DOLLAR</v>
      </c>
      <c r="AC5020" s="42" t="str">
        <f>VLOOKUP(P5020,'Customer List'!B:D,3,)</f>
        <v>OutStation</v>
      </c>
    </row>
    <row r="5021" spans="1:29" x14ac:dyDescent="0.25">
      <c r="A5021" s="21">
        <f t="shared" ref="A5021:A5084" si="757">A5020+1</f>
        <v>5018</v>
      </c>
      <c r="B5021" s="21" t="s">
        <v>6542</v>
      </c>
      <c r="C5021" s="30">
        <v>45993</v>
      </c>
      <c r="D5021" s="30">
        <v>46001</v>
      </c>
      <c r="E5021" s="47">
        <v>312.2</v>
      </c>
      <c r="F5021" s="47">
        <f t="shared" si="750"/>
        <v>27473.599999999999</v>
      </c>
      <c r="G5021" s="48">
        <f t="shared" si="751"/>
        <v>27473.599999999999</v>
      </c>
      <c r="H5021" s="21">
        <v>329928</v>
      </c>
      <c r="I5021" s="21" t="s">
        <v>4781</v>
      </c>
      <c r="J5021" s="21">
        <v>1</v>
      </c>
      <c r="K5021" s="21"/>
      <c r="L5021" s="21">
        <f t="shared" si="755"/>
        <v>1</v>
      </c>
      <c r="M5021" s="21"/>
      <c r="N5021" s="30"/>
      <c r="O5021" s="48"/>
      <c r="P5021" s="21" t="s">
        <v>625</v>
      </c>
      <c r="Q5021" s="21"/>
      <c r="R5021" s="21"/>
      <c r="S5021" s="3">
        <v>4</v>
      </c>
      <c r="T5021" s="37"/>
      <c r="U5021" s="21" t="s">
        <v>18</v>
      </c>
      <c r="V5021" s="21" t="str">
        <f>VLOOKUP(P5021,'Customer List'!B:C,2,)</f>
        <v>Delhi</v>
      </c>
      <c r="W5021" s="38" t="s">
        <v>605</v>
      </c>
      <c r="X5021" s="30" t="str">
        <f t="shared" si="756"/>
        <v/>
      </c>
      <c r="Y5021" s="21" t="str">
        <f t="shared" si="752"/>
        <v/>
      </c>
      <c r="Z5021" s="21" t="str">
        <f t="shared" si="753"/>
        <v/>
      </c>
      <c r="AA5021" s="21" t="str">
        <f t="shared" si="754"/>
        <v/>
      </c>
      <c r="AB5021" s="21" t="str">
        <f>VLOOKUP(U5021,'Currency Sheet'!A:C,3,)</f>
        <v>DOLLAR</v>
      </c>
      <c r="AC5021" s="42" t="str">
        <f>VLOOKUP(P5021,'Customer List'!B:D,3,)</f>
        <v>Local</v>
      </c>
    </row>
    <row r="5022" spans="1:29" x14ac:dyDescent="0.25">
      <c r="A5022" s="21">
        <f t="shared" si="757"/>
        <v>5019</v>
      </c>
      <c r="B5022" s="21" t="s">
        <v>6542</v>
      </c>
      <c r="C5022" s="30">
        <v>45993</v>
      </c>
      <c r="D5022" s="30">
        <v>46001</v>
      </c>
      <c r="E5022" s="47">
        <v>99</v>
      </c>
      <c r="F5022" s="47">
        <f t="shared" si="750"/>
        <v>8712</v>
      </c>
      <c r="G5022" s="48">
        <f t="shared" si="751"/>
        <v>8712</v>
      </c>
      <c r="H5022" s="21">
        <v>330323</v>
      </c>
      <c r="I5022" s="21" t="s">
        <v>6564</v>
      </c>
      <c r="J5022" s="21">
        <v>1</v>
      </c>
      <c r="K5022" s="21"/>
      <c r="L5022" s="21">
        <f t="shared" si="755"/>
        <v>1</v>
      </c>
      <c r="M5022" s="21"/>
      <c r="N5022" s="30"/>
      <c r="O5022" s="48"/>
      <c r="P5022" s="21" t="s">
        <v>42</v>
      </c>
      <c r="Q5022" s="21"/>
      <c r="R5022" s="21"/>
      <c r="S5022" s="3">
        <v>4</v>
      </c>
      <c r="T5022" s="37"/>
      <c r="U5022" s="21" t="s">
        <v>18</v>
      </c>
      <c r="V5022" s="21" t="str">
        <f>VLOOKUP(P5022,'Customer List'!B:C,2,)</f>
        <v>Faridabad</v>
      </c>
      <c r="W5022" s="38" t="s">
        <v>605</v>
      </c>
      <c r="X5022" s="30" t="str">
        <f t="shared" si="756"/>
        <v/>
      </c>
      <c r="Y5022" s="21" t="str">
        <f t="shared" si="752"/>
        <v/>
      </c>
      <c r="Z5022" s="21" t="str">
        <f t="shared" si="753"/>
        <v/>
      </c>
      <c r="AA5022" s="21" t="str">
        <f t="shared" si="754"/>
        <v/>
      </c>
      <c r="AB5022" s="21" t="str">
        <f>VLOOKUP(U5022,'Currency Sheet'!A:C,3,)</f>
        <v>DOLLAR</v>
      </c>
      <c r="AC5022" s="42" t="str">
        <f>VLOOKUP(P5022,'Customer List'!B:D,3,)</f>
        <v>Local</v>
      </c>
    </row>
    <row r="5023" spans="1:29" x14ac:dyDescent="0.25">
      <c r="A5023" s="21">
        <f t="shared" si="757"/>
        <v>5020</v>
      </c>
      <c r="B5023" s="21" t="s">
        <v>6542</v>
      </c>
      <c r="C5023" s="30">
        <v>45993</v>
      </c>
      <c r="D5023" s="30">
        <v>46001</v>
      </c>
      <c r="E5023" s="47">
        <v>99</v>
      </c>
      <c r="F5023" s="47">
        <f t="shared" si="750"/>
        <v>8712</v>
      </c>
      <c r="G5023" s="48">
        <f t="shared" si="751"/>
        <v>8712</v>
      </c>
      <c r="H5023" s="21">
        <v>330411</v>
      </c>
      <c r="I5023" s="21" t="s">
        <v>6565</v>
      </c>
      <c r="J5023" s="21">
        <v>1</v>
      </c>
      <c r="K5023" s="21">
        <v>1</v>
      </c>
      <c r="L5023" s="21">
        <f t="shared" si="755"/>
        <v>0</v>
      </c>
      <c r="M5023" s="21" t="s">
        <v>6671</v>
      </c>
      <c r="N5023" s="30">
        <v>46004</v>
      </c>
      <c r="O5023" s="48">
        <v>17902.5</v>
      </c>
      <c r="P5023" s="21" t="s">
        <v>620</v>
      </c>
      <c r="Q5023" s="21">
        <v>58159346350</v>
      </c>
      <c r="R5023" s="21" t="s">
        <v>5912</v>
      </c>
      <c r="S5023" s="3">
        <v>4</v>
      </c>
      <c r="T5023" s="37"/>
      <c r="U5023" s="21" t="s">
        <v>18</v>
      </c>
      <c r="V5023" s="21" t="str">
        <f>VLOOKUP(P5023,'Customer List'!B:C,2,)</f>
        <v>Mumbai</v>
      </c>
      <c r="W5023" s="38"/>
      <c r="X5023" s="30">
        <v>46006</v>
      </c>
      <c r="Y5023" s="21">
        <f t="shared" si="752"/>
        <v>2</v>
      </c>
      <c r="Z5023" s="21" t="str">
        <f t="shared" si="753"/>
        <v>Saturday</v>
      </c>
      <c r="AA5023" s="21" t="str">
        <f t="shared" si="754"/>
        <v>Monday</v>
      </c>
      <c r="AB5023" s="21" t="str">
        <f>VLOOKUP(U5023,'Currency Sheet'!A:C,3,)</f>
        <v>DOLLAR</v>
      </c>
      <c r="AC5023" s="42" t="str">
        <f>VLOOKUP(P5023,'Customer List'!B:D,3,)</f>
        <v>OutStation</v>
      </c>
    </row>
    <row r="5024" spans="1:29" x14ac:dyDescent="0.25">
      <c r="A5024" s="21">
        <f t="shared" si="757"/>
        <v>5021</v>
      </c>
      <c r="B5024" s="21" t="s">
        <v>6542</v>
      </c>
      <c r="C5024" s="30">
        <v>45993</v>
      </c>
      <c r="D5024" s="30">
        <v>46001</v>
      </c>
      <c r="E5024" s="47">
        <v>160.80000000000001</v>
      </c>
      <c r="F5024" s="47">
        <f t="shared" si="750"/>
        <v>14150.400000000001</v>
      </c>
      <c r="G5024" s="48">
        <f t="shared" si="751"/>
        <v>42451.200000000004</v>
      </c>
      <c r="H5024" s="21">
        <v>331210</v>
      </c>
      <c r="I5024" s="21" t="s">
        <v>5827</v>
      </c>
      <c r="J5024" s="21">
        <v>3</v>
      </c>
      <c r="K5024" s="21">
        <v>3</v>
      </c>
      <c r="L5024" s="21">
        <f t="shared" si="755"/>
        <v>0</v>
      </c>
      <c r="M5024" s="21" t="s">
        <v>6663</v>
      </c>
      <c r="N5024" s="30">
        <v>46004</v>
      </c>
      <c r="O5024" s="48">
        <v>74772</v>
      </c>
      <c r="P5024" s="21" t="s">
        <v>891</v>
      </c>
      <c r="Q5024" s="21">
        <v>58159348365</v>
      </c>
      <c r="R5024" s="21" t="s">
        <v>5912</v>
      </c>
      <c r="S5024" s="3">
        <v>4</v>
      </c>
      <c r="T5024" s="37"/>
      <c r="U5024" s="21" t="s">
        <v>18</v>
      </c>
      <c r="V5024" s="21" t="str">
        <f>VLOOKUP(P5024,'Customer List'!B:C,2,)</f>
        <v>Banglore</v>
      </c>
      <c r="W5024" s="38"/>
      <c r="X5024" s="30">
        <v>46006</v>
      </c>
      <c r="Y5024" s="21">
        <f t="shared" si="752"/>
        <v>2</v>
      </c>
      <c r="Z5024" s="21" t="str">
        <f t="shared" si="753"/>
        <v>Saturday</v>
      </c>
      <c r="AA5024" s="21" t="str">
        <f t="shared" si="754"/>
        <v>Monday</v>
      </c>
      <c r="AB5024" s="21" t="str">
        <f>VLOOKUP(U5024,'Currency Sheet'!A:C,3,)</f>
        <v>DOLLAR</v>
      </c>
      <c r="AC5024" s="42" t="str">
        <f>VLOOKUP(P5024,'Customer List'!B:D,3,)</f>
        <v>OutStation</v>
      </c>
    </row>
    <row r="5025" spans="1:29" x14ac:dyDescent="0.25">
      <c r="A5025" s="21">
        <f t="shared" si="757"/>
        <v>5022</v>
      </c>
      <c r="B5025" s="21" t="s">
        <v>6542</v>
      </c>
      <c r="C5025" s="30">
        <v>45993</v>
      </c>
      <c r="D5025" s="30">
        <v>46001</v>
      </c>
      <c r="E5025" s="47">
        <v>208.2</v>
      </c>
      <c r="F5025" s="47">
        <f t="shared" si="750"/>
        <v>18321.599999999999</v>
      </c>
      <c r="G5025" s="48">
        <f t="shared" si="751"/>
        <v>18321.599999999999</v>
      </c>
      <c r="H5025" s="21">
        <v>336214</v>
      </c>
      <c r="I5025" s="21" t="s">
        <v>6566</v>
      </c>
      <c r="J5025" s="21">
        <v>1</v>
      </c>
      <c r="K5025" s="21"/>
      <c r="L5025" s="21">
        <f t="shared" si="755"/>
        <v>1</v>
      </c>
      <c r="M5025" s="21"/>
      <c r="N5025" s="30"/>
      <c r="O5025" s="48"/>
      <c r="P5025" s="21" t="s">
        <v>625</v>
      </c>
      <c r="Q5025" s="21"/>
      <c r="R5025" s="21"/>
      <c r="S5025" s="3">
        <v>4</v>
      </c>
      <c r="T5025" s="37"/>
      <c r="U5025" s="21" t="s">
        <v>18</v>
      </c>
      <c r="V5025" s="21" t="str">
        <f>VLOOKUP(P5025,'Customer List'!B:C,2,)</f>
        <v>Delhi</v>
      </c>
      <c r="W5025" s="38" t="s">
        <v>605</v>
      </c>
      <c r="X5025" s="30" t="str">
        <f t="shared" si="756"/>
        <v/>
      </c>
      <c r="Y5025" s="21" t="str">
        <f t="shared" si="752"/>
        <v/>
      </c>
      <c r="Z5025" s="21" t="str">
        <f t="shared" si="753"/>
        <v/>
      </c>
      <c r="AA5025" s="21" t="str">
        <f t="shared" si="754"/>
        <v/>
      </c>
      <c r="AB5025" s="21" t="str">
        <f>VLOOKUP(U5025,'Currency Sheet'!A:C,3,)</f>
        <v>DOLLAR</v>
      </c>
      <c r="AC5025" s="42" t="str">
        <f>VLOOKUP(P5025,'Customer List'!B:D,3,)</f>
        <v>Local</v>
      </c>
    </row>
    <row r="5026" spans="1:29" x14ac:dyDescent="0.25">
      <c r="A5026" s="21">
        <f t="shared" si="757"/>
        <v>5023</v>
      </c>
      <c r="B5026" s="21" t="s">
        <v>6542</v>
      </c>
      <c r="C5026" s="30">
        <v>45993</v>
      </c>
      <c r="D5026" s="30">
        <v>46001</v>
      </c>
      <c r="E5026" s="47">
        <v>181.8</v>
      </c>
      <c r="F5026" s="47">
        <f t="shared" si="750"/>
        <v>15998.400000000001</v>
      </c>
      <c r="G5026" s="48">
        <f t="shared" si="751"/>
        <v>15998.400000000001</v>
      </c>
      <c r="H5026" s="21">
        <v>338010</v>
      </c>
      <c r="I5026" s="21" t="s">
        <v>6567</v>
      </c>
      <c r="J5026" s="21">
        <v>1</v>
      </c>
      <c r="K5026" s="21">
        <v>1</v>
      </c>
      <c r="L5026" s="21">
        <f t="shared" si="755"/>
        <v>0</v>
      </c>
      <c r="M5026" s="21" t="s">
        <v>6601</v>
      </c>
      <c r="N5026" s="30">
        <v>46002</v>
      </c>
      <c r="O5026" s="48">
        <v>29088</v>
      </c>
      <c r="P5026" s="21" t="s">
        <v>208</v>
      </c>
      <c r="Q5026" s="21" t="s">
        <v>1996</v>
      </c>
      <c r="R5026" s="21" t="s">
        <v>1996</v>
      </c>
      <c r="S5026" s="3">
        <v>4</v>
      </c>
      <c r="T5026" s="37"/>
      <c r="U5026" s="21" t="s">
        <v>18</v>
      </c>
      <c r="V5026" s="21" t="str">
        <f>VLOOKUP(P5026,'Customer List'!B:C,2,)</f>
        <v>Delhi</v>
      </c>
      <c r="W5026" s="38"/>
      <c r="X5026" s="30">
        <f t="shared" si="756"/>
        <v>46002</v>
      </c>
      <c r="Y5026" s="21">
        <f t="shared" si="752"/>
        <v>0</v>
      </c>
      <c r="Z5026" s="21" t="str">
        <f t="shared" si="753"/>
        <v>Thursday</v>
      </c>
      <c r="AA5026" s="21" t="str">
        <f t="shared" si="754"/>
        <v>Thursday</v>
      </c>
      <c r="AB5026" s="21" t="str">
        <f>VLOOKUP(U5026,'Currency Sheet'!A:C,3,)</f>
        <v>DOLLAR</v>
      </c>
      <c r="AC5026" s="42" t="str">
        <f>VLOOKUP(P5026,'Customer List'!B:D,3,)</f>
        <v>Local</v>
      </c>
    </row>
    <row r="5027" spans="1:29" x14ac:dyDescent="0.25">
      <c r="A5027" s="21">
        <f t="shared" si="757"/>
        <v>5024</v>
      </c>
      <c r="B5027" s="21" t="s">
        <v>6542</v>
      </c>
      <c r="C5027" s="30">
        <v>45993</v>
      </c>
      <c r="D5027" s="30">
        <v>46001</v>
      </c>
      <c r="E5027" s="47">
        <v>49.8</v>
      </c>
      <c r="F5027" s="47">
        <f t="shared" si="750"/>
        <v>4382.3999999999996</v>
      </c>
      <c r="G5027" s="48">
        <f t="shared" si="751"/>
        <v>4382.3999999999996</v>
      </c>
      <c r="H5027" s="21">
        <v>344606</v>
      </c>
      <c r="I5027" s="21" t="s">
        <v>4778</v>
      </c>
      <c r="J5027" s="21">
        <v>1</v>
      </c>
      <c r="K5027" s="21">
        <v>1</v>
      </c>
      <c r="L5027" s="21">
        <f t="shared" si="755"/>
        <v>0</v>
      </c>
      <c r="M5027" s="21" t="s">
        <v>6637</v>
      </c>
      <c r="N5027" s="30">
        <v>46004</v>
      </c>
      <c r="O5027" s="48">
        <v>7719</v>
      </c>
      <c r="P5027" s="21" t="s">
        <v>228</v>
      </c>
      <c r="Q5027" s="21">
        <v>58159346626</v>
      </c>
      <c r="R5027" s="21" t="s">
        <v>5912</v>
      </c>
      <c r="S5027" s="3">
        <v>4</v>
      </c>
      <c r="T5027" s="37"/>
      <c r="U5027" s="21" t="s">
        <v>18</v>
      </c>
      <c r="V5027" s="21" t="str">
        <f>VLOOKUP(P5027,'Customer List'!B:C,2,)</f>
        <v>Kolkata</v>
      </c>
      <c r="W5027" s="38"/>
      <c r="X5027" s="30">
        <v>46006</v>
      </c>
      <c r="Y5027" s="21">
        <f t="shared" si="752"/>
        <v>2</v>
      </c>
      <c r="Z5027" s="21" t="str">
        <f t="shared" si="753"/>
        <v>Saturday</v>
      </c>
      <c r="AA5027" s="21" t="str">
        <f t="shared" si="754"/>
        <v>Monday</v>
      </c>
      <c r="AB5027" s="21" t="str">
        <f>VLOOKUP(U5027,'Currency Sheet'!A:C,3,)</f>
        <v>DOLLAR</v>
      </c>
      <c r="AC5027" s="42" t="str">
        <f>VLOOKUP(P5027,'Customer List'!B:D,3,)</f>
        <v>OutStation</v>
      </c>
    </row>
    <row r="5028" spans="1:29" x14ac:dyDescent="0.25">
      <c r="A5028" s="21">
        <f t="shared" si="757"/>
        <v>5025</v>
      </c>
      <c r="B5028" s="21" t="s">
        <v>6542</v>
      </c>
      <c r="C5028" s="30">
        <v>45993</v>
      </c>
      <c r="D5028" s="30">
        <v>46001</v>
      </c>
      <c r="E5028" s="47">
        <v>72.599999999999994</v>
      </c>
      <c r="F5028" s="47">
        <f t="shared" si="750"/>
        <v>6388.7999999999993</v>
      </c>
      <c r="G5028" s="48">
        <f t="shared" si="751"/>
        <v>6388.7999999999993</v>
      </c>
      <c r="H5028" s="21">
        <v>344703</v>
      </c>
      <c r="I5028" s="21" t="s">
        <v>4787</v>
      </c>
      <c r="J5028" s="21">
        <v>1</v>
      </c>
      <c r="K5028" s="21">
        <v>1</v>
      </c>
      <c r="L5028" s="21">
        <f t="shared" si="755"/>
        <v>0</v>
      </c>
      <c r="M5028" s="21" t="s">
        <v>6637</v>
      </c>
      <c r="N5028" s="30">
        <v>46004</v>
      </c>
      <c r="O5028" s="48">
        <v>11253</v>
      </c>
      <c r="P5028" s="21" t="s">
        <v>228</v>
      </c>
      <c r="Q5028" s="21">
        <v>58159346626</v>
      </c>
      <c r="R5028" s="21" t="s">
        <v>5912</v>
      </c>
      <c r="S5028" s="3">
        <v>4</v>
      </c>
      <c r="T5028" s="37"/>
      <c r="U5028" s="21" t="s">
        <v>18</v>
      </c>
      <c r="V5028" s="21" t="str">
        <f>VLOOKUP(P5028,'Customer List'!B:C,2,)</f>
        <v>Kolkata</v>
      </c>
      <c r="W5028" s="38"/>
      <c r="X5028" s="30">
        <v>46006</v>
      </c>
      <c r="Y5028" s="21">
        <f t="shared" si="752"/>
        <v>2</v>
      </c>
      <c r="Z5028" s="21" t="str">
        <f t="shared" si="753"/>
        <v>Saturday</v>
      </c>
      <c r="AA5028" s="21" t="str">
        <f t="shared" si="754"/>
        <v>Monday</v>
      </c>
      <c r="AB5028" s="21" t="str">
        <f>VLOOKUP(U5028,'Currency Sheet'!A:C,3,)</f>
        <v>DOLLAR</v>
      </c>
      <c r="AC5028" s="42" t="str">
        <f>VLOOKUP(P5028,'Customer List'!B:D,3,)</f>
        <v>OutStation</v>
      </c>
    </row>
    <row r="5029" spans="1:29" x14ac:dyDescent="0.25">
      <c r="A5029" s="21">
        <f t="shared" si="757"/>
        <v>5026</v>
      </c>
      <c r="B5029" s="21" t="s">
        <v>6542</v>
      </c>
      <c r="C5029" s="30">
        <v>45993</v>
      </c>
      <c r="D5029" s="30">
        <v>46001</v>
      </c>
      <c r="E5029" s="47">
        <v>171.6</v>
      </c>
      <c r="F5029" s="47">
        <f t="shared" si="750"/>
        <v>15100.8</v>
      </c>
      <c r="G5029" s="48">
        <f t="shared" si="751"/>
        <v>15100.8</v>
      </c>
      <c r="H5029" s="21">
        <v>344714</v>
      </c>
      <c r="I5029" s="21" t="s">
        <v>4787</v>
      </c>
      <c r="J5029" s="21">
        <v>1</v>
      </c>
      <c r="K5029" s="21">
        <v>1</v>
      </c>
      <c r="L5029" s="21">
        <f t="shared" si="755"/>
        <v>0</v>
      </c>
      <c r="M5029" s="21" t="s">
        <v>6664</v>
      </c>
      <c r="N5029" s="30">
        <v>46004</v>
      </c>
      <c r="O5029" s="48">
        <v>31031</v>
      </c>
      <c r="P5029" s="21" t="s">
        <v>891</v>
      </c>
      <c r="Q5029" s="21">
        <v>58159348365</v>
      </c>
      <c r="R5029" s="21" t="s">
        <v>5912</v>
      </c>
      <c r="S5029" s="3">
        <v>4</v>
      </c>
      <c r="T5029" s="37"/>
      <c r="U5029" s="21" t="s">
        <v>18</v>
      </c>
      <c r="V5029" s="21" t="str">
        <f>VLOOKUP(P5029,'Customer List'!B:C,2,)</f>
        <v>Banglore</v>
      </c>
      <c r="W5029" s="38"/>
      <c r="X5029" s="30">
        <v>46006</v>
      </c>
      <c r="Y5029" s="21">
        <f t="shared" si="752"/>
        <v>2</v>
      </c>
      <c r="Z5029" s="21" t="str">
        <f t="shared" si="753"/>
        <v>Saturday</v>
      </c>
      <c r="AA5029" s="21" t="str">
        <f t="shared" si="754"/>
        <v>Monday</v>
      </c>
      <c r="AB5029" s="21" t="str">
        <f>VLOOKUP(U5029,'Currency Sheet'!A:C,3,)</f>
        <v>DOLLAR</v>
      </c>
      <c r="AC5029" s="42" t="str">
        <f>VLOOKUP(P5029,'Customer List'!B:D,3,)</f>
        <v>OutStation</v>
      </c>
    </row>
    <row r="5030" spans="1:29" x14ac:dyDescent="0.25">
      <c r="A5030" s="21">
        <f t="shared" si="757"/>
        <v>5027</v>
      </c>
      <c r="B5030" s="21" t="s">
        <v>6542</v>
      </c>
      <c r="C5030" s="30">
        <v>45993</v>
      </c>
      <c r="D5030" s="30">
        <v>46001</v>
      </c>
      <c r="E5030" s="47">
        <v>165.6</v>
      </c>
      <c r="F5030" s="47">
        <f t="shared" si="750"/>
        <v>14572.8</v>
      </c>
      <c r="G5030" s="48">
        <f t="shared" si="751"/>
        <v>14572.8</v>
      </c>
      <c r="H5030" s="21">
        <v>344724</v>
      </c>
      <c r="I5030" s="21" t="s">
        <v>4787</v>
      </c>
      <c r="J5030" s="21">
        <v>1</v>
      </c>
      <c r="K5030" s="21"/>
      <c r="L5030" s="21">
        <f t="shared" si="755"/>
        <v>1</v>
      </c>
      <c r="M5030" s="21"/>
      <c r="N5030" s="30"/>
      <c r="O5030" s="48"/>
      <c r="P5030" s="21" t="s">
        <v>6593</v>
      </c>
      <c r="Q5030" s="21"/>
      <c r="R5030" s="21"/>
      <c r="S5030" s="3">
        <v>4</v>
      </c>
      <c r="T5030" s="37"/>
      <c r="U5030" s="21" t="s">
        <v>18</v>
      </c>
      <c r="V5030" s="21" t="str">
        <f>VLOOKUP(P5030,'Customer List'!B:C,2,)</f>
        <v>DELHI</v>
      </c>
      <c r="W5030" s="38" t="s">
        <v>605</v>
      </c>
      <c r="X5030" s="30" t="str">
        <f t="shared" si="756"/>
        <v/>
      </c>
      <c r="Y5030" s="21" t="str">
        <f t="shared" si="752"/>
        <v/>
      </c>
      <c r="Z5030" s="21" t="str">
        <f t="shared" si="753"/>
        <v/>
      </c>
      <c r="AA5030" s="21" t="str">
        <f t="shared" si="754"/>
        <v/>
      </c>
      <c r="AB5030" s="21" t="str">
        <f>VLOOKUP(U5030,'Currency Sheet'!A:C,3,)</f>
        <v>DOLLAR</v>
      </c>
      <c r="AC5030" s="42" t="str">
        <f>VLOOKUP(P5030,'Customer List'!B:D,3,)</f>
        <v>Local</v>
      </c>
    </row>
    <row r="5031" spans="1:29" x14ac:dyDescent="0.25">
      <c r="A5031" s="21">
        <f t="shared" si="757"/>
        <v>5028</v>
      </c>
      <c r="B5031" s="21" t="s">
        <v>6542</v>
      </c>
      <c r="C5031" s="30">
        <v>45993</v>
      </c>
      <c r="D5031" s="30">
        <v>46001</v>
      </c>
      <c r="E5031" s="47">
        <v>172.9</v>
      </c>
      <c r="F5031" s="47">
        <f t="shared" si="750"/>
        <v>15215.2</v>
      </c>
      <c r="G5031" s="48">
        <f t="shared" si="751"/>
        <v>15215.2</v>
      </c>
      <c r="H5031" s="21">
        <v>344732</v>
      </c>
      <c r="I5031" s="21" t="s">
        <v>4787</v>
      </c>
      <c r="J5031" s="21">
        <v>1</v>
      </c>
      <c r="K5031" s="21"/>
      <c r="L5031" s="21">
        <f t="shared" si="755"/>
        <v>1</v>
      </c>
      <c r="M5031" s="21"/>
      <c r="N5031" s="30"/>
      <c r="O5031" s="48"/>
      <c r="P5031" s="21" t="s">
        <v>625</v>
      </c>
      <c r="Q5031" s="21"/>
      <c r="R5031" s="21"/>
      <c r="S5031" s="3">
        <v>4</v>
      </c>
      <c r="T5031" s="37"/>
      <c r="U5031" s="21" t="s">
        <v>18</v>
      </c>
      <c r="V5031" s="21" t="str">
        <f>VLOOKUP(P5031,'Customer List'!B:C,2,)</f>
        <v>Delhi</v>
      </c>
      <c r="W5031" s="38" t="s">
        <v>605</v>
      </c>
      <c r="X5031" s="30" t="str">
        <f t="shared" si="756"/>
        <v/>
      </c>
      <c r="Y5031" s="21" t="str">
        <f t="shared" si="752"/>
        <v/>
      </c>
      <c r="Z5031" s="21" t="str">
        <f t="shared" si="753"/>
        <v/>
      </c>
      <c r="AA5031" s="21" t="str">
        <f t="shared" si="754"/>
        <v/>
      </c>
      <c r="AB5031" s="21" t="str">
        <f>VLOOKUP(U5031,'Currency Sheet'!A:C,3,)</f>
        <v>DOLLAR</v>
      </c>
      <c r="AC5031" s="42" t="str">
        <f>VLOOKUP(P5031,'Customer List'!B:D,3,)</f>
        <v>Local</v>
      </c>
    </row>
    <row r="5032" spans="1:29" x14ac:dyDescent="0.25">
      <c r="A5032" s="21">
        <f t="shared" si="757"/>
        <v>5029</v>
      </c>
      <c r="B5032" s="21" t="s">
        <v>6542</v>
      </c>
      <c r="C5032" s="30">
        <v>45993</v>
      </c>
      <c r="D5032" s="30">
        <v>46001</v>
      </c>
      <c r="E5032" s="47">
        <v>102.6</v>
      </c>
      <c r="F5032" s="47">
        <f t="shared" si="750"/>
        <v>9028.7999999999993</v>
      </c>
      <c r="G5032" s="48">
        <f t="shared" si="751"/>
        <v>9028.7999999999993</v>
      </c>
      <c r="H5032" s="21">
        <v>344807</v>
      </c>
      <c r="I5032" s="21" t="s">
        <v>4767</v>
      </c>
      <c r="J5032" s="21">
        <v>1</v>
      </c>
      <c r="K5032" s="21">
        <v>1</v>
      </c>
      <c r="L5032" s="21">
        <f t="shared" si="755"/>
        <v>0</v>
      </c>
      <c r="M5032" s="21" t="s">
        <v>6637</v>
      </c>
      <c r="N5032" s="30">
        <v>46004</v>
      </c>
      <c r="O5032" s="48">
        <v>15903</v>
      </c>
      <c r="P5032" s="21" t="s">
        <v>228</v>
      </c>
      <c r="Q5032" s="21">
        <v>58159346626</v>
      </c>
      <c r="R5032" s="21" t="s">
        <v>5912</v>
      </c>
      <c r="S5032" s="3">
        <v>4</v>
      </c>
      <c r="T5032" s="37"/>
      <c r="U5032" s="21" t="s">
        <v>18</v>
      </c>
      <c r="V5032" s="21" t="str">
        <f>VLOOKUP(P5032,'Customer List'!B:C,2,)</f>
        <v>Kolkata</v>
      </c>
      <c r="W5032" s="38"/>
      <c r="X5032" s="30">
        <v>46006</v>
      </c>
      <c r="Y5032" s="21">
        <f t="shared" si="752"/>
        <v>2</v>
      </c>
      <c r="Z5032" s="21" t="str">
        <f t="shared" si="753"/>
        <v>Saturday</v>
      </c>
      <c r="AA5032" s="21" t="str">
        <f t="shared" si="754"/>
        <v>Monday</v>
      </c>
      <c r="AB5032" s="21" t="str">
        <f>VLOOKUP(U5032,'Currency Sheet'!A:C,3,)</f>
        <v>DOLLAR</v>
      </c>
      <c r="AC5032" s="42" t="str">
        <f>VLOOKUP(P5032,'Customer List'!B:D,3,)</f>
        <v>OutStation</v>
      </c>
    </row>
    <row r="5033" spans="1:29" x14ac:dyDescent="0.25">
      <c r="A5033" s="21">
        <f t="shared" si="757"/>
        <v>5030</v>
      </c>
      <c r="B5033" s="21" t="s">
        <v>6542</v>
      </c>
      <c r="C5033" s="30">
        <v>45993</v>
      </c>
      <c r="D5033" s="30">
        <v>46001</v>
      </c>
      <c r="E5033" s="47">
        <v>53.4</v>
      </c>
      <c r="F5033" s="47">
        <f t="shared" si="750"/>
        <v>4699.2</v>
      </c>
      <c r="G5033" s="48">
        <f t="shared" si="751"/>
        <v>4699.2</v>
      </c>
      <c r="H5033" s="21">
        <v>353017</v>
      </c>
      <c r="I5033" s="21" t="s">
        <v>5849</v>
      </c>
      <c r="J5033" s="21">
        <v>1</v>
      </c>
      <c r="K5033" s="21">
        <v>1</v>
      </c>
      <c r="L5033" s="21">
        <f t="shared" si="755"/>
        <v>0</v>
      </c>
      <c r="M5033" s="21" t="s">
        <v>6659</v>
      </c>
      <c r="N5033" s="30">
        <v>46004</v>
      </c>
      <c r="O5033" s="48">
        <v>9656.5</v>
      </c>
      <c r="P5033" s="21" t="s">
        <v>4838</v>
      </c>
      <c r="Q5033" s="21">
        <v>58159349824</v>
      </c>
      <c r="R5033" s="21" t="s">
        <v>5912</v>
      </c>
      <c r="S5033" s="3">
        <v>4</v>
      </c>
      <c r="T5033" s="37"/>
      <c r="U5033" s="21" t="s">
        <v>18</v>
      </c>
      <c r="V5033" s="21" t="str">
        <f>VLOOKUP(P5033,'Customer List'!B:C,2,)</f>
        <v>Mumbai</v>
      </c>
      <c r="W5033" s="38"/>
      <c r="X5033" s="30">
        <v>46006</v>
      </c>
      <c r="Y5033" s="21">
        <f t="shared" si="752"/>
        <v>2</v>
      </c>
      <c r="Z5033" s="21" t="str">
        <f t="shared" si="753"/>
        <v>Saturday</v>
      </c>
      <c r="AA5033" s="21" t="str">
        <f t="shared" si="754"/>
        <v>Monday</v>
      </c>
      <c r="AB5033" s="21" t="str">
        <f>VLOOKUP(U5033,'Currency Sheet'!A:C,3,)</f>
        <v>DOLLAR</v>
      </c>
      <c r="AC5033" s="42" t="str">
        <f>VLOOKUP(P5033,'Customer List'!B:D,3,)</f>
        <v>OutStation</v>
      </c>
    </row>
    <row r="5034" spans="1:29" x14ac:dyDescent="0.25">
      <c r="A5034" s="21">
        <f t="shared" si="757"/>
        <v>5031</v>
      </c>
      <c r="B5034" s="21" t="s">
        <v>6542</v>
      </c>
      <c r="C5034" s="30">
        <v>45993</v>
      </c>
      <c r="D5034" s="30">
        <v>46001</v>
      </c>
      <c r="E5034" s="47">
        <v>197.4</v>
      </c>
      <c r="F5034" s="47">
        <f t="shared" si="750"/>
        <v>17371.2</v>
      </c>
      <c r="G5034" s="48">
        <f t="shared" si="751"/>
        <v>17371.2</v>
      </c>
      <c r="H5034" s="21">
        <v>353038</v>
      </c>
      <c r="I5034" s="21" t="s">
        <v>5849</v>
      </c>
      <c r="J5034" s="21">
        <v>1</v>
      </c>
      <c r="K5034" s="21"/>
      <c r="L5034" s="21">
        <f t="shared" si="755"/>
        <v>1</v>
      </c>
      <c r="M5034" s="21"/>
      <c r="N5034" s="30"/>
      <c r="O5034" s="48"/>
      <c r="P5034" s="21" t="s">
        <v>625</v>
      </c>
      <c r="Q5034" s="21"/>
      <c r="R5034" s="21"/>
      <c r="S5034" s="3">
        <v>4</v>
      </c>
      <c r="T5034" s="37"/>
      <c r="U5034" s="21" t="s">
        <v>18</v>
      </c>
      <c r="V5034" s="21" t="str">
        <f>VLOOKUP(P5034,'Customer List'!B:C,2,)</f>
        <v>Delhi</v>
      </c>
      <c r="W5034" s="38" t="s">
        <v>605</v>
      </c>
      <c r="X5034" s="30" t="str">
        <f t="shared" si="756"/>
        <v/>
      </c>
      <c r="Y5034" s="21" t="str">
        <f t="shared" si="752"/>
        <v/>
      </c>
      <c r="Z5034" s="21" t="str">
        <f t="shared" si="753"/>
        <v/>
      </c>
      <c r="AA5034" s="21" t="str">
        <f t="shared" si="754"/>
        <v/>
      </c>
      <c r="AB5034" s="21" t="str">
        <f>VLOOKUP(U5034,'Currency Sheet'!A:C,3,)</f>
        <v>DOLLAR</v>
      </c>
      <c r="AC5034" s="42" t="str">
        <f>VLOOKUP(P5034,'Customer List'!B:D,3,)</f>
        <v>Local</v>
      </c>
    </row>
    <row r="5035" spans="1:29" x14ac:dyDescent="0.25">
      <c r="A5035" s="21">
        <f t="shared" si="757"/>
        <v>5032</v>
      </c>
      <c r="B5035" s="21" t="s">
        <v>6542</v>
      </c>
      <c r="C5035" s="30">
        <v>45993</v>
      </c>
      <c r="D5035" s="30">
        <v>46001</v>
      </c>
      <c r="E5035" s="47">
        <v>202.8</v>
      </c>
      <c r="F5035" s="47">
        <f t="shared" si="750"/>
        <v>17846.400000000001</v>
      </c>
      <c r="G5035" s="48">
        <f t="shared" si="751"/>
        <v>35692.800000000003</v>
      </c>
      <c r="H5035" s="21">
        <v>353214</v>
      </c>
      <c r="I5035" s="21" t="s">
        <v>5073</v>
      </c>
      <c r="J5035" s="21">
        <v>2</v>
      </c>
      <c r="K5035" s="21">
        <v>2</v>
      </c>
      <c r="L5035" s="21">
        <f t="shared" si="755"/>
        <v>0</v>
      </c>
      <c r="M5035" s="21" t="s">
        <v>6664</v>
      </c>
      <c r="N5035" s="30">
        <v>46004</v>
      </c>
      <c r="O5035" s="48">
        <v>73346</v>
      </c>
      <c r="P5035" s="21" t="s">
        <v>891</v>
      </c>
      <c r="Q5035" s="21">
        <v>58159348365</v>
      </c>
      <c r="R5035" s="21" t="s">
        <v>5912</v>
      </c>
      <c r="S5035" s="3">
        <v>4</v>
      </c>
      <c r="T5035" s="37"/>
      <c r="U5035" s="21" t="s">
        <v>18</v>
      </c>
      <c r="V5035" s="21" t="str">
        <f>VLOOKUP(P5035,'Customer List'!B:C,2,)</f>
        <v>Banglore</v>
      </c>
      <c r="W5035" s="38"/>
      <c r="X5035" s="30">
        <v>46006</v>
      </c>
      <c r="Y5035" s="21">
        <f t="shared" si="752"/>
        <v>2</v>
      </c>
      <c r="Z5035" s="21" t="str">
        <f t="shared" si="753"/>
        <v>Saturday</v>
      </c>
      <c r="AA5035" s="21" t="str">
        <f t="shared" si="754"/>
        <v>Monday</v>
      </c>
      <c r="AB5035" s="21" t="str">
        <f>VLOOKUP(U5035,'Currency Sheet'!A:C,3,)</f>
        <v>DOLLAR</v>
      </c>
      <c r="AC5035" s="42" t="str">
        <f>VLOOKUP(P5035,'Customer List'!B:D,3,)</f>
        <v>OutStation</v>
      </c>
    </row>
    <row r="5036" spans="1:29" x14ac:dyDescent="0.25">
      <c r="A5036" s="21">
        <f t="shared" si="757"/>
        <v>5033</v>
      </c>
      <c r="B5036" s="21" t="s">
        <v>6542</v>
      </c>
      <c r="C5036" s="30">
        <v>45993</v>
      </c>
      <c r="D5036" s="30">
        <v>46001</v>
      </c>
      <c r="E5036" s="47">
        <v>201</v>
      </c>
      <c r="F5036" s="47">
        <f t="shared" si="750"/>
        <v>17688</v>
      </c>
      <c r="G5036" s="48">
        <f t="shared" si="751"/>
        <v>17688</v>
      </c>
      <c r="H5036" s="21">
        <v>353242</v>
      </c>
      <c r="I5036" s="21" t="s">
        <v>5073</v>
      </c>
      <c r="J5036" s="21">
        <v>1</v>
      </c>
      <c r="K5036" s="21">
        <v>1</v>
      </c>
      <c r="L5036" s="21">
        <f t="shared" si="755"/>
        <v>0</v>
      </c>
      <c r="M5036" s="21" t="s">
        <v>6643</v>
      </c>
      <c r="N5036" s="30">
        <v>46004</v>
      </c>
      <c r="O5036" s="48">
        <v>31155</v>
      </c>
      <c r="P5036" s="21" t="s">
        <v>621</v>
      </c>
      <c r="Q5036" s="21">
        <v>58159348520</v>
      </c>
      <c r="R5036" s="21"/>
      <c r="S5036" s="3">
        <v>4</v>
      </c>
      <c r="T5036" s="37"/>
      <c r="U5036" s="21" t="s">
        <v>18</v>
      </c>
      <c r="V5036" s="21" t="str">
        <f>VLOOKUP(P5036,'Customer List'!B:C,2,)</f>
        <v>Hyderabad</v>
      </c>
      <c r="W5036" s="38"/>
      <c r="X5036" s="30" t="str">
        <f t="shared" si="756"/>
        <v/>
      </c>
      <c r="Y5036" s="21" t="str">
        <f t="shared" si="752"/>
        <v/>
      </c>
      <c r="Z5036" s="21" t="str">
        <f t="shared" si="753"/>
        <v>Saturday</v>
      </c>
      <c r="AA5036" s="21" t="str">
        <f t="shared" si="754"/>
        <v/>
      </c>
      <c r="AB5036" s="21" t="str">
        <f>VLOOKUP(U5036,'Currency Sheet'!A:C,3,)</f>
        <v>DOLLAR</v>
      </c>
      <c r="AC5036" s="42" t="str">
        <f>VLOOKUP(P5036,'Customer List'!B:D,3,)</f>
        <v>OutStation</v>
      </c>
    </row>
    <row r="5037" spans="1:29" x14ac:dyDescent="0.25">
      <c r="A5037" s="21">
        <f t="shared" si="757"/>
        <v>5034</v>
      </c>
      <c r="B5037" s="21" t="s">
        <v>6542</v>
      </c>
      <c r="C5037" s="30">
        <v>45993</v>
      </c>
      <c r="D5037" s="30">
        <v>46001</v>
      </c>
      <c r="E5037" s="47">
        <v>105.6</v>
      </c>
      <c r="F5037" s="47">
        <f t="shared" si="750"/>
        <v>9292.7999999999993</v>
      </c>
      <c r="G5037" s="48">
        <f t="shared" si="751"/>
        <v>9292.7999999999993</v>
      </c>
      <c r="H5037" s="21">
        <v>357219</v>
      </c>
      <c r="I5037" s="21" t="s">
        <v>5805</v>
      </c>
      <c r="J5037" s="21">
        <v>1</v>
      </c>
      <c r="K5037" s="21">
        <v>1</v>
      </c>
      <c r="L5037" s="21">
        <f t="shared" si="755"/>
        <v>0</v>
      </c>
      <c r="M5037" s="21" t="s">
        <v>6604</v>
      </c>
      <c r="N5037" s="30">
        <v>46002</v>
      </c>
      <c r="O5037" s="48">
        <v>16368</v>
      </c>
      <c r="P5037" s="21" t="s">
        <v>191</v>
      </c>
      <c r="Q5037" s="21" t="s">
        <v>6623</v>
      </c>
      <c r="R5037" s="21"/>
      <c r="S5037" s="3">
        <v>4</v>
      </c>
      <c r="T5037" s="37"/>
      <c r="U5037" s="21" t="s">
        <v>18</v>
      </c>
      <c r="V5037" s="21" t="str">
        <f>VLOOKUP(P5037,'Customer List'!B:C,2,)</f>
        <v>Chandigarh</v>
      </c>
      <c r="W5037" s="38"/>
      <c r="X5037" s="30" t="str">
        <f t="shared" si="756"/>
        <v/>
      </c>
      <c r="Y5037" s="21" t="str">
        <f t="shared" si="752"/>
        <v/>
      </c>
      <c r="Z5037" s="21" t="str">
        <f t="shared" si="753"/>
        <v>Thursday</v>
      </c>
      <c r="AA5037" s="21" t="str">
        <f t="shared" si="754"/>
        <v/>
      </c>
      <c r="AB5037" s="21" t="str">
        <f>VLOOKUP(U5037,'Currency Sheet'!A:C,3,)</f>
        <v>DOLLAR</v>
      </c>
      <c r="AC5037" s="42" t="str">
        <f>VLOOKUP(P5037,'Customer List'!B:D,3,)</f>
        <v>OutStation</v>
      </c>
    </row>
    <row r="5038" spans="1:29" x14ac:dyDescent="0.25">
      <c r="A5038" s="21">
        <f t="shared" si="757"/>
        <v>5035</v>
      </c>
      <c r="B5038" s="21" t="s">
        <v>6542</v>
      </c>
      <c r="C5038" s="30">
        <v>45993</v>
      </c>
      <c r="D5038" s="30">
        <v>46001</v>
      </c>
      <c r="E5038" s="47">
        <v>88.2</v>
      </c>
      <c r="F5038" s="47">
        <f t="shared" si="750"/>
        <v>7761.6</v>
      </c>
      <c r="G5038" s="48">
        <f t="shared" si="751"/>
        <v>7761.6</v>
      </c>
      <c r="H5038" s="21">
        <v>358513</v>
      </c>
      <c r="I5038" s="21" t="s">
        <v>5189</v>
      </c>
      <c r="J5038" s="21">
        <v>1</v>
      </c>
      <c r="K5038" s="21"/>
      <c r="L5038" s="21">
        <f t="shared" si="755"/>
        <v>1</v>
      </c>
      <c r="M5038" s="21"/>
      <c r="N5038" s="30"/>
      <c r="O5038" s="48"/>
      <c r="P5038" s="21" t="s">
        <v>42</v>
      </c>
      <c r="Q5038" s="21"/>
      <c r="R5038" s="21"/>
      <c r="S5038" s="3">
        <v>4</v>
      </c>
      <c r="T5038" s="37"/>
      <c r="U5038" s="21" t="s">
        <v>18</v>
      </c>
      <c r="V5038" s="21" t="str">
        <f>VLOOKUP(P5038,'Customer List'!B:C,2,)</f>
        <v>Faridabad</v>
      </c>
      <c r="W5038" s="38" t="s">
        <v>605</v>
      </c>
      <c r="X5038" s="30" t="str">
        <f t="shared" si="756"/>
        <v/>
      </c>
      <c r="Y5038" s="21" t="str">
        <f t="shared" si="752"/>
        <v/>
      </c>
      <c r="Z5038" s="21" t="str">
        <f t="shared" si="753"/>
        <v/>
      </c>
      <c r="AA5038" s="21" t="str">
        <f t="shared" si="754"/>
        <v/>
      </c>
      <c r="AB5038" s="21" t="str">
        <f>VLOOKUP(U5038,'Currency Sheet'!A:C,3,)</f>
        <v>DOLLAR</v>
      </c>
      <c r="AC5038" s="42" t="str">
        <f>VLOOKUP(P5038,'Customer List'!B:D,3,)</f>
        <v>Local</v>
      </c>
    </row>
    <row r="5039" spans="1:29" x14ac:dyDescent="0.25">
      <c r="A5039" s="21">
        <f t="shared" si="757"/>
        <v>5036</v>
      </c>
      <c r="B5039" s="21" t="s">
        <v>6542</v>
      </c>
      <c r="C5039" s="30">
        <v>45993</v>
      </c>
      <c r="D5039" s="30">
        <v>46001</v>
      </c>
      <c r="E5039" s="47">
        <v>96.6</v>
      </c>
      <c r="F5039" s="47">
        <f t="shared" si="750"/>
        <v>8500.7999999999993</v>
      </c>
      <c r="G5039" s="48">
        <f t="shared" si="751"/>
        <v>17001.599999999999</v>
      </c>
      <c r="H5039" s="21">
        <v>359005</v>
      </c>
      <c r="I5039" s="21" t="s">
        <v>6568</v>
      </c>
      <c r="J5039" s="21">
        <v>2</v>
      </c>
      <c r="K5039" s="21">
        <v>2</v>
      </c>
      <c r="L5039" s="21">
        <f t="shared" si="755"/>
        <v>0</v>
      </c>
      <c r="M5039" s="21" t="s">
        <v>6641</v>
      </c>
      <c r="N5039" s="30">
        <v>46004</v>
      </c>
      <c r="O5039" s="48">
        <v>29946</v>
      </c>
      <c r="P5039" s="21" t="s">
        <v>2048</v>
      </c>
      <c r="Q5039" s="21">
        <v>58159346416</v>
      </c>
      <c r="R5039" s="21"/>
      <c r="S5039" s="3">
        <v>4</v>
      </c>
      <c r="T5039" s="37"/>
      <c r="U5039" s="21" t="s">
        <v>18</v>
      </c>
      <c r="V5039" s="21" t="str">
        <f>VLOOKUP(P5039,'Customer List'!B:C,2,)</f>
        <v>Hyderabad</v>
      </c>
      <c r="W5039" s="38"/>
      <c r="X5039" s="30" t="str">
        <f t="shared" si="756"/>
        <v/>
      </c>
      <c r="Y5039" s="21" t="str">
        <f t="shared" si="752"/>
        <v/>
      </c>
      <c r="Z5039" s="21" t="str">
        <f t="shared" si="753"/>
        <v>Saturday</v>
      </c>
      <c r="AA5039" s="21" t="str">
        <f t="shared" si="754"/>
        <v/>
      </c>
      <c r="AB5039" s="21" t="str">
        <f>VLOOKUP(U5039,'Currency Sheet'!A:C,3,)</f>
        <v>DOLLAR</v>
      </c>
      <c r="AC5039" s="42" t="str">
        <f>VLOOKUP(P5039,'Customer List'!B:D,3,)</f>
        <v>OutStation</v>
      </c>
    </row>
    <row r="5040" spans="1:29" x14ac:dyDescent="0.25">
      <c r="A5040" s="21">
        <f t="shared" si="757"/>
        <v>5037</v>
      </c>
      <c r="B5040" s="21" t="s">
        <v>6542</v>
      </c>
      <c r="C5040" s="30">
        <v>45993</v>
      </c>
      <c r="D5040" s="30">
        <v>46001</v>
      </c>
      <c r="E5040" s="47">
        <v>180</v>
      </c>
      <c r="F5040" s="47">
        <f t="shared" si="750"/>
        <v>15840</v>
      </c>
      <c r="G5040" s="48">
        <f t="shared" si="751"/>
        <v>15840</v>
      </c>
      <c r="H5040" s="21">
        <v>362510</v>
      </c>
      <c r="I5040" s="21" t="s">
        <v>4779</v>
      </c>
      <c r="J5040" s="21">
        <v>1</v>
      </c>
      <c r="K5040" s="21">
        <v>1</v>
      </c>
      <c r="L5040" s="21">
        <f t="shared" si="755"/>
        <v>0</v>
      </c>
      <c r="M5040" s="21" t="s">
        <v>6605</v>
      </c>
      <c r="N5040" s="30">
        <v>46002</v>
      </c>
      <c r="O5040" s="48">
        <v>27900</v>
      </c>
      <c r="P5040" s="21" t="s">
        <v>191</v>
      </c>
      <c r="Q5040" s="21" t="s">
        <v>6623</v>
      </c>
      <c r="R5040" s="21"/>
      <c r="S5040" s="3">
        <v>4</v>
      </c>
      <c r="T5040" s="37"/>
      <c r="U5040" s="21" t="s">
        <v>18</v>
      </c>
      <c r="V5040" s="21" t="str">
        <f>VLOOKUP(P5040,'Customer List'!B:C,2,)</f>
        <v>Chandigarh</v>
      </c>
      <c r="W5040" s="38"/>
      <c r="X5040" s="30" t="str">
        <f t="shared" si="756"/>
        <v/>
      </c>
      <c r="Y5040" s="21" t="str">
        <f t="shared" si="752"/>
        <v/>
      </c>
      <c r="Z5040" s="21" t="str">
        <f t="shared" si="753"/>
        <v>Thursday</v>
      </c>
      <c r="AA5040" s="21" t="str">
        <f t="shared" si="754"/>
        <v/>
      </c>
      <c r="AB5040" s="21" t="str">
        <f>VLOOKUP(U5040,'Currency Sheet'!A:C,3,)</f>
        <v>DOLLAR</v>
      </c>
      <c r="AC5040" s="42" t="str">
        <f>VLOOKUP(P5040,'Customer List'!B:D,3,)</f>
        <v>OutStation</v>
      </c>
    </row>
    <row r="5041" spans="1:29" x14ac:dyDescent="0.25">
      <c r="A5041" s="21">
        <f t="shared" si="757"/>
        <v>5038</v>
      </c>
      <c r="B5041" s="21" t="s">
        <v>6542</v>
      </c>
      <c r="C5041" s="30">
        <v>45993</v>
      </c>
      <c r="D5041" s="30">
        <v>46001</v>
      </c>
      <c r="E5041" s="47">
        <v>289.10000000000002</v>
      </c>
      <c r="F5041" s="47">
        <f t="shared" si="750"/>
        <v>25440.800000000003</v>
      </c>
      <c r="G5041" s="48">
        <f t="shared" si="751"/>
        <v>50881.600000000006</v>
      </c>
      <c r="H5041" s="21">
        <v>369324</v>
      </c>
      <c r="I5041" s="21" t="s">
        <v>5075</v>
      </c>
      <c r="J5041" s="21">
        <v>2</v>
      </c>
      <c r="K5041" s="21">
        <v>2</v>
      </c>
      <c r="L5041" s="21">
        <f t="shared" si="755"/>
        <v>0</v>
      </c>
      <c r="M5041" s="21" t="s">
        <v>6664</v>
      </c>
      <c r="N5041" s="30">
        <v>46004</v>
      </c>
      <c r="O5041" s="48">
        <v>89621</v>
      </c>
      <c r="P5041" s="21" t="s">
        <v>891</v>
      </c>
      <c r="Q5041" s="21">
        <v>58159348365</v>
      </c>
      <c r="R5041" s="21" t="s">
        <v>5912</v>
      </c>
      <c r="S5041" s="3">
        <v>4</v>
      </c>
      <c r="T5041" s="37"/>
      <c r="U5041" s="21" t="s">
        <v>18</v>
      </c>
      <c r="V5041" s="21" t="str">
        <f>VLOOKUP(P5041,'Customer List'!B:C,2,)</f>
        <v>Banglore</v>
      </c>
      <c r="W5041" s="38"/>
      <c r="X5041" s="30">
        <v>46006</v>
      </c>
      <c r="Y5041" s="21">
        <f t="shared" si="752"/>
        <v>2</v>
      </c>
      <c r="Z5041" s="21" t="str">
        <f t="shared" si="753"/>
        <v>Saturday</v>
      </c>
      <c r="AA5041" s="21" t="str">
        <f t="shared" si="754"/>
        <v>Monday</v>
      </c>
      <c r="AB5041" s="21" t="str">
        <f>VLOOKUP(U5041,'Currency Sheet'!A:C,3,)</f>
        <v>DOLLAR</v>
      </c>
      <c r="AC5041" s="42" t="str">
        <f>VLOOKUP(P5041,'Customer List'!B:D,3,)</f>
        <v>OutStation</v>
      </c>
    </row>
    <row r="5042" spans="1:29" x14ac:dyDescent="0.25">
      <c r="A5042" s="21">
        <f t="shared" si="757"/>
        <v>5039</v>
      </c>
      <c r="B5042" s="21" t="s">
        <v>6542</v>
      </c>
      <c r="C5042" s="30">
        <v>45993</v>
      </c>
      <c r="D5042" s="30">
        <v>46001</v>
      </c>
      <c r="E5042" s="47">
        <v>222</v>
      </c>
      <c r="F5042" s="47">
        <f t="shared" si="750"/>
        <v>19536</v>
      </c>
      <c r="G5042" s="48">
        <f t="shared" si="751"/>
        <v>19536</v>
      </c>
      <c r="H5042" s="21">
        <v>369708</v>
      </c>
      <c r="I5042" s="21" t="s">
        <v>5190</v>
      </c>
      <c r="J5042" s="21">
        <v>1</v>
      </c>
      <c r="K5042" s="21"/>
      <c r="L5042" s="21">
        <f t="shared" si="755"/>
        <v>1</v>
      </c>
      <c r="M5042" s="21"/>
      <c r="N5042" s="30"/>
      <c r="O5042" s="48"/>
      <c r="P5042" s="21" t="s">
        <v>625</v>
      </c>
      <c r="Q5042" s="21"/>
      <c r="R5042" s="21"/>
      <c r="S5042" s="3">
        <v>4</v>
      </c>
      <c r="T5042" s="37"/>
      <c r="U5042" s="21" t="s">
        <v>18</v>
      </c>
      <c r="V5042" s="21" t="str">
        <f>VLOOKUP(P5042,'Customer List'!B:C,2,)</f>
        <v>Delhi</v>
      </c>
      <c r="W5042" s="38" t="s">
        <v>605</v>
      </c>
      <c r="X5042" s="30" t="str">
        <f t="shared" si="756"/>
        <v/>
      </c>
      <c r="Y5042" s="21" t="str">
        <f t="shared" si="752"/>
        <v/>
      </c>
      <c r="Z5042" s="21" t="str">
        <f t="shared" si="753"/>
        <v/>
      </c>
      <c r="AA5042" s="21" t="str">
        <f t="shared" si="754"/>
        <v/>
      </c>
      <c r="AB5042" s="21" t="str">
        <f>VLOOKUP(U5042,'Currency Sheet'!A:C,3,)</f>
        <v>DOLLAR</v>
      </c>
      <c r="AC5042" s="42" t="str">
        <f>VLOOKUP(P5042,'Customer List'!B:D,3,)</f>
        <v>Local</v>
      </c>
    </row>
    <row r="5043" spans="1:29" x14ac:dyDescent="0.25">
      <c r="A5043" s="21">
        <f t="shared" si="757"/>
        <v>5040</v>
      </c>
      <c r="B5043" s="21" t="s">
        <v>6542</v>
      </c>
      <c r="C5043" s="30">
        <v>45993</v>
      </c>
      <c r="D5043" s="30">
        <v>46001</v>
      </c>
      <c r="E5043" s="47">
        <v>211.2</v>
      </c>
      <c r="F5043" s="47">
        <f t="shared" si="750"/>
        <v>18585.599999999999</v>
      </c>
      <c r="G5043" s="48">
        <f t="shared" si="751"/>
        <v>18585.599999999999</v>
      </c>
      <c r="H5043" s="21">
        <v>372220</v>
      </c>
      <c r="I5043" s="21" t="s">
        <v>5077</v>
      </c>
      <c r="J5043" s="21">
        <v>1</v>
      </c>
      <c r="K5043" s="21"/>
      <c r="L5043" s="21">
        <f t="shared" si="755"/>
        <v>1</v>
      </c>
      <c r="M5043" s="21"/>
      <c r="N5043" s="30"/>
      <c r="O5043" s="48"/>
      <c r="P5043" s="21" t="s">
        <v>6593</v>
      </c>
      <c r="Q5043" s="21"/>
      <c r="R5043" s="21"/>
      <c r="S5043" s="3">
        <v>4</v>
      </c>
      <c r="T5043" s="37"/>
      <c r="U5043" s="21" t="s">
        <v>18</v>
      </c>
      <c r="V5043" s="21" t="str">
        <f>VLOOKUP(P5043,'Customer List'!B:C,2,)</f>
        <v>DELHI</v>
      </c>
      <c r="W5043" s="38" t="s">
        <v>605</v>
      </c>
      <c r="X5043" s="30" t="str">
        <f t="shared" si="756"/>
        <v/>
      </c>
      <c r="Y5043" s="21" t="str">
        <f t="shared" si="752"/>
        <v/>
      </c>
      <c r="Z5043" s="21" t="str">
        <f t="shared" si="753"/>
        <v/>
      </c>
      <c r="AA5043" s="21" t="str">
        <f t="shared" si="754"/>
        <v/>
      </c>
      <c r="AB5043" s="21" t="str">
        <f>VLOOKUP(U5043,'Currency Sheet'!A:C,3,)</f>
        <v>DOLLAR</v>
      </c>
      <c r="AC5043" s="42" t="str">
        <f>VLOOKUP(P5043,'Customer List'!B:D,3,)</f>
        <v>Local</v>
      </c>
    </row>
    <row r="5044" spans="1:29" x14ac:dyDescent="0.25">
      <c r="A5044" s="21">
        <f t="shared" si="757"/>
        <v>5041</v>
      </c>
      <c r="B5044" s="21" t="s">
        <v>6542</v>
      </c>
      <c r="C5044" s="30">
        <v>45993</v>
      </c>
      <c r="D5044" s="30">
        <v>46001</v>
      </c>
      <c r="E5044" s="47">
        <v>162</v>
      </c>
      <c r="F5044" s="47">
        <f t="shared" si="750"/>
        <v>14256</v>
      </c>
      <c r="G5044" s="48">
        <f t="shared" si="751"/>
        <v>14256</v>
      </c>
      <c r="H5044" s="21">
        <v>379210</v>
      </c>
      <c r="I5044" s="21" t="s">
        <v>4781</v>
      </c>
      <c r="J5044" s="21">
        <v>1</v>
      </c>
      <c r="K5044" s="21"/>
      <c r="L5044" s="21">
        <f t="shared" si="755"/>
        <v>1</v>
      </c>
      <c r="M5044" s="21"/>
      <c r="N5044" s="30"/>
      <c r="O5044" s="48"/>
      <c r="P5044" s="21" t="s">
        <v>30</v>
      </c>
      <c r="Q5044" s="21"/>
      <c r="R5044" s="21"/>
      <c r="S5044" s="3">
        <v>4</v>
      </c>
      <c r="T5044" s="37"/>
      <c r="U5044" s="21" t="s">
        <v>18</v>
      </c>
      <c r="V5044" s="21" t="str">
        <f>VLOOKUP(P5044,'Customer List'!B:C,2,)</f>
        <v>Delhi</v>
      </c>
      <c r="W5044" s="38" t="s">
        <v>605</v>
      </c>
      <c r="X5044" s="30" t="str">
        <f t="shared" si="756"/>
        <v/>
      </c>
      <c r="Y5044" s="21" t="str">
        <f t="shared" si="752"/>
        <v/>
      </c>
      <c r="Z5044" s="21" t="str">
        <f t="shared" si="753"/>
        <v/>
      </c>
      <c r="AA5044" s="21" t="str">
        <f t="shared" si="754"/>
        <v/>
      </c>
      <c r="AB5044" s="21" t="str">
        <f>VLOOKUP(U5044,'Currency Sheet'!A:C,3,)</f>
        <v>DOLLAR</v>
      </c>
      <c r="AC5044" s="42" t="str">
        <f>VLOOKUP(P5044,'Customer List'!B:D,3,)</f>
        <v>Local</v>
      </c>
    </row>
    <row r="5045" spans="1:29" x14ac:dyDescent="0.25">
      <c r="A5045" s="21">
        <f t="shared" si="757"/>
        <v>5042</v>
      </c>
      <c r="B5045" s="21" t="s">
        <v>6542</v>
      </c>
      <c r="C5045" s="30">
        <v>45993</v>
      </c>
      <c r="D5045" s="30">
        <v>46001</v>
      </c>
      <c r="E5045" s="47">
        <v>217.8</v>
      </c>
      <c r="F5045" s="47">
        <f t="shared" si="750"/>
        <v>19166.400000000001</v>
      </c>
      <c r="G5045" s="48">
        <f t="shared" si="751"/>
        <v>38332.800000000003</v>
      </c>
      <c r="H5045" s="21">
        <v>384704</v>
      </c>
      <c r="I5045" s="21" t="s">
        <v>6569</v>
      </c>
      <c r="J5045" s="21">
        <v>2</v>
      </c>
      <c r="K5045" s="21">
        <v>2</v>
      </c>
      <c r="L5045" s="21">
        <f t="shared" si="755"/>
        <v>0</v>
      </c>
      <c r="M5045" s="21" t="s">
        <v>6640</v>
      </c>
      <c r="N5045" s="30">
        <v>46004</v>
      </c>
      <c r="O5045" s="48">
        <v>78771</v>
      </c>
      <c r="P5045" s="21" t="s">
        <v>2048</v>
      </c>
      <c r="Q5045" s="21">
        <v>58159346416</v>
      </c>
      <c r="R5045" s="21"/>
      <c r="S5045" s="3">
        <v>4</v>
      </c>
      <c r="T5045" s="37"/>
      <c r="U5045" s="21" t="s">
        <v>18</v>
      </c>
      <c r="V5045" s="21" t="str">
        <f>VLOOKUP(P5045,'Customer List'!B:C,2,)</f>
        <v>Hyderabad</v>
      </c>
      <c r="W5045" s="38"/>
      <c r="X5045" s="30" t="str">
        <f t="shared" si="756"/>
        <v/>
      </c>
      <c r="Y5045" s="21" t="str">
        <f t="shared" si="752"/>
        <v/>
      </c>
      <c r="Z5045" s="21" t="str">
        <f t="shared" si="753"/>
        <v>Saturday</v>
      </c>
      <c r="AA5045" s="21" t="str">
        <f t="shared" si="754"/>
        <v/>
      </c>
      <c r="AB5045" s="21" t="str">
        <f>VLOOKUP(U5045,'Currency Sheet'!A:C,3,)</f>
        <v>DOLLAR</v>
      </c>
      <c r="AC5045" s="42" t="str">
        <f>VLOOKUP(P5045,'Customer List'!B:D,3,)</f>
        <v>OutStation</v>
      </c>
    </row>
    <row r="5046" spans="1:29" x14ac:dyDescent="0.25">
      <c r="A5046" s="21">
        <f t="shared" si="757"/>
        <v>5043</v>
      </c>
      <c r="B5046" s="21" t="s">
        <v>6542</v>
      </c>
      <c r="C5046" s="30">
        <v>45993</v>
      </c>
      <c r="D5046" s="30">
        <v>46001</v>
      </c>
      <c r="E5046" s="47">
        <v>311.5</v>
      </c>
      <c r="F5046" s="47">
        <f t="shared" si="750"/>
        <v>27412</v>
      </c>
      <c r="G5046" s="48">
        <f t="shared" si="751"/>
        <v>27412</v>
      </c>
      <c r="H5046" s="21">
        <v>386912</v>
      </c>
      <c r="I5046" s="21" t="s">
        <v>6570</v>
      </c>
      <c r="J5046" s="21">
        <v>1</v>
      </c>
      <c r="K5046" s="21"/>
      <c r="L5046" s="21">
        <f t="shared" si="755"/>
        <v>1</v>
      </c>
      <c r="M5046" s="21"/>
      <c r="N5046" s="30"/>
      <c r="O5046" s="48"/>
      <c r="P5046" s="21" t="s">
        <v>42</v>
      </c>
      <c r="Q5046" s="21"/>
      <c r="R5046" s="21"/>
      <c r="S5046" s="3">
        <v>4</v>
      </c>
      <c r="T5046" s="37"/>
      <c r="U5046" s="21" t="s">
        <v>18</v>
      </c>
      <c r="V5046" s="21" t="str">
        <f>VLOOKUP(P5046,'Customer List'!B:C,2,)</f>
        <v>Faridabad</v>
      </c>
      <c r="W5046" s="38" t="s">
        <v>605</v>
      </c>
      <c r="X5046" s="30" t="str">
        <f t="shared" si="756"/>
        <v/>
      </c>
      <c r="Y5046" s="21" t="str">
        <f t="shared" si="752"/>
        <v/>
      </c>
      <c r="Z5046" s="21" t="str">
        <f t="shared" si="753"/>
        <v/>
      </c>
      <c r="AA5046" s="21" t="str">
        <f t="shared" si="754"/>
        <v/>
      </c>
      <c r="AB5046" s="21" t="str">
        <f>VLOOKUP(U5046,'Currency Sheet'!A:C,3,)</f>
        <v>DOLLAR</v>
      </c>
      <c r="AC5046" s="42" t="str">
        <f>VLOOKUP(P5046,'Customer List'!B:D,3,)</f>
        <v>Local</v>
      </c>
    </row>
    <row r="5047" spans="1:29" x14ac:dyDescent="0.25">
      <c r="A5047" s="21">
        <f t="shared" si="757"/>
        <v>5044</v>
      </c>
      <c r="B5047" s="21" t="s">
        <v>6542</v>
      </c>
      <c r="C5047" s="30">
        <v>45993</v>
      </c>
      <c r="D5047" s="30">
        <v>46001</v>
      </c>
      <c r="E5047" s="47">
        <v>213</v>
      </c>
      <c r="F5047" s="47">
        <f t="shared" si="750"/>
        <v>18744</v>
      </c>
      <c r="G5047" s="48">
        <f t="shared" si="751"/>
        <v>18744</v>
      </c>
      <c r="H5047" s="21">
        <v>393610</v>
      </c>
      <c r="I5047" s="21" t="s">
        <v>5385</v>
      </c>
      <c r="J5047" s="21">
        <v>1</v>
      </c>
      <c r="K5047" s="21"/>
      <c r="L5047" s="21">
        <f t="shared" si="755"/>
        <v>1</v>
      </c>
      <c r="M5047" s="21"/>
      <c r="N5047" s="30"/>
      <c r="O5047" s="48"/>
      <c r="P5047" s="21" t="s">
        <v>625</v>
      </c>
      <c r="Q5047" s="21"/>
      <c r="R5047" s="21"/>
      <c r="S5047" s="3">
        <v>4</v>
      </c>
      <c r="T5047" s="37"/>
      <c r="U5047" s="21" t="s">
        <v>18</v>
      </c>
      <c r="V5047" s="21" t="str">
        <f>VLOOKUP(P5047,'Customer List'!B:C,2,)</f>
        <v>Delhi</v>
      </c>
      <c r="W5047" s="38" t="s">
        <v>605</v>
      </c>
      <c r="X5047" s="30" t="str">
        <f t="shared" si="756"/>
        <v/>
      </c>
      <c r="Y5047" s="21" t="str">
        <f t="shared" si="752"/>
        <v/>
      </c>
      <c r="Z5047" s="21" t="str">
        <f t="shared" si="753"/>
        <v/>
      </c>
      <c r="AA5047" s="21" t="str">
        <f t="shared" si="754"/>
        <v/>
      </c>
      <c r="AB5047" s="21" t="str">
        <f>VLOOKUP(U5047,'Currency Sheet'!A:C,3,)</f>
        <v>DOLLAR</v>
      </c>
      <c r="AC5047" s="42" t="str">
        <f>VLOOKUP(P5047,'Customer List'!B:D,3,)</f>
        <v>Local</v>
      </c>
    </row>
    <row r="5048" spans="1:29" x14ac:dyDescent="0.25">
      <c r="A5048" s="21">
        <f t="shared" si="757"/>
        <v>5045</v>
      </c>
      <c r="B5048" s="21" t="s">
        <v>6542</v>
      </c>
      <c r="C5048" s="30">
        <v>45993</v>
      </c>
      <c r="D5048" s="30">
        <v>46001</v>
      </c>
      <c r="E5048" s="47">
        <v>32.4</v>
      </c>
      <c r="F5048" s="47">
        <f t="shared" si="750"/>
        <v>2851.2</v>
      </c>
      <c r="G5048" s="48">
        <f t="shared" si="751"/>
        <v>2851.2</v>
      </c>
      <c r="H5048" s="21">
        <v>400511</v>
      </c>
      <c r="I5048" s="21" t="s">
        <v>4802</v>
      </c>
      <c r="J5048" s="21">
        <v>1</v>
      </c>
      <c r="K5048" s="21">
        <v>1</v>
      </c>
      <c r="L5048" s="21">
        <f t="shared" si="755"/>
        <v>0</v>
      </c>
      <c r="M5048" s="21" t="s">
        <v>6601</v>
      </c>
      <c r="N5048" s="30">
        <v>46002</v>
      </c>
      <c r="O5048" s="48">
        <v>5184</v>
      </c>
      <c r="P5048" s="21" t="s">
        <v>208</v>
      </c>
      <c r="Q5048" s="21" t="s">
        <v>1996</v>
      </c>
      <c r="R5048" s="21" t="s">
        <v>1996</v>
      </c>
      <c r="S5048" s="3">
        <v>4</v>
      </c>
      <c r="T5048" s="37"/>
      <c r="U5048" s="21" t="s">
        <v>18</v>
      </c>
      <c r="V5048" s="21" t="str">
        <f>VLOOKUP(P5048,'Customer List'!B:C,2,)</f>
        <v>Delhi</v>
      </c>
      <c r="W5048" s="38"/>
      <c r="X5048" s="30">
        <f t="shared" si="756"/>
        <v>46002</v>
      </c>
      <c r="Y5048" s="21">
        <f t="shared" si="752"/>
        <v>0</v>
      </c>
      <c r="Z5048" s="21" t="str">
        <f t="shared" si="753"/>
        <v>Thursday</v>
      </c>
      <c r="AA5048" s="21" t="str">
        <f t="shared" si="754"/>
        <v>Thursday</v>
      </c>
      <c r="AB5048" s="21" t="str">
        <f>VLOOKUP(U5048,'Currency Sheet'!A:C,3,)</f>
        <v>DOLLAR</v>
      </c>
      <c r="AC5048" s="42" t="str">
        <f>VLOOKUP(P5048,'Customer List'!B:D,3,)</f>
        <v>Local</v>
      </c>
    </row>
    <row r="5049" spans="1:29" x14ac:dyDescent="0.25">
      <c r="A5049" s="21">
        <f t="shared" si="757"/>
        <v>5046</v>
      </c>
      <c r="B5049" s="21" t="s">
        <v>6542</v>
      </c>
      <c r="C5049" s="30">
        <v>45993</v>
      </c>
      <c r="D5049" s="30">
        <v>46001</v>
      </c>
      <c r="E5049" s="47">
        <v>297</v>
      </c>
      <c r="F5049" s="47">
        <f t="shared" si="750"/>
        <v>26136</v>
      </c>
      <c r="G5049" s="48">
        <f t="shared" si="751"/>
        <v>78408</v>
      </c>
      <c r="H5049" s="21">
        <v>403502</v>
      </c>
      <c r="I5049" s="21" t="s">
        <v>4803</v>
      </c>
      <c r="J5049" s="21">
        <v>3</v>
      </c>
      <c r="K5049" s="21">
        <v>3</v>
      </c>
      <c r="L5049" s="21">
        <f t="shared" si="755"/>
        <v>0</v>
      </c>
      <c r="M5049" s="21" t="s">
        <v>6600</v>
      </c>
      <c r="N5049" s="30">
        <v>46002</v>
      </c>
      <c r="O5049" s="48">
        <v>141075</v>
      </c>
      <c r="P5049" s="21" t="s">
        <v>208</v>
      </c>
      <c r="Q5049" s="21" t="s">
        <v>1996</v>
      </c>
      <c r="R5049" s="21" t="s">
        <v>1996</v>
      </c>
      <c r="S5049" s="3">
        <v>4</v>
      </c>
      <c r="T5049" s="37"/>
      <c r="U5049" s="21" t="s">
        <v>18</v>
      </c>
      <c r="V5049" s="21" t="str">
        <f>VLOOKUP(P5049,'Customer List'!B:C,2,)</f>
        <v>Delhi</v>
      </c>
      <c r="W5049" s="38"/>
      <c r="X5049" s="30">
        <f t="shared" si="756"/>
        <v>46002</v>
      </c>
      <c r="Y5049" s="21">
        <f t="shared" si="752"/>
        <v>0</v>
      </c>
      <c r="Z5049" s="21" t="str">
        <f t="shared" si="753"/>
        <v>Thursday</v>
      </c>
      <c r="AA5049" s="21" t="str">
        <f t="shared" si="754"/>
        <v>Thursday</v>
      </c>
      <c r="AB5049" s="21" t="str">
        <f>VLOOKUP(U5049,'Currency Sheet'!A:C,3,)</f>
        <v>DOLLAR</v>
      </c>
      <c r="AC5049" s="42" t="str">
        <f>VLOOKUP(P5049,'Customer List'!B:D,3,)</f>
        <v>Local</v>
      </c>
    </row>
    <row r="5050" spans="1:29" x14ac:dyDescent="0.25">
      <c r="A5050" s="21">
        <f t="shared" si="757"/>
        <v>5047</v>
      </c>
      <c r="B5050" s="21" t="s">
        <v>6542</v>
      </c>
      <c r="C5050" s="30">
        <v>45993</v>
      </c>
      <c r="D5050" s="30">
        <v>46001</v>
      </c>
      <c r="E5050" s="47">
        <v>204</v>
      </c>
      <c r="F5050" s="47">
        <f t="shared" si="750"/>
        <v>17952</v>
      </c>
      <c r="G5050" s="48">
        <f t="shared" si="751"/>
        <v>17952</v>
      </c>
      <c r="H5050" s="21">
        <v>405720</v>
      </c>
      <c r="I5050" s="21" t="s">
        <v>5193</v>
      </c>
      <c r="J5050" s="21">
        <v>1</v>
      </c>
      <c r="K5050" s="21">
        <v>1</v>
      </c>
      <c r="L5050" s="21">
        <f t="shared" si="755"/>
        <v>0</v>
      </c>
      <c r="M5050" s="21" t="s">
        <v>6654</v>
      </c>
      <c r="N5050" s="30">
        <v>46004</v>
      </c>
      <c r="O5050" s="48">
        <v>31620</v>
      </c>
      <c r="P5050" s="21" t="s">
        <v>621</v>
      </c>
      <c r="Q5050" s="21">
        <v>58159348520</v>
      </c>
      <c r="R5050" s="21"/>
      <c r="S5050" s="3">
        <v>4</v>
      </c>
      <c r="T5050" s="37"/>
      <c r="U5050" s="21" t="s">
        <v>18</v>
      </c>
      <c r="V5050" s="21" t="str">
        <f>VLOOKUP(P5050,'Customer List'!B:C,2,)</f>
        <v>Hyderabad</v>
      </c>
      <c r="W5050" s="38"/>
      <c r="X5050" s="30" t="str">
        <f t="shared" si="756"/>
        <v/>
      </c>
      <c r="Y5050" s="21" t="str">
        <f t="shared" si="752"/>
        <v/>
      </c>
      <c r="Z5050" s="21" t="str">
        <f t="shared" si="753"/>
        <v>Saturday</v>
      </c>
      <c r="AA5050" s="21" t="str">
        <f t="shared" si="754"/>
        <v/>
      </c>
      <c r="AB5050" s="21" t="str">
        <f>VLOOKUP(U5050,'Currency Sheet'!A:C,3,)</f>
        <v>DOLLAR</v>
      </c>
      <c r="AC5050" s="42" t="str">
        <f>VLOOKUP(P5050,'Customer List'!B:D,3,)</f>
        <v>OutStation</v>
      </c>
    </row>
    <row r="5051" spans="1:29" x14ac:dyDescent="0.25">
      <c r="A5051" s="21">
        <f t="shared" si="757"/>
        <v>5048</v>
      </c>
      <c r="B5051" s="21" t="s">
        <v>6542</v>
      </c>
      <c r="C5051" s="30">
        <v>45993</v>
      </c>
      <c r="D5051" s="30">
        <v>46001</v>
      </c>
      <c r="E5051" s="47">
        <v>62.4</v>
      </c>
      <c r="F5051" s="47">
        <f t="shared" si="750"/>
        <v>5491.2</v>
      </c>
      <c r="G5051" s="48">
        <f t="shared" si="751"/>
        <v>5491.2</v>
      </c>
      <c r="H5051" s="21">
        <v>406421</v>
      </c>
      <c r="I5051" s="21" t="s">
        <v>4806</v>
      </c>
      <c r="J5051" s="21">
        <v>1</v>
      </c>
      <c r="K5051" s="21">
        <v>1</v>
      </c>
      <c r="L5051" s="21">
        <f t="shared" si="755"/>
        <v>0</v>
      </c>
      <c r="M5051" s="21" t="s">
        <v>6673</v>
      </c>
      <c r="N5051" s="30">
        <v>46004</v>
      </c>
      <c r="O5051" s="48">
        <v>11284</v>
      </c>
      <c r="P5051" s="21" t="s">
        <v>630</v>
      </c>
      <c r="Q5051" s="21">
        <v>58159344935</v>
      </c>
      <c r="R5051" s="21"/>
      <c r="S5051" s="3">
        <v>4</v>
      </c>
      <c r="T5051" s="37"/>
      <c r="U5051" s="21" t="s">
        <v>18</v>
      </c>
      <c r="V5051" s="21" t="str">
        <f>VLOOKUP(P5051,'Customer List'!B:C,2,)</f>
        <v>Telangana</v>
      </c>
      <c r="W5051" s="38"/>
      <c r="X5051" s="30" t="str">
        <f t="shared" si="756"/>
        <v/>
      </c>
      <c r="Y5051" s="21" t="str">
        <f t="shared" si="752"/>
        <v/>
      </c>
      <c r="Z5051" s="21" t="str">
        <f t="shared" si="753"/>
        <v>Saturday</v>
      </c>
      <c r="AA5051" s="21" t="str">
        <f t="shared" si="754"/>
        <v/>
      </c>
      <c r="AB5051" s="21" t="str">
        <f>VLOOKUP(U5051,'Currency Sheet'!A:C,3,)</f>
        <v>DOLLAR</v>
      </c>
      <c r="AC5051" s="42" t="str">
        <f>VLOOKUP(P5051,'Customer List'!B:D,3,)</f>
        <v>OutStation</v>
      </c>
    </row>
    <row r="5052" spans="1:29" x14ac:dyDescent="0.25">
      <c r="A5052" s="21">
        <f t="shared" si="757"/>
        <v>5049</v>
      </c>
      <c r="B5052" s="21" t="s">
        <v>6542</v>
      </c>
      <c r="C5052" s="30">
        <v>45993</v>
      </c>
      <c r="D5052" s="30">
        <v>46001</v>
      </c>
      <c r="E5052" s="47">
        <v>177.6</v>
      </c>
      <c r="F5052" s="47">
        <f t="shared" si="750"/>
        <v>15628.8</v>
      </c>
      <c r="G5052" s="48">
        <f t="shared" si="751"/>
        <v>15628.8</v>
      </c>
      <c r="H5052" s="21">
        <v>406509</v>
      </c>
      <c r="I5052" s="21" t="s">
        <v>4807</v>
      </c>
      <c r="J5052" s="21">
        <v>1</v>
      </c>
      <c r="K5052" s="21">
        <v>1</v>
      </c>
      <c r="L5052" s="21">
        <f t="shared" si="755"/>
        <v>0</v>
      </c>
      <c r="M5052" s="21" t="s">
        <v>6654</v>
      </c>
      <c r="N5052" s="30">
        <v>46004</v>
      </c>
      <c r="O5052" s="48">
        <v>27528</v>
      </c>
      <c r="P5052" s="21" t="s">
        <v>621</v>
      </c>
      <c r="Q5052" s="21">
        <v>58159348520</v>
      </c>
      <c r="R5052" s="21"/>
      <c r="S5052" s="3">
        <v>4</v>
      </c>
      <c r="T5052" s="37"/>
      <c r="U5052" s="21" t="s">
        <v>18</v>
      </c>
      <c r="V5052" s="21" t="str">
        <f>VLOOKUP(P5052,'Customer List'!B:C,2,)</f>
        <v>Hyderabad</v>
      </c>
      <c r="W5052" s="38"/>
      <c r="X5052" s="30" t="str">
        <f t="shared" si="756"/>
        <v/>
      </c>
      <c r="Y5052" s="21" t="str">
        <f t="shared" si="752"/>
        <v/>
      </c>
      <c r="Z5052" s="21" t="str">
        <f t="shared" si="753"/>
        <v>Saturday</v>
      </c>
      <c r="AA5052" s="21" t="str">
        <f t="shared" si="754"/>
        <v/>
      </c>
      <c r="AB5052" s="21" t="str">
        <f>VLOOKUP(U5052,'Currency Sheet'!A:C,3,)</f>
        <v>DOLLAR</v>
      </c>
      <c r="AC5052" s="42" t="str">
        <f>VLOOKUP(P5052,'Customer List'!B:D,3,)</f>
        <v>OutStation</v>
      </c>
    </row>
    <row r="5053" spans="1:29" x14ac:dyDescent="0.25">
      <c r="A5053" s="21">
        <f t="shared" si="757"/>
        <v>5050</v>
      </c>
      <c r="B5053" s="21" t="s">
        <v>6542</v>
      </c>
      <c r="C5053" s="30">
        <v>45993</v>
      </c>
      <c r="D5053" s="30">
        <v>46001</v>
      </c>
      <c r="E5053" s="47">
        <v>193.8</v>
      </c>
      <c r="F5053" s="47">
        <f t="shared" si="750"/>
        <v>17054.400000000001</v>
      </c>
      <c r="G5053" s="48">
        <f t="shared" si="751"/>
        <v>17054.400000000001</v>
      </c>
      <c r="H5053" s="21">
        <v>409904</v>
      </c>
      <c r="I5053" s="21" t="s">
        <v>6571</v>
      </c>
      <c r="J5053" s="21">
        <v>1</v>
      </c>
      <c r="K5053" s="21">
        <v>1</v>
      </c>
      <c r="L5053" s="21">
        <f t="shared" si="755"/>
        <v>0</v>
      </c>
      <c r="M5053" s="21" t="s">
        <v>6603</v>
      </c>
      <c r="N5053" s="30">
        <v>46002</v>
      </c>
      <c r="O5053" s="48">
        <v>30039</v>
      </c>
      <c r="P5053" s="21" t="s">
        <v>191</v>
      </c>
      <c r="Q5053" s="21" t="s">
        <v>6623</v>
      </c>
      <c r="R5053" s="21"/>
      <c r="S5053" s="3">
        <v>4</v>
      </c>
      <c r="T5053" s="37"/>
      <c r="U5053" s="21" t="s">
        <v>18</v>
      </c>
      <c r="V5053" s="21" t="str">
        <f>VLOOKUP(P5053,'Customer List'!B:C,2,)</f>
        <v>Chandigarh</v>
      </c>
      <c r="W5053" s="38"/>
      <c r="X5053" s="30" t="str">
        <f t="shared" si="756"/>
        <v/>
      </c>
      <c r="Y5053" s="21" t="str">
        <f t="shared" si="752"/>
        <v/>
      </c>
      <c r="Z5053" s="21" t="str">
        <f t="shared" si="753"/>
        <v>Thursday</v>
      </c>
      <c r="AA5053" s="21" t="str">
        <f t="shared" si="754"/>
        <v/>
      </c>
      <c r="AB5053" s="21" t="str">
        <f>VLOOKUP(U5053,'Currency Sheet'!A:C,3,)</f>
        <v>DOLLAR</v>
      </c>
      <c r="AC5053" s="42" t="str">
        <f>VLOOKUP(P5053,'Customer List'!B:D,3,)</f>
        <v>OutStation</v>
      </c>
    </row>
    <row r="5054" spans="1:29" x14ac:dyDescent="0.25">
      <c r="A5054" s="21">
        <f t="shared" si="757"/>
        <v>5051</v>
      </c>
      <c r="B5054" s="21" t="s">
        <v>6542</v>
      </c>
      <c r="C5054" s="30">
        <v>45993</v>
      </c>
      <c r="D5054" s="30">
        <v>46001</v>
      </c>
      <c r="E5054" s="47">
        <v>296.8</v>
      </c>
      <c r="F5054" s="47">
        <f t="shared" ref="F5054:F5099" si="758">IF(AB5054="DOLLAR",E5054*88,E5054)</f>
        <v>26118.400000000001</v>
      </c>
      <c r="G5054" s="48">
        <f t="shared" ref="G5054:G5099" si="759">F5054*J5054</f>
        <v>26118.400000000001</v>
      </c>
      <c r="H5054" s="21">
        <v>410704</v>
      </c>
      <c r="I5054" s="21" t="s">
        <v>6038</v>
      </c>
      <c r="J5054" s="21">
        <v>1</v>
      </c>
      <c r="K5054" s="21">
        <v>1</v>
      </c>
      <c r="L5054" s="21">
        <f t="shared" si="755"/>
        <v>0</v>
      </c>
      <c r="M5054" s="21" t="s">
        <v>6663</v>
      </c>
      <c r="N5054" s="30">
        <v>46004</v>
      </c>
      <c r="O5054" s="48">
        <v>39432</v>
      </c>
      <c r="P5054" s="21" t="s">
        <v>891</v>
      </c>
      <c r="Q5054" s="21">
        <v>58159348365</v>
      </c>
      <c r="R5054" s="21" t="s">
        <v>5912</v>
      </c>
      <c r="S5054" s="3">
        <v>4</v>
      </c>
      <c r="T5054" s="37"/>
      <c r="U5054" s="21" t="s">
        <v>18</v>
      </c>
      <c r="V5054" s="21" t="str">
        <f>VLOOKUP(P5054,'Customer List'!B:C,2,)</f>
        <v>Banglore</v>
      </c>
      <c r="W5054" s="38"/>
      <c r="X5054" s="30">
        <v>46006</v>
      </c>
      <c r="Y5054" s="21">
        <f t="shared" ref="Y5054:Y5098" si="760">IF(X5054="", "", X5054-N5054)</f>
        <v>2</v>
      </c>
      <c r="Z5054" s="21" t="str">
        <f t="shared" ref="Z5054:Z5098" si="761">IF(N5054="", "", TEXT(N5054, "dddd"))</f>
        <v>Saturday</v>
      </c>
      <c r="AA5054" s="21" t="str">
        <f t="shared" ref="AA5054:AA5098" si="762">IF(X5054="", "", TEXT(X5054, "dddd"))</f>
        <v>Monday</v>
      </c>
      <c r="AB5054" s="21" t="str">
        <f>VLOOKUP(U5054,'Currency Sheet'!A:C,3,)</f>
        <v>DOLLAR</v>
      </c>
      <c r="AC5054" s="42" t="str">
        <f>VLOOKUP(P5054,'Customer List'!B:D,3,)</f>
        <v>OutStation</v>
      </c>
    </row>
    <row r="5055" spans="1:29" x14ac:dyDescent="0.25">
      <c r="A5055" s="21">
        <f t="shared" si="757"/>
        <v>5052</v>
      </c>
      <c r="B5055" s="21" t="s">
        <v>6542</v>
      </c>
      <c r="C5055" s="30">
        <v>45993</v>
      </c>
      <c r="D5055" s="30">
        <v>46001</v>
      </c>
      <c r="E5055" s="47">
        <v>53.4</v>
      </c>
      <c r="F5055" s="47">
        <f t="shared" si="758"/>
        <v>4699.2</v>
      </c>
      <c r="G5055" s="48">
        <f t="shared" si="759"/>
        <v>9398.4</v>
      </c>
      <c r="H5055" s="21">
        <v>420201</v>
      </c>
      <c r="I5055" s="21" t="s">
        <v>1605</v>
      </c>
      <c r="J5055" s="21">
        <v>2</v>
      </c>
      <c r="K5055" s="21"/>
      <c r="L5055" s="21">
        <f t="shared" si="755"/>
        <v>2</v>
      </c>
      <c r="M5055" s="21"/>
      <c r="N5055" s="30"/>
      <c r="O5055" s="48"/>
      <c r="P5055" s="21" t="s">
        <v>637</v>
      </c>
      <c r="Q5055" s="21"/>
      <c r="R5055" s="21"/>
      <c r="S5055" s="3">
        <v>4</v>
      </c>
      <c r="T5055" s="37"/>
      <c r="U5055" s="21" t="s">
        <v>18</v>
      </c>
      <c r="V5055" s="21" t="str">
        <f>VLOOKUP(P5055,'Customer List'!B:C,2,)</f>
        <v>Delhi</v>
      </c>
      <c r="W5055" s="38" t="s">
        <v>605</v>
      </c>
      <c r="X5055" s="30" t="str">
        <f t="shared" si="756"/>
        <v/>
      </c>
      <c r="Y5055" s="21" t="str">
        <f t="shared" si="760"/>
        <v/>
      </c>
      <c r="Z5055" s="21" t="str">
        <f t="shared" si="761"/>
        <v/>
      </c>
      <c r="AA5055" s="21" t="str">
        <f t="shared" si="762"/>
        <v/>
      </c>
      <c r="AB5055" s="21" t="str">
        <f>VLOOKUP(U5055,'Currency Sheet'!A:C,3,)</f>
        <v>DOLLAR</v>
      </c>
      <c r="AC5055" s="42" t="str">
        <f>VLOOKUP(P5055,'Customer List'!B:D,3,)</f>
        <v>Local</v>
      </c>
    </row>
    <row r="5056" spans="1:29" x14ac:dyDescent="0.25">
      <c r="A5056" s="21">
        <f t="shared" si="757"/>
        <v>5053</v>
      </c>
      <c r="B5056" s="21" t="s">
        <v>6542</v>
      </c>
      <c r="C5056" s="30">
        <v>45993</v>
      </c>
      <c r="D5056" s="30">
        <v>46001</v>
      </c>
      <c r="E5056" s="47">
        <v>53.4</v>
      </c>
      <c r="F5056" s="47">
        <f t="shared" si="758"/>
        <v>4699.2</v>
      </c>
      <c r="G5056" s="48">
        <f t="shared" si="759"/>
        <v>4699.2</v>
      </c>
      <c r="H5056" s="21">
        <v>420201</v>
      </c>
      <c r="I5056" s="21" t="s">
        <v>1605</v>
      </c>
      <c r="J5056" s="21">
        <v>1</v>
      </c>
      <c r="K5056" s="21">
        <v>1</v>
      </c>
      <c r="L5056" s="21">
        <f t="shared" si="755"/>
        <v>0</v>
      </c>
      <c r="M5056" s="21" t="s">
        <v>6636</v>
      </c>
      <c r="N5056" s="30">
        <v>46003</v>
      </c>
      <c r="O5056" s="48">
        <v>8277</v>
      </c>
      <c r="P5056" s="21" t="s">
        <v>1136</v>
      </c>
      <c r="Q5056" s="21" t="s">
        <v>5959</v>
      </c>
      <c r="R5056" s="21" t="s">
        <v>6091</v>
      </c>
      <c r="S5056" s="3">
        <v>4</v>
      </c>
      <c r="T5056" s="37"/>
      <c r="U5056" s="21" t="s">
        <v>18</v>
      </c>
      <c r="V5056" s="21" t="str">
        <f>VLOOKUP(P5056,'Customer List'!B:C,2,)</f>
        <v>Delhi</v>
      </c>
      <c r="W5056" s="38"/>
      <c r="X5056" s="30">
        <f t="shared" si="756"/>
        <v>46003</v>
      </c>
      <c r="Y5056" s="21">
        <f t="shared" si="760"/>
        <v>0</v>
      </c>
      <c r="Z5056" s="21" t="str">
        <f t="shared" si="761"/>
        <v>Friday</v>
      </c>
      <c r="AA5056" s="21" t="str">
        <f t="shared" si="762"/>
        <v>Friday</v>
      </c>
      <c r="AB5056" s="21" t="str">
        <f>VLOOKUP(U5056,'Currency Sheet'!A:C,3,)</f>
        <v>DOLLAR</v>
      </c>
      <c r="AC5056" s="42" t="str">
        <f>VLOOKUP(P5056,'Customer List'!B:D,3,)</f>
        <v>Local</v>
      </c>
    </row>
    <row r="5057" spans="1:29" x14ac:dyDescent="0.25">
      <c r="A5057" s="21">
        <f t="shared" si="757"/>
        <v>5054</v>
      </c>
      <c r="B5057" s="21" t="s">
        <v>6542</v>
      </c>
      <c r="C5057" s="30">
        <v>45993</v>
      </c>
      <c r="D5057" s="30">
        <v>46001</v>
      </c>
      <c r="E5057" s="47">
        <v>53.4</v>
      </c>
      <c r="F5057" s="47">
        <f t="shared" si="758"/>
        <v>4699.2</v>
      </c>
      <c r="G5057" s="48">
        <f t="shared" si="759"/>
        <v>4699.2</v>
      </c>
      <c r="H5057" s="21">
        <v>420201</v>
      </c>
      <c r="I5057" s="21" t="s">
        <v>1605</v>
      </c>
      <c r="J5057" s="21">
        <v>1</v>
      </c>
      <c r="K5057" s="21"/>
      <c r="L5057" s="21">
        <f t="shared" si="755"/>
        <v>1</v>
      </c>
      <c r="M5057" s="21"/>
      <c r="N5057" s="30"/>
      <c r="O5057" s="48"/>
      <c r="P5057" s="21" t="s">
        <v>625</v>
      </c>
      <c r="Q5057" s="21"/>
      <c r="R5057" s="21"/>
      <c r="S5057" s="3">
        <v>4</v>
      </c>
      <c r="T5057" s="37"/>
      <c r="U5057" s="21" t="s">
        <v>18</v>
      </c>
      <c r="V5057" s="21" t="str">
        <f>VLOOKUP(P5057,'Customer List'!B:C,2,)</f>
        <v>Delhi</v>
      </c>
      <c r="W5057" s="38" t="s">
        <v>605</v>
      </c>
      <c r="X5057" s="30" t="str">
        <f t="shared" si="756"/>
        <v/>
      </c>
      <c r="Y5057" s="21" t="str">
        <f t="shared" si="760"/>
        <v/>
      </c>
      <c r="Z5057" s="21" t="str">
        <f t="shared" si="761"/>
        <v/>
      </c>
      <c r="AA5057" s="21" t="str">
        <f t="shared" si="762"/>
        <v/>
      </c>
      <c r="AB5057" s="21" t="str">
        <f>VLOOKUP(U5057,'Currency Sheet'!A:C,3,)</f>
        <v>DOLLAR</v>
      </c>
      <c r="AC5057" s="42" t="str">
        <f>VLOOKUP(P5057,'Customer List'!B:D,3,)</f>
        <v>Local</v>
      </c>
    </row>
    <row r="5058" spans="1:29" x14ac:dyDescent="0.25">
      <c r="A5058" s="21">
        <f t="shared" si="757"/>
        <v>5055</v>
      </c>
      <c r="B5058" s="21" t="s">
        <v>6542</v>
      </c>
      <c r="C5058" s="30">
        <v>45993</v>
      </c>
      <c r="D5058" s="30">
        <v>46001</v>
      </c>
      <c r="E5058" s="47">
        <v>35.4</v>
      </c>
      <c r="F5058" s="47">
        <f t="shared" si="758"/>
        <v>3115.2</v>
      </c>
      <c r="G5058" s="48">
        <f t="shared" si="759"/>
        <v>3115.2</v>
      </c>
      <c r="H5058" s="21">
        <v>420404</v>
      </c>
      <c r="I5058" s="21" t="s">
        <v>14</v>
      </c>
      <c r="J5058" s="21">
        <v>1</v>
      </c>
      <c r="K5058" s="21"/>
      <c r="L5058" s="21">
        <f t="shared" si="755"/>
        <v>1</v>
      </c>
      <c r="M5058" s="21"/>
      <c r="N5058" s="30"/>
      <c r="O5058" s="48"/>
      <c r="P5058" s="21" t="s">
        <v>625</v>
      </c>
      <c r="Q5058" s="21"/>
      <c r="R5058" s="21"/>
      <c r="S5058" s="3">
        <v>4</v>
      </c>
      <c r="T5058" s="37"/>
      <c r="U5058" s="21" t="s">
        <v>18</v>
      </c>
      <c r="V5058" s="21" t="str">
        <f>VLOOKUP(P5058,'Customer List'!B:C,2,)</f>
        <v>Delhi</v>
      </c>
      <c r="W5058" s="38" t="s">
        <v>605</v>
      </c>
      <c r="X5058" s="30" t="str">
        <f t="shared" si="756"/>
        <v/>
      </c>
      <c r="Y5058" s="21" t="str">
        <f t="shared" si="760"/>
        <v/>
      </c>
      <c r="Z5058" s="21" t="str">
        <f t="shared" si="761"/>
        <v/>
      </c>
      <c r="AA5058" s="21" t="str">
        <f t="shared" si="762"/>
        <v/>
      </c>
      <c r="AB5058" s="21" t="str">
        <f>VLOOKUP(U5058,'Currency Sheet'!A:C,3,)</f>
        <v>DOLLAR</v>
      </c>
      <c r="AC5058" s="42" t="str">
        <f>VLOOKUP(P5058,'Customer List'!B:D,3,)</f>
        <v>Local</v>
      </c>
    </row>
    <row r="5059" spans="1:29" x14ac:dyDescent="0.25">
      <c r="A5059" s="21">
        <f t="shared" si="757"/>
        <v>5056</v>
      </c>
      <c r="B5059" s="21" t="s">
        <v>6542</v>
      </c>
      <c r="C5059" s="30">
        <v>45993</v>
      </c>
      <c r="D5059" s="30">
        <v>46001</v>
      </c>
      <c r="E5059" s="47">
        <v>56.4</v>
      </c>
      <c r="F5059" s="47">
        <f t="shared" si="758"/>
        <v>4963.2</v>
      </c>
      <c r="G5059" s="48">
        <f t="shared" si="759"/>
        <v>4963.2</v>
      </c>
      <c r="H5059" s="21">
        <v>421002</v>
      </c>
      <c r="I5059" s="21" t="s">
        <v>4815</v>
      </c>
      <c r="J5059" s="21">
        <v>1</v>
      </c>
      <c r="K5059" s="21"/>
      <c r="L5059" s="21">
        <f t="shared" si="755"/>
        <v>1</v>
      </c>
      <c r="M5059" s="21"/>
      <c r="N5059" s="30"/>
      <c r="O5059" s="48"/>
      <c r="P5059" s="21" t="s">
        <v>625</v>
      </c>
      <c r="Q5059" s="21"/>
      <c r="R5059" s="21"/>
      <c r="S5059" s="3">
        <v>4</v>
      </c>
      <c r="T5059" s="37"/>
      <c r="U5059" s="21" t="s">
        <v>18</v>
      </c>
      <c r="V5059" s="21" t="str">
        <f>VLOOKUP(P5059,'Customer List'!B:C,2,)</f>
        <v>Delhi</v>
      </c>
      <c r="W5059" s="38" t="s">
        <v>605</v>
      </c>
      <c r="X5059" s="30" t="str">
        <f t="shared" si="756"/>
        <v/>
      </c>
      <c r="Y5059" s="21" t="str">
        <f t="shared" si="760"/>
        <v/>
      </c>
      <c r="Z5059" s="21" t="str">
        <f t="shared" si="761"/>
        <v/>
      </c>
      <c r="AA5059" s="21" t="str">
        <f t="shared" si="762"/>
        <v/>
      </c>
      <c r="AB5059" s="21" t="str">
        <f>VLOOKUP(U5059,'Currency Sheet'!A:C,3,)</f>
        <v>DOLLAR</v>
      </c>
      <c r="AC5059" s="42" t="str">
        <f>VLOOKUP(P5059,'Customer List'!B:D,3,)</f>
        <v>Local</v>
      </c>
    </row>
    <row r="5060" spans="1:29" x14ac:dyDescent="0.25">
      <c r="A5060" s="21">
        <f t="shared" si="757"/>
        <v>5057</v>
      </c>
      <c r="B5060" s="21" t="s">
        <v>6542</v>
      </c>
      <c r="C5060" s="30">
        <v>45993</v>
      </c>
      <c r="D5060" s="30">
        <v>46001</v>
      </c>
      <c r="E5060" s="47">
        <v>137.4</v>
      </c>
      <c r="F5060" s="47">
        <f t="shared" si="758"/>
        <v>12091.2</v>
      </c>
      <c r="G5060" s="48">
        <f t="shared" si="759"/>
        <v>24182.400000000001</v>
      </c>
      <c r="H5060" s="21">
        <v>422302</v>
      </c>
      <c r="I5060" s="21" t="s">
        <v>1503</v>
      </c>
      <c r="J5060" s="21">
        <v>2</v>
      </c>
      <c r="K5060" s="21">
        <v>2</v>
      </c>
      <c r="L5060" s="21">
        <f t="shared" si="755"/>
        <v>0</v>
      </c>
      <c r="M5060" s="21" t="s">
        <v>6664</v>
      </c>
      <c r="N5060" s="30">
        <v>46004</v>
      </c>
      <c r="O5060" s="48">
        <v>49693</v>
      </c>
      <c r="P5060" s="21" t="s">
        <v>891</v>
      </c>
      <c r="Q5060" s="21">
        <v>58159348365</v>
      </c>
      <c r="R5060" s="21" t="s">
        <v>5912</v>
      </c>
      <c r="S5060" s="3">
        <v>4</v>
      </c>
      <c r="T5060" s="37"/>
      <c r="U5060" s="21" t="s">
        <v>18</v>
      </c>
      <c r="V5060" s="21" t="str">
        <f>VLOOKUP(P5060,'Customer List'!B:C,2,)</f>
        <v>Banglore</v>
      </c>
      <c r="W5060" s="38"/>
      <c r="X5060" s="30">
        <v>46006</v>
      </c>
      <c r="Y5060" s="21">
        <f t="shared" si="760"/>
        <v>2</v>
      </c>
      <c r="Z5060" s="21" t="str">
        <f t="shared" si="761"/>
        <v>Saturday</v>
      </c>
      <c r="AA5060" s="21" t="str">
        <f t="shared" si="762"/>
        <v>Monday</v>
      </c>
      <c r="AB5060" s="21" t="str">
        <f>VLOOKUP(U5060,'Currency Sheet'!A:C,3,)</f>
        <v>DOLLAR</v>
      </c>
      <c r="AC5060" s="42" t="str">
        <f>VLOOKUP(P5060,'Customer List'!B:D,3,)</f>
        <v>OutStation</v>
      </c>
    </row>
    <row r="5061" spans="1:29" x14ac:dyDescent="0.25">
      <c r="A5061" s="21">
        <f t="shared" si="757"/>
        <v>5058</v>
      </c>
      <c r="B5061" s="21" t="s">
        <v>6542</v>
      </c>
      <c r="C5061" s="30">
        <v>45993</v>
      </c>
      <c r="D5061" s="30">
        <v>46001</v>
      </c>
      <c r="E5061" s="47">
        <v>53.4</v>
      </c>
      <c r="F5061" s="47">
        <f t="shared" si="758"/>
        <v>4699.2</v>
      </c>
      <c r="G5061" s="48">
        <f t="shared" si="759"/>
        <v>9398.4</v>
      </c>
      <c r="H5061" s="21">
        <v>423101</v>
      </c>
      <c r="I5061" s="21" t="s">
        <v>1265</v>
      </c>
      <c r="J5061" s="21">
        <v>2</v>
      </c>
      <c r="K5061" s="21">
        <v>2</v>
      </c>
      <c r="L5061" s="21">
        <f t="shared" si="755"/>
        <v>0</v>
      </c>
      <c r="M5061" s="21" t="s">
        <v>6666</v>
      </c>
      <c r="N5061" s="30">
        <v>46004</v>
      </c>
      <c r="O5061" s="48">
        <v>19313</v>
      </c>
      <c r="P5061" s="21" t="s">
        <v>2279</v>
      </c>
      <c r="Q5061" s="21">
        <v>58159343896</v>
      </c>
      <c r="R5061" s="21"/>
      <c r="S5061" s="3">
        <v>-20</v>
      </c>
      <c r="T5061" s="37"/>
      <c r="U5061" s="21" t="s">
        <v>18</v>
      </c>
      <c r="V5061" s="21" t="str">
        <f>VLOOKUP(P5061,'Customer List'!B:C,2,)</f>
        <v>Ahemedabad</v>
      </c>
      <c r="W5061" s="38"/>
      <c r="X5061" s="30" t="str">
        <f t="shared" si="756"/>
        <v/>
      </c>
      <c r="Y5061" s="21" t="str">
        <f t="shared" si="760"/>
        <v/>
      </c>
      <c r="Z5061" s="21" t="str">
        <f t="shared" si="761"/>
        <v>Saturday</v>
      </c>
      <c r="AA5061" s="21" t="str">
        <f t="shared" si="762"/>
        <v/>
      </c>
      <c r="AB5061" s="21" t="str">
        <f>VLOOKUP(U5061,'Currency Sheet'!A:C,3,)</f>
        <v>DOLLAR</v>
      </c>
      <c r="AC5061" s="42" t="str">
        <f>VLOOKUP(P5061,'Customer List'!B:D,3,)</f>
        <v>OutStation</v>
      </c>
    </row>
    <row r="5062" spans="1:29" x14ac:dyDescent="0.25">
      <c r="A5062" s="21">
        <f t="shared" si="757"/>
        <v>5059</v>
      </c>
      <c r="B5062" s="21" t="s">
        <v>6542</v>
      </c>
      <c r="C5062" s="30">
        <v>45993</v>
      </c>
      <c r="D5062" s="30">
        <v>46001</v>
      </c>
      <c r="E5062" s="47">
        <v>53.4</v>
      </c>
      <c r="F5062" s="47">
        <f t="shared" si="758"/>
        <v>4699.2</v>
      </c>
      <c r="G5062" s="48">
        <f t="shared" si="759"/>
        <v>4699.2</v>
      </c>
      <c r="H5062" s="21">
        <v>423105</v>
      </c>
      <c r="I5062" s="21" t="s">
        <v>19</v>
      </c>
      <c r="J5062" s="21">
        <v>1</v>
      </c>
      <c r="K5062" s="21">
        <v>1</v>
      </c>
      <c r="L5062" s="21">
        <f t="shared" si="755"/>
        <v>0</v>
      </c>
      <c r="M5062" s="21" t="s">
        <v>6673</v>
      </c>
      <c r="N5062" s="30">
        <v>46004</v>
      </c>
      <c r="O5062" s="48">
        <v>9657</v>
      </c>
      <c r="P5062" s="21" t="s">
        <v>630</v>
      </c>
      <c r="Q5062" s="21">
        <v>58159344935</v>
      </c>
      <c r="R5062" s="21"/>
      <c r="S5062" s="3">
        <v>-20</v>
      </c>
      <c r="T5062" s="37"/>
      <c r="U5062" s="21" t="s">
        <v>18</v>
      </c>
      <c r="V5062" s="21" t="str">
        <f>VLOOKUP(P5062,'Customer List'!B:C,2,)</f>
        <v>Telangana</v>
      </c>
      <c r="W5062" s="38"/>
      <c r="X5062" s="30" t="str">
        <f t="shared" si="756"/>
        <v/>
      </c>
      <c r="Y5062" s="21" t="str">
        <f t="shared" si="760"/>
        <v/>
      </c>
      <c r="Z5062" s="21" t="str">
        <f t="shared" si="761"/>
        <v>Saturday</v>
      </c>
      <c r="AA5062" s="21" t="str">
        <f t="shared" si="762"/>
        <v/>
      </c>
      <c r="AB5062" s="21" t="str">
        <f>VLOOKUP(U5062,'Currency Sheet'!A:C,3,)</f>
        <v>DOLLAR</v>
      </c>
      <c r="AC5062" s="42" t="str">
        <f>VLOOKUP(P5062,'Customer List'!B:D,3,)</f>
        <v>OutStation</v>
      </c>
    </row>
    <row r="5063" spans="1:29" x14ac:dyDescent="0.25">
      <c r="A5063" s="21">
        <f t="shared" si="757"/>
        <v>5060</v>
      </c>
      <c r="B5063" s="21" t="s">
        <v>6542</v>
      </c>
      <c r="C5063" s="30">
        <v>45993</v>
      </c>
      <c r="D5063" s="30">
        <v>46001</v>
      </c>
      <c r="E5063" s="47">
        <v>61.2</v>
      </c>
      <c r="F5063" s="47">
        <f t="shared" si="758"/>
        <v>5385.6</v>
      </c>
      <c r="G5063" s="48">
        <f t="shared" si="759"/>
        <v>5385.6</v>
      </c>
      <c r="H5063" s="21">
        <v>424601</v>
      </c>
      <c r="I5063" s="21" t="s">
        <v>1240</v>
      </c>
      <c r="J5063" s="21">
        <v>1</v>
      </c>
      <c r="K5063" s="21"/>
      <c r="L5063" s="21">
        <f t="shared" si="755"/>
        <v>1</v>
      </c>
      <c r="M5063" s="21"/>
      <c r="N5063" s="30"/>
      <c r="O5063" s="48"/>
      <c r="P5063" s="21" t="s">
        <v>625</v>
      </c>
      <c r="Q5063" s="21"/>
      <c r="R5063" s="21"/>
      <c r="S5063" s="3">
        <v>4</v>
      </c>
      <c r="T5063" s="37"/>
      <c r="U5063" s="21" t="s">
        <v>18</v>
      </c>
      <c r="V5063" s="21" t="str">
        <f>VLOOKUP(P5063,'Customer List'!B:C,2,)</f>
        <v>Delhi</v>
      </c>
      <c r="W5063" s="38" t="s">
        <v>605</v>
      </c>
      <c r="X5063" s="30" t="str">
        <f t="shared" si="756"/>
        <v/>
      </c>
      <c r="Y5063" s="21" t="str">
        <f t="shared" si="760"/>
        <v/>
      </c>
      <c r="Z5063" s="21" t="str">
        <f t="shared" si="761"/>
        <v/>
      </c>
      <c r="AA5063" s="21" t="str">
        <f t="shared" si="762"/>
        <v/>
      </c>
      <c r="AB5063" s="21" t="str">
        <f>VLOOKUP(U5063,'Currency Sheet'!A:C,3,)</f>
        <v>DOLLAR</v>
      </c>
      <c r="AC5063" s="42" t="str">
        <f>VLOOKUP(P5063,'Customer List'!B:D,3,)</f>
        <v>Local</v>
      </c>
    </row>
    <row r="5064" spans="1:29" x14ac:dyDescent="0.25">
      <c r="A5064" s="21">
        <f t="shared" si="757"/>
        <v>5061</v>
      </c>
      <c r="B5064" s="21" t="s">
        <v>6542</v>
      </c>
      <c r="C5064" s="30">
        <v>45993</v>
      </c>
      <c r="D5064" s="30">
        <v>46001</v>
      </c>
      <c r="E5064" s="47">
        <v>35.4</v>
      </c>
      <c r="F5064" s="47">
        <f t="shared" si="758"/>
        <v>3115.2</v>
      </c>
      <c r="G5064" s="48">
        <f t="shared" si="759"/>
        <v>9345.5999999999985</v>
      </c>
      <c r="H5064" s="21">
        <v>424807</v>
      </c>
      <c r="I5064" s="21" t="s">
        <v>3036</v>
      </c>
      <c r="J5064" s="21">
        <v>3</v>
      </c>
      <c r="K5064" s="21">
        <v>3</v>
      </c>
      <c r="L5064" s="21">
        <f t="shared" si="755"/>
        <v>0</v>
      </c>
      <c r="M5064" s="21" t="s">
        <v>6657</v>
      </c>
      <c r="N5064" s="30">
        <v>46004</v>
      </c>
      <c r="O5064" s="48">
        <v>16461</v>
      </c>
      <c r="P5064" s="21" t="s">
        <v>295</v>
      </c>
      <c r="Q5064" s="21">
        <v>58159345355</v>
      </c>
      <c r="R5064" s="21"/>
      <c r="S5064" s="3">
        <v>-20</v>
      </c>
      <c r="T5064" s="37"/>
      <c r="U5064" s="21" t="s">
        <v>18</v>
      </c>
      <c r="V5064" s="21" t="str">
        <f>VLOOKUP(P5064,'Customer List'!B:C,2,)</f>
        <v>Kerala</v>
      </c>
      <c r="W5064" s="38"/>
      <c r="X5064" s="30" t="str">
        <f t="shared" si="756"/>
        <v/>
      </c>
      <c r="Y5064" s="21" t="str">
        <f t="shared" si="760"/>
        <v/>
      </c>
      <c r="Z5064" s="21" t="str">
        <f t="shared" si="761"/>
        <v>Saturday</v>
      </c>
      <c r="AA5064" s="21" t="str">
        <f t="shared" si="762"/>
        <v/>
      </c>
      <c r="AB5064" s="21" t="str">
        <f>VLOOKUP(U5064,'Currency Sheet'!A:C,3,)</f>
        <v>DOLLAR</v>
      </c>
      <c r="AC5064" s="42" t="str">
        <f>VLOOKUP(P5064,'Customer List'!B:D,3,)</f>
        <v>OutStation</v>
      </c>
    </row>
    <row r="5065" spans="1:29" x14ac:dyDescent="0.25">
      <c r="A5065" s="21">
        <f t="shared" si="757"/>
        <v>5062</v>
      </c>
      <c r="B5065" s="21" t="s">
        <v>6542</v>
      </c>
      <c r="C5065" s="30">
        <v>45993</v>
      </c>
      <c r="D5065" s="30">
        <v>46001</v>
      </c>
      <c r="E5065" s="47">
        <v>159</v>
      </c>
      <c r="F5065" s="47">
        <f t="shared" si="758"/>
        <v>13992</v>
      </c>
      <c r="G5065" s="48">
        <f t="shared" si="759"/>
        <v>13992</v>
      </c>
      <c r="H5065" s="21">
        <v>431501</v>
      </c>
      <c r="I5065" s="21" t="s">
        <v>5810</v>
      </c>
      <c r="J5065" s="21">
        <v>1</v>
      </c>
      <c r="K5065" s="21">
        <v>1</v>
      </c>
      <c r="L5065" s="21">
        <f t="shared" si="755"/>
        <v>0</v>
      </c>
      <c r="M5065" s="21" t="s">
        <v>6643</v>
      </c>
      <c r="N5065" s="30">
        <v>46004</v>
      </c>
      <c r="O5065" s="48">
        <v>24645</v>
      </c>
      <c r="P5065" s="21" t="s">
        <v>621</v>
      </c>
      <c r="Q5065" s="21">
        <v>58159348520</v>
      </c>
      <c r="R5065" s="21"/>
      <c r="S5065" s="3">
        <v>4</v>
      </c>
      <c r="T5065" s="37"/>
      <c r="U5065" s="21" t="s">
        <v>18</v>
      </c>
      <c r="V5065" s="21" t="str">
        <f>VLOOKUP(P5065,'Customer List'!B:C,2,)</f>
        <v>Hyderabad</v>
      </c>
      <c r="W5065" s="38"/>
      <c r="X5065" s="30" t="str">
        <f t="shared" si="756"/>
        <v/>
      </c>
      <c r="Y5065" s="21" t="str">
        <f t="shared" si="760"/>
        <v/>
      </c>
      <c r="Z5065" s="21" t="str">
        <f t="shared" si="761"/>
        <v>Saturday</v>
      </c>
      <c r="AA5065" s="21" t="str">
        <f t="shared" si="762"/>
        <v/>
      </c>
      <c r="AB5065" s="21" t="str">
        <f>VLOOKUP(U5065,'Currency Sheet'!A:C,3,)</f>
        <v>DOLLAR</v>
      </c>
      <c r="AC5065" s="42" t="str">
        <f>VLOOKUP(P5065,'Customer List'!B:D,3,)</f>
        <v>OutStation</v>
      </c>
    </row>
    <row r="5066" spans="1:29" x14ac:dyDescent="0.25">
      <c r="A5066" s="21">
        <f t="shared" si="757"/>
        <v>5063</v>
      </c>
      <c r="B5066" s="21" t="s">
        <v>6542</v>
      </c>
      <c r="C5066" s="30">
        <v>45993</v>
      </c>
      <c r="D5066" s="30">
        <v>46001</v>
      </c>
      <c r="E5066" s="47">
        <v>183</v>
      </c>
      <c r="F5066" s="47">
        <f t="shared" si="758"/>
        <v>16104</v>
      </c>
      <c r="G5066" s="48">
        <f t="shared" si="759"/>
        <v>16104</v>
      </c>
      <c r="H5066" s="21">
        <v>431804</v>
      </c>
      <c r="I5066" s="21" t="s">
        <v>6572</v>
      </c>
      <c r="J5066" s="21">
        <v>1</v>
      </c>
      <c r="K5066" s="21">
        <v>1</v>
      </c>
      <c r="L5066" s="21">
        <f t="shared" si="755"/>
        <v>0</v>
      </c>
      <c r="M5066" s="21" t="s">
        <v>6657</v>
      </c>
      <c r="N5066" s="30">
        <v>46004</v>
      </c>
      <c r="O5066" s="48">
        <v>28365</v>
      </c>
      <c r="P5066" s="21" t="s">
        <v>295</v>
      </c>
      <c r="Q5066" s="21">
        <v>58159345355</v>
      </c>
      <c r="R5066" s="21"/>
      <c r="S5066" s="3">
        <v>4</v>
      </c>
      <c r="T5066" s="37"/>
      <c r="U5066" s="21" t="s">
        <v>18</v>
      </c>
      <c r="V5066" s="21" t="str">
        <f>VLOOKUP(P5066,'Customer List'!B:C,2,)</f>
        <v>Kerala</v>
      </c>
      <c r="W5066" s="38"/>
      <c r="X5066" s="30" t="str">
        <f t="shared" si="756"/>
        <v/>
      </c>
      <c r="Y5066" s="21" t="str">
        <f t="shared" si="760"/>
        <v/>
      </c>
      <c r="Z5066" s="21" t="str">
        <f t="shared" si="761"/>
        <v>Saturday</v>
      </c>
      <c r="AA5066" s="21" t="str">
        <f t="shared" si="762"/>
        <v/>
      </c>
      <c r="AB5066" s="21" t="str">
        <f>VLOOKUP(U5066,'Currency Sheet'!A:C,3,)</f>
        <v>DOLLAR</v>
      </c>
      <c r="AC5066" s="42" t="str">
        <f>VLOOKUP(P5066,'Customer List'!B:D,3,)</f>
        <v>OutStation</v>
      </c>
    </row>
    <row r="5067" spans="1:29" x14ac:dyDescent="0.25">
      <c r="A5067" s="21">
        <f t="shared" si="757"/>
        <v>5064</v>
      </c>
      <c r="B5067" s="21" t="s">
        <v>6542</v>
      </c>
      <c r="C5067" s="30">
        <v>45993</v>
      </c>
      <c r="D5067" s="30">
        <v>46001</v>
      </c>
      <c r="E5067" s="47">
        <v>213.5</v>
      </c>
      <c r="F5067" s="47">
        <f t="shared" si="758"/>
        <v>18788</v>
      </c>
      <c r="G5067" s="48">
        <f t="shared" si="759"/>
        <v>18788</v>
      </c>
      <c r="H5067" s="21">
        <v>445804</v>
      </c>
      <c r="I5067" s="21" t="s">
        <v>6573</v>
      </c>
      <c r="J5067" s="21">
        <v>1</v>
      </c>
      <c r="K5067" s="21">
        <v>1</v>
      </c>
      <c r="L5067" s="21">
        <f t="shared" si="755"/>
        <v>0</v>
      </c>
      <c r="M5067" s="21" t="s">
        <v>6680</v>
      </c>
      <c r="N5067" s="30">
        <v>46004</v>
      </c>
      <c r="O5067" s="48">
        <v>30500</v>
      </c>
      <c r="P5067" s="21" t="s">
        <v>629</v>
      </c>
      <c r="Q5067" s="21">
        <v>58159343970</v>
      </c>
      <c r="R5067" s="21" t="s">
        <v>5912</v>
      </c>
      <c r="S5067" s="3">
        <v>4</v>
      </c>
      <c r="T5067" s="37"/>
      <c r="U5067" s="21" t="s">
        <v>18</v>
      </c>
      <c r="V5067" s="21" t="str">
        <f>VLOOKUP(P5067,'Customer List'!B:C,2,)</f>
        <v>Gujrat</v>
      </c>
      <c r="W5067" s="38"/>
      <c r="X5067" s="30">
        <v>46006</v>
      </c>
      <c r="Y5067" s="21">
        <f t="shared" si="760"/>
        <v>2</v>
      </c>
      <c r="Z5067" s="21" t="str">
        <f t="shared" si="761"/>
        <v>Saturday</v>
      </c>
      <c r="AA5067" s="21" t="str">
        <f t="shared" si="762"/>
        <v>Monday</v>
      </c>
      <c r="AB5067" s="21" t="str">
        <f>VLOOKUP(U5067,'Currency Sheet'!A:C,3,)</f>
        <v>DOLLAR</v>
      </c>
      <c r="AC5067" s="42" t="str">
        <f>VLOOKUP(P5067,'Customer List'!B:D,3,)</f>
        <v>OutStation</v>
      </c>
    </row>
    <row r="5068" spans="1:29" x14ac:dyDescent="0.25">
      <c r="A5068" s="21">
        <f t="shared" si="757"/>
        <v>5065</v>
      </c>
      <c r="B5068" s="21" t="s">
        <v>6542</v>
      </c>
      <c r="C5068" s="30">
        <v>45993</v>
      </c>
      <c r="D5068" s="30">
        <v>46001</v>
      </c>
      <c r="E5068" s="47">
        <v>162</v>
      </c>
      <c r="F5068" s="47">
        <f t="shared" si="758"/>
        <v>14256</v>
      </c>
      <c r="G5068" s="48">
        <f t="shared" si="759"/>
        <v>14256</v>
      </c>
      <c r="H5068" s="21">
        <v>446504</v>
      </c>
      <c r="I5068" s="21" t="s">
        <v>6574</v>
      </c>
      <c r="J5068" s="21">
        <v>1</v>
      </c>
      <c r="K5068" s="21">
        <v>1</v>
      </c>
      <c r="L5068" s="21">
        <f t="shared" si="755"/>
        <v>0</v>
      </c>
      <c r="M5068" s="21" t="s">
        <v>6643</v>
      </c>
      <c r="N5068" s="30">
        <v>46004</v>
      </c>
      <c r="O5068" s="48">
        <v>25110</v>
      </c>
      <c r="P5068" s="21" t="s">
        <v>621</v>
      </c>
      <c r="Q5068" s="21">
        <v>58159348520</v>
      </c>
      <c r="R5068" s="21"/>
      <c r="S5068" s="3">
        <v>4</v>
      </c>
      <c r="T5068" s="37"/>
      <c r="U5068" s="21" t="s">
        <v>18</v>
      </c>
      <c r="V5068" s="21" t="str">
        <f>VLOOKUP(P5068,'Customer List'!B:C,2,)</f>
        <v>Hyderabad</v>
      </c>
      <c r="W5068" s="38"/>
      <c r="X5068" s="30" t="str">
        <f t="shared" si="756"/>
        <v/>
      </c>
      <c r="Y5068" s="21" t="str">
        <f t="shared" si="760"/>
        <v/>
      </c>
      <c r="Z5068" s="21" t="str">
        <f t="shared" si="761"/>
        <v>Saturday</v>
      </c>
      <c r="AA5068" s="21" t="str">
        <f t="shared" si="762"/>
        <v/>
      </c>
      <c r="AB5068" s="21" t="str">
        <f>VLOOKUP(U5068,'Currency Sheet'!A:C,3,)</f>
        <v>DOLLAR</v>
      </c>
      <c r="AC5068" s="42" t="str">
        <f>VLOOKUP(P5068,'Customer List'!B:D,3,)</f>
        <v>OutStation</v>
      </c>
    </row>
    <row r="5069" spans="1:29" x14ac:dyDescent="0.25">
      <c r="A5069" s="21">
        <f t="shared" si="757"/>
        <v>5066</v>
      </c>
      <c r="B5069" s="21" t="s">
        <v>6542</v>
      </c>
      <c r="C5069" s="30">
        <v>45993</v>
      </c>
      <c r="D5069" s="30">
        <v>46001</v>
      </c>
      <c r="E5069" s="47">
        <v>148.5</v>
      </c>
      <c r="F5069" s="47">
        <f t="shared" si="758"/>
        <v>13068</v>
      </c>
      <c r="G5069" s="48">
        <f t="shared" si="759"/>
        <v>13068</v>
      </c>
      <c r="H5069" s="21">
        <v>480009</v>
      </c>
      <c r="I5069" s="21" t="s">
        <v>5811</v>
      </c>
      <c r="J5069" s="21">
        <v>1</v>
      </c>
      <c r="K5069" s="21">
        <v>1</v>
      </c>
      <c r="L5069" s="21">
        <f t="shared" si="755"/>
        <v>0</v>
      </c>
      <c r="M5069" s="21" t="s">
        <v>6601</v>
      </c>
      <c r="N5069" s="30">
        <v>46002</v>
      </c>
      <c r="O5069" s="48">
        <v>19008</v>
      </c>
      <c r="P5069" s="21" t="s">
        <v>208</v>
      </c>
      <c r="Q5069" s="21" t="s">
        <v>1996</v>
      </c>
      <c r="R5069" s="21" t="s">
        <v>1996</v>
      </c>
      <c r="S5069" s="3">
        <v>4</v>
      </c>
      <c r="T5069" s="37"/>
      <c r="U5069" s="21" t="s">
        <v>18</v>
      </c>
      <c r="V5069" s="21" t="str">
        <f>VLOOKUP(P5069,'Customer List'!B:C,2,)</f>
        <v>Delhi</v>
      </c>
      <c r="W5069" s="38"/>
      <c r="X5069" s="30">
        <f t="shared" si="756"/>
        <v>46002</v>
      </c>
      <c r="Y5069" s="21">
        <f t="shared" si="760"/>
        <v>0</v>
      </c>
      <c r="Z5069" s="21" t="str">
        <f t="shared" si="761"/>
        <v>Thursday</v>
      </c>
      <c r="AA5069" s="21" t="str">
        <f t="shared" si="762"/>
        <v>Thursday</v>
      </c>
      <c r="AB5069" s="21" t="str">
        <f>VLOOKUP(U5069,'Currency Sheet'!A:C,3,)</f>
        <v>DOLLAR</v>
      </c>
      <c r="AC5069" s="42" t="str">
        <f>VLOOKUP(P5069,'Customer List'!B:D,3,)</f>
        <v>Local</v>
      </c>
    </row>
    <row r="5070" spans="1:29" x14ac:dyDescent="0.25">
      <c r="A5070" s="21">
        <f t="shared" si="757"/>
        <v>5067</v>
      </c>
      <c r="B5070" s="21" t="s">
        <v>6542</v>
      </c>
      <c r="C5070" s="30">
        <v>45993</v>
      </c>
      <c r="D5070" s="30">
        <v>46001</v>
      </c>
      <c r="E5070" s="47">
        <v>169.5</v>
      </c>
      <c r="F5070" s="47">
        <f t="shared" si="758"/>
        <v>14916</v>
      </c>
      <c r="G5070" s="48">
        <f t="shared" si="759"/>
        <v>14916</v>
      </c>
      <c r="H5070" s="21">
        <v>480053</v>
      </c>
      <c r="I5070" s="21" t="s">
        <v>6575</v>
      </c>
      <c r="J5070" s="21">
        <v>1</v>
      </c>
      <c r="K5070" s="21">
        <v>1</v>
      </c>
      <c r="L5070" s="21">
        <f t="shared" si="755"/>
        <v>0</v>
      </c>
      <c r="M5070" s="21" t="s">
        <v>6601</v>
      </c>
      <c r="N5070" s="30">
        <v>46002</v>
      </c>
      <c r="O5070" s="48">
        <v>21696</v>
      </c>
      <c r="P5070" s="21" t="s">
        <v>208</v>
      </c>
      <c r="Q5070" s="21" t="s">
        <v>1996</v>
      </c>
      <c r="R5070" s="21" t="s">
        <v>1996</v>
      </c>
      <c r="S5070" s="3">
        <v>4</v>
      </c>
      <c r="T5070" s="37"/>
      <c r="U5070" s="21" t="s">
        <v>18</v>
      </c>
      <c r="V5070" s="21" t="str">
        <f>VLOOKUP(P5070,'Customer List'!B:C,2,)</f>
        <v>Delhi</v>
      </c>
      <c r="W5070" s="38"/>
      <c r="X5070" s="30">
        <f t="shared" si="756"/>
        <v>46002</v>
      </c>
      <c r="Y5070" s="21">
        <f t="shared" si="760"/>
        <v>0</v>
      </c>
      <c r="Z5070" s="21" t="str">
        <f t="shared" si="761"/>
        <v>Thursday</v>
      </c>
      <c r="AA5070" s="21" t="str">
        <f t="shared" si="762"/>
        <v>Thursday</v>
      </c>
      <c r="AB5070" s="21" t="str">
        <f>VLOOKUP(U5070,'Currency Sheet'!A:C,3,)</f>
        <v>DOLLAR</v>
      </c>
      <c r="AC5070" s="42" t="str">
        <f>VLOOKUP(P5070,'Customer List'!B:D,3,)</f>
        <v>Local</v>
      </c>
    </row>
    <row r="5071" spans="1:29" x14ac:dyDescent="0.25">
      <c r="A5071" s="21">
        <f t="shared" si="757"/>
        <v>5068</v>
      </c>
      <c r="B5071" s="21" t="s">
        <v>6542</v>
      </c>
      <c r="C5071" s="30">
        <v>45993</v>
      </c>
      <c r="D5071" s="30">
        <v>46001</v>
      </c>
      <c r="E5071" s="47">
        <v>186.75</v>
      </c>
      <c r="F5071" s="47">
        <f t="shared" si="758"/>
        <v>16434</v>
      </c>
      <c r="G5071" s="48">
        <f t="shared" si="759"/>
        <v>16434</v>
      </c>
      <c r="H5071" s="21">
        <v>480133</v>
      </c>
      <c r="I5071" s="21" t="s">
        <v>6576</v>
      </c>
      <c r="J5071" s="21">
        <v>1</v>
      </c>
      <c r="K5071" s="21">
        <v>1</v>
      </c>
      <c r="L5071" s="21">
        <f t="shared" si="755"/>
        <v>0</v>
      </c>
      <c r="M5071" s="21" t="s">
        <v>6601</v>
      </c>
      <c r="N5071" s="30">
        <v>46002</v>
      </c>
      <c r="O5071" s="48">
        <v>23904</v>
      </c>
      <c r="P5071" s="21" t="s">
        <v>208</v>
      </c>
      <c r="Q5071" s="21" t="s">
        <v>1996</v>
      </c>
      <c r="R5071" s="21" t="s">
        <v>1996</v>
      </c>
      <c r="S5071" s="3">
        <v>4</v>
      </c>
      <c r="T5071" s="37"/>
      <c r="U5071" s="21" t="s">
        <v>18</v>
      </c>
      <c r="V5071" s="21" t="str">
        <f>VLOOKUP(P5071,'Customer List'!B:C,2,)</f>
        <v>Delhi</v>
      </c>
      <c r="W5071" s="38"/>
      <c r="X5071" s="30">
        <f t="shared" si="756"/>
        <v>46002</v>
      </c>
      <c r="Y5071" s="21">
        <f t="shared" si="760"/>
        <v>0</v>
      </c>
      <c r="Z5071" s="21" t="str">
        <f t="shared" si="761"/>
        <v>Thursday</v>
      </c>
      <c r="AA5071" s="21" t="str">
        <f t="shared" si="762"/>
        <v>Thursday</v>
      </c>
      <c r="AB5071" s="21" t="str">
        <f>VLOOKUP(U5071,'Currency Sheet'!A:C,3,)</f>
        <v>DOLLAR</v>
      </c>
      <c r="AC5071" s="42" t="str">
        <f>VLOOKUP(P5071,'Customer List'!B:D,3,)</f>
        <v>Local</v>
      </c>
    </row>
    <row r="5072" spans="1:29" x14ac:dyDescent="0.25">
      <c r="A5072" s="21">
        <f t="shared" si="757"/>
        <v>5069</v>
      </c>
      <c r="B5072" s="21" t="s">
        <v>6542</v>
      </c>
      <c r="C5072" s="30">
        <v>45993</v>
      </c>
      <c r="D5072" s="30">
        <v>46001</v>
      </c>
      <c r="E5072" s="47">
        <v>312.2</v>
      </c>
      <c r="F5072" s="47">
        <f t="shared" si="758"/>
        <v>27473.599999999999</v>
      </c>
      <c r="G5072" s="48">
        <f t="shared" si="759"/>
        <v>27473.599999999999</v>
      </c>
      <c r="H5072" s="21">
        <v>502538</v>
      </c>
      <c r="I5072" s="21" t="s">
        <v>5079</v>
      </c>
      <c r="J5072" s="21">
        <v>1</v>
      </c>
      <c r="K5072" s="21"/>
      <c r="L5072" s="21">
        <f t="shared" si="755"/>
        <v>1</v>
      </c>
      <c r="M5072" s="21"/>
      <c r="N5072" s="30"/>
      <c r="O5072" s="48"/>
      <c r="P5072" s="21" t="s">
        <v>6593</v>
      </c>
      <c r="Q5072" s="21"/>
      <c r="R5072" s="21"/>
      <c r="S5072" s="3">
        <v>4</v>
      </c>
      <c r="T5072" s="37"/>
      <c r="U5072" s="21" t="s">
        <v>18</v>
      </c>
      <c r="V5072" s="21" t="str">
        <f>VLOOKUP(P5072,'Customer List'!B:C,2,)</f>
        <v>DELHI</v>
      </c>
      <c r="W5072" s="38" t="s">
        <v>605</v>
      </c>
      <c r="X5072" s="30" t="str">
        <f t="shared" si="756"/>
        <v/>
      </c>
      <c r="Y5072" s="21" t="str">
        <f t="shared" si="760"/>
        <v/>
      </c>
      <c r="Z5072" s="21" t="str">
        <f t="shared" si="761"/>
        <v/>
      </c>
      <c r="AA5072" s="21" t="str">
        <f t="shared" si="762"/>
        <v/>
      </c>
      <c r="AB5072" s="21" t="str">
        <f>VLOOKUP(U5072,'Currency Sheet'!A:C,3,)</f>
        <v>DOLLAR</v>
      </c>
      <c r="AC5072" s="42" t="str">
        <f>VLOOKUP(P5072,'Customer List'!B:D,3,)</f>
        <v>Local</v>
      </c>
    </row>
    <row r="5073" spans="1:29" x14ac:dyDescent="0.25">
      <c r="A5073" s="21">
        <f t="shared" si="757"/>
        <v>5070</v>
      </c>
      <c r="B5073" s="21" t="s">
        <v>6542</v>
      </c>
      <c r="C5073" s="30">
        <v>45993</v>
      </c>
      <c r="D5073" s="30">
        <v>46001</v>
      </c>
      <c r="E5073" s="47">
        <v>77.400000000000006</v>
      </c>
      <c r="F5073" s="47">
        <f t="shared" si="758"/>
        <v>6811.2000000000007</v>
      </c>
      <c r="G5073" s="48">
        <f t="shared" si="759"/>
        <v>6811.2000000000007</v>
      </c>
      <c r="H5073" s="21">
        <v>504123</v>
      </c>
      <c r="I5073" s="21" t="s">
        <v>6042</v>
      </c>
      <c r="J5073" s="21">
        <v>1</v>
      </c>
      <c r="K5073" s="21"/>
      <c r="L5073" s="21">
        <f t="shared" si="755"/>
        <v>1</v>
      </c>
      <c r="M5073" s="21"/>
      <c r="N5073" s="30"/>
      <c r="O5073" s="48"/>
      <c r="P5073" s="21" t="s">
        <v>42</v>
      </c>
      <c r="Q5073" s="21"/>
      <c r="R5073" s="21"/>
      <c r="S5073" s="3">
        <v>4</v>
      </c>
      <c r="T5073" s="37"/>
      <c r="U5073" s="21" t="s">
        <v>18</v>
      </c>
      <c r="V5073" s="21" t="str">
        <f>VLOOKUP(P5073,'Customer List'!B:C,2,)</f>
        <v>Faridabad</v>
      </c>
      <c r="W5073" s="38" t="s">
        <v>605</v>
      </c>
      <c r="X5073" s="30" t="str">
        <f t="shared" si="756"/>
        <v/>
      </c>
      <c r="Y5073" s="21" t="str">
        <f t="shared" si="760"/>
        <v/>
      </c>
      <c r="Z5073" s="21" t="str">
        <f t="shared" si="761"/>
        <v/>
      </c>
      <c r="AA5073" s="21" t="str">
        <f t="shared" si="762"/>
        <v/>
      </c>
      <c r="AB5073" s="21" t="str">
        <f>VLOOKUP(U5073,'Currency Sheet'!A:C,3,)</f>
        <v>DOLLAR</v>
      </c>
      <c r="AC5073" s="42" t="str">
        <f>VLOOKUP(P5073,'Customer List'!B:D,3,)</f>
        <v>Local</v>
      </c>
    </row>
    <row r="5074" spans="1:29" x14ac:dyDescent="0.25">
      <c r="A5074" s="21">
        <f t="shared" si="757"/>
        <v>5071</v>
      </c>
      <c r="B5074" s="21" t="s">
        <v>6542</v>
      </c>
      <c r="C5074" s="30">
        <v>45993</v>
      </c>
      <c r="D5074" s="30">
        <v>46001</v>
      </c>
      <c r="E5074" s="47">
        <v>169.8</v>
      </c>
      <c r="F5074" s="47">
        <f t="shared" si="758"/>
        <v>14942.400000000001</v>
      </c>
      <c r="G5074" s="48">
        <f t="shared" si="759"/>
        <v>14942.400000000001</v>
      </c>
      <c r="H5074" s="21">
        <v>504304</v>
      </c>
      <c r="I5074" s="21" t="s">
        <v>6019</v>
      </c>
      <c r="J5074" s="21">
        <v>1</v>
      </c>
      <c r="K5074" s="21"/>
      <c r="L5074" s="21">
        <f t="shared" si="755"/>
        <v>1</v>
      </c>
      <c r="M5074" s="21"/>
      <c r="N5074" s="30"/>
      <c r="O5074" s="48"/>
      <c r="P5074" s="21" t="s">
        <v>42</v>
      </c>
      <c r="Q5074" s="21"/>
      <c r="R5074" s="21"/>
      <c r="S5074" s="3">
        <v>4</v>
      </c>
      <c r="T5074" s="37"/>
      <c r="U5074" s="21" t="s">
        <v>18</v>
      </c>
      <c r="V5074" s="21" t="str">
        <f>VLOOKUP(P5074,'Customer List'!B:C,2,)</f>
        <v>Faridabad</v>
      </c>
      <c r="W5074" s="38" t="s">
        <v>605</v>
      </c>
      <c r="X5074" s="30" t="str">
        <f t="shared" si="756"/>
        <v/>
      </c>
      <c r="Y5074" s="21" t="str">
        <f t="shared" si="760"/>
        <v/>
      </c>
      <c r="Z5074" s="21" t="str">
        <f t="shared" si="761"/>
        <v/>
      </c>
      <c r="AA5074" s="21" t="str">
        <f t="shared" si="762"/>
        <v/>
      </c>
      <c r="AB5074" s="21" t="str">
        <f>VLOOKUP(U5074,'Currency Sheet'!A:C,3,)</f>
        <v>DOLLAR</v>
      </c>
      <c r="AC5074" s="42" t="str">
        <f>VLOOKUP(P5074,'Customer List'!B:D,3,)</f>
        <v>Local</v>
      </c>
    </row>
    <row r="5075" spans="1:29" x14ac:dyDescent="0.25">
      <c r="A5075" s="21">
        <f t="shared" si="757"/>
        <v>5072</v>
      </c>
      <c r="B5075" s="21" t="s">
        <v>6542</v>
      </c>
      <c r="C5075" s="30">
        <v>45993</v>
      </c>
      <c r="D5075" s="30">
        <v>46001</v>
      </c>
      <c r="E5075" s="47">
        <v>156.6</v>
      </c>
      <c r="F5075" s="47">
        <f t="shared" si="758"/>
        <v>13780.8</v>
      </c>
      <c r="G5075" s="48">
        <f t="shared" si="759"/>
        <v>13780.8</v>
      </c>
      <c r="H5075" s="21">
        <v>504508</v>
      </c>
      <c r="I5075" s="21" t="s">
        <v>6577</v>
      </c>
      <c r="J5075" s="21">
        <v>1</v>
      </c>
      <c r="K5075" s="21"/>
      <c r="L5075" s="21">
        <f t="shared" si="755"/>
        <v>1</v>
      </c>
      <c r="M5075" s="21"/>
      <c r="N5075" s="30"/>
      <c r="O5075" s="48"/>
      <c r="P5075" s="21" t="s">
        <v>42</v>
      </c>
      <c r="Q5075" s="21"/>
      <c r="R5075" s="21"/>
      <c r="S5075" s="3">
        <v>4</v>
      </c>
      <c r="T5075" s="37"/>
      <c r="U5075" s="21" t="s">
        <v>18</v>
      </c>
      <c r="V5075" s="21" t="str">
        <f>VLOOKUP(P5075,'Customer List'!B:C,2,)</f>
        <v>Faridabad</v>
      </c>
      <c r="W5075" s="38" t="s">
        <v>605</v>
      </c>
      <c r="X5075" s="30" t="str">
        <f t="shared" si="756"/>
        <v/>
      </c>
      <c r="Y5075" s="21" t="str">
        <f t="shared" si="760"/>
        <v/>
      </c>
      <c r="Z5075" s="21" t="str">
        <f t="shared" si="761"/>
        <v/>
      </c>
      <c r="AA5075" s="21" t="str">
        <f t="shared" si="762"/>
        <v/>
      </c>
      <c r="AB5075" s="21" t="str">
        <f>VLOOKUP(U5075,'Currency Sheet'!A:C,3,)</f>
        <v>DOLLAR</v>
      </c>
      <c r="AC5075" s="42" t="str">
        <f>VLOOKUP(P5075,'Customer List'!B:D,3,)</f>
        <v>Local</v>
      </c>
    </row>
    <row r="5076" spans="1:29" x14ac:dyDescent="0.25">
      <c r="A5076" s="21">
        <f t="shared" si="757"/>
        <v>5073</v>
      </c>
      <c r="B5076" s="21" t="s">
        <v>6542</v>
      </c>
      <c r="C5076" s="30">
        <v>45993</v>
      </c>
      <c r="D5076" s="30">
        <v>46001</v>
      </c>
      <c r="E5076" s="47">
        <v>169.4</v>
      </c>
      <c r="F5076" s="47">
        <f t="shared" si="758"/>
        <v>14907.2</v>
      </c>
      <c r="G5076" s="48">
        <f t="shared" si="759"/>
        <v>14907.2</v>
      </c>
      <c r="H5076" s="21">
        <v>505830</v>
      </c>
      <c r="I5076" s="21" t="s">
        <v>4824</v>
      </c>
      <c r="J5076" s="21">
        <v>1</v>
      </c>
      <c r="K5076" s="21"/>
      <c r="L5076" s="21">
        <f t="shared" si="755"/>
        <v>1</v>
      </c>
      <c r="M5076" s="21"/>
      <c r="N5076" s="30"/>
      <c r="O5076" s="48"/>
      <c r="P5076" s="21" t="s">
        <v>625</v>
      </c>
      <c r="Q5076" s="21"/>
      <c r="R5076" s="21"/>
      <c r="S5076" s="3">
        <v>4</v>
      </c>
      <c r="T5076" s="37"/>
      <c r="U5076" s="21" t="s">
        <v>18</v>
      </c>
      <c r="V5076" s="21" t="str">
        <f>VLOOKUP(P5076,'Customer List'!B:C,2,)</f>
        <v>Delhi</v>
      </c>
      <c r="W5076" s="38" t="s">
        <v>605</v>
      </c>
      <c r="X5076" s="30" t="str">
        <f t="shared" si="756"/>
        <v/>
      </c>
      <c r="Y5076" s="21" t="str">
        <f t="shared" si="760"/>
        <v/>
      </c>
      <c r="Z5076" s="21" t="str">
        <f t="shared" si="761"/>
        <v/>
      </c>
      <c r="AA5076" s="21" t="str">
        <f t="shared" si="762"/>
        <v/>
      </c>
      <c r="AB5076" s="21" t="str">
        <f>VLOOKUP(U5076,'Currency Sheet'!A:C,3,)</f>
        <v>DOLLAR</v>
      </c>
      <c r="AC5076" s="42" t="str">
        <f>VLOOKUP(P5076,'Customer List'!B:D,3,)</f>
        <v>Local</v>
      </c>
    </row>
    <row r="5077" spans="1:29" x14ac:dyDescent="0.25">
      <c r="A5077" s="21">
        <f t="shared" si="757"/>
        <v>5074</v>
      </c>
      <c r="B5077" s="21" t="s">
        <v>6542</v>
      </c>
      <c r="C5077" s="30">
        <v>45993</v>
      </c>
      <c r="D5077" s="30">
        <v>46001</v>
      </c>
      <c r="E5077" s="47">
        <v>181.3</v>
      </c>
      <c r="F5077" s="47">
        <f t="shared" si="758"/>
        <v>15954.400000000001</v>
      </c>
      <c r="G5077" s="48">
        <f t="shared" si="759"/>
        <v>15954.400000000001</v>
      </c>
      <c r="H5077" s="21">
        <v>506933</v>
      </c>
      <c r="I5077" s="21" t="s">
        <v>5550</v>
      </c>
      <c r="J5077" s="21">
        <v>1</v>
      </c>
      <c r="K5077" s="21"/>
      <c r="L5077" s="21">
        <f t="shared" si="755"/>
        <v>1</v>
      </c>
      <c r="M5077" s="21"/>
      <c r="N5077" s="30"/>
      <c r="O5077" s="48"/>
      <c r="P5077" s="21" t="s">
        <v>625</v>
      </c>
      <c r="Q5077" s="21"/>
      <c r="R5077" s="21"/>
      <c r="S5077" s="3">
        <v>4</v>
      </c>
      <c r="T5077" s="37"/>
      <c r="U5077" s="21" t="s">
        <v>18</v>
      </c>
      <c r="V5077" s="21" t="str">
        <f>VLOOKUP(P5077,'Customer List'!B:C,2,)</f>
        <v>Delhi</v>
      </c>
      <c r="W5077" s="38" t="s">
        <v>605</v>
      </c>
      <c r="X5077" s="30" t="str">
        <f t="shared" si="756"/>
        <v/>
      </c>
      <c r="Y5077" s="21" t="str">
        <f t="shared" si="760"/>
        <v/>
      </c>
      <c r="Z5077" s="21" t="str">
        <f t="shared" si="761"/>
        <v/>
      </c>
      <c r="AA5077" s="21" t="str">
        <f t="shared" si="762"/>
        <v/>
      </c>
      <c r="AB5077" s="21" t="str">
        <f>VLOOKUP(U5077,'Currency Sheet'!A:C,3,)</f>
        <v>DOLLAR</v>
      </c>
      <c r="AC5077" s="42" t="str">
        <f>VLOOKUP(P5077,'Customer List'!B:D,3,)</f>
        <v>Local</v>
      </c>
    </row>
    <row r="5078" spans="1:29" x14ac:dyDescent="0.25">
      <c r="A5078" s="21">
        <f t="shared" si="757"/>
        <v>5075</v>
      </c>
      <c r="B5078" s="21" t="s">
        <v>6542</v>
      </c>
      <c r="C5078" s="30">
        <v>45993</v>
      </c>
      <c r="D5078" s="30">
        <v>46001</v>
      </c>
      <c r="E5078" s="47">
        <v>141</v>
      </c>
      <c r="F5078" s="47">
        <f t="shared" si="758"/>
        <v>12408</v>
      </c>
      <c r="G5078" s="48">
        <f t="shared" si="759"/>
        <v>12408</v>
      </c>
      <c r="H5078" s="21">
        <v>508206</v>
      </c>
      <c r="I5078" s="21" t="s">
        <v>6578</v>
      </c>
      <c r="J5078" s="21">
        <v>1</v>
      </c>
      <c r="K5078" s="21"/>
      <c r="L5078" s="21">
        <f t="shared" si="755"/>
        <v>1</v>
      </c>
      <c r="M5078" s="21"/>
      <c r="N5078" s="30"/>
      <c r="O5078" s="48"/>
      <c r="P5078" s="21" t="s">
        <v>168</v>
      </c>
      <c r="Q5078" s="21"/>
      <c r="R5078" s="21"/>
      <c r="S5078" s="3">
        <v>4</v>
      </c>
      <c r="T5078" s="37"/>
      <c r="U5078" s="21" t="s">
        <v>18</v>
      </c>
      <c r="V5078" s="21" t="str">
        <f>VLOOKUP(P5078,'Customer List'!B:C,2,)</f>
        <v>Bhopal</v>
      </c>
      <c r="W5078" s="38" t="s">
        <v>6378</v>
      </c>
      <c r="X5078" s="30" t="str">
        <f t="shared" si="756"/>
        <v/>
      </c>
      <c r="Y5078" s="21" t="str">
        <f t="shared" si="760"/>
        <v/>
      </c>
      <c r="Z5078" s="21" t="str">
        <f t="shared" si="761"/>
        <v/>
      </c>
      <c r="AA5078" s="21" t="str">
        <f t="shared" si="762"/>
        <v/>
      </c>
      <c r="AB5078" s="21" t="str">
        <f>VLOOKUP(U5078,'Currency Sheet'!A:C,3,)</f>
        <v>DOLLAR</v>
      </c>
      <c r="AC5078" s="42" t="str">
        <f>VLOOKUP(P5078,'Customer List'!B:D,3,)</f>
        <v>OutStation</v>
      </c>
    </row>
    <row r="5079" spans="1:29" x14ac:dyDescent="0.25">
      <c r="A5079" s="21">
        <f t="shared" si="757"/>
        <v>5076</v>
      </c>
      <c r="B5079" s="21" t="s">
        <v>6542</v>
      </c>
      <c r="C5079" s="30">
        <v>45993</v>
      </c>
      <c r="D5079" s="30">
        <v>46001</v>
      </c>
      <c r="E5079" s="47">
        <v>312.2</v>
      </c>
      <c r="F5079" s="47">
        <f t="shared" si="758"/>
        <v>27473.599999999999</v>
      </c>
      <c r="G5079" s="48">
        <f t="shared" si="759"/>
        <v>27473.599999999999</v>
      </c>
      <c r="H5079" s="21">
        <v>512338</v>
      </c>
      <c r="I5079" s="21" t="s">
        <v>5553</v>
      </c>
      <c r="J5079" s="21">
        <v>1</v>
      </c>
      <c r="K5079" s="21"/>
      <c r="L5079" s="21">
        <f t="shared" si="755"/>
        <v>1</v>
      </c>
      <c r="M5079" s="21"/>
      <c r="N5079" s="30"/>
      <c r="O5079" s="48"/>
      <c r="P5079" s="21" t="s">
        <v>6593</v>
      </c>
      <c r="Q5079" s="21"/>
      <c r="R5079" s="21"/>
      <c r="S5079" s="3">
        <v>4</v>
      </c>
      <c r="T5079" s="37"/>
      <c r="U5079" s="21" t="s">
        <v>18</v>
      </c>
      <c r="V5079" s="21" t="str">
        <f>VLOOKUP(P5079,'Customer List'!B:C,2,)</f>
        <v>DELHI</v>
      </c>
      <c r="W5079" s="38" t="s">
        <v>605</v>
      </c>
      <c r="X5079" s="30" t="str">
        <f t="shared" si="756"/>
        <v/>
      </c>
      <c r="Y5079" s="21" t="str">
        <f t="shared" si="760"/>
        <v/>
      </c>
      <c r="Z5079" s="21" t="str">
        <f t="shared" si="761"/>
        <v/>
      </c>
      <c r="AA5079" s="21" t="str">
        <f t="shared" si="762"/>
        <v/>
      </c>
      <c r="AB5079" s="21" t="str">
        <f>VLOOKUP(U5079,'Currency Sheet'!A:C,3,)</f>
        <v>DOLLAR</v>
      </c>
      <c r="AC5079" s="42" t="str">
        <f>VLOOKUP(P5079,'Customer List'!B:D,3,)</f>
        <v>Local</v>
      </c>
    </row>
    <row r="5080" spans="1:29" x14ac:dyDescent="0.25">
      <c r="A5080" s="21">
        <f t="shared" si="757"/>
        <v>5077</v>
      </c>
      <c r="B5080" s="21" t="s">
        <v>6542</v>
      </c>
      <c r="C5080" s="30">
        <v>45993</v>
      </c>
      <c r="D5080" s="30">
        <v>46001</v>
      </c>
      <c r="E5080" s="47">
        <v>109.8</v>
      </c>
      <c r="F5080" s="47">
        <f t="shared" si="758"/>
        <v>9662.4</v>
      </c>
      <c r="G5080" s="48">
        <f t="shared" si="759"/>
        <v>9662.4</v>
      </c>
      <c r="H5080" s="21">
        <v>514103</v>
      </c>
      <c r="I5080" s="21" t="s">
        <v>6579</v>
      </c>
      <c r="J5080" s="21">
        <v>1</v>
      </c>
      <c r="K5080" s="21"/>
      <c r="L5080" s="21">
        <f t="shared" si="755"/>
        <v>1</v>
      </c>
      <c r="M5080" s="21"/>
      <c r="N5080" s="30"/>
      <c r="O5080" s="48"/>
      <c r="P5080" s="21" t="s">
        <v>42</v>
      </c>
      <c r="Q5080" s="21"/>
      <c r="R5080" s="21"/>
      <c r="S5080" s="3">
        <v>4</v>
      </c>
      <c r="T5080" s="37"/>
      <c r="U5080" s="21" t="s">
        <v>18</v>
      </c>
      <c r="V5080" s="21" t="str">
        <f>VLOOKUP(P5080,'Customer List'!B:C,2,)</f>
        <v>Faridabad</v>
      </c>
      <c r="W5080" s="38" t="s">
        <v>605</v>
      </c>
      <c r="X5080" s="30" t="str">
        <f t="shared" si="756"/>
        <v/>
      </c>
      <c r="Y5080" s="21" t="str">
        <f t="shared" si="760"/>
        <v/>
      </c>
      <c r="Z5080" s="21" t="str">
        <f t="shared" si="761"/>
        <v/>
      </c>
      <c r="AA5080" s="21" t="str">
        <f t="shared" si="762"/>
        <v/>
      </c>
      <c r="AB5080" s="21" t="str">
        <f>VLOOKUP(U5080,'Currency Sheet'!A:C,3,)</f>
        <v>DOLLAR</v>
      </c>
      <c r="AC5080" s="42" t="str">
        <f>VLOOKUP(P5080,'Customer List'!B:D,3,)</f>
        <v>Local</v>
      </c>
    </row>
    <row r="5081" spans="1:29" x14ac:dyDescent="0.25">
      <c r="A5081" s="21">
        <f t="shared" si="757"/>
        <v>5078</v>
      </c>
      <c r="B5081" s="21" t="s">
        <v>6542</v>
      </c>
      <c r="C5081" s="30">
        <v>45993</v>
      </c>
      <c r="D5081" s="30">
        <v>46001</v>
      </c>
      <c r="E5081" s="47">
        <v>218.4</v>
      </c>
      <c r="F5081" s="47">
        <f t="shared" si="758"/>
        <v>19219.2</v>
      </c>
      <c r="G5081" s="48">
        <f t="shared" si="759"/>
        <v>19219.2</v>
      </c>
      <c r="H5081" s="21">
        <v>515406</v>
      </c>
      <c r="I5081" s="21" t="s">
        <v>5405</v>
      </c>
      <c r="J5081" s="21">
        <v>1</v>
      </c>
      <c r="K5081" s="21"/>
      <c r="L5081" s="21">
        <f t="shared" si="755"/>
        <v>1</v>
      </c>
      <c r="M5081" s="21"/>
      <c r="N5081" s="30"/>
      <c r="O5081" s="48"/>
      <c r="P5081" s="21" t="s">
        <v>42</v>
      </c>
      <c r="Q5081" s="21"/>
      <c r="R5081" s="21"/>
      <c r="S5081" s="3">
        <v>4</v>
      </c>
      <c r="T5081" s="37"/>
      <c r="U5081" s="21" t="s">
        <v>18</v>
      </c>
      <c r="V5081" s="21" t="str">
        <f>VLOOKUP(P5081,'Customer List'!B:C,2,)</f>
        <v>Faridabad</v>
      </c>
      <c r="W5081" s="38" t="s">
        <v>605</v>
      </c>
      <c r="X5081" s="30" t="str">
        <f t="shared" si="756"/>
        <v/>
      </c>
      <c r="Y5081" s="21" t="str">
        <f t="shared" si="760"/>
        <v/>
      </c>
      <c r="Z5081" s="21" t="str">
        <f t="shared" si="761"/>
        <v/>
      </c>
      <c r="AA5081" s="21" t="str">
        <f t="shared" si="762"/>
        <v/>
      </c>
      <c r="AB5081" s="21" t="str">
        <f>VLOOKUP(U5081,'Currency Sheet'!A:C,3,)</f>
        <v>DOLLAR</v>
      </c>
      <c r="AC5081" s="42" t="str">
        <f>VLOOKUP(P5081,'Customer List'!B:D,3,)</f>
        <v>Local</v>
      </c>
    </row>
    <row r="5082" spans="1:29" x14ac:dyDescent="0.25">
      <c r="A5082" s="21">
        <f t="shared" si="757"/>
        <v>5079</v>
      </c>
      <c r="B5082" s="21" t="s">
        <v>6542</v>
      </c>
      <c r="C5082" s="30">
        <v>45993</v>
      </c>
      <c r="D5082" s="30">
        <v>46001</v>
      </c>
      <c r="E5082" s="47">
        <v>201</v>
      </c>
      <c r="F5082" s="47">
        <f t="shared" si="758"/>
        <v>17688</v>
      </c>
      <c r="G5082" s="48">
        <f t="shared" si="759"/>
        <v>17688</v>
      </c>
      <c r="H5082" s="21">
        <v>585404</v>
      </c>
      <c r="I5082" s="21" t="s">
        <v>6580</v>
      </c>
      <c r="J5082" s="21">
        <v>1</v>
      </c>
      <c r="K5082" s="21">
        <v>1</v>
      </c>
      <c r="L5082" s="21">
        <f t="shared" si="755"/>
        <v>0</v>
      </c>
      <c r="M5082" s="21" t="s">
        <v>6665</v>
      </c>
      <c r="N5082" s="30">
        <v>46004</v>
      </c>
      <c r="O5082" s="48">
        <v>36347.5</v>
      </c>
      <c r="P5082" s="21" t="s">
        <v>3435</v>
      </c>
      <c r="Q5082" s="21">
        <v>58159343804</v>
      </c>
      <c r="R5082" s="21" t="s">
        <v>5912</v>
      </c>
      <c r="S5082" s="3">
        <v>-20</v>
      </c>
      <c r="T5082" s="37"/>
      <c r="U5082" s="21" t="s">
        <v>18</v>
      </c>
      <c r="V5082" s="21" t="str">
        <f>VLOOKUP(P5082,'Customer List'!B:C,2,)</f>
        <v>Banglore</v>
      </c>
      <c r="W5082" s="38"/>
      <c r="X5082" s="30">
        <v>46006</v>
      </c>
      <c r="Y5082" s="21">
        <f t="shared" si="760"/>
        <v>2</v>
      </c>
      <c r="Z5082" s="21" t="str">
        <f t="shared" si="761"/>
        <v>Saturday</v>
      </c>
      <c r="AA5082" s="21" t="str">
        <f t="shared" si="762"/>
        <v>Monday</v>
      </c>
      <c r="AB5082" s="21" t="str">
        <f>VLOOKUP(U5082,'Currency Sheet'!A:C,3,)</f>
        <v>DOLLAR</v>
      </c>
      <c r="AC5082" s="42" t="str">
        <f>VLOOKUP(P5082,'Customer List'!B:D,3,)</f>
        <v>OutStation</v>
      </c>
    </row>
    <row r="5083" spans="1:29" x14ac:dyDescent="0.25">
      <c r="A5083" s="21">
        <f t="shared" si="757"/>
        <v>5080</v>
      </c>
      <c r="B5083" s="21" t="s">
        <v>6542</v>
      </c>
      <c r="C5083" s="30">
        <v>45993</v>
      </c>
      <c r="D5083" s="30">
        <v>46001</v>
      </c>
      <c r="E5083" s="47">
        <v>270</v>
      </c>
      <c r="F5083" s="47">
        <f t="shared" si="758"/>
        <v>23760</v>
      </c>
      <c r="G5083" s="48">
        <f t="shared" si="759"/>
        <v>23760</v>
      </c>
      <c r="H5083" s="21">
        <v>611354</v>
      </c>
      <c r="I5083" s="21" t="s">
        <v>6581</v>
      </c>
      <c r="J5083" s="21">
        <v>1</v>
      </c>
      <c r="K5083" s="21"/>
      <c r="L5083" s="21">
        <f t="shared" ref="L5083:L5109" si="763">J5083-K5083</f>
        <v>1</v>
      </c>
      <c r="M5083" s="21"/>
      <c r="N5083" s="30"/>
      <c r="O5083" s="48"/>
      <c r="P5083" s="21" t="s">
        <v>625</v>
      </c>
      <c r="Q5083" s="21"/>
      <c r="R5083" s="21"/>
      <c r="S5083" s="3">
        <v>4</v>
      </c>
      <c r="T5083" s="37"/>
      <c r="U5083" s="21" t="s">
        <v>18</v>
      </c>
      <c r="V5083" s="21" t="str">
        <f>VLOOKUP(P5083,'Customer List'!B:C,2,)</f>
        <v>Delhi</v>
      </c>
      <c r="W5083" s="38" t="s">
        <v>605</v>
      </c>
      <c r="X5083" s="30" t="str">
        <f t="shared" si="756"/>
        <v/>
      </c>
      <c r="Y5083" s="21" t="str">
        <f t="shared" si="760"/>
        <v/>
      </c>
      <c r="Z5083" s="21" t="str">
        <f t="shared" si="761"/>
        <v/>
      </c>
      <c r="AA5083" s="21" t="str">
        <f t="shared" si="762"/>
        <v/>
      </c>
      <c r="AB5083" s="21" t="str">
        <f>VLOOKUP(U5083,'Currency Sheet'!A:C,3,)</f>
        <v>DOLLAR</v>
      </c>
      <c r="AC5083" s="42" t="str">
        <f>VLOOKUP(P5083,'Customer List'!B:D,3,)</f>
        <v>Local</v>
      </c>
    </row>
    <row r="5084" spans="1:29" x14ac:dyDescent="0.25">
      <c r="A5084" s="21">
        <f t="shared" si="757"/>
        <v>5081</v>
      </c>
      <c r="B5084" s="21" t="s">
        <v>6542</v>
      </c>
      <c r="C5084" s="30">
        <v>45993</v>
      </c>
      <c r="D5084" s="30">
        <v>46001</v>
      </c>
      <c r="E5084" s="47">
        <v>228</v>
      </c>
      <c r="F5084" s="47">
        <f t="shared" si="758"/>
        <v>20064</v>
      </c>
      <c r="G5084" s="48">
        <f t="shared" si="759"/>
        <v>20064</v>
      </c>
      <c r="H5084" s="21">
        <v>614154</v>
      </c>
      <c r="I5084" s="21" t="s">
        <v>6582</v>
      </c>
      <c r="J5084" s="21">
        <v>1</v>
      </c>
      <c r="K5084" s="21"/>
      <c r="L5084" s="21">
        <f t="shared" si="763"/>
        <v>1</v>
      </c>
      <c r="M5084" s="21"/>
      <c r="N5084" s="30"/>
      <c r="O5084" s="48"/>
      <c r="P5084" s="21" t="s">
        <v>625</v>
      </c>
      <c r="Q5084" s="21"/>
      <c r="R5084" s="21"/>
      <c r="S5084" s="3">
        <v>4</v>
      </c>
      <c r="T5084" s="37"/>
      <c r="U5084" s="21" t="s">
        <v>18</v>
      </c>
      <c r="V5084" s="21" t="str">
        <f>VLOOKUP(P5084,'Customer List'!B:C,2,)</f>
        <v>Delhi</v>
      </c>
      <c r="W5084" s="38" t="s">
        <v>605</v>
      </c>
      <c r="X5084" s="30" t="str">
        <f t="shared" ref="X5084:X5099" si="764">IF(OR(R5084 = "PRIYANKA MADAM", R5084 = "DEEPAK", R5084 = "PORTER"),N5084,"")</f>
        <v/>
      </c>
      <c r="Y5084" s="21" t="str">
        <f t="shared" si="760"/>
        <v/>
      </c>
      <c r="Z5084" s="21" t="str">
        <f t="shared" si="761"/>
        <v/>
      </c>
      <c r="AA5084" s="21" t="str">
        <f t="shared" si="762"/>
        <v/>
      </c>
      <c r="AB5084" s="21" t="str">
        <f>VLOOKUP(U5084,'Currency Sheet'!A:C,3,)</f>
        <v>DOLLAR</v>
      </c>
      <c r="AC5084" s="42" t="str">
        <f>VLOOKUP(P5084,'Customer List'!B:D,3,)</f>
        <v>Local</v>
      </c>
    </row>
    <row r="5085" spans="1:29" x14ac:dyDescent="0.25">
      <c r="A5085" s="21">
        <f t="shared" ref="A5085:A5109" si="765">A5084+1</f>
        <v>5082</v>
      </c>
      <c r="B5085" s="21" t="s">
        <v>6542</v>
      </c>
      <c r="C5085" s="30">
        <v>45993</v>
      </c>
      <c r="D5085" s="30">
        <v>46001</v>
      </c>
      <c r="E5085" s="47">
        <v>282</v>
      </c>
      <c r="F5085" s="47">
        <f t="shared" si="758"/>
        <v>24816</v>
      </c>
      <c r="G5085" s="48">
        <f t="shared" si="759"/>
        <v>24816</v>
      </c>
      <c r="H5085" s="21">
        <v>626754</v>
      </c>
      <c r="I5085" s="21" t="s">
        <v>6583</v>
      </c>
      <c r="J5085" s="21">
        <v>1</v>
      </c>
      <c r="K5085" s="21"/>
      <c r="L5085" s="21">
        <f t="shared" si="763"/>
        <v>1</v>
      </c>
      <c r="M5085" s="21"/>
      <c r="N5085" s="30"/>
      <c r="O5085" s="48"/>
      <c r="P5085" s="21" t="s">
        <v>625</v>
      </c>
      <c r="Q5085" s="21"/>
      <c r="R5085" s="21"/>
      <c r="S5085" s="3">
        <v>4</v>
      </c>
      <c r="T5085" s="37"/>
      <c r="U5085" s="21" t="s">
        <v>18</v>
      </c>
      <c r="V5085" s="21" t="str">
        <f>VLOOKUP(P5085,'Customer List'!B:C,2,)</f>
        <v>Delhi</v>
      </c>
      <c r="W5085" s="38" t="s">
        <v>605</v>
      </c>
      <c r="X5085" s="30" t="str">
        <f t="shared" si="764"/>
        <v/>
      </c>
      <c r="Y5085" s="21" t="str">
        <f t="shared" si="760"/>
        <v/>
      </c>
      <c r="Z5085" s="21" t="str">
        <f t="shared" si="761"/>
        <v/>
      </c>
      <c r="AA5085" s="21" t="str">
        <f t="shared" si="762"/>
        <v/>
      </c>
      <c r="AB5085" s="21" t="str">
        <f>VLOOKUP(U5085,'Currency Sheet'!A:C,3,)</f>
        <v>DOLLAR</v>
      </c>
      <c r="AC5085" s="42" t="str">
        <f>VLOOKUP(P5085,'Customer List'!B:D,3,)</f>
        <v>Local</v>
      </c>
    </row>
    <row r="5086" spans="1:29" x14ac:dyDescent="0.25">
      <c r="A5086" s="21">
        <f t="shared" si="765"/>
        <v>5083</v>
      </c>
      <c r="B5086" s="21" t="s">
        <v>6542</v>
      </c>
      <c r="C5086" s="30">
        <v>45993</v>
      </c>
      <c r="D5086" s="30">
        <v>46001</v>
      </c>
      <c r="E5086" s="47">
        <v>270</v>
      </c>
      <c r="F5086" s="47">
        <f t="shared" si="758"/>
        <v>23760</v>
      </c>
      <c r="G5086" s="48">
        <f t="shared" si="759"/>
        <v>23760</v>
      </c>
      <c r="H5086" s="21">
        <v>626756</v>
      </c>
      <c r="I5086" s="21" t="s">
        <v>6583</v>
      </c>
      <c r="J5086" s="21">
        <v>1</v>
      </c>
      <c r="K5086" s="21"/>
      <c r="L5086" s="21">
        <f t="shared" si="763"/>
        <v>1</v>
      </c>
      <c r="M5086" s="21"/>
      <c r="N5086" s="30"/>
      <c r="O5086" s="48"/>
      <c r="P5086" s="21" t="s">
        <v>625</v>
      </c>
      <c r="Q5086" s="21"/>
      <c r="R5086" s="21"/>
      <c r="S5086" s="3">
        <v>4</v>
      </c>
      <c r="T5086" s="37"/>
      <c r="U5086" s="21" t="s">
        <v>18</v>
      </c>
      <c r="V5086" s="21" t="str">
        <f>VLOOKUP(P5086,'Customer List'!B:C,2,)</f>
        <v>Delhi</v>
      </c>
      <c r="W5086" s="38" t="s">
        <v>605</v>
      </c>
      <c r="X5086" s="30" t="str">
        <f t="shared" si="764"/>
        <v/>
      </c>
      <c r="Y5086" s="21" t="str">
        <f t="shared" si="760"/>
        <v/>
      </c>
      <c r="Z5086" s="21" t="str">
        <f t="shared" si="761"/>
        <v/>
      </c>
      <c r="AA5086" s="21" t="str">
        <f t="shared" si="762"/>
        <v/>
      </c>
      <c r="AB5086" s="21" t="str">
        <f>VLOOKUP(U5086,'Currency Sheet'!A:C,3,)</f>
        <v>DOLLAR</v>
      </c>
      <c r="AC5086" s="42" t="str">
        <f>VLOOKUP(P5086,'Customer List'!B:D,3,)</f>
        <v>Local</v>
      </c>
    </row>
    <row r="5087" spans="1:29" x14ac:dyDescent="0.25">
      <c r="A5087" s="21">
        <f t="shared" si="765"/>
        <v>5084</v>
      </c>
      <c r="B5087" s="21" t="s">
        <v>6542</v>
      </c>
      <c r="C5087" s="30">
        <v>45993</v>
      </c>
      <c r="D5087" s="30">
        <v>46001</v>
      </c>
      <c r="E5087" s="47">
        <v>132</v>
      </c>
      <c r="F5087" s="47">
        <f t="shared" si="758"/>
        <v>11616</v>
      </c>
      <c r="G5087" s="48">
        <f t="shared" si="759"/>
        <v>11616</v>
      </c>
      <c r="H5087" s="21">
        <v>640920</v>
      </c>
      <c r="I5087" s="21" t="s">
        <v>5204</v>
      </c>
      <c r="J5087" s="21">
        <v>1</v>
      </c>
      <c r="K5087" s="21"/>
      <c r="L5087" s="21">
        <f t="shared" si="763"/>
        <v>1</v>
      </c>
      <c r="M5087" s="21"/>
      <c r="N5087" s="30"/>
      <c r="O5087" s="48"/>
      <c r="P5087" s="21" t="s">
        <v>625</v>
      </c>
      <c r="Q5087" s="21"/>
      <c r="R5087" s="21"/>
      <c r="S5087" s="3">
        <v>4</v>
      </c>
      <c r="T5087" s="37"/>
      <c r="U5087" s="21" t="s">
        <v>18</v>
      </c>
      <c r="V5087" s="21" t="str">
        <f>VLOOKUP(P5087,'Customer List'!B:C,2,)</f>
        <v>Delhi</v>
      </c>
      <c r="W5087" s="38" t="s">
        <v>605</v>
      </c>
      <c r="X5087" s="30" t="str">
        <f t="shared" si="764"/>
        <v/>
      </c>
      <c r="Y5087" s="21" t="str">
        <f t="shared" si="760"/>
        <v/>
      </c>
      <c r="Z5087" s="21" t="str">
        <f t="shared" si="761"/>
        <v/>
      </c>
      <c r="AA5087" s="21" t="str">
        <f t="shared" si="762"/>
        <v/>
      </c>
      <c r="AB5087" s="21" t="str">
        <f>VLOOKUP(U5087,'Currency Sheet'!A:C,3,)</f>
        <v>DOLLAR</v>
      </c>
      <c r="AC5087" s="42" t="str">
        <f>VLOOKUP(P5087,'Customer List'!B:D,3,)</f>
        <v>Local</v>
      </c>
    </row>
    <row r="5088" spans="1:29" x14ac:dyDescent="0.25">
      <c r="A5088" s="21">
        <f t="shared" si="765"/>
        <v>5085</v>
      </c>
      <c r="B5088" s="21" t="s">
        <v>6542</v>
      </c>
      <c r="C5088" s="30">
        <v>45993</v>
      </c>
      <c r="D5088" s="30">
        <v>46001</v>
      </c>
      <c r="E5088" s="47">
        <v>95.4</v>
      </c>
      <c r="F5088" s="47">
        <f t="shared" si="758"/>
        <v>8395.2000000000007</v>
      </c>
      <c r="G5088" s="48">
        <f t="shared" si="759"/>
        <v>8395.2000000000007</v>
      </c>
      <c r="H5088" s="21">
        <v>681303</v>
      </c>
      <c r="I5088" s="21" t="s">
        <v>6584</v>
      </c>
      <c r="J5088" s="21">
        <v>1</v>
      </c>
      <c r="K5088" s="21"/>
      <c r="L5088" s="21">
        <f t="shared" si="763"/>
        <v>1</v>
      </c>
      <c r="M5088" s="21"/>
      <c r="N5088" s="30"/>
      <c r="O5088" s="48"/>
      <c r="P5088" s="21" t="s">
        <v>42</v>
      </c>
      <c r="Q5088" s="21"/>
      <c r="R5088" s="21"/>
      <c r="S5088" s="3">
        <v>4</v>
      </c>
      <c r="T5088" s="37"/>
      <c r="U5088" s="21" t="s">
        <v>18</v>
      </c>
      <c r="V5088" s="21" t="str">
        <f>VLOOKUP(P5088,'Customer List'!B:C,2,)</f>
        <v>Faridabad</v>
      </c>
      <c r="W5088" s="38" t="s">
        <v>605</v>
      </c>
      <c r="X5088" s="30" t="str">
        <f t="shared" si="764"/>
        <v/>
      </c>
      <c r="Y5088" s="21" t="str">
        <f t="shared" si="760"/>
        <v/>
      </c>
      <c r="Z5088" s="21" t="str">
        <f t="shared" si="761"/>
        <v/>
      </c>
      <c r="AA5088" s="21" t="str">
        <f t="shared" si="762"/>
        <v/>
      </c>
      <c r="AB5088" s="21" t="str">
        <f>VLOOKUP(U5088,'Currency Sheet'!A:C,3,)</f>
        <v>DOLLAR</v>
      </c>
      <c r="AC5088" s="42" t="str">
        <f>VLOOKUP(P5088,'Customer List'!B:D,3,)</f>
        <v>Local</v>
      </c>
    </row>
    <row r="5089" spans="1:29" x14ac:dyDescent="0.25">
      <c r="A5089" s="21">
        <f t="shared" si="765"/>
        <v>5086</v>
      </c>
      <c r="B5089" s="21" t="s">
        <v>6542</v>
      </c>
      <c r="C5089" s="30">
        <v>45993</v>
      </c>
      <c r="D5089" s="30">
        <v>46001</v>
      </c>
      <c r="E5089" s="47">
        <v>106.2</v>
      </c>
      <c r="F5089" s="47">
        <f t="shared" si="758"/>
        <v>9345.6</v>
      </c>
      <c r="G5089" s="48">
        <f t="shared" si="759"/>
        <v>9345.6</v>
      </c>
      <c r="H5089" s="21">
        <v>740167</v>
      </c>
      <c r="I5089" s="21" t="s">
        <v>6585</v>
      </c>
      <c r="J5089" s="21">
        <v>1</v>
      </c>
      <c r="K5089" s="21">
        <v>1</v>
      </c>
      <c r="L5089" s="21">
        <f t="shared" si="763"/>
        <v>0</v>
      </c>
      <c r="M5089" s="21" t="s">
        <v>6603</v>
      </c>
      <c r="N5089" s="30">
        <v>46002</v>
      </c>
      <c r="O5089" s="48">
        <v>16461</v>
      </c>
      <c r="P5089" s="21" t="s">
        <v>191</v>
      </c>
      <c r="Q5089" s="21" t="s">
        <v>6623</v>
      </c>
      <c r="R5089" s="21"/>
      <c r="S5089" s="3">
        <v>4</v>
      </c>
      <c r="T5089" s="37"/>
      <c r="U5089" s="21" t="s">
        <v>18</v>
      </c>
      <c r="V5089" s="21" t="str">
        <f>VLOOKUP(P5089,'Customer List'!B:C,2,)</f>
        <v>Chandigarh</v>
      </c>
      <c r="W5089" s="38"/>
      <c r="X5089" s="30" t="str">
        <f t="shared" si="764"/>
        <v/>
      </c>
      <c r="Y5089" s="21" t="str">
        <f t="shared" si="760"/>
        <v/>
      </c>
      <c r="Z5089" s="21" t="str">
        <f t="shared" si="761"/>
        <v>Thursday</v>
      </c>
      <c r="AA5089" s="21" t="str">
        <f t="shared" si="762"/>
        <v/>
      </c>
      <c r="AB5089" s="21" t="str">
        <f>VLOOKUP(U5089,'Currency Sheet'!A:C,3,)</f>
        <v>DOLLAR</v>
      </c>
      <c r="AC5089" s="42" t="str">
        <f>VLOOKUP(P5089,'Customer List'!B:D,3,)</f>
        <v>OutStation</v>
      </c>
    </row>
    <row r="5090" spans="1:29" x14ac:dyDescent="0.25">
      <c r="A5090" s="21">
        <f t="shared" si="765"/>
        <v>5087</v>
      </c>
      <c r="B5090" s="21" t="s">
        <v>6542</v>
      </c>
      <c r="C5090" s="30">
        <v>45993</v>
      </c>
      <c r="D5090" s="30">
        <v>46001</v>
      </c>
      <c r="E5090" s="47">
        <v>106.2</v>
      </c>
      <c r="F5090" s="47">
        <f t="shared" si="758"/>
        <v>9345.6</v>
      </c>
      <c r="G5090" s="48">
        <f t="shared" si="759"/>
        <v>9345.6</v>
      </c>
      <c r="H5090" s="21">
        <v>740173</v>
      </c>
      <c r="I5090" s="21" t="s">
        <v>6586</v>
      </c>
      <c r="J5090" s="21">
        <v>1</v>
      </c>
      <c r="K5090" s="21">
        <v>1</v>
      </c>
      <c r="L5090" s="21">
        <f t="shared" si="763"/>
        <v>0</v>
      </c>
      <c r="M5090" s="21" t="s">
        <v>6603</v>
      </c>
      <c r="N5090" s="30">
        <v>46002</v>
      </c>
      <c r="O5090" s="48">
        <v>16461</v>
      </c>
      <c r="P5090" s="21" t="s">
        <v>191</v>
      </c>
      <c r="Q5090" s="21" t="s">
        <v>6623</v>
      </c>
      <c r="R5090" s="21"/>
      <c r="S5090" s="3">
        <v>4</v>
      </c>
      <c r="T5090" s="37"/>
      <c r="U5090" s="21" t="s">
        <v>18</v>
      </c>
      <c r="V5090" s="21" t="str">
        <f>VLOOKUP(P5090,'Customer List'!B:C,2,)</f>
        <v>Chandigarh</v>
      </c>
      <c r="W5090" s="38"/>
      <c r="X5090" s="30" t="str">
        <f t="shared" si="764"/>
        <v/>
      </c>
      <c r="Y5090" s="21" t="str">
        <f t="shared" si="760"/>
        <v/>
      </c>
      <c r="Z5090" s="21" t="str">
        <f t="shared" si="761"/>
        <v>Thursday</v>
      </c>
      <c r="AA5090" s="21" t="str">
        <f t="shared" si="762"/>
        <v/>
      </c>
      <c r="AB5090" s="21" t="str">
        <f>VLOOKUP(U5090,'Currency Sheet'!A:C,3,)</f>
        <v>DOLLAR</v>
      </c>
      <c r="AC5090" s="42" t="str">
        <f>VLOOKUP(P5090,'Customer List'!B:D,3,)</f>
        <v>OutStation</v>
      </c>
    </row>
    <row r="5091" spans="1:29" x14ac:dyDescent="0.25">
      <c r="A5091" s="21">
        <f t="shared" si="765"/>
        <v>5088</v>
      </c>
      <c r="B5091" s="21" t="s">
        <v>6542</v>
      </c>
      <c r="C5091" s="30">
        <v>45993</v>
      </c>
      <c r="D5091" s="30">
        <v>46001</v>
      </c>
      <c r="E5091" s="47">
        <v>106.2</v>
      </c>
      <c r="F5091" s="47">
        <f t="shared" si="758"/>
        <v>9345.6</v>
      </c>
      <c r="G5091" s="48">
        <f t="shared" si="759"/>
        <v>9345.6</v>
      </c>
      <c r="H5091" s="21">
        <v>740177</v>
      </c>
      <c r="I5091" s="21" t="s">
        <v>6587</v>
      </c>
      <c r="J5091" s="21">
        <v>1</v>
      </c>
      <c r="K5091" s="21">
        <v>1</v>
      </c>
      <c r="L5091" s="21">
        <f t="shared" si="763"/>
        <v>0</v>
      </c>
      <c r="M5091" s="21" t="s">
        <v>6603</v>
      </c>
      <c r="N5091" s="30">
        <v>46002</v>
      </c>
      <c r="O5091" s="48">
        <v>16461</v>
      </c>
      <c r="P5091" s="21" t="s">
        <v>191</v>
      </c>
      <c r="Q5091" s="21" t="s">
        <v>6623</v>
      </c>
      <c r="R5091" s="21"/>
      <c r="S5091" s="3">
        <v>4</v>
      </c>
      <c r="T5091" s="37"/>
      <c r="U5091" s="21" t="s">
        <v>18</v>
      </c>
      <c r="V5091" s="21" t="str">
        <f>VLOOKUP(P5091,'Customer List'!B:C,2,)</f>
        <v>Chandigarh</v>
      </c>
      <c r="W5091" s="38"/>
      <c r="X5091" s="30" t="str">
        <f t="shared" si="764"/>
        <v/>
      </c>
      <c r="Y5091" s="21" t="str">
        <f t="shared" si="760"/>
        <v/>
      </c>
      <c r="Z5091" s="21" t="str">
        <f t="shared" si="761"/>
        <v>Thursday</v>
      </c>
      <c r="AA5091" s="21" t="str">
        <f t="shared" si="762"/>
        <v/>
      </c>
      <c r="AB5091" s="21" t="str">
        <f>VLOOKUP(U5091,'Currency Sheet'!A:C,3,)</f>
        <v>DOLLAR</v>
      </c>
      <c r="AC5091" s="42" t="str">
        <f>VLOOKUP(P5091,'Customer List'!B:D,3,)</f>
        <v>OutStation</v>
      </c>
    </row>
    <row r="5092" spans="1:29" x14ac:dyDescent="0.25">
      <c r="A5092" s="21">
        <f t="shared" si="765"/>
        <v>5089</v>
      </c>
      <c r="B5092" s="21" t="s">
        <v>6542</v>
      </c>
      <c r="C5092" s="30">
        <v>45993</v>
      </c>
      <c r="D5092" s="30">
        <v>46001</v>
      </c>
      <c r="E5092" s="47">
        <v>106.2</v>
      </c>
      <c r="F5092" s="47">
        <f t="shared" si="758"/>
        <v>9345.6</v>
      </c>
      <c r="G5092" s="48">
        <f t="shared" si="759"/>
        <v>9345.6</v>
      </c>
      <c r="H5092" s="21">
        <v>740178</v>
      </c>
      <c r="I5092" s="21" t="s">
        <v>6588</v>
      </c>
      <c r="J5092" s="21">
        <v>1</v>
      </c>
      <c r="K5092" s="21">
        <v>1</v>
      </c>
      <c r="L5092" s="21">
        <f t="shared" si="763"/>
        <v>0</v>
      </c>
      <c r="M5092" s="21" t="s">
        <v>6603</v>
      </c>
      <c r="N5092" s="30">
        <v>46002</v>
      </c>
      <c r="O5092" s="48">
        <v>16461</v>
      </c>
      <c r="P5092" s="21" t="s">
        <v>191</v>
      </c>
      <c r="Q5092" s="21" t="s">
        <v>6623</v>
      </c>
      <c r="R5092" s="21"/>
      <c r="S5092" s="3">
        <v>4</v>
      </c>
      <c r="T5092" s="37"/>
      <c r="U5092" s="21" t="s">
        <v>18</v>
      </c>
      <c r="V5092" s="21" t="str">
        <f>VLOOKUP(P5092,'Customer List'!B:C,2,)</f>
        <v>Chandigarh</v>
      </c>
      <c r="W5092" s="38"/>
      <c r="X5092" s="30" t="str">
        <f t="shared" si="764"/>
        <v/>
      </c>
      <c r="Y5092" s="21" t="str">
        <f t="shared" si="760"/>
        <v/>
      </c>
      <c r="Z5092" s="21" t="str">
        <f t="shared" si="761"/>
        <v>Thursday</v>
      </c>
      <c r="AA5092" s="21" t="str">
        <f t="shared" si="762"/>
        <v/>
      </c>
      <c r="AB5092" s="21" t="str">
        <f>VLOOKUP(U5092,'Currency Sheet'!A:C,3,)</f>
        <v>DOLLAR</v>
      </c>
      <c r="AC5092" s="42" t="str">
        <f>VLOOKUP(P5092,'Customer List'!B:D,3,)</f>
        <v>OutStation</v>
      </c>
    </row>
    <row r="5093" spans="1:29" x14ac:dyDescent="0.25">
      <c r="A5093" s="21">
        <f t="shared" si="765"/>
        <v>5090</v>
      </c>
      <c r="B5093" s="21" t="s">
        <v>6542</v>
      </c>
      <c r="C5093" s="30">
        <v>45993</v>
      </c>
      <c r="D5093" s="30">
        <v>46001</v>
      </c>
      <c r="E5093" s="47">
        <v>106.2</v>
      </c>
      <c r="F5093" s="47">
        <f t="shared" si="758"/>
        <v>9345.6</v>
      </c>
      <c r="G5093" s="48">
        <f t="shared" si="759"/>
        <v>9345.6</v>
      </c>
      <c r="H5093" s="21">
        <v>740179</v>
      </c>
      <c r="I5093" s="21" t="s">
        <v>6589</v>
      </c>
      <c r="J5093" s="21">
        <v>1</v>
      </c>
      <c r="K5093" s="21">
        <v>1</v>
      </c>
      <c r="L5093" s="21">
        <f t="shared" si="763"/>
        <v>0</v>
      </c>
      <c r="M5093" s="21" t="s">
        <v>6603</v>
      </c>
      <c r="N5093" s="30">
        <v>46002</v>
      </c>
      <c r="O5093" s="48">
        <v>16461</v>
      </c>
      <c r="P5093" s="21" t="s">
        <v>191</v>
      </c>
      <c r="Q5093" s="21" t="s">
        <v>6623</v>
      </c>
      <c r="R5093" s="21"/>
      <c r="S5093" s="3">
        <v>4</v>
      </c>
      <c r="T5093" s="37"/>
      <c r="U5093" s="21" t="s">
        <v>18</v>
      </c>
      <c r="V5093" s="21" t="str">
        <f>VLOOKUP(P5093,'Customer List'!B:C,2,)</f>
        <v>Chandigarh</v>
      </c>
      <c r="W5093" s="38"/>
      <c r="X5093" s="30" t="str">
        <f t="shared" si="764"/>
        <v/>
      </c>
      <c r="Y5093" s="21" t="str">
        <f t="shared" si="760"/>
        <v/>
      </c>
      <c r="Z5093" s="21" t="str">
        <f t="shared" si="761"/>
        <v>Thursday</v>
      </c>
      <c r="AA5093" s="21" t="str">
        <f t="shared" si="762"/>
        <v/>
      </c>
      <c r="AB5093" s="21" t="str">
        <f>VLOOKUP(U5093,'Currency Sheet'!A:C,3,)</f>
        <v>DOLLAR</v>
      </c>
      <c r="AC5093" s="42" t="str">
        <f>VLOOKUP(P5093,'Customer List'!B:D,3,)</f>
        <v>OutStation</v>
      </c>
    </row>
    <row r="5094" spans="1:29" x14ac:dyDescent="0.25">
      <c r="A5094" s="21">
        <f t="shared" si="765"/>
        <v>5091</v>
      </c>
      <c r="B5094" s="21" t="s">
        <v>6542</v>
      </c>
      <c r="C5094" s="30">
        <v>45993</v>
      </c>
      <c r="D5094" s="30">
        <v>46001</v>
      </c>
      <c r="E5094" s="47">
        <v>1056.5999999999999</v>
      </c>
      <c r="F5094" s="47">
        <f t="shared" si="758"/>
        <v>92980.799999999988</v>
      </c>
      <c r="G5094" s="48">
        <f t="shared" si="759"/>
        <v>92980.799999999988</v>
      </c>
      <c r="H5094" s="21">
        <v>740809</v>
      </c>
      <c r="I5094" s="21" t="s">
        <v>4833</v>
      </c>
      <c r="J5094" s="21">
        <v>1</v>
      </c>
      <c r="K5094" s="21">
        <v>1</v>
      </c>
      <c r="L5094" s="21">
        <f t="shared" si="763"/>
        <v>0</v>
      </c>
      <c r="M5094" s="21" t="s">
        <v>6674</v>
      </c>
      <c r="N5094" s="30">
        <v>46004</v>
      </c>
      <c r="O5094" s="48">
        <v>191069</v>
      </c>
      <c r="P5094" s="21" t="s">
        <v>630</v>
      </c>
      <c r="Q5094" s="21">
        <v>58159344935</v>
      </c>
      <c r="R5094" s="21"/>
      <c r="S5094" s="3">
        <v>4</v>
      </c>
      <c r="T5094" s="37"/>
      <c r="U5094" s="21" t="s">
        <v>18</v>
      </c>
      <c r="V5094" s="21" t="str">
        <f>VLOOKUP(P5094,'Customer List'!B:C,2,)</f>
        <v>Telangana</v>
      </c>
      <c r="W5094" s="38"/>
      <c r="X5094" s="30" t="str">
        <f t="shared" si="764"/>
        <v/>
      </c>
      <c r="Y5094" s="21" t="str">
        <f t="shared" si="760"/>
        <v/>
      </c>
      <c r="Z5094" s="21" t="str">
        <f t="shared" si="761"/>
        <v>Saturday</v>
      </c>
      <c r="AA5094" s="21" t="str">
        <f t="shared" si="762"/>
        <v/>
      </c>
      <c r="AB5094" s="21" t="str">
        <f>VLOOKUP(U5094,'Currency Sheet'!A:C,3,)</f>
        <v>DOLLAR</v>
      </c>
      <c r="AC5094" s="42" t="str">
        <f>VLOOKUP(P5094,'Customer List'!B:D,3,)</f>
        <v>OutStation</v>
      </c>
    </row>
    <row r="5095" spans="1:29" x14ac:dyDescent="0.25">
      <c r="A5095" s="21">
        <f t="shared" si="765"/>
        <v>5092</v>
      </c>
      <c r="B5095" s="21" t="s">
        <v>6542</v>
      </c>
      <c r="C5095" s="30">
        <v>45993</v>
      </c>
      <c r="D5095" s="30">
        <v>46001</v>
      </c>
      <c r="E5095" s="47">
        <v>1056.5999999999999</v>
      </c>
      <c r="F5095" s="47">
        <f t="shared" si="758"/>
        <v>92980.799999999988</v>
      </c>
      <c r="G5095" s="48">
        <f t="shared" si="759"/>
        <v>92980.799999999988</v>
      </c>
      <c r="H5095" s="21">
        <v>740930</v>
      </c>
      <c r="I5095" s="21" t="s">
        <v>5557</v>
      </c>
      <c r="J5095" s="21">
        <v>1</v>
      </c>
      <c r="K5095" s="21">
        <v>1</v>
      </c>
      <c r="L5095" s="21">
        <f t="shared" si="763"/>
        <v>0</v>
      </c>
      <c r="M5095" s="21" t="s">
        <v>6635</v>
      </c>
      <c r="N5095" s="30">
        <v>46003</v>
      </c>
      <c r="O5095" s="48">
        <v>149773.04999999999</v>
      </c>
      <c r="P5095" s="21" t="s">
        <v>180</v>
      </c>
      <c r="Q5095" s="21" t="s">
        <v>5959</v>
      </c>
      <c r="R5095" s="21" t="s">
        <v>6091</v>
      </c>
      <c r="S5095" s="3">
        <v>4</v>
      </c>
      <c r="T5095" s="37" t="s">
        <v>6634</v>
      </c>
      <c r="U5095" s="21" t="s">
        <v>18</v>
      </c>
      <c r="V5095" s="21" t="str">
        <f>VLOOKUP(P5095,'Customer List'!B:C,2,)</f>
        <v>Faridabad</v>
      </c>
      <c r="W5095" s="38"/>
      <c r="X5095" s="30">
        <f t="shared" si="764"/>
        <v>46003</v>
      </c>
      <c r="Y5095" s="21">
        <f t="shared" si="760"/>
        <v>0</v>
      </c>
      <c r="Z5095" s="21" t="str">
        <f t="shared" si="761"/>
        <v>Friday</v>
      </c>
      <c r="AA5095" s="21" t="str">
        <f t="shared" si="762"/>
        <v>Friday</v>
      </c>
      <c r="AB5095" s="21" t="str">
        <f>VLOOKUP(U5095,'Currency Sheet'!A:C,3,)</f>
        <v>DOLLAR</v>
      </c>
      <c r="AC5095" s="42" t="str">
        <f>VLOOKUP(P5095,'Customer List'!B:D,3,)</f>
        <v>Local</v>
      </c>
    </row>
    <row r="5096" spans="1:29" x14ac:dyDescent="0.25">
      <c r="A5096" s="21">
        <f t="shared" si="765"/>
        <v>5093</v>
      </c>
      <c r="B5096" s="21" t="s">
        <v>6542</v>
      </c>
      <c r="C5096" s="30">
        <v>45993</v>
      </c>
      <c r="D5096" s="30">
        <v>46001</v>
      </c>
      <c r="E5096" s="47">
        <v>67.2</v>
      </c>
      <c r="F5096" s="47">
        <f t="shared" si="758"/>
        <v>5913.6</v>
      </c>
      <c r="G5096" s="48">
        <f t="shared" si="759"/>
        <v>5913.6</v>
      </c>
      <c r="H5096" s="21">
        <v>791904</v>
      </c>
      <c r="I5096" s="21" t="s">
        <v>6590</v>
      </c>
      <c r="J5096" s="21">
        <v>1</v>
      </c>
      <c r="K5096" s="21"/>
      <c r="L5096" s="21">
        <f t="shared" si="763"/>
        <v>1</v>
      </c>
      <c r="M5096" s="21"/>
      <c r="N5096" s="30"/>
      <c r="O5096" s="48"/>
      <c r="P5096" s="21" t="s">
        <v>4844</v>
      </c>
      <c r="Q5096" s="21"/>
      <c r="R5096" s="21"/>
      <c r="S5096" s="3">
        <v>-20</v>
      </c>
      <c r="T5096" s="37"/>
      <c r="U5096" s="21" t="s">
        <v>18</v>
      </c>
      <c r="V5096" s="21" t="str">
        <f>VLOOKUP(P5096,'Customer List'!B:C,2,)</f>
        <v>Banglore</v>
      </c>
      <c r="W5096" s="38" t="s">
        <v>6627</v>
      </c>
      <c r="X5096" s="30" t="str">
        <f t="shared" si="764"/>
        <v/>
      </c>
      <c r="Y5096" s="21" t="str">
        <f t="shared" si="760"/>
        <v/>
      </c>
      <c r="Z5096" s="21" t="str">
        <f t="shared" si="761"/>
        <v/>
      </c>
      <c r="AA5096" s="21" t="str">
        <f t="shared" si="762"/>
        <v/>
      </c>
      <c r="AB5096" s="21" t="str">
        <f>VLOOKUP(U5096,'Currency Sheet'!A:C,3,)</f>
        <v>DOLLAR</v>
      </c>
      <c r="AC5096" s="42" t="str">
        <f>VLOOKUP(P5096,'Customer List'!B:D,3,)</f>
        <v>OutStation</v>
      </c>
    </row>
    <row r="5097" spans="1:29" x14ac:dyDescent="0.25">
      <c r="A5097" s="21">
        <f t="shared" si="765"/>
        <v>5094</v>
      </c>
      <c r="B5097" s="21" t="s">
        <v>6542</v>
      </c>
      <c r="C5097" s="30">
        <v>45993</v>
      </c>
      <c r="D5097" s="30">
        <v>46001</v>
      </c>
      <c r="E5097" s="47">
        <v>165</v>
      </c>
      <c r="F5097" s="47">
        <f t="shared" si="758"/>
        <v>14520</v>
      </c>
      <c r="G5097" s="48">
        <f t="shared" si="759"/>
        <v>14520</v>
      </c>
      <c r="H5097" s="21">
        <v>824101</v>
      </c>
      <c r="I5097" s="21" t="s">
        <v>6591</v>
      </c>
      <c r="J5097" s="21">
        <v>1</v>
      </c>
      <c r="K5097" s="21"/>
      <c r="L5097" s="21">
        <f t="shared" si="763"/>
        <v>1</v>
      </c>
      <c r="M5097" s="21"/>
      <c r="N5097" s="30"/>
      <c r="O5097" s="48"/>
      <c r="P5097" s="21" t="s">
        <v>42</v>
      </c>
      <c r="Q5097" s="21"/>
      <c r="R5097" s="21"/>
      <c r="S5097" s="3">
        <v>4</v>
      </c>
      <c r="T5097" s="37"/>
      <c r="U5097" s="21" t="s">
        <v>18</v>
      </c>
      <c r="V5097" s="21" t="str">
        <f>VLOOKUP(P5097,'Customer List'!B:C,2,)</f>
        <v>Faridabad</v>
      </c>
      <c r="W5097" s="38" t="s">
        <v>605</v>
      </c>
      <c r="X5097" s="30" t="str">
        <f t="shared" si="764"/>
        <v/>
      </c>
      <c r="Y5097" s="21" t="str">
        <f t="shared" si="760"/>
        <v/>
      </c>
      <c r="Z5097" s="21" t="str">
        <f t="shared" si="761"/>
        <v/>
      </c>
      <c r="AA5097" s="21" t="str">
        <f t="shared" si="762"/>
        <v/>
      </c>
      <c r="AB5097" s="21" t="str">
        <f>VLOOKUP(U5097,'Currency Sheet'!A:C,3,)</f>
        <v>DOLLAR</v>
      </c>
      <c r="AC5097" s="42" t="str">
        <f>VLOOKUP(P5097,'Customer List'!B:D,3,)</f>
        <v>Local</v>
      </c>
    </row>
    <row r="5098" spans="1:29" x14ac:dyDescent="0.25">
      <c r="A5098" s="21">
        <f t="shared" si="765"/>
        <v>5095</v>
      </c>
      <c r="B5098" s="21" t="s">
        <v>6542</v>
      </c>
      <c r="C5098" s="30">
        <v>45993</v>
      </c>
      <c r="D5098" s="30">
        <v>46001</v>
      </c>
      <c r="E5098" s="47">
        <v>193.8</v>
      </c>
      <c r="F5098" s="47">
        <f t="shared" si="758"/>
        <v>17054.400000000001</v>
      </c>
      <c r="G5098" s="48">
        <f t="shared" si="759"/>
        <v>17054.400000000001</v>
      </c>
      <c r="H5098" s="21">
        <v>943302</v>
      </c>
      <c r="I5098" s="21" t="s">
        <v>6592</v>
      </c>
      <c r="J5098" s="21">
        <v>1</v>
      </c>
      <c r="K5098" s="21">
        <v>1</v>
      </c>
      <c r="L5098" s="21">
        <f t="shared" si="763"/>
        <v>0</v>
      </c>
      <c r="M5098" s="21" t="s">
        <v>6684</v>
      </c>
      <c r="N5098" s="30">
        <v>46002</v>
      </c>
      <c r="O5098" s="48">
        <v>32542.25</v>
      </c>
      <c r="P5098" s="21" t="s">
        <v>3562</v>
      </c>
      <c r="Q5098" s="21" t="s">
        <v>1996</v>
      </c>
      <c r="R5098" s="21" t="s">
        <v>1996</v>
      </c>
      <c r="S5098" s="3">
        <v>4</v>
      </c>
      <c r="T5098" s="37" t="s">
        <v>6622</v>
      </c>
      <c r="U5098" s="21" t="s">
        <v>18</v>
      </c>
      <c r="V5098" s="21" t="str">
        <f>VLOOKUP(P5098,'Customer List'!B:C,2,)</f>
        <v>DELHI</v>
      </c>
      <c r="W5098" s="38"/>
      <c r="X5098" s="30">
        <f t="shared" si="764"/>
        <v>46002</v>
      </c>
      <c r="Y5098" s="21">
        <f t="shared" si="760"/>
        <v>0</v>
      </c>
      <c r="Z5098" s="21" t="str">
        <f t="shared" si="761"/>
        <v>Thursday</v>
      </c>
      <c r="AA5098" s="21" t="str">
        <f t="shared" si="762"/>
        <v>Thursday</v>
      </c>
      <c r="AB5098" s="21" t="str">
        <f>VLOOKUP(U5098,'Currency Sheet'!A:C,3,)</f>
        <v>DOLLAR</v>
      </c>
      <c r="AC5098" s="42" t="str">
        <f>VLOOKUP(P5098,'Customer List'!B:D,3,)</f>
        <v>Local</v>
      </c>
    </row>
    <row r="5099" spans="1:29" x14ac:dyDescent="0.25">
      <c r="A5099" s="21">
        <f t="shared" si="765"/>
        <v>5096</v>
      </c>
      <c r="B5099" s="21">
        <v>22039</v>
      </c>
      <c r="C5099" s="30">
        <v>45996</v>
      </c>
      <c r="D5099" s="30">
        <v>46001</v>
      </c>
      <c r="E5099" s="47">
        <v>870.98</v>
      </c>
      <c r="F5099" s="47">
        <f t="shared" si="758"/>
        <v>76646.240000000005</v>
      </c>
      <c r="G5099" s="48">
        <f t="shared" si="759"/>
        <v>76646.240000000005</v>
      </c>
      <c r="H5099" s="21" t="s">
        <v>3450</v>
      </c>
      <c r="I5099" s="21" t="s">
        <v>6594</v>
      </c>
      <c r="J5099" s="21">
        <v>1</v>
      </c>
      <c r="K5099" s="21"/>
      <c r="L5099" s="21">
        <f t="shared" si="763"/>
        <v>1</v>
      </c>
      <c r="M5099" s="21"/>
      <c r="N5099" s="30"/>
      <c r="O5099" s="48"/>
      <c r="P5099" s="21" t="s">
        <v>3464</v>
      </c>
      <c r="Q5099" s="21"/>
      <c r="R5099" s="21"/>
      <c r="S5099" s="3">
        <v>4</v>
      </c>
      <c r="T5099" s="37"/>
      <c r="U5099" s="21" t="s">
        <v>6595</v>
      </c>
      <c r="V5099" s="21" t="str">
        <f>VLOOKUP(P5099,'Customer List'!B:C,2,)</f>
        <v>PUNE</v>
      </c>
      <c r="W5099" s="38" t="s">
        <v>6625</v>
      </c>
      <c r="X5099" s="30" t="str">
        <f t="shared" si="764"/>
        <v/>
      </c>
      <c r="Y5099" s="21" t="str">
        <f t="shared" ref="Y5099" si="766">IF(X5099="", "", X5099-N5099)</f>
        <v/>
      </c>
      <c r="Z5099" s="21" t="str">
        <f t="shared" ref="Z5099" si="767">IF(N5099="", "", TEXT(N5099, "dddd"))</f>
        <v/>
      </c>
      <c r="AA5099" s="21" t="str">
        <f t="shared" ref="AA5099" si="768">IF(X5099="", "", TEXT(X5099, "dddd"))</f>
        <v/>
      </c>
      <c r="AB5099" s="21" t="str">
        <f>VLOOKUP(U5099,'Currency Sheet'!A:C,3,)</f>
        <v>DOLLAR</v>
      </c>
      <c r="AC5099" s="42" t="str">
        <f>VLOOKUP(P5099,'Customer List'!B:D,3,)</f>
        <v>OutStation</v>
      </c>
    </row>
    <row r="5100" spans="1:29" x14ac:dyDescent="0.25">
      <c r="A5100" s="21">
        <f t="shared" si="765"/>
        <v>5097</v>
      </c>
      <c r="B5100" s="21" t="s">
        <v>6596</v>
      </c>
      <c r="C5100" s="21" t="s">
        <v>6596</v>
      </c>
      <c r="D5100" s="30">
        <v>46001</v>
      </c>
      <c r="E5100" s="47">
        <v>0</v>
      </c>
      <c r="F5100" s="47" t="e">
        <f t="shared" ref="F5100" si="769">IF(AB5100="DOLLAR",E5100*88,E5100)</f>
        <v>#N/A</v>
      </c>
      <c r="G5100" s="48">
        <f>IFERROR(F5100*J5100,0)</f>
        <v>0</v>
      </c>
      <c r="H5100" s="21">
        <v>430659</v>
      </c>
      <c r="I5100" s="1"/>
      <c r="J5100" s="21">
        <v>1</v>
      </c>
      <c r="K5100" s="1"/>
      <c r="L5100" s="21">
        <f t="shared" si="763"/>
        <v>1</v>
      </c>
      <c r="M5100" s="1"/>
      <c r="N5100" s="2"/>
      <c r="O5100" s="1"/>
      <c r="P5100" s="21" t="s">
        <v>1145</v>
      </c>
      <c r="Q5100" s="21"/>
      <c r="R5100" s="21"/>
      <c r="S5100" s="3">
        <v>4</v>
      </c>
      <c r="T5100" s="59" t="s">
        <v>6597</v>
      </c>
      <c r="U5100" s="21" t="s">
        <v>3686</v>
      </c>
      <c r="V5100" s="21" t="str">
        <f>VLOOKUP(P5100,'Customer List'!B:C,2,)</f>
        <v>STOCK</v>
      </c>
      <c r="W5100" s="61" t="s">
        <v>6598</v>
      </c>
      <c r="X5100" s="30" t="str">
        <f t="shared" ref="X5100:X5109" si="770">IF(OR(R5100 = "PRIYANKA MADAM", R5100 = "DEEPAK", R5100 = "PORTER"),N5100,"")</f>
        <v/>
      </c>
      <c r="Y5100" s="21" t="str">
        <f t="shared" ref="Y5100:Y5109" si="771">IF(X5100="", "", X5100-N5100)</f>
        <v/>
      </c>
      <c r="Z5100" s="21" t="str">
        <f t="shared" ref="Z5100:Z5109" si="772">IF(N5100="", "", TEXT(N5100, "dddd"))</f>
        <v/>
      </c>
      <c r="AA5100" s="21" t="str">
        <f t="shared" ref="AA5100:AA5109" si="773">IF(X5100="", "", TEXT(X5100, "dddd"))</f>
        <v/>
      </c>
      <c r="AB5100" s="21" t="e">
        <f>VLOOKUP(U5100,'Currency Sheet'!A:C,3,)</f>
        <v>#N/A</v>
      </c>
      <c r="AC5100" s="42" t="str">
        <f>VLOOKUP(P5100,'Customer List'!B:D,3,)</f>
        <v>STOCK</v>
      </c>
    </row>
    <row r="5101" spans="1:29" x14ac:dyDescent="0.25">
      <c r="A5101" s="21">
        <f t="shared" si="765"/>
        <v>5098</v>
      </c>
      <c r="B5101" s="21" t="s">
        <v>6632</v>
      </c>
      <c r="C5101" s="30">
        <v>46000</v>
      </c>
      <c r="D5101" s="30">
        <v>46004</v>
      </c>
      <c r="E5101" s="47">
        <v>6500</v>
      </c>
      <c r="F5101" s="47">
        <f t="shared" ref="F5101:F5109" si="774">IF(AB5101="DOLLAR",E5101*88,E5101)</f>
        <v>6500</v>
      </c>
      <c r="G5101" s="48">
        <f>IFERROR(F5101*J5101,0)</f>
        <v>6500</v>
      </c>
      <c r="H5101" s="21" t="s">
        <v>2578</v>
      </c>
      <c r="I5101" s="21"/>
      <c r="J5101" s="21">
        <v>1</v>
      </c>
      <c r="K5101" s="21"/>
      <c r="L5101" s="21">
        <f t="shared" si="763"/>
        <v>1</v>
      </c>
      <c r="M5101" s="21"/>
      <c r="N5101" s="30"/>
      <c r="O5101" s="48"/>
      <c r="P5101" s="21" t="s">
        <v>1145</v>
      </c>
      <c r="Q5101" s="21"/>
      <c r="R5101" s="21"/>
      <c r="S5101" s="3" t="s">
        <v>299</v>
      </c>
      <c r="T5101" s="37"/>
      <c r="U5101" s="21" t="s">
        <v>4340</v>
      </c>
      <c r="V5101" s="21" t="str">
        <f>VLOOKUP(P5101,'Customer List'!B:C,2,)</f>
        <v>STOCK</v>
      </c>
      <c r="W5101" s="38" t="s">
        <v>1145</v>
      </c>
      <c r="X5101" s="30" t="str">
        <f t="shared" si="770"/>
        <v/>
      </c>
      <c r="Y5101" s="21" t="str">
        <f t="shared" ref="Y5101:Y5102" si="775">IF(X5101="", "", X5101-N5101)</f>
        <v/>
      </c>
      <c r="Z5101" s="21" t="str">
        <f t="shared" ref="Z5101:Z5102" si="776">IF(N5101="", "", TEXT(N5101, "dddd"))</f>
        <v/>
      </c>
      <c r="AA5101" s="21" t="str">
        <f t="shared" ref="AA5101:AA5102" si="777">IF(X5101="", "", TEXT(X5101, "dddd"))</f>
        <v/>
      </c>
      <c r="AB5101" s="21" t="str">
        <f>VLOOKUP(U5101,'Currency Sheet'!A:C,3,)</f>
        <v>INR</v>
      </c>
      <c r="AC5101" s="42" t="str">
        <f>VLOOKUP(P5101,'Customer List'!B:D,3,)</f>
        <v>STOCK</v>
      </c>
    </row>
    <row r="5102" spans="1:29" x14ac:dyDescent="0.25">
      <c r="A5102" s="21">
        <f t="shared" si="765"/>
        <v>5099</v>
      </c>
      <c r="B5102" s="21">
        <v>20251203</v>
      </c>
      <c r="C5102" s="30">
        <v>45994</v>
      </c>
      <c r="D5102" s="30">
        <v>46004</v>
      </c>
      <c r="E5102" s="47">
        <v>130</v>
      </c>
      <c r="F5102" s="47">
        <f t="shared" si="774"/>
        <v>11440</v>
      </c>
      <c r="G5102" s="48">
        <f t="shared" ref="G5102:G5109" si="778">IFERROR(F5102*J5102,0)</f>
        <v>22880</v>
      </c>
      <c r="H5102" s="21" t="s">
        <v>6647</v>
      </c>
      <c r="I5102" s="21"/>
      <c r="J5102" s="21">
        <v>2</v>
      </c>
      <c r="K5102" s="21">
        <v>2</v>
      </c>
      <c r="L5102" s="21">
        <f t="shared" si="763"/>
        <v>0</v>
      </c>
      <c r="M5102" s="21" t="s">
        <v>6688</v>
      </c>
      <c r="N5102" s="30">
        <v>46006</v>
      </c>
      <c r="O5102" s="48">
        <v>45000</v>
      </c>
      <c r="P5102" s="21" t="s">
        <v>625</v>
      </c>
      <c r="Q5102" s="21" t="s">
        <v>5959</v>
      </c>
      <c r="R5102" s="21" t="s">
        <v>6091</v>
      </c>
      <c r="S5102" s="3">
        <v>4</v>
      </c>
      <c r="T5102" s="37" t="s">
        <v>6689</v>
      </c>
      <c r="U5102" s="21" t="s">
        <v>6646</v>
      </c>
      <c r="V5102" s="21" t="str">
        <f>VLOOKUP(P5102,'Customer List'!B:C,2,)</f>
        <v>Delhi</v>
      </c>
      <c r="W5102" s="38"/>
      <c r="X5102" s="30"/>
      <c r="Y5102" s="21" t="str">
        <f t="shared" si="775"/>
        <v/>
      </c>
      <c r="Z5102" s="21" t="str">
        <f t="shared" si="776"/>
        <v>Monday</v>
      </c>
      <c r="AA5102" s="21" t="str">
        <f t="shared" si="777"/>
        <v/>
      </c>
      <c r="AB5102" s="21" t="str">
        <f>VLOOKUP(U5102,'Currency Sheet'!A:C,3,)</f>
        <v>DOLLAR</v>
      </c>
      <c r="AC5102" s="42" t="str">
        <f>VLOOKUP(P5102,'Customer List'!B:D,3,)</f>
        <v>Local</v>
      </c>
    </row>
    <row r="5103" spans="1:29" x14ac:dyDescent="0.25">
      <c r="A5103" s="21">
        <f t="shared" si="765"/>
        <v>5100</v>
      </c>
      <c r="B5103" s="21" t="s">
        <v>6653</v>
      </c>
      <c r="C5103" s="30">
        <v>45996</v>
      </c>
      <c r="D5103" s="30">
        <v>46004</v>
      </c>
      <c r="E5103" s="47">
        <v>50</v>
      </c>
      <c r="F5103" s="47">
        <f t="shared" ref="F5103:F5108" si="779">IF(AB5103="DOLLAR",E5103*88,E5103)</f>
        <v>4400</v>
      </c>
      <c r="G5103" s="48">
        <f t="shared" ref="G5103:G5108" si="780">IFERROR(F5103*J5103,0)</f>
        <v>4400</v>
      </c>
      <c r="H5103" s="21" t="s">
        <v>6648</v>
      </c>
      <c r="I5103" s="21"/>
      <c r="J5103" s="21">
        <v>1</v>
      </c>
      <c r="K5103" s="21">
        <v>1</v>
      </c>
      <c r="L5103" s="21">
        <f t="shared" si="763"/>
        <v>0</v>
      </c>
      <c r="M5103" s="21" t="s">
        <v>6668</v>
      </c>
      <c r="N5103" s="30">
        <v>46004</v>
      </c>
      <c r="O5103" s="48">
        <v>6500</v>
      </c>
      <c r="P5103" s="21" t="s">
        <v>172</v>
      </c>
      <c r="Q5103" s="21"/>
      <c r="R5103" s="21"/>
      <c r="S5103" s="3">
        <v>-20</v>
      </c>
      <c r="T5103" s="37"/>
      <c r="U5103" s="21" t="s">
        <v>5363</v>
      </c>
      <c r="V5103" s="21" t="str">
        <f>VLOOKUP(P5103,'Customer List'!B:C,2,)</f>
        <v>Kolkata</v>
      </c>
      <c r="W5103" s="38"/>
      <c r="X5103" s="30"/>
      <c r="Y5103" s="21" t="str">
        <f t="shared" ref="Y5103:Y5108" si="781">IF(X5103="", "", X5103-N5103)</f>
        <v/>
      </c>
      <c r="Z5103" s="21" t="str">
        <f t="shared" ref="Z5103:Z5108" si="782">IF(N5103="", "", TEXT(N5103, "dddd"))</f>
        <v>Saturday</v>
      </c>
      <c r="AA5103" s="21" t="str">
        <f t="shared" ref="AA5103:AA5108" si="783">IF(X5103="", "", TEXT(X5103, "dddd"))</f>
        <v/>
      </c>
      <c r="AB5103" s="21" t="str">
        <f>VLOOKUP(U5103,'Currency Sheet'!A:C,3,)</f>
        <v>DOLLAR</v>
      </c>
      <c r="AC5103" s="42" t="str">
        <f>VLOOKUP(P5103,'Customer List'!B:D,3,)</f>
        <v>OutStation</v>
      </c>
    </row>
    <row r="5104" spans="1:29" x14ac:dyDescent="0.25">
      <c r="A5104" s="21">
        <f t="shared" si="765"/>
        <v>5101</v>
      </c>
      <c r="B5104" s="21" t="s">
        <v>6653</v>
      </c>
      <c r="C5104" s="30">
        <v>45996</v>
      </c>
      <c r="D5104" s="30">
        <v>46004</v>
      </c>
      <c r="E5104" s="47">
        <v>50</v>
      </c>
      <c r="F5104" s="47">
        <f t="shared" si="779"/>
        <v>4400</v>
      </c>
      <c r="G5104" s="48">
        <f t="shared" si="780"/>
        <v>4400</v>
      </c>
      <c r="H5104" s="21" t="s">
        <v>6649</v>
      </c>
      <c r="I5104" s="21"/>
      <c r="J5104" s="21">
        <v>1</v>
      </c>
      <c r="K5104" s="21">
        <v>1</v>
      </c>
      <c r="L5104" s="21">
        <f t="shared" si="763"/>
        <v>0</v>
      </c>
      <c r="M5104" s="21" t="s">
        <v>6668</v>
      </c>
      <c r="N5104" s="30">
        <v>46004</v>
      </c>
      <c r="O5104" s="48">
        <v>6500</v>
      </c>
      <c r="P5104" s="21" t="s">
        <v>172</v>
      </c>
      <c r="Q5104" s="21"/>
      <c r="R5104" s="21"/>
      <c r="S5104" s="3">
        <v>-20</v>
      </c>
      <c r="T5104" s="37"/>
      <c r="U5104" s="21" t="s">
        <v>5363</v>
      </c>
      <c r="V5104" s="21" t="str">
        <f>VLOOKUP(P5104,'Customer List'!B:C,2,)</f>
        <v>Kolkata</v>
      </c>
      <c r="W5104" s="38"/>
      <c r="X5104" s="30"/>
      <c r="Y5104" s="21" t="str">
        <f t="shared" si="781"/>
        <v/>
      </c>
      <c r="Z5104" s="21" t="str">
        <f t="shared" si="782"/>
        <v>Saturday</v>
      </c>
      <c r="AA5104" s="21" t="str">
        <f t="shared" si="783"/>
        <v/>
      </c>
      <c r="AB5104" s="21" t="str">
        <f>VLOOKUP(U5104,'Currency Sheet'!A:C,3,)</f>
        <v>DOLLAR</v>
      </c>
      <c r="AC5104" s="42" t="str">
        <f>VLOOKUP(P5104,'Customer List'!B:D,3,)</f>
        <v>OutStation</v>
      </c>
    </row>
    <row r="5105" spans="1:29" x14ac:dyDescent="0.25">
      <c r="A5105" s="21">
        <f t="shared" si="765"/>
        <v>5102</v>
      </c>
      <c r="B5105" s="21" t="s">
        <v>6653</v>
      </c>
      <c r="C5105" s="30">
        <v>45996</v>
      </c>
      <c r="D5105" s="30">
        <v>46004</v>
      </c>
      <c r="E5105" s="47">
        <v>50</v>
      </c>
      <c r="F5105" s="47">
        <f t="shared" si="779"/>
        <v>4400</v>
      </c>
      <c r="G5105" s="48">
        <f t="shared" si="780"/>
        <v>4400</v>
      </c>
      <c r="H5105" s="21" t="s">
        <v>6650</v>
      </c>
      <c r="I5105" s="21"/>
      <c r="J5105" s="21">
        <v>1</v>
      </c>
      <c r="K5105" s="21">
        <v>1</v>
      </c>
      <c r="L5105" s="21">
        <f t="shared" si="763"/>
        <v>0</v>
      </c>
      <c r="M5105" s="21" t="s">
        <v>6668</v>
      </c>
      <c r="N5105" s="30">
        <v>46004</v>
      </c>
      <c r="O5105" s="48">
        <v>6500</v>
      </c>
      <c r="P5105" s="21" t="s">
        <v>172</v>
      </c>
      <c r="Q5105" s="21"/>
      <c r="R5105" s="21"/>
      <c r="S5105" s="3">
        <v>-20</v>
      </c>
      <c r="T5105" s="37"/>
      <c r="U5105" s="21" t="s">
        <v>5363</v>
      </c>
      <c r="V5105" s="21" t="str">
        <f>VLOOKUP(P5105,'Customer List'!B:C,2,)</f>
        <v>Kolkata</v>
      </c>
      <c r="W5105" s="38"/>
      <c r="X5105" s="30"/>
      <c r="Y5105" s="21" t="str">
        <f t="shared" si="781"/>
        <v/>
      </c>
      <c r="Z5105" s="21" t="str">
        <f t="shared" si="782"/>
        <v>Saturday</v>
      </c>
      <c r="AA5105" s="21" t="str">
        <f t="shared" si="783"/>
        <v/>
      </c>
      <c r="AB5105" s="21" t="str">
        <f>VLOOKUP(U5105,'Currency Sheet'!A:C,3,)</f>
        <v>DOLLAR</v>
      </c>
      <c r="AC5105" s="42" t="str">
        <f>VLOOKUP(P5105,'Customer List'!B:D,3,)</f>
        <v>OutStation</v>
      </c>
    </row>
    <row r="5106" spans="1:29" x14ac:dyDescent="0.25">
      <c r="A5106" s="21">
        <f t="shared" si="765"/>
        <v>5103</v>
      </c>
      <c r="B5106" s="21" t="s">
        <v>6653</v>
      </c>
      <c r="C5106" s="30">
        <v>45996</v>
      </c>
      <c r="D5106" s="30">
        <v>46004</v>
      </c>
      <c r="E5106" s="47">
        <v>50</v>
      </c>
      <c r="F5106" s="47">
        <f t="shared" si="779"/>
        <v>4400</v>
      </c>
      <c r="G5106" s="48">
        <f t="shared" si="780"/>
        <v>4400</v>
      </c>
      <c r="H5106" s="21" t="s">
        <v>6651</v>
      </c>
      <c r="I5106" s="21"/>
      <c r="J5106" s="21">
        <v>1</v>
      </c>
      <c r="K5106" s="21">
        <v>1</v>
      </c>
      <c r="L5106" s="21">
        <f t="shared" si="763"/>
        <v>0</v>
      </c>
      <c r="M5106" s="21" t="s">
        <v>6668</v>
      </c>
      <c r="N5106" s="30">
        <v>46004</v>
      </c>
      <c r="O5106" s="48">
        <v>6500</v>
      </c>
      <c r="P5106" s="21" t="s">
        <v>172</v>
      </c>
      <c r="Q5106" s="21"/>
      <c r="R5106" s="21"/>
      <c r="S5106" s="3">
        <v>-20</v>
      </c>
      <c r="T5106" s="37"/>
      <c r="U5106" s="21" t="s">
        <v>5363</v>
      </c>
      <c r="V5106" s="21" t="str">
        <f>VLOOKUP(P5106,'Customer List'!B:C,2,)</f>
        <v>Kolkata</v>
      </c>
      <c r="W5106" s="38"/>
      <c r="X5106" s="30"/>
      <c r="Y5106" s="21" t="str">
        <f t="shared" si="781"/>
        <v/>
      </c>
      <c r="Z5106" s="21" t="str">
        <f t="shared" si="782"/>
        <v>Saturday</v>
      </c>
      <c r="AA5106" s="21" t="str">
        <f t="shared" si="783"/>
        <v/>
      </c>
      <c r="AB5106" s="21" t="str">
        <f>VLOOKUP(U5106,'Currency Sheet'!A:C,3,)</f>
        <v>DOLLAR</v>
      </c>
      <c r="AC5106" s="42" t="str">
        <f>VLOOKUP(P5106,'Customer List'!B:D,3,)</f>
        <v>OutStation</v>
      </c>
    </row>
    <row r="5107" spans="1:29" x14ac:dyDescent="0.25">
      <c r="A5107" s="21">
        <f t="shared" si="765"/>
        <v>5104</v>
      </c>
      <c r="B5107" s="21" t="s">
        <v>6653</v>
      </c>
      <c r="C5107" s="30">
        <v>45996</v>
      </c>
      <c r="D5107" s="30">
        <v>46004</v>
      </c>
      <c r="E5107" s="47">
        <v>50</v>
      </c>
      <c r="F5107" s="47">
        <f t="shared" si="779"/>
        <v>4400</v>
      </c>
      <c r="G5107" s="48">
        <f t="shared" si="780"/>
        <v>4400</v>
      </c>
      <c r="H5107" s="21" t="s">
        <v>6652</v>
      </c>
      <c r="I5107" s="21"/>
      <c r="J5107" s="21">
        <v>1</v>
      </c>
      <c r="K5107" s="21">
        <v>1</v>
      </c>
      <c r="L5107" s="21">
        <f t="shared" si="763"/>
        <v>0</v>
      </c>
      <c r="M5107" s="21" t="s">
        <v>6668</v>
      </c>
      <c r="N5107" s="30">
        <v>46004</v>
      </c>
      <c r="O5107" s="48">
        <v>6500</v>
      </c>
      <c r="P5107" s="21" t="s">
        <v>172</v>
      </c>
      <c r="Q5107" s="21"/>
      <c r="R5107" s="21"/>
      <c r="S5107" s="3">
        <v>-20</v>
      </c>
      <c r="T5107" s="37"/>
      <c r="U5107" s="21" t="s">
        <v>5363</v>
      </c>
      <c r="V5107" s="21" t="str">
        <f>VLOOKUP(P5107,'Customer List'!B:C,2,)</f>
        <v>Kolkata</v>
      </c>
      <c r="W5107" s="38"/>
      <c r="X5107" s="30"/>
      <c r="Y5107" s="21" t="str">
        <f t="shared" si="781"/>
        <v/>
      </c>
      <c r="Z5107" s="21" t="str">
        <f t="shared" si="782"/>
        <v>Saturday</v>
      </c>
      <c r="AA5107" s="21" t="str">
        <f t="shared" si="783"/>
        <v/>
      </c>
      <c r="AB5107" s="21" t="str">
        <f>VLOOKUP(U5107,'Currency Sheet'!A:C,3,)</f>
        <v>DOLLAR</v>
      </c>
      <c r="AC5107" s="42" t="str">
        <f>VLOOKUP(P5107,'Customer List'!B:D,3,)</f>
        <v>OutStation</v>
      </c>
    </row>
    <row r="5108" spans="1:29" x14ac:dyDescent="0.25">
      <c r="A5108" s="21">
        <f t="shared" si="765"/>
        <v>5105</v>
      </c>
      <c r="B5108" s="21">
        <v>90235095</v>
      </c>
      <c r="C5108" s="30">
        <v>46003</v>
      </c>
      <c r="D5108" s="30">
        <v>46006</v>
      </c>
      <c r="E5108" s="47">
        <v>5</v>
      </c>
      <c r="F5108" s="47">
        <f t="shared" si="779"/>
        <v>440</v>
      </c>
      <c r="G5108" s="48">
        <f t="shared" si="780"/>
        <v>440</v>
      </c>
      <c r="H5108" s="21" t="s">
        <v>6644</v>
      </c>
      <c r="I5108" s="21"/>
      <c r="J5108" s="21">
        <v>1</v>
      </c>
      <c r="K5108" s="21"/>
      <c r="L5108" s="21">
        <f t="shared" si="763"/>
        <v>1</v>
      </c>
      <c r="M5108" s="21"/>
      <c r="N5108" s="30"/>
      <c r="O5108" s="48"/>
      <c r="P5108" s="21" t="s">
        <v>228</v>
      </c>
      <c r="Q5108" s="21"/>
      <c r="R5108" s="21"/>
      <c r="S5108" s="3">
        <v>4</v>
      </c>
      <c r="T5108" s="37"/>
      <c r="U5108" s="21" t="s">
        <v>5042</v>
      </c>
      <c r="V5108" s="21" t="str">
        <f>VLOOKUP(P5108,'Customer List'!B:C,2,)</f>
        <v>Kolkata</v>
      </c>
      <c r="W5108" s="38"/>
      <c r="X5108" s="30" t="str">
        <f t="shared" si="770"/>
        <v/>
      </c>
      <c r="Y5108" s="21" t="str">
        <f t="shared" si="781"/>
        <v/>
      </c>
      <c r="Z5108" s="21" t="str">
        <f t="shared" si="782"/>
        <v/>
      </c>
      <c r="AA5108" s="21" t="str">
        <f t="shared" si="783"/>
        <v/>
      </c>
      <c r="AB5108" s="21" t="str">
        <f>VLOOKUP(U5108,'Currency Sheet'!A:C,3,)</f>
        <v>DOLLAR</v>
      </c>
      <c r="AC5108" s="42" t="str">
        <f>VLOOKUP(P5108,'Customer List'!B:D,3,)</f>
        <v>OutStation</v>
      </c>
    </row>
    <row r="5109" spans="1:29" x14ac:dyDescent="0.25">
      <c r="A5109" s="21">
        <f t="shared" si="765"/>
        <v>5106</v>
      </c>
      <c r="B5109" s="21">
        <v>90235096</v>
      </c>
      <c r="C5109" s="30">
        <v>46003</v>
      </c>
      <c r="D5109" s="30">
        <v>46006</v>
      </c>
      <c r="E5109" s="47">
        <v>91.7</v>
      </c>
      <c r="F5109" s="47">
        <f t="shared" si="774"/>
        <v>8069.6</v>
      </c>
      <c r="G5109" s="48">
        <f t="shared" si="778"/>
        <v>8069.6</v>
      </c>
      <c r="H5109" s="21" t="s">
        <v>6645</v>
      </c>
      <c r="I5109" s="21"/>
      <c r="J5109" s="21">
        <v>1</v>
      </c>
      <c r="K5109" s="21"/>
      <c r="L5109" s="21">
        <f t="shared" si="763"/>
        <v>1</v>
      </c>
      <c r="M5109" s="21"/>
      <c r="N5109" s="30"/>
      <c r="O5109" s="48"/>
      <c r="P5109" s="21" t="s">
        <v>242</v>
      </c>
      <c r="Q5109" s="21"/>
      <c r="R5109" s="21"/>
      <c r="S5109" s="3">
        <v>4</v>
      </c>
      <c r="T5109" s="37"/>
      <c r="U5109" s="21" t="s">
        <v>5042</v>
      </c>
      <c r="V5109" s="21" t="str">
        <f>VLOOKUP(P5109,'Customer List'!B:C,2,)</f>
        <v>Mumbai</v>
      </c>
      <c r="W5109" s="38"/>
      <c r="X5109" s="30" t="str">
        <f t="shared" si="770"/>
        <v/>
      </c>
      <c r="Y5109" s="21" t="str">
        <f t="shared" si="771"/>
        <v/>
      </c>
      <c r="Z5109" s="21" t="str">
        <f t="shared" si="772"/>
        <v/>
      </c>
      <c r="AA5109" s="21" t="str">
        <f t="shared" si="773"/>
        <v/>
      </c>
      <c r="AB5109" s="21" t="str">
        <f>VLOOKUP(U5109,'Currency Sheet'!A:C,3,)</f>
        <v>DOLLAR</v>
      </c>
      <c r="AC5109" s="42" t="str">
        <f>VLOOKUP(P5109,'Customer List'!B:D,3,)</f>
        <v>OutStation</v>
      </c>
    </row>
    <row r="1048504" spans="24:24" x14ac:dyDescent="0.25">
      <c r="X1048504" s="30" t="str">
        <f t="shared" ref="X1048504" si="784">IF(OR(R1048504 = "PRIYANKA MADAM", R1048504 = "DEEPAK", R1048504 = "PORTER"),N1048504,"")</f>
        <v/>
      </c>
    </row>
  </sheetData>
  <conditionalFormatting sqref="P1049">
    <cfRule type="duplicateValues" dxfId="12" priority="65"/>
  </conditionalFormatting>
  <conditionalFormatting sqref="P1105">
    <cfRule type="duplicateValues" dxfId="11" priority="66"/>
  </conditionalFormatting>
  <conditionalFormatting sqref="P1343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9FB6C-18CB-474E-B18C-6F97021A2FF6}">
  <dimension ref="A1:F4"/>
  <sheetViews>
    <sheetView workbookViewId="0">
      <selection activeCell="A4" sqref="A4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14.5703125" bestFit="1" customWidth="1"/>
    <col min="4" max="4" width="94.85546875" customWidth="1"/>
    <col min="5" max="5" width="20.42578125" bestFit="1" customWidth="1"/>
  </cols>
  <sheetData>
    <row r="1" spans="1:6" s="58" customFormat="1" x14ac:dyDescent="0.25">
      <c r="A1" s="4" t="s">
        <v>6414</v>
      </c>
      <c r="B1" s="4" t="s">
        <v>6421</v>
      </c>
      <c r="C1" s="4" t="s">
        <v>6415</v>
      </c>
      <c r="D1" s="4" t="s">
        <v>6416</v>
      </c>
      <c r="E1" s="4" t="s">
        <v>6418</v>
      </c>
      <c r="F1" s="4" t="s">
        <v>6420</v>
      </c>
    </row>
    <row r="2" spans="1:6" x14ac:dyDescent="0.25">
      <c r="A2" s="2">
        <v>45996</v>
      </c>
      <c r="B2" s="2" t="str">
        <f>TEXT(A2,"dddd")</f>
        <v>Friday</v>
      </c>
      <c r="C2" s="1" t="s">
        <v>6417</v>
      </c>
      <c r="D2" s="1" t="s">
        <v>6436</v>
      </c>
      <c r="E2" s="1" t="s">
        <v>6419</v>
      </c>
      <c r="F2" s="1" t="s">
        <v>6437</v>
      </c>
    </row>
    <row r="3" spans="1:6" x14ac:dyDescent="0.25">
      <c r="A3" s="2">
        <v>45996</v>
      </c>
      <c r="B3" s="2" t="str">
        <f>TEXT(A3,"dddd")</f>
        <v>Friday</v>
      </c>
      <c r="C3" s="1" t="s">
        <v>6443</v>
      </c>
      <c r="D3" s="1" t="s">
        <v>6445</v>
      </c>
      <c r="E3" s="1" t="s">
        <v>6444</v>
      </c>
      <c r="F3" s="1" t="s">
        <v>6437</v>
      </c>
    </row>
    <row r="4" spans="1:6" x14ac:dyDescent="0.25">
      <c r="A4" s="2">
        <v>46000</v>
      </c>
      <c r="B4" s="2" t="str">
        <f>TEXT(A4,"dddd")</f>
        <v>Tuesday</v>
      </c>
      <c r="C4" s="1" t="s">
        <v>6432</v>
      </c>
      <c r="D4" s="1" t="s">
        <v>6433</v>
      </c>
      <c r="E4" s="1" t="s">
        <v>6434</v>
      </c>
      <c r="F4" s="1" t="s">
        <v>6435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942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942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32</v>
      </c>
      <c r="I51" s="26">
        <f t="shared" si="2"/>
        <v>75200</v>
      </c>
      <c r="J51" s="28">
        <f>SUMIFS(MasterSheet!L:L, MasterSheet!B:B, B51, MasterSheet!D:D, C51, MasterSheet!H:H, D51)</f>
        <v>31</v>
      </c>
      <c r="K51" s="28">
        <f t="shared" si="3"/>
        <v>72850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1</v>
      </c>
      <c r="I55" s="26">
        <f t="shared" si="2"/>
        <v>8000</v>
      </c>
      <c r="J55" s="28">
        <f>SUMIFS(MasterSheet!L:L, MasterSheet!B:B, B55, MasterSheet!D:D, C55, MasterSheet!H:H, D55)</f>
        <v>0</v>
      </c>
      <c r="K55" s="28">
        <f t="shared" si="3"/>
        <v>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5</v>
      </c>
      <c r="I59" s="26">
        <f t="shared" si="2"/>
        <v>42500</v>
      </c>
      <c r="J59" s="28">
        <f>SUMIFS(MasterSheet!L:L, MasterSheet!B:B, B59, MasterSheet!D:D, C59, MasterSheet!H:H, D59)</f>
        <v>0</v>
      </c>
      <c r="K59" s="28">
        <f t="shared" si="3"/>
        <v>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2</v>
      </c>
      <c r="I64" s="26">
        <f t="shared" si="2"/>
        <v>17000</v>
      </c>
      <c r="J64" s="28">
        <f>SUMIFS(MasterSheet!L:L, MasterSheet!B:B, B64, MasterSheet!D:D, C64, MasterSheet!H:H, D64)</f>
        <v>0</v>
      </c>
      <c r="K64" s="28">
        <f t="shared" si="3"/>
        <v>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1</v>
      </c>
      <c r="I1847" s="26">
        <f t="shared" si="114"/>
        <v>4491.2299999999996</v>
      </c>
      <c r="J1847" s="28">
        <f>SUMIFS(MasterSheet!L:L, MasterSheet!B:B, B1847, MasterSheet!D:D, C1847, MasterSheet!H:H, D1847)</f>
        <v>0</v>
      </c>
      <c r="K1847" s="28">
        <f t="shared" si="115"/>
        <v>0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1</v>
      </c>
      <c r="I2606" s="26">
        <f t="shared" si="162"/>
        <v>2217.6</v>
      </c>
      <c r="J2606" s="28">
        <f>SUMIFS(MasterSheet!L:L, MasterSheet!B:B, B2606, MasterSheet!D:D, C2606, MasterSheet!H:H, D2606)</f>
        <v>2</v>
      </c>
      <c r="K2606" s="28">
        <f t="shared" si="163"/>
        <v>4435.2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1</v>
      </c>
      <c r="I2779" s="26">
        <f t="shared" si="174"/>
        <v>289344</v>
      </c>
      <c r="J2779" s="28">
        <f>SUMIFS(MasterSheet!L:L, MasterSheet!B:B, B2779, MasterSheet!D:D, C2779, MasterSheet!H:H, D2779)</f>
        <v>0</v>
      </c>
      <c r="K2779" s="28">
        <f t="shared" si="175"/>
        <v>0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1</v>
      </c>
      <c r="I3147" s="26">
        <f t="shared" si="197"/>
        <v>16544</v>
      </c>
      <c r="J3147" s="28">
        <f>SUMIFS(MasterSheet!L:L, MasterSheet!B:B, B3147, MasterSheet!D:D, C3147, MasterSheet!H:H, D3147)</f>
        <v>5</v>
      </c>
      <c r="K3147" s="28">
        <f t="shared" si="198"/>
        <v>82720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3</v>
      </c>
      <c r="I3177" s="26">
        <f t="shared" si="204"/>
        <v>103857.59999999999</v>
      </c>
      <c r="J3177" s="28">
        <f>SUMIFS(MasterSheet!L:L, MasterSheet!B:B, B3177, MasterSheet!D:D, C3177, MasterSheet!H:H, D3177)</f>
        <v>0</v>
      </c>
      <c r="K3177" s="28">
        <f t="shared" si="205"/>
        <v>0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1</v>
      </c>
      <c r="I4233" s="26">
        <f t="shared" si="274"/>
        <v>3080</v>
      </c>
      <c r="J4233" s="28">
        <f>SUMIFS(MasterSheet!L:L, MasterSheet!B:B, B4233, MasterSheet!D:D, C4233, MasterSheet!H:H, D4233)</f>
        <v>0</v>
      </c>
      <c r="K4233" s="28">
        <f t="shared" si="275"/>
        <v>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8</v>
      </c>
      <c r="I4490" s="26">
        <f t="shared" si="290"/>
        <v>156288</v>
      </c>
      <c r="J4490" s="28">
        <f>SUMIFS(MasterSheet!L:L, MasterSheet!B:B, B4490, MasterSheet!D:D, C4490, MasterSheet!H:H, D4490)</f>
        <v>2</v>
      </c>
      <c r="K4490" s="28">
        <f t="shared" si="291"/>
        <v>39072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1</v>
      </c>
      <c r="I4532" s="26">
        <f t="shared" si="290"/>
        <v>1047.75</v>
      </c>
      <c r="J4532" s="28">
        <f>SUMIFS(MasterSheet!L:L, MasterSheet!B:B, B4532, MasterSheet!D:D, C4532, MasterSheet!H:H, D4532)</f>
        <v>0</v>
      </c>
      <c r="K4532" s="28">
        <f t="shared" si="291"/>
        <v>0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1</v>
      </c>
      <c r="I4545" s="26">
        <f t="shared" si="294"/>
        <v>7000</v>
      </c>
      <c r="J4545" s="28">
        <f>SUMIFS(MasterSheet!L:L, MasterSheet!B:B, B4545, MasterSheet!D:D, C4545, MasterSheet!H:H, D4545)</f>
        <v>1</v>
      </c>
      <c r="K4545" s="28">
        <f t="shared" si="295"/>
        <v>7000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1</v>
      </c>
      <c r="I4546" s="26">
        <f t="shared" si="294"/>
        <v>7920</v>
      </c>
      <c r="J4546" s="28">
        <f>SUMIFS(MasterSheet!L:L, MasterSheet!B:B, B4546, MasterSheet!D:D, C4546, MasterSheet!H:H, D4546)</f>
        <v>1</v>
      </c>
      <c r="K4546" s="28">
        <f t="shared" si="295"/>
        <v>7920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180E03---E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1</v>
      </c>
      <c r="I4549" s="26">
        <f t="shared" si="294"/>
        <v>6500</v>
      </c>
      <c r="J4549" s="28">
        <f>SUMIFS(MasterSheet!L:L, MasterSheet!B:B, B4549, MasterSheet!D:D, C4549, MasterSheet!H:H, D4549)</f>
        <v>0</v>
      </c>
      <c r="K4549" s="28">
        <f t="shared" si="295"/>
        <v>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1</v>
      </c>
      <c r="I4550" s="26">
        <f t="shared" si="294"/>
        <v>16000</v>
      </c>
      <c r="J4550" s="28">
        <f>SUMIFS(MasterSheet!L:L, MasterSheet!B:B, B4550, MasterSheet!D:D, C4550, MasterSheet!H:H, D4550)</f>
        <v>0</v>
      </c>
      <c r="K4550" s="28">
        <f t="shared" si="295"/>
        <v>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1</v>
      </c>
      <c r="I4551" s="26">
        <f t="shared" si="294"/>
        <v>6500</v>
      </c>
      <c r="J4551" s="28">
        <f>SUMIFS(MasterSheet!L:L, MasterSheet!B:B, B4551, MasterSheet!D:D, C4551, MasterSheet!H:H, D4551)</f>
        <v>0</v>
      </c>
      <c r="K4551" s="28">
        <f t="shared" si="295"/>
        <v>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 t="str">
        <v>INV251203-004</v>
      </c>
      <c r="C4647" s="31">
        <v>45996</v>
      </c>
      <c r="D4647" s="23" t="str">
        <v>TMPY-06877</v>
      </c>
    </row>
    <row r="4648" spans="2:4" x14ac:dyDescent="0.25">
      <c r="B4648" s="23" t="str">
        <v>INV251203-005</v>
      </c>
      <c r="C4648" s="31">
        <v>45996</v>
      </c>
      <c r="D4648" s="23" t="str">
        <v>T3123</v>
      </c>
    </row>
    <row r="4649" spans="2:4" x14ac:dyDescent="0.25">
      <c r="B4649" s="23" t="str">
        <v>INV251203-005</v>
      </c>
      <c r="C4649" s="31">
        <v>45996</v>
      </c>
      <c r="D4649" s="23" t="str">
        <v>T10765</v>
      </c>
    </row>
    <row r="4650" spans="2:4" x14ac:dyDescent="0.25">
      <c r="B4650" s="23" t="str">
        <v>INV251203-006</v>
      </c>
      <c r="C4650" s="31">
        <v>45996</v>
      </c>
      <c r="D4650" s="23" t="str">
        <v>TN2346</v>
      </c>
    </row>
    <row r="4651" spans="2:4" x14ac:dyDescent="0.25">
      <c r="B4651" s="23" t="str">
        <v>INV251203-006</v>
      </c>
      <c r="C4651" s="31">
        <v>45996</v>
      </c>
      <c r="D4651" s="23" t="str">
        <v>T8526</v>
      </c>
    </row>
    <row r="4652" spans="2:4" x14ac:dyDescent="0.25">
      <c r="B4652" s="23" t="str">
        <v>INV251203-006</v>
      </c>
      <c r="C4652" s="31">
        <v>45996</v>
      </c>
      <c r="D4652" s="23" t="str">
        <v>T19521</v>
      </c>
    </row>
    <row r="4653" spans="2:4" x14ac:dyDescent="0.25">
      <c r="B4653" s="23" t="str">
        <v>INV251203-006</v>
      </c>
      <c r="C4653" s="31">
        <v>45996</v>
      </c>
      <c r="D4653" s="23" t="str">
        <v>T3726</v>
      </c>
    </row>
    <row r="4654" spans="2:4" x14ac:dyDescent="0.25">
      <c r="B4654" s="23" t="str">
        <v>INV251203-007</v>
      </c>
      <c r="C4654" s="31">
        <v>45996</v>
      </c>
      <c r="D4654" s="23" t="str">
        <v>TQ0302</v>
      </c>
    </row>
    <row r="4655" spans="2:4" x14ac:dyDescent="0.25">
      <c r="B4655" s="23" t="str">
        <v>INV251203-007</v>
      </c>
      <c r="C4655" s="31">
        <v>45996</v>
      </c>
      <c r="D4655" s="23" t="str">
        <v>T20845</v>
      </c>
    </row>
    <row r="4656" spans="2:4" x14ac:dyDescent="0.25">
      <c r="B4656" s="23">
        <v>182590</v>
      </c>
      <c r="C4656" s="31">
        <v>45996</v>
      </c>
      <c r="D4656" s="23" t="str">
        <v>BE0241</v>
      </c>
    </row>
    <row r="4657" spans="2:4" x14ac:dyDescent="0.25">
      <c r="B4657" s="23">
        <v>182590</v>
      </c>
      <c r="C4657" s="31">
        <v>45996</v>
      </c>
      <c r="D4657" s="23" t="str">
        <v>BE0379</v>
      </c>
    </row>
    <row r="4658" spans="2:4" x14ac:dyDescent="0.25">
      <c r="B4658" s="23">
        <v>182590</v>
      </c>
      <c r="C4658" s="31">
        <v>45996</v>
      </c>
      <c r="D4658" s="23" t="str">
        <v>BE0089</v>
      </c>
    </row>
    <row r="4659" spans="2:4" x14ac:dyDescent="0.25">
      <c r="B4659" s="23">
        <v>90234842</v>
      </c>
      <c r="C4659" s="31">
        <v>45999</v>
      </c>
      <c r="D4659" s="23" t="str">
        <v>A140-118B</v>
      </c>
    </row>
    <row r="4660" spans="2:4" x14ac:dyDescent="0.25">
      <c r="B4660" s="23">
        <v>90234843</v>
      </c>
      <c r="C4660" s="31">
        <v>45999</v>
      </c>
      <c r="D4660" s="23" t="str">
        <v>A10-126</v>
      </c>
    </row>
    <row r="4661" spans="2:4" x14ac:dyDescent="0.25">
      <c r="B4661" s="23">
        <v>90234841</v>
      </c>
      <c r="C4661" s="31">
        <v>45999</v>
      </c>
      <c r="D4661" s="23" t="str">
        <v>A300-856A</v>
      </c>
    </row>
    <row r="4662" spans="2:4" x14ac:dyDescent="0.25">
      <c r="B4662" s="23">
        <v>90234844</v>
      </c>
      <c r="C4662" s="31">
        <v>45999</v>
      </c>
      <c r="D4662" s="23" t="str">
        <v>A301-862A-T</v>
      </c>
    </row>
    <row r="4663" spans="2:4" x14ac:dyDescent="0.25">
      <c r="B4663" s="23" t="str">
        <v>O120425IN3333372G</v>
      </c>
      <c r="C4663" s="31">
        <v>46000</v>
      </c>
      <c r="D4663" s="23" t="str">
        <v>L-018267-02-0005</v>
      </c>
    </row>
    <row r="4664" spans="2:4" x14ac:dyDescent="0.25">
      <c r="B4664" s="23" t="str">
        <v>O120425IN3333372G</v>
      </c>
      <c r="C4664" s="31">
        <v>46000</v>
      </c>
      <c r="D4664" s="23" t="str">
        <v>L-019068-01-0005</v>
      </c>
    </row>
    <row r="4665" spans="2:4" x14ac:dyDescent="0.25">
      <c r="B4665" s="23" t="str">
        <v>O120425IN3333372G</v>
      </c>
      <c r="C4665" s="31">
        <v>46000</v>
      </c>
      <c r="D4665" s="23" t="str">
        <v>D-064838-02-0005</v>
      </c>
    </row>
    <row r="4666" spans="2:4" x14ac:dyDescent="0.25">
      <c r="B4666" s="23" t="str">
        <v>O120425IN3333372G</v>
      </c>
      <c r="C4666" s="31">
        <v>46000</v>
      </c>
      <c r="D4666" s="23" t="str">
        <v>R-030589-00-0005</v>
      </c>
    </row>
    <row r="4667" spans="2:4" x14ac:dyDescent="0.25">
      <c r="B4667" s="23" t="str">
        <v>O120425IN3333372G</v>
      </c>
      <c r="C4667" s="31">
        <v>46000</v>
      </c>
      <c r="D4667" s="23" t="str">
        <v>L-013828-02-0005</v>
      </c>
    </row>
    <row r="4668" spans="2:4" x14ac:dyDescent="0.25">
      <c r="B4668" s="23" t="str">
        <v>O120425IN3333372G</v>
      </c>
      <c r="C4668" s="31">
        <v>46000</v>
      </c>
      <c r="D4668" s="23" t="str">
        <v>L-008630-00-0005</v>
      </c>
    </row>
    <row r="4669" spans="2:4" x14ac:dyDescent="0.25">
      <c r="B4669" s="23" t="str">
        <v>O120425IN3333372G</v>
      </c>
      <c r="C4669" s="31">
        <v>46000</v>
      </c>
      <c r="D4669" s="23" t="str">
        <v>D-001810-01-05</v>
      </c>
    </row>
    <row r="4670" spans="2:4" x14ac:dyDescent="0.25">
      <c r="B4670" s="23" t="str">
        <v>O120425IN3333372G</v>
      </c>
      <c r="C4670" s="31">
        <v>46000</v>
      </c>
      <c r="D4670" s="23" t="str">
        <v>D-011025-01-0005</v>
      </c>
    </row>
    <row r="4671" spans="2:4" x14ac:dyDescent="0.25">
      <c r="B4671" s="23" t="str">
        <v>O120425IN3333372G</v>
      </c>
      <c r="C4671" s="31">
        <v>46000</v>
      </c>
      <c r="D4671" s="23" t="str">
        <v>D-001140-01-05</v>
      </c>
    </row>
    <row r="4672" spans="2:4" x14ac:dyDescent="0.25">
      <c r="B4672" s="23" t="str">
        <v>O120425IN3333372G</v>
      </c>
      <c r="C4672" s="31">
        <v>46000</v>
      </c>
      <c r="D4672" s="23" t="str">
        <v>L-003935-00-0020</v>
      </c>
    </row>
    <row r="4673" spans="2:4" x14ac:dyDescent="0.25">
      <c r="B4673" s="23" t="str">
        <v>O120425IN3333372G</v>
      </c>
      <c r="C4673" s="31">
        <v>46000</v>
      </c>
      <c r="D4673" s="23" t="str">
        <v>L-065359-01-0020</v>
      </c>
    </row>
    <row r="4674" spans="2:4" x14ac:dyDescent="0.25">
      <c r="B4674" s="23" t="str">
        <v>O120425IN3333372G</v>
      </c>
      <c r="C4674" s="31">
        <v>46000</v>
      </c>
      <c r="D4674" s="23" t="str">
        <v>L-003544-00-0020</v>
      </c>
    </row>
    <row r="4675" spans="2:4" x14ac:dyDescent="0.25">
      <c r="B4675" s="23" t="str">
        <v>O120425IN3333372G</v>
      </c>
      <c r="C4675" s="31">
        <v>46000</v>
      </c>
      <c r="D4675" s="23" t="str">
        <v>L-040794-01-0020</v>
      </c>
    </row>
    <row r="4676" spans="2:4" x14ac:dyDescent="0.25">
      <c r="B4676" s="23" t="str">
        <v>O120425IN3333372G</v>
      </c>
      <c r="C4676" s="31">
        <v>46000</v>
      </c>
      <c r="D4676" s="23" t="str">
        <v>L-012453-00-0005</v>
      </c>
    </row>
    <row r="4677" spans="2:4" x14ac:dyDescent="0.25">
      <c r="B4677" s="23" t="str">
        <v>O120425IN3333372G</v>
      </c>
      <c r="C4677" s="31">
        <v>46000</v>
      </c>
      <c r="D4677" s="23" t="str">
        <v>L-003282-02-0005</v>
      </c>
    </row>
    <row r="4678" spans="2:4" x14ac:dyDescent="0.25">
      <c r="B4678" s="23" t="str">
        <v>O120425IN3333372G</v>
      </c>
      <c r="C4678" s="31">
        <v>46000</v>
      </c>
      <c r="D4678" s="23" t="str">
        <v>L-009101-00-0005</v>
      </c>
    </row>
    <row r="4679" spans="2:4" x14ac:dyDescent="0.25">
      <c r="B4679" s="23" t="str">
        <v>O120425IN3333372G</v>
      </c>
      <c r="C4679" s="31">
        <v>46000</v>
      </c>
      <c r="D4679" s="23" t="str">
        <v>YSC4515-202487662</v>
      </c>
    </row>
    <row r="4680" spans="2:4" x14ac:dyDescent="0.25">
      <c r="B4680" s="23" t="str">
        <v>O120425IN3333372G</v>
      </c>
      <c r="C4680" s="31">
        <v>46000</v>
      </c>
      <c r="D4680" s="23" t="str">
        <v>YSC1073-213591488</v>
      </c>
    </row>
    <row r="4681" spans="2:4" x14ac:dyDescent="0.25">
      <c r="B4681" s="23" t="str">
        <v>O120425IN3333372G</v>
      </c>
      <c r="C4681" s="31">
        <v>46000</v>
      </c>
      <c r="D4681" s="23" t="str">
        <v>VSC11714</v>
      </c>
    </row>
    <row r="4682" spans="2:4" x14ac:dyDescent="0.25">
      <c r="B4682" s="23" t="str">
        <v>O120425IN3333372G</v>
      </c>
      <c r="C4682" s="31">
        <v>46000</v>
      </c>
      <c r="D4682" s="23" t="str">
        <v>OEC4987-213605766</v>
      </c>
    </row>
    <row r="4683" spans="2:4" x14ac:dyDescent="0.25">
      <c r="B4683" s="23" t="str">
        <v>O120425IN3333372G</v>
      </c>
      <c r="C4683" s="31">
        <v>46000</v>
      </c>
      <c r="D4683" s="23" t="str">
        <v>OEC4987-213605767</v>
      </c>
    </row>
    <row r="4684" spans="2:4" x14ac:dyDescent="0.25">
      <c r="B4684" s="23" t="str">
        <v>O120425IN3333372G</v>
      </c>
      <c r="C4684" s="31">
        <v>46000</v>
      </c>
      <c r="D4684" s="23" t="str">
        <v>OEC4987-200826507</v>
      </c>
    </row>
    <row r="4685" spans="2:4" x14ac:dyDescent="0.25">
      <c r="B4685" s="23" t="str">
        <v>O120425IN3333372G</v>
      </c>
      <c r="C4685" s="31">
        <v>46000</v>
      </c>
      <c r="D4685" s="23" t="str">
        <v>SB-P-LV-101-10</v>
      </c>
    </row>
    <row r="4686" spans="2:4" x14ac:dyDescent="0.25">
      <c r="B4686" s="23" t="str">
        <v>O120425IN3333372G</v>
      </c>
      <c r="C4686" s="31">
        <v>46000</v>
      </c>
      <c r="D4686" s="23" t="str">
        <v>SB-P-LV-101-12</v>
      </c>
    </row>
    <row r="4687" spans="2:4" x14ac:dyDescent="0.25">
      <c r="B4687" s="23" t="str">
        <v>O120425IN3333372G</v>
      </c>
      <c r="C4687" s="31">
        <v>46000</v>
      </c>
      <c r="D4687" s="23" t="str">
        <v>T-2001-01</v>
      </c>
    </row>
    <row r="4688" spans="2:4" x14ac:dyDescent="0.25">
      <c r="B4688" s="23" t="str">
        <v>INV8938</v>
      </c>
      <c r="C4688" s="31">
        <v>46000</v>
      </c>
      <c r="D4688" s="23">
        <v>52408</v>
      </c>
    </row>
    <row r="4689" spans="2:4" x14ac:dyDescent="0.25">
      <c r="B4689" s="23" t="str">
        <v>INV8938</v>
      </c>
      <c r="C4689" s="31">
        <v>46000</v>
      </c>
      <c r="D4689" s="23">
        <v>52409</v>
      </c>
    </row>
    <row r="4690" spans="2:4" x14ac:dyDescent="0.25">
      <c r="B4690" s="23" t="str">
        <v>INV8938</v>
      </c>
      <c r="C4690" s="31">
        <v>46000</v>
      </c>
      <c r="D4690" s="23">
        <v>52407</v>
      </c>
    </row>
    <row r="4691" spans="2:4" x14ac:dyDescent="0.25">
      <c r="B4691" s="23" t="str">
        <v>INV8938</v>
      </c>
      <c r="C4691" s="31">
        <v>46000</v>
      </c>
      <c r="D4691" s="23">
        <v>52301</v>
      </c>
    </row>
    <row r="4692" spans="2:4" x14ac:dyDescent="0.25">
      <c r="B4692" s="23" t="str">
        <v>INV8938</v>
      </c>
      <c r="C4692" s="31">
        <v>46000</v>
      </c>
      <c r="D4692" s="23">
        <v>79315</v>
      </c>
    </row>
    <row r="4693" spans="2:4" x14ac:dyDescent="0.25">
      <c r="B4693" s="23" t="str">
        <v>INV8938</v>
      </c>
      <c r="C4693" s="31">
        <v>46000</v>
      </c>
      <c r="D4693" s="23">
        <v>79282</v>
      </c>
    </row>
    <row r="4694" spans="2:4" x14ac:dyDescent="0.25">
      <c r="B4694" s="23" t="str">
        <v>INV8938</v>
      </c>
      <c r="C4694" s="31">
        <v>46000</v>
      </c>
      <c r="D4694" s="23">
        <v>72053</v>
      </c>
    </row>
    <row r="4695" spans="2:4" x14ac:dyDescent="0.25">
      <c r="B4695" s="23" t="str">
        <v>INV8938</v>
      </c>
      <c r="C4695" s="31">
        <v>46000</v>
      </c>
      <c r="D4695" s="23" t="str">
        <v>27614-2</v>
      </c>
    </row>
    <row r="4696" spans="2:4" x14ac:dyDescent="0.25">
      <c r="B4696" s="23" t="str">
        <v>INV8938</v>
      </c>
      <c r="C4696" s="31">
        <v>46000</v>
      </c>
      <c r="D4696" s="23">
        <v>60619</v>
      </c>
    </row>
    <row r="4697" spans="2:4" x14ac:dyDescent="0.25">
      <c r="B4697" s="23">
        <v>182819</v>
      </c>
      <c r="C4697" s="31">
        <v>46000</v>
      </c>
      <c r="D4697" s="23" t="str">
        <v>BE0146</v>
      </c>
    </row>
    <row r="4698" spans="2:4" x14ac:dyDescent="0.25">
      <c r="B4698" s="23">
        <v>182819</v>
      </c>
      <c r="C4698" s="31">
        <v>46000</v>
      </c>
      <c r="D4698" s="23" t="str">
        <v>BE0024</v>
      </c>
    </row>
    <row r="4699" spans="2:4" x14ac:dyDescent="0.25">
      <c r="B4699" s="23">
        <v>923864</v>
      </c>
      <c r="C4699" s="31">
        <v>46000</v>
      </c>
      <c r="D4699" s="23" t="str">
        <v>MBS637980</v>
      </c>
    </row>
    <row r="4700" spans="2:4" x14ac:dyDescent="0.25">
      <c r="B4700" s="23">
        <v>923864</v>
      </c>
      <c r="C4700" s="31">
        <v>46000</v>
      </c>
      <c r="D4700" s="23" t="str">
        <v>MBS636253</v>
      </c>
    </row>
    <row r="4701" spans="2:4" x14ac:dyDescent="0.25">
      <c r="B4701" s="23" t="str">
        <v>EED121585</v>
      </c>
      <c r="C4701" s="31">
        <v>46000</v>
      </c>
      <c r="D4701" s="23">
        <v>100437</v>
      </c>
    </row>
    <row r="4702" spans="2:4" x14ac:dyDescent="0.25">
      <c r="B4702" s="23" t="str">
        <v>EED121585</v>
      </c>
      <c r="C4702" s="31">
        <v>46000</v>
      </c>
      <c r="D4702" s="23">
        <v>101226</v>
      </c>
    </row>
    <row r="4703" spans="2:4" x14ac:dyDescent="0.25">
      <c r="B4703" s="23" t="str">
        <v>EED121585</v>
      </c>
      <c r="C4703" s="31">
        <v>46000</v>
      </c>
      <c r="D4703" s="23">
        <v>103043</v>
      </c>
    </row>
    <row r="4704" spans="2:4" x14ac:dyDescent="0.25">
      <c r="B4704" s="23" t="str">
        <v>EED121585</v>
      </c>
      <c r="C4704" s="31">
        <v>46000</v>
      </c>
      <c r="D4704" s="23">
        <v>103208</v>
      </c>
    </row>
    <row r="4705" spans="2:4" x14ac:dyDescent="0.25">
      <c r="B4705" s="23" t="str">
        <v>EED121585</v>
      </c>
      <c r="C4705" s="31">
        <v>46000</v>
      </c>
      <c r="D4705" s="23">
        <v>103212</v>
      </c>
    </row>
    <row r="4706" spans="2:4" x14ac:dyDescent="0.25">
      <c r="B4706" s="23" t="str">
        <v>EED121585</v>
      </c>
      <c r="C4706" s="31">
        <v>46000</v>
      </c>
      <c r="D4706" s="23">
        <v>103221</v>
      </c>
    </row>
    <row r="4707" spans="2:4" x14ac:dyDescent="0.25">
      <c r="B4707" s="23" t="str">
        <v>EED121585</v>
      </c>
      <c r="C4707" s="31">
        <v>46000</v>
      </c>
      <c r="D4707" s="23">
        <v>104431</v>
      </c>
    </row>
    <row r="4708" spans="2:4" x14ac:dyDescent="0.25">
      <c r="B4708" s="23" t="str">
        <v>EED121585</v>
      </c>
      <c r="C4708" s="31">
        <v>46000</v>
      </c>
      <c r="D4708" s="23">
        <v>104541</v>
      </c>
    </row>
    <row r="4709" spans="2:4" x14ac:dyDescent="0.25">
      <c r="B4709" s="23" t="str">
        <v>EED121585</v>
      </c>
      <c r="C4709" s="31">
        <v>46000</v>
      </c>
      <c r="D4709" s="23">
        <v>104706</v>
      </c>
    </row>
    <row r="4710" spans="2:4" x14ac:dyDescent="0.25">
      <c r="B4710" s="23" t="str">
        <v>EED121585</v>
      </c>
      <c r="C4710" s="31">
        <v>46000</v>
      </c>
      <c r="D4710" s="23">
        <v>104743</v>
      </c>
    </row>
    <row r="4711" spans="2:4" x14ac:dyDescent="0.25">
      <c r="B4711" s="23" t="str">
        <v>EED121585</v>
      </c>
      <c r="C4711" s="31">
        <v>46000</v>
      </c>
      <c r="D4711" s="23">
        <v>105006</v>
      </c>
    </row>
    <row r="4712" spans="2:4" x14ac:dyDescent="0.25">
      <c r="B4712" s="23" t="str">
        <v>EED121585</v>
      </c>
      <c r="C4712" s="31">
        <v>46000</v>
      </c>
      <c r="D4712" s="23">
        <v>105826</v>
      </c>
    </row>
    <row r="4713" spans="2:4" x14ac:dyDescent="0.25">
      <c r="B4713" s="23" t="str">
        <v>EED121585</v>
      </c>
      <c r="C4713" s="31">
        <v>46000</v>
      </c>
      <c r="D4713" s="23">
        <v>107219</v>
      </c>
    </row>
    <row r="4714" spans="2:4" x14ac:dyDescent="0.25">
      <c r="B4714" s="23" t="str">
        <v>EED121585</v>
      </c>
      <c r="C4714" s="31">
        <v>46000</v>
      </c>
      <c r="D4714" s="23">
        <v>108418</v>
      </c>
    </row>
    <row r="4715" spans="2:4" x14ac:dyDescent="0.25">
      <c r="B4715" s="23" t="str">
        <v>EED121585</v>
      </c>
      <c r="C4715" s="31">
        <v>46000</v>
      </c>
      <c r="D4715" s="23">
        <v>108716</v>
      </c>
    </row>
    <row r="4716" spans="2:4" x14ac:dyDescent="0.25">
      <c r="B4716" s="23" t="str">
        <v>EED121585</v>
      </c>
      <c r="C4716" s="31">
        <v>46000</v>
      </c>
      <c r="D4716" s="23">
        <v>116208</v>
      </c>
    </row>
    <row r="4717" spans="2:4" x14ac:dyDescent="0.25">
      <c r="B4717" s="23" t="str">
        <v>EED121585</v>
      </c>
      <c r="C4717" s="31">
        <v>46000</v>
      </c>
      <c r="D4717" s="23">
        <v>116212</v>
      </c>
    </row>
    <row r="4718" spans="2:4" x14ac:dyDescent="0.25">
      <c r="B4718" s="23" t="str">
        <v>EED121585</v>
      </c>
      <c r="C4718" s="31">
        <v>46000</v>
      </c>
      <c r="D4718" s="23">
        <v>120105</v>
      </c>
    </row>
    <row r="4719" spans="2:4" x14ac:dyDescent="0.25">
      <c r="B4719" s="23" t="str">
        <v>EED121585</v>
      </c>
      <c r="C4719" s="31">
        <v>46000</v>
      </c>
      <c r="D4719" s="23">
        <v>122524</v>
      </c>
    </row>
    <row r="4720" spans="2:4" x14ac:dyDescent="0.25">
      <c r="B4720" s="23" t="str">
        <v>EED121585</v>
      </c>
      <c r="C4720" s="31">
        <v>46000</v>
      </c>
      <c r="D4720" s="23">
        <v>123116</v>
      </c>
    </row>
    <row r="4721" spans="2:4" x14ac:dyDescent="0.25">
      <c r="B4721" s="23" t="str">
        <v>EED121585</v>
      </c>
      <c r="C4721" s="31">
        <v>46000</v>
      </c>
      <c r="D4721" s="23">
        <v>123117</v>
      </c>
    </row>
    <row r="4722" spans="2:4" x14ac:dyDescent="0.25">
      <c r="B4722" s="23" t="str">
        <v>EED121585</v>
      </c>
      <c r="C4722" s="31">
        <v>46000</v>
      </c>
      <c r="D4722" s="23">
        <v>124608</v>
      </c>
    </row>
    <row r="4723" spans="2:4" x14ac:dyDescent="0.25">
      <c r="B4723" s="23" t="str">
        <v>EED121585</v>
      </c>
      <c r="C4723" s="31">
        <v>46000</v>
      </c>
      <c r="D4723" s="23">
        <v>126505</v>
      </c>
    </row>
    <row r="4724" spans="2:4" x14ac:dyDescent="0.25">
      <c r="B4724" s="23" t="str">
        <v>EED121585</v>
      </c>
      <c r="C4724" s="31">
        <v>46000</v>
      </c>
      <c r="D4724" s="23">
        <v>127215</v>
      </c>
    </row>
    <row r="4725" spans="2:4" x14ac:dyDescent="0.25">
      <c r="B4725" s="23" t="str">
        <v>EED121585</v>
      </c>
      <c r="C4725" s="31">
        <v>46000</v>
      </c>
      <c r="D4725" s="23">
        <v>127627</v>
      </c>
    </row>
    <row r="4726" spans="2:4" x14ac:dyDescent="0.25">
      <c r="B4726" s="23" t="str">
        <v>EED121585</v>
      </c>
      <c r="C4726" s="31">
        <v>46000</v>
      </c>
      <c r="D4726" s="23">
        <v>135019</v>
      </c>
    </row>
    <row r="4727" spans="2:4" x14ac:dyDescent="0.25">
      <c r="B4727" s="23" t="str">
        <v>EED121585</v>
      </c>
      <c r="C4727" s="31">
        <v>46000</v>
      </c>
      <c r="D4727" s="23">
        <v>152423</v>
      </c>
    </row>
    <row r="4728" spans="2:4" x14ac:dyDescent="0.25">
      <c r="B4728" s="23" t="str">
        <v>EED121585</v>
      </c>
      <c r="C4728" s="31">
        <v>46000</v>
      </c>
      <c r="D4728" s="23">
        <v>158003</v>
      </c>
    </row>
    <row r="4729" spans="2:4" x14ac:dyDescent="0.25">
      <c r="B4729" s="23" t="str">
        <v>EED121585</v>
      </c>
      <c r="C4729" s="31">
        <v>46000</v>
      </c>
      <c r="D4729" s="23">
        <v>201805</v>
      </c>
    </row>
    <row r="4730" spans="2:4" x14ac:dyDescent="0.25">
      <c r="B4730" s="23" t="str">
        <v>EED121585</v>
      </c>
      <c r="C4730" s="31">
        <v>46000</v>
      </c>
      <c r="D4730" s="23">
        <v>202216</v>
      </c>
    </row>
    <row r="4731" spans="2:4" x14ac:dyDescent="0.25">
      <c r="B4731" s="23" t="str">
        <v>EED121585</v>
      </c>
      <c r="C4731" s="31">
        <v>46000</v>
      </c>
      <c r="D4731" s="23">
        <v>300507</v>
      </c>
    </row>
    <row r="4732" spans="2:4" x14ac:dyDescent="0.25">
      <c r="B4732" s="23" t="str">
        <v>EED121585</v>
      </c>
      <c r="C4732" s="31">
        <v>46000</v>
      </c>
      <c r="D4732" s="23">
        <v>301924</v>
      </c>
    </row>
    <row r="4733" spans="2:4" x14ac:dyDescent="0.25">
      <c r="B4733" s="23" t="str">
        <v>EED121585</v>
      </c>
      <c r="C4733" s="31">
        <v>46000</v>
      </c>
      <c r="D4733" s="23">
        <v>302044</v>
      </c>
    </row>
    <row r="4734" spans="2:4" x14ac:dyDescent="0.25">
      <c r="B4734" s="23" t="str">
        <v>EED121585</v>
      </c>
      <c r="C4734" s="31">
        <v>46000</v>
      </c>
      <c r="D4734" s="23">
        <v>303505</v>
      </c>
    </row>
    <row r="4735" spans="2:4" x14ac:dyDescent="0.25">
      <c r="B4735" s="23" t="str">
        <v>EED121585</v>
      </c>
      <c r="C4735" s="31">
        <v>46000</v>
      </c>
      <c r="D4735" s="23">
        <v>303735</v>
      </c>
    </row>
    <row r="4736" spans="2:4" x14ac:dyDescent="0.25">
      <c r="B4736" s="23" t="str">
        <v>EED121585</v>
      </c>
      <c r="C4736" s="31">
        <v>46000</v>
      </c>
      <c r="D4736" s="23">
        <v>304024</v>
      </c>
    </row>
    <row r="4737" spans="2:4" x14ac:dyDescent="0.25">
      <c r="B4737" s="23" t="str">
        <v>EED121585</v>
      </c>
      <c r="C4737" s="31">
        <v>46000</v>
      </c>
      <c r="D4737" s="23">
        <v>313225</v>
      </c>
    </row>
    <row r="4738" spans="2:4" x14ac:dyDescent="0.25">
      <c r="B4738" s="23" t="str">
        <v>EED121585</v>
      </c>
      <c r="C4738" s="31">
        <v>46000</v>
      </c>
      <c r="D4738" s="23">
        <v>324215</v>
      </c>
    </row>
    <row r="4739" spans="2:4" x14ac:dyDescent="0.25">
      <c r="B4739" s="23" t="str">
        <v>EED121585</v>
      </c>
      <c r="C4739" s="31">
        <v>46000</v>
      </c>
      <c r="D4739" s="23">
        <v>343503</v>
      </c>
    </row>
    <row r="4740" spans="2:4" x14ac:dyDescent="0.25">
      <c r="B4740" s="23" t="str">
        <v>EED121585</v>
      </c>
      <c r="C4740" s="31">
        <v>46000</v>
      </c>
      <c r="D4740" s="23">
        <v>343625</v>
      </c>
    </row>
    <row r="4741" spans="2:4" x14ac:dyDescent="0.25">
      <c r="B4741" s="23" t="str">
        <v>EED121585</v>
      </c>
      <c r="C4741" s="31">
        <v>46000</v>
      </c>
      <c r="D4741" s="23">
        <v>348505</v>
      </c>
    </row>
    <row r="4742" spans="2:4" x14ac:dyDescent="0.25">
      <c r="B4742" s="23" t="str">
        <v>EED121585</v>
      </c>
      <c r="C4742" s="31">
        <v>46000</v>
      </c>
      <c r="D4742" s="23">
        <v>349114</v>
      </c>
    </row>
    <row r="4743" spans="2:4" x14ac:dyDescent="0.25">
      <c r="B4743" s="23" t="str">
        <v>EED121585</v>
      </c>
      <c r="C4743" s="31">
        <v>46000</v>
      </c>
      <c r="D4743" s="23">
        <v>362532</v>
      </c>
    </row>
    <row r="4744" spans="2:4" x14ac:dyDescent="0.25">
      <c r="B4744" s="23" t="str">
        <v>EED121585</v>
      </c>
      <c r="C4744" s="31">
        <v>46000</v>
      </c>
      <c r="D4744" s="23">
        <v>384403</v>
      </c>
    </row>
    <row r="4745" spans="2:4" x14ac:dyDescent="0.25">
      <c r="B4745" s="23" t="str">
        <v>EED121585</v>
      </c>
      <c r="C4745" s="31">
        <v>46000</v>
      </c>
      <c r="D4745" s="23">
        <v>396409</v>
      </c>
    </row>
    <row r="4746" spans="2:4" x14ac:dyDescent="0.25">
      <c r="B4746" s="23" t="str">
        <v>EED121585</v>
      </c>
      <c r="C4746" s="31">
        <v>46000</v>
      </c>
      <c r="D4746" s="23">
        <v>400402</v>
      </c>
    </row>
    <row r="4747" spans="2:4" x14ac:dyDescent="0.25">
      <c r="B4747" s="23" t="str">
        <v>EED121585</v>
      </c>
      <c r="C4747" s="31">
        <v>46000</v>
      </c>
      <c r="D4747" s="23">
        <v>405707</v>
      </c>
    </row>
    <row r="4748" spans="2:4" x14ac:dyDescent="0.25">
      <c r="B4748" s="23" t="str">
        <v>EED121585</v>
      </c>
      <c r="C4748" s="31">
        <v>46000</v>
      </c>
      <c r="D4748" s="23">
        <v>406521</v>
      </c>
    </row>
    <row r="4749" spans="2:4" x14ac:dyDescent="0.25">
      <c r="B4749" s="23" t="str">
        <v>EED121585</v>
      </c>
      <c r="C4749" s="31">
        <v>46000</v>
      </c>
      <c r="D4749" s="23">
        <v>421501</v>
      </c>
    </row>
    <row r="4750" spans="2:4" x14ac:dyDescent="0.25">
      <c r="B4750" s="23" t="str">
        <v>EED121585</v>
      </c>
      <c r="C4750" s="31">
        <v>46000</v>
      </c>
      <c r="D4750" s="23">
        <v>423001</v>
      </c>
    </row>
    <row r="4751" spans="2:4" x14ac:dyDescent="0.25">
      <c r="B4751" s="23" t="str">
        <v>EED121585</v>
      </c>
      <c r="C4751" s="31">
        <v>46000</v>
      </c>
      <c r="D4751" s="23">
        <v>423109</v>
      </c>
    </row>
    <row r="4752" spans="2:4" x14ac:dyDescent="0.25">
      <c r="B4752" s="23" t="str">
        <v>EED121585</v>
      </c>
      <c r="C4752" s="31">
        <v>46000</v>
      </c>
      <c r="D4752" s="23">
        <v>514418</v>
      </c>
    </row>
    <row r="4753" spans="2:4" x14ac:dyDescent="0.25">
      <c r="B4753" s="23" t="str">
        <v>EED121585</v>
      </c>
      <c r="C4753" s="31">
        <v>46000</v>
      </c>
      <c r="D4753" s="23">
        <v>532101</v>
      </c>
    </row>
    <row r="4754" spans="2:4" x14ac:dyDescent="0.25">
      <c r="B4754" s="23" t="str">
        <v>EED121585</v>
      </c>
      <c r="C4754" s="31">
        <v>46000</v>
      </c>
      <c r="D4754" s="23">
        <v>550502</v>
      </c>
    </row>
    <row r="4755" spans="2:4" x14ac:dyDescent="0.25">
      <c r="B4755" s="23" t="str">
        <v>EED121585</v>
      </c>
      <c r="C4755" s="31">
        <v>46000</v>
      </c>
      <c r="D4755" s="23">
        <v>567903</v>
      </c>
    </row>
    <row r="4756" spans="2:4" x14ac:dyDescent="0.25">
      <c r="B4756" s="23" t="str">
        <v>EED121585</v>
      </c>
      <c r="C4756" s="31">
        <v>46000</v>
      </c>
      <c r="D4756" s="23">
        <v>640908</v>
      </c>
    </row>
    <row r="4757" spans="2:4" x14ac:dyDescent="0.25">
      <c r="B4757" s="23" t="str">
        <v>EED121585</v>
      </c>
      <c r="C4757" s="31">
        <v>46000</v>
      </c>
      <c r="D4757" s="23">
        <v>663104</v>
      </c>
    </row>
    <row r="4758" spans="2:4" x14ac:dyDescent="0.25">
      <c r="B4758" s="23" t="str">
        <v>EED121585</v>
      </c>
      <c r="C4758" s="31">
        <v>46000</v>
      </c>
      <c r="D4758" s="23">
        <v>740809</v>
      </c>
    </row>
    <row r="4759" spans="2:4" x14ac:dyDescent="0.25">
      <c r="B4759" s="23" t="str">
        <v>EED121585</v>
      </c>
      <c r="C4759" s="31">
        <v>46000</v>
      </c>
      <c r="D4759" s="23">
        <v>740930</v>
      </c>
    </row>
    <row r="4760" spans="2:4" x14ac:dyDescent="0.25">
      <c r="B4760" s="23" t="str">
        <v>EED121484</v>
      </c>
      <c r="C4760" s="31">
        <v>46001</v>
      </c>
      <c r="D4760" s="23">
        <v>100222</v>
      </c>
    </row>
    <row r="4761" spans="2:4" x14ac:dyDescent="0.25">
      <c r="B4761" s="23" t="str">
        <v>EED121484</v>
      </c>
      <c r="C4761" s="31">
        <v>46001</v>
      </c>
      <c r="D4761" s="23">
        <v>100229</v>
      </c>
    </row>
    <row r="4762" spans="2:4" x14ac:dyDescent="0.25">
      <c r="B4762" s="23" t="str">
        <v>EED121484</v>
      </c>
      <c r="C4762" s="31">
        <v>46001</v>
      </c>
      <c r="D4762" s="23">
        <v>100273</v>
      </c>
    </row>
    <row r="4763" spans="2:4" x14ac:dyDescent="0.25">
      <c r="B4763" s="23" t="str">
        <v>EED121484</v>
      </c>
      <c r="C4763" s="31">
        <v>46001</v>
      </c>
      <c r="D4763" s="23">
        <v>100412</v>
      </c>
    </row>
    <row r="4764" spans="2:4" x14ac:dyDescent="0.25">
      <c r="B4764" s="23" t="str">
        <v>EED121484</v>
      </c>
      <c r="C4764" s="31">
        <v>46001</v>
      </c>
      <c r="D4764" s="23">
        <v>100433</v>
      </c>
    </row>
    <row r="4765" spans="2:4" x14ac:dyDescent="0.25">
      <c r="B4765" s="23" t="str">
        <v>EED121484</v>
      </c>
      <c r="C4765" s="31">
        <v>46001</v>
      </c>
      <c r="D4765" s="23">
        <v>100451</v>
      </c>
    </row>
    <row r="4766" spans="2:4" x14ac:dyDescent="0.25">
      <c r="B4766" s="23" t="str">
        <v>EED121484</v>
      </c>
      <c r="C4766" s="31">
        <v>46001</v>
      </c>
      <c r="D4766" s="23">
        <v>100453</v>
      </c>
    </row>
    <row r="4767" spans="2:4" x14ac:dyDescent="0.25">
      <c r="B4767" s="23" t="str">
        <v>EED121484</v>
      </c>
      <c r="C4767" s="31">
        <v>46001</v>
      </c>
      <c r="D4767" s="23">
        <v>100714</v>
      </c>
    </row>
    <row r="4768" spans="2:4" x14ac:dyDescent="0.25">
      <c r="B4768" s="23" t="str">
        <v>EED121484</v>
      </c>
      <c r="C4768" s="31">
        <v>46001</v>
      </c>
      <c r="D4768" s="23">
        <v>100733</v>
      </c>
    </row>
    <row r="4769" spans="2:4" x14ac:dyDescent="0.25">
      <c r="B4769" s="23" t="str">
        <v>EED121484</v>
      </c>
      <c r="C4769" s="31">
        <v>46001</v>
      </c>
      <c r="D4769" s="23">
        <v>100759</v>
      </c>
    </row>
    <row r="4770" spans="2:4" x14ac:dyDescent="0.25">
      <c r="B4770" s="23" t="str">
        <v>EED121484</v>
      </c>
      <c r="C4770" s="31">
        <v>46001</v>
      </c>
      <c r="D4770" s="23">
        <v>101228</v>
      </c>
    </row>
    <row r="4771" spans="2:4" x14ac:dyDescent="0.25">
      <c r="B4771" s="23" t="str">
        <v>EED121484</v>
      </c>
      <c r="C4771" s="31">
        <v>46001</v>
      </c>
      <c r="D4771" s="23">
        <v>101256</v>
      </c>
    </row>
    <row r="4772" spans="2:4" x14ac:dyDescent="0.25">
      <c r="B4772" s="23" t="str">
        <v>EED121484</v>
      </c>
      <c r="C4772" s="31">
        <v>46001</v>
      </c>
      <c r="D4772" s="23">
        <v>101908</v>
      </c>
    </row>
    <row r="4773" spans="2:4" x14ac:dyDescent="0.25">
      <c r="B4773" s="23" t="str">
        <v>EED121484</v>
      </c>
      <c r="C4773" s="31">
        <v>46001</v>
      </c>
      <c r="D4773" s="23">
        <v>102202</v>
      </c>
    </row>
    <row r="4774" spans="2:4" x14ac:dyDescent="0.25">
      <c r="B4774" s="23" t="str">
        <v>EED121484</v>
      </c>
      <c r="C4774" s="31">
        <v>46001</v>
      </c>
      <c r="D4774" s="23">
        <v>103012</v>
      </c>
    </row>
    <row r="4775" spans="2:4" x14ac:dyDescent="0.25">
      <c r="B4775" s="23" t="str">
        <v>EED121484</v>
      </c>
      <c r="C4775" s="31">
        <v>46001</v>
      </c>
      <c r="D4775" s="23">
        <v>103123</v>
      </c>
    </row>
    <row r="4776" spans="2:4" x14ac:dyDescent="0.25">
      <c r="B4776" s="23" t="str">
        <v>EED121484</v>
      </c>
      <c r="C4776" s="31">
        <v>46001</v>
      </c>
      <c r="D4776" s="23">
        <v>103129</v>
      </c>
    </row>
    <row r="4777" spans="2:4" x14ac:dyDescent="0.25">
      <c r="B4777" s="23" t="str">
        <v>EED121484</v>
      </c>
      <c r="C4777" s="31">
        <v>46001</v>
      </c>
      <c r="D4777" s="23">
        <v>103138</v>
      </c>
    </row>
    <row r="4778" spans="2:4" x14ac:dyDescent="0.25">
      <c r="B4778" s="23" t="str">
        <v>EED121484</v>
      </c>
      <c r="C4778" s="31">
        <v>46001</v>
      </c>
      <c r="D4778" s="23">
        <v>103149</v>
      </c>
    </row>
    <row r="4779" spans="2:4" x14ac:dyDescent="0.25">
      <c r="B4779" s="23" t="str">
        <v>EED121484</v>
      </c>
      <c r="C4779" s="31">
        <v>46001</v>
      </c>
      <c r="D4779" s="23">
        <v>103210</v>
      </c>
    </row>
    <row r="4780" spans="2:4" x14ac:dyDescent="0.25">
      <c r="B4780" s="23" t="str">
        <v>EED121484</v>
      </c>
      <c r="C4780" s="31">
        <v>46001</v>
      </c>
      <c r="D4780" s="23">
        <v>103233</v>
      </c>
    </row>
    <row r="4781" spans="2:4" x14ac:dyDescent="0.25">
      <c r="B4781" s="23" t="str">
        <v>EED121484</v>
      </c>
      <c r="C4781" s="31">
        <v>46001</v>
      </c>
      <c r="D4781" s="23">
        <v>103260</v>
      </c>
    </row>
    <row r="4782" spans="2:4" x14ac:dyDescent="0.25">
      <c r="B4782" s="23" t="str">
        <v>EED121484</v>
      </c>
      <c r="C4782" s="31">
        <v>46001</v>
      </c>
      <c r="D4782" s="23">
        <v>103425</v>
      </c>
    </row>
    <row r="4783" spans="2:4" x14ac:dyDescent="0.25">
      <c r="B4783" s="23" t="str">
        <v>EED121484</v>
      </c>
      <c r="C4783" s="31">
        <v>46001</v>
      </c>
      <c r="D4783" s="23">
        <v>103510</v>
      </c>
    </row>
    <row r="4784" spans="2:4" x14ac:dyDescent="0.25">
      <c r="B4784" s="23" t="str">
        <v>EED121484</v>
      </c>
      <c r="C4784" s="31">
        <v>46001</v>
      </c>
      <c r="D4784" s="23">
        <v>103519</v>
      </c>
    </row>
    <row r="4785" spans="2:4" x14ac:dyDescent="0.25">
      <c r="B4785" s="23" t="str">
        <v>EED121484</v>
      </c>
      <c r="C4785" s="31">
        <v>46001</v>
      </c>
      <c r="D4785" s="23">
        <v>104512</v>
      </c>
    </row>
    <row r="4786" spans="2:4" x14ac:dyDescent="0.25">
      <c r="B4786" s="23" t="str">
        <v>EED121484</v>
      </c>
      <c r="C4786" s="31">
        <v>46001</v>
      </c>
      <c r="D4786" s="23">
        <v>104522</v>
      </c>
    </row>
    <row r="4787" spans="2:4" x14ac:dyDescent="0.25">
      <c r="B4787" s="23" t="str">
        <v>EED121484</v>
      </c>
      <c r="C4787" s="31">
        <v>46001</v>
      </c>
      <c r="D4787" s="23">
        <v>104717</v>
      </c>
    </row>
    <row r="4788" spans="2:4" x14ac:dyDescent="0.25">
      <c r="B4788" s="23" t="str">
        <v>EED121484</v>
      </c>
      <c r="C4788" s="31">
        <v>46001</v>
      </c>
      <c r="D4788" s="23">
        <v>105811</v>
      </c>
    </row>
    <row r="4789" spans="2:4" x14ac:dyDescent="0.25">
      <c r="B4789" s="23" t="str">
        <v>EED121484</v>
      </c>
      <c r="C4789" s="31">
        <v>46001</v>
      </c>
      <c r="D4789" s="23">
        <v>105825</v>
      </c>
    </row>
    <row r="4790" spans="2:4" x14ac:dyDescent="0.25">
      <c r="B4790" s="23" t="str">
        <v>EED121484</v>
      </c>
      <c r="C4790" s="31">
        <v>46001</v>
      </c>
      <c r="D4790" s="23">
        <v>107215</v>
      </c>
    </row>
    <row r="4791" spans="2:4" x14ac:dyDescent="0.25">
      <c r="B4791" s="23" t="str">
        <v>EED121484</v>
      </c>
      <c r="C4791" s="31">
        <v>46001</v>
      </c>
      <c r="D4791" s="23">
        <v>108127</v>
      </c>
    </row>
    <row r="4792" spans="2:4" x14ac:dyDescent="0.25">
      <c r="B4792" s="23" t="str">
        <v>EED121484</v>
      </c>
      <c r="C4792" s="31">
        <v>46001</v>
      </c>
      <c r="D4792" s="23">
        <v>108445</v>
      </c>
    </row>
    <row r="4793" spans="2:4" x14ac:dyDescent="0.25">
      <c r="B4793" s="23" t="str">
        <v>EED121484</v>
      </c>
      <c r="C4793" s="31">
        <v>46001</v>
      </c>
      <c r="D4793" s="23">
        <v>109003</v>
      </c>
    </row>
    <row r="4794" spans="2:4" x14ac:dyDescent="0.25">
      <c r="B4794" s="23" t="str">
        <v>EED121484</v>
      </c>
      <c r="C4794" s="31">
        <v>46001</v>
      </c>
      <c r="D4794" s="23">
        <v>109814</v>
      </c>
    </row>
    <row r="4795" spans="2:4" x14ac:dyDescent="0.25">
      <c r="B4795" s="23" t="str">
        <v>EED121484</v>
      </c>
      <c r="C4795" s="31">
        <v>46001</v>
      </c>
      <c r="D4795" s="23">
        <v>115538</v>
      </c>
    </row>
    <row r="4796" spans="2:4" x14ac:dyDescent="0.25">
      <c r="B4796" s="23" t="str">
        <v>EED121484</v>
      </c>
      <c r="C4796" s="31">
        <v>46001</v>
      </c>
      <c r="D4796" s="23">
        <v>115918</v>
      </c>
    </row>
    <row r="4797" spans="2:4" x14ac:dyDescent="0.25">
      <c r="B4797" s="23" t="str">
        <v>EED121484</v>
      </c>
      <c r="C4797" s="31">
        <v>46001</v>
      </c>
      <c r="D4797" s="23">
        <v>116425</v>
      </c>
    </row>
    <row r="4798" spans="2:4" x14ac:dyDescent="0.25">
      <c r="B4798" s="23" t="str">
        <v>EED121484</v>
      </c>
      <c r="C4798" s="31">
        <v>46001</v>
      </c>
      <c r="D4798" s="23">
        <v>117309</v>
      </c>
    </row>
    <row r="4799" spans="2:4" x14ac:dyDescent="0.25">
      <c r="B4799" s="23" t="str">
        <v>EED121484</v>
      </c>
      <c r="C4799" s="31">
        <v>46001</v>
      </c>
      <c r="D4799" s="23">
        <v>117334</v>
      </c>
    </row>
    <row r="4800" spans="2:4" x14ac:dyDescent="0.25">
      <c r="B4800" s="23" t="str">
        <v>EED121484</v>
      </c>
      <c r="C4800" s="31">
        <v>46001</v>
      </c>
      <c r="D4800" s="23">
        <v>118227</v>
      </c>
    </row>
    <row r="4801" spans="2:4" x14ac:dyDescent="0.25">
      <c r="B4801" s="23" t="str">
        <v>EED121484</v>
      </c>
      <c r="C4801" s="31">
        <v>46001</v>
      </c>
      <c r="D4801" s="23">
        <v>121129</v>
      </c>
    </row>
    <row r="4802" spans="2:4" x14ac:dyDescent="0.25">
      <c r="B4802" s="23" t="str">
        <v>EED121484</v>
      </c>
      <c r="C4802" s="31">
        <v>46001</v>
      </c>
      <c r="D4802" s="23">
        <v>122207</v>
      </c>
    </row>
    <row r="4803" spans="2:4" x14ac:dyDescent="0.25">
      <c r="B4803" s="23" t="str">
        <v>EED121484</v>
      </c>
      <c r="C4803" s="31">
        <v>46001</v>
      </c>
      <c r="D4803" s="23">
        <v>123109</v>
      </c>
    </row>
    <row r="4804" spans="2:4" x14ac:dyDescent="0.25">
      <c r="B4804" s="23" t="str">
        <v>EED121484</v>
      </c>
      <c r="C4804" s="31">
        <v>46001</v>
      </c>
      <c r="D4804" s="23">
        <v>123113</v>
      </c>
    </row>
    <row r="4805" spans="2:4" x14ac:dyDescent="0.25">
      <c r="B4805" s="23" t="str">
        <v>EED121484</v>
      </c>
      <c r="C4805" s="31">
        <v>46001</v>
      </c>
      <c r="D4805" s="23">
        <v>125618</v>
      </c>
    </row>
    <row r="4806" spans="2:4" x14ac:dyDescent="0.25">
      <c r="B4806" s="23" t="str">
        <v>EED121484</v>
      </c>
      <c r="C4806" s="31">
        <v>46001</v>
      </c>
      <c r="D4806" s="23">
        <v>126522</v>
      </c>
    </row>
    <row r="4807" spans="2:4" x14ac:dyDescent="0.25">
      <c r="B4807" s="23" t="str">
        <v>EED121484</v>
      </c>
      <c r="C4807" s="31">
        <v>46001</v>
      </c>
      <c r="D4807" s="23">
        <v>128005</v>
      </c>
    </row>
    <row r="4808" spans="2:4" x14ac:dyDescent="0.25">
      <c r="B4808" s="23" t="str">
        <v>EED121484</v>
      </c>
      <c r="C4808" s="31">
        <v>46001</v>
      </c>
      <c r="D4808" s="23">
        <v>128023</v>
      </c>
    </row>
    <row r="4809" spans="2:4" x14ac:dyDescent="0.25">
      <c r="B4809" s="23" t="str">
        <v>EED121484</v>
      </c>
      <c r="C4809" s="31">
        <v>46001</v>
      </c>
      <c r="D4809" s="23">
        <v>133921</v>
      </c>
    </row>
    <row r="4810" spans="2:4" x14ac:dyDescent="0.25">
      <c r="B4810" s="23" t="str">
        <v>EED121484</v>
      </c>
      <c r="C4810" s="31">
        <v>46001</v>
      </c>
      <c r="D4810" s="23">
        <v>135205</v>
      </c>
    </row>
    <row r="4811" spans="2:4" x14ac:dyDescent="0.25">
      <c r="B4811" s="23" t="str">
        <v>EED121484</v>
      </c>
      <c r="C4811" s="31">
        <v>46001</v>
      </c>
      <c r="D4811" s="23">
        <v>135259</v>
      </c>
    </row>
    <row r="4812" spans="2:4" x14ac:dyDescent="0.25">
      <c r="B4812" s="23" t="str">
        <v>EED121484</v>
      </c>
      <c r="C4812" s="31">
        <v>46001</v>
      </c>
      <c r="D4812" s="23">
        <v>135311</v>
      </c>
    </row>
    <row r="4813" spans="2:4" x14ac:dyDescent="0.25">
      <c r="B4813" s="23" t="str">
        <v>EED121484</v>
      </c>
      <c r="C4813" s="31">
        <v>46001</v>
      </c>
      <c r="D4813" s="23">
        <v>138418</v>
      </c>
    </row>
    <row r="4814" spans="2:4" x14ac:dyDescent="0.25">
      <c r="B4814" s="23" t="str">
        <v>EED121484</v>
      </c>
      <c r="C4814" s="31">
        <v>46001</v>
      </c>
      <c r="D4814" s="23">
        <v>141211</v>
      </c>
    </row>
    <row r="4815" spans="2:4" x14ac:dyDescent="0.25">
      <c r="B4815" s="23" t="str">
        <v>EED121484</v>
      </c>
      <c r="C4815" s="31">
        <v>46001</v>
      </c>
      <c r="D4815" s="23">
        <v>144603</v>
      </c>
    </row>
    <row r="4816" spans="2:4" x14ac:dyDescent="0.25">
      <c r="B4816" s="23" t="str">
        <v>EED121484</v>
      </c>
      <c r="C4816" s="31">
        <v>46001</v>
      </c>
      <c r="D4816" s="23">
        <v>145521</v>
      </c>
    </row>
    <row r="4817" spans="2:4" x14ac:dyDescent="0.25">
      <c r="B4817" s="23" t="str">
        <v>EED121484</v>
      </c>
      <c r="C4817" s="31">
        <v>46001</v>
      </c>
      <c r="D4817" s="23">
        <v>145522</v>
      </c>
    </row>
    <row r="4818" spans="2:4" x14ac:dyDescent="0.25">
      <c r="B4818" s="23" t="str">
        <v>EED121484</v>
      </c>
      <c r="C4818" s="31">
        <v>46001</v>
      </c>
      <c r="D4818" s="23">
        <v>145525</v>
      </c>
    </row>
    <row r="4819" spans="2:4" x14ac:dyDescent="0.25">
      <c r="B4819" s="23" t="str">
        <v>EED121484</v>
      </c>
      <c r="C4819" s="31">
        <v>46001</v>
      </c>
      <c r="D4819" s="23">
        <v>145533</v>
      </c>
    </row>
    <row r="4820" spans="2:4" x14ac:dyDescent="0.25">
      <c r="B4820" s="23" t="str">
        <v>EED121484</v>
      </c>
      <c r="C4820" s="31">
        <v>46001</v>
      </c>
      <c r="D4820" s="23">
        <v>146517</v>
      </c>
    </row>
    <row r="4821" spans="2:4" x14ac:dyDescent="0.25">
      <c r="B4821" s="23" t="str">
        <v>EED121484</v>
      </c>
      <c r="C4821" s="31">
        <v>46001</v>
      </c>
      <c r="D4821" s="23">
        <v>146606</v>
      </c>
    </row>
    <row r="4822" spans="2:4" x14ac:dyDescent="0.25">
      <c r="B4822" s="23" t="str">
        <v>EED121484</v>
      </c>
      <c r="C4822" s="31">
        <v>46001</v>
      </c>
      <c r="D4822" s="23">
        <v>150906</v>
      </c>
    </row>
    <row r="4823" spans="2:4" x14ac:dyDescent="0.25">
      <c r="B4823" s="23" t="str">
        <v>EED121484</v>
      </c>
      <c r="C4823" s="31">
        <v>46001</v>
      </c>
      <c r="D4823" s="23">
        <v>153406</v>
      </c>
    </row>
    <row r="4824" spans="2:4" x14ac:dyDescent="0.25">
      <c r="B4824" s="23" t="str">
        <v>EED121484</v>
      </c>
      <c r="C4824" s="31">
        <v>46001</v>
      </c>
      <c r="D4824" s="23">
        <v>154316</v>
      </c>
    </row>
    <row r="4825" spans="2:4" x14ac:dyDescent="0.25">
      <c r="B4825" s="23" t="str">
        <v>EED121484</v>
      </c>
      <c r="C4825" s="31">
        <v>46001</v>
      </c>
      <c r="D4825" s="23">
        <v>155519</v>
      </c>
    </row>
    <row r="4826" spans="2:4" x14ac:dyDescent="0.25">
      <c r="B4826" s="23" t="str">
        <v>EED121484</v>
      </c>
      <c r="C4826" s="31">
        <v>46001</v>
      </c>
      <c r="D4826" s="23">
        <v>155527</v>
      </c>
    </row>
    <row r="4827" spans="2:4" x14ac:dyDescent="0.25">
      <c r="B4827" s="23" t="str">
        <v>EED121484</v>
      </c>
      <c r="C4827" s="31">
        <v>46001</v>
      </c>
      <c r="D4827" s="23">
        <v>157305</v>
      </c>
    </row>
    <row r="4828" spans="2:4" x14ac:dyDescent="0.25">
      <c r="B4828" s="23" t="str">
        <v>EED121484</v>
      </c>
      <c r="C4828" s="31">
        <v>46001</v>
      </c>
      <c r="D4828" s="23">
        <v>158105</v>
      </c>
    </row>
    <row r="4829" spans="2:4" x14ac:dyDescent="0.25">
      <c r="B4829" s="23" t="str">
        <v>EED121484</v>
      </c>
      <c r="C4829" s="31">
        <v>46001</v>
      </c>
      <c r="D4829" s="23">
        <v>159408</v>
      </c>
    </row>
    <row r="4830" spans="2:4" x14ac:dyDescent="0.25">
      <c r="B4830" s="23" t="str">
        <v>EED121484</v>
      </c>
      <c r="C4830" s="31">
        <v>46001</v>
      </c>
      <c r="D4830" s="23">
        <v>285205</v>
      </c>
    </row>
    <row r="4831" spans="2:4" x14ac:dyDescent="0.25">
      <c r="B4831" s="23" t="str">
        <v>EED121484</v>
      </c>
      <c r="C4831" s="31">
        <v>46001</v>
      </c>
      <c r="D4831" s="23">
        <v>300406</v>
      </c>
    </row>
    <row r="4832" spans="2:4" x14ac:dyDescent="0.25">
      <c r="B4832" s="23" t="str">
        <v>EED121484</v>
      </c>
      <c r="C4832" s="31">
        <v>46001</v>
      </c>
      <c r="D4832" s="23">
        <v>300408</v>
      </c>
    </row>
    <row r="4833" spans="2:4" x14ac:dyDescent="0.25">
      <c r="B4833" s="23" t="str">
        <v>EED121484</v>
      </c>
      <c r="C4833" s="31">
        <v>46001</v>
      </c>
      <c r="D4833" s="23">
        <v>302244</v>
      </c>
    </row>
    <row r="4834" spans="2:4" x14ac:dyDescent="0.25">
      <c r="B4834" s="23" t="str">
        <v>EED121484</v>
      </c>
      <c r="C4834" s="31">
        <v>46001</v>
      </c>
      <c r="D4834" s="23">
        <v>302830</v>
      </c>
    </row>
    <row r="4835" spans="2:4" x14ac:dyDescent="0.25">
      <c r="B4835" s="23" t="str">
        <v>EED121484</v>
      </c>
      <c r="C4835" s="31">
        <v>46001</v>
      </c>
      <c r="D4835" s="23">
        <v>303736</v>
      </c>
    </row>
    <row r="4836" spans="2:4" x14ac:dyDescent="0.25">
      <c r="B4836" s="23" t="str">
        <v>EED121484</v>
      </c>
      <c r="C4836" s="31">
        <v>46001</v>
      </c>
      <c r="D4836" s="23">
        <v>303930</v>
      </c>
    </row>
    <row r="4837" spans="2:4" x14ac:dyDescent="0.25">
      <c r="B4837" s="23" t="str">
        <v>EED121484</v>
      </c>
      <c r="C4837" s="31">
        <v>46001</v>
      </c>
      <c r="D4837" s="23">
        <v>304024</v>
      </c>
    </row>
    <row r="4838" spans="2:4" x14ac:dyDescent="0.25">
      <c r="B4838" s="23" t="str">
        <v>EED121484</v>
      </c>
      <c r="C4838" s="31">
        <v>46001</v>
      </c>
      <c r="D4838" s="23">
        <v>304028</v>
      </c>
    </row>
    <row r="4839" spans="2:4" x14ac:dyDescent="0.25">
      <c r="B4839" s="23" t="str">
        <v>EED121484</v>
      </c>
      <c r="C4839" s="31">
        <v>46001</v>
      </c>
      <c r="D4839" s="23">
        <v>304210</v>
      </c>
    </row>
    <row r="4840" spans="2:4" x14ac:dyDescent="0.25">
      <c r="B4840" s="23" t="str">
        <v>EED121484</v>
      </c>
      <c r="C4840" s="31">
        <v>46001</v>
      </c>
      <c r="D4840" s="23">
        <v>304803</v>
      </c>
    </row>
    <row r="4841" spans="2:4" x14ac:dyDescent="0.25">
      <c r="B4841" s="23" t="str">
        <v>EED121484</v>
      </c>
      <c r="C4841" s="31">
        <v>46001</v>
      </c>
      <c r="D4841" s="23">
        <v>305022</v>
      </c>
    </row>
    <row r="4842" spans="2:4" x14ac:dyDescent="0.25">
      <c r="B4842" s="23" t="str">
        <v>EED121484</v>
      </c>
      <c r="C4842" s="31">
        <v>46001</v>
      </c>
      <c r="D4842" s="23">
        <v>305647</v>
      </c>
    </row>
    <row r="4843" spans="2:4" x14ac:dyDescent="0.25">
      <c r="B4843" s="23" t="str">
        <v>EED121484</v>
      </c>
      <c r="C4843" s="31">
        <v>46001</v>
      </c>
      <c r="D4843" s="23">
        <v>306742</v>
      </c>
    </row>
    <row r="4844" spans="2:4" x14ac:dyDescent="0.25">
      <c r="B4844" s="23" t="str">
        <v>EED121484</v>
      </c>
      <c r="C4844" s="31">
        <v>46001</v>
      </c>
      <c r="D4844" s="23">
        <v>310838</v>
      </c>
    </row>
    <row r="4845" spans="2:4" x14ac:dyDescent="0.25">
      <c r="B4845" s="23" t="str">
        <v>EED121484</v>
      </c>
      <c r="C4845" s="31">
        <v>46001</v>
      </c>
      <c r="D4845" s="23">
        <v>310930</v>
      </c>
    </row>
    <row r="4846" spans="2:4" x14ac:dyDescent="0.25">
      <c r="B4846" s="23" t="str">
        <v>EED121484</v>
      </c>
      <c r="C4846" s="31">
        <v>46001</v>
      </c>
      <c r="D4846" s="23">
        <v>311131</v>
      </c>
    </row>
    <row r="4847" spans="2:4" x14ac:dyDescent="0.25">
      <c r="B4847" s="23" t="str">
        <v>EED121484</v>
      </c>
      <c r="C4847" s="31">
        <v>46001</v>
      </c>
      <c r="D4847" s="23">
        <v>317333</v>
      </c>
    </row>
    <row r="4848" spans="2:4" x14ac:dyDescent="0.25">
      <c r="B4848" s="23" t="str">
        <v>EED121484</v>
      </c>
      <c r="C4848" s="31">
        <v>46001</v>
      </c>
      <c r="D4848" s="23">
        <v>317408</v>
      </c>
    </row>
    <row r="4849" spans="2:4" x14ac:dyDescent="0.25">
      <c r="B4849" s="23" t="str">
        <v>EED121484</v>
      </c>
      <c r="C4849" s="31">
        <v>46001</v>
      </c>
      <c r="D4849" s="23">
        <v>317417</v>
      </c>
    </row>
    <row r="4850" spans="2:4" x14ac:dyDescent="0.25">
      <c r="B4850" s="23" t="str">
        <v>EED121484</v>
      </c>
      <c r="C4850" s="31">
        <v>46001</v>
      </c>
      <c r="D4850" s="23">
        <v>317426</v>
      </c>
    </row>
    <row r="4851" spans="2:4" x14ac:dyDescent="0.25">
      <c r="B4851" s="23" t="str">
        <v>EED121484</v>
      </c>
      <c r="C4851" s="31">
        <v>46001</v>
      </c>
      <c r="D4851" s="23">
        <v>320136</v>
      </c>
    </row>
    <row r="4852" spans="2:4" x14ac:dyDescent="0.25">
      <c r="B4852" s="23" t="str">
        <v>EED121484</v>
      </c>
      <c r="C4852" s="31">
        <v>46001</v>
      </c>
      <c r="D4852" s="23">
        <v>324208</v>
      </c>
    </row>
    <row r="4853" spans="2:4" x14ac:dyDescent="0.25">
      <c r="B4853" s="23" t="str">
        <v>EED121484</v>
      </c>
      <c r="C4853" s="31">
        <v>46001</v>
      </c>
      <c r="D4853" s="23">
        <v>326107</v>
      </c>
    </row>
    <row r="4854" spans="2:4" x14ac:dyDescent="0.25">
      <c r="B4854" s="23" t="str">
        <v>EED121484</v>
      </c>
      <c r="C4854" s="31">
        <v>46001</v>
      </c>
      <c r="D4854" s="23">
        <v>329718</v>
      </c>
    </row>
    <row r="4855" spans="2:4" x14ac:dyDescent="0.25">
      <c r="B4855" s="23" t="str">
        <v>EED121484</v>
      </c>
      <c r="C4855" s="31">
        <v>46001</v>
      </c>
      <c r="D4855" s="23">
        <v>329928</v>
      </c>
    </row>
    <row r="4856" spans="2:4" x14ac:dyDescent="0.25">
      <c r="B4856" s="23" t="str">
        <v>EED121484</v>
      </c>
      <c r="C4856" s="31">
        <v>46001</v>
      </c>
      <c r="D4856" s="23">
        <v>330323</v>
      </c>
    </row>
    <row r="4857" spans="2:4" x14ac:dyDescent="0.25">
      <c r="B4857" s="23" t="str">
        <v>EED121484</v>
      </c>
      <c r="C4857" s="31">
        <v>46001</v>
      </c>
      <c r="D4857" s="23">
        <v>330411</v>
      </c>
    </row>
    <row r="4858" spans="2:4" x14ac:dyDescent="0.25">
      <c r="B4858" s="23" t="str">
        <v>EED121484</v>
      </c>
      <c r="C4858" s="31">
        <v>46001</v>
      </c>
      <c r="D4858" s="23">
        <v>331210</v>
      </c>
    </row>
    <row r="4859" spans="2:4" x14ac:dyDescent="0.25">
      <c r="B4859" s="23" t="str">
        <v>EED121484</v>
      </c>
      <c r="C4859" s="31">
        <v>46001</v>
      </c>
      <c r="D4859" s="23">
        <v>336214</v>
      </c>
    </row>
    <row r="4860" spans="2:4" x14ac:dyDescent="0.25">
      <c r="B4860" s="23" t="str">
        <v>EED121484</v>
      </c>
      <c r="C4860" s="31">
        <v>46001</v>
      </c>
      <c r="D4860" s="23">
        <v>338010</v>
      </c>
    </row>
    <row r="4861" spans="2:4" x14ac:dyDescent="0.25">
      <c r="B4861" s="23" t="str">
        <v>EED121484</v>
      </c>
      <c r="C4861" s="31">
        <v>46001</v>
      </c>
      <c r="D4861" s="23">
        <v>344606</v>
      </c>
    </row>
    <row r="4862" spans="2:4" x14ac:dyDescent="0.25">
      <c r="B4862" s="23" t="str">
        <v>EED121484</v>
      </c>
      <c r="C4862" s="31">
        <v>46001</v>
      </c>
      <c r="D4862" s="23">
        <v>344703</v>
      </c>
    </row>
    <row r="4863" spans="2:4" x14ac:dyDescent="0.25">
      <c r="B4863" s="23" t="str">
        <v>EED121484</v>
      </c>
      <c r="C4863" s="31">
        <v>46001</v>
      </c>
      <c r="D4863" s="23">
        <v>344714</v>
      </c>
    </row>
    <row r="4864" spans="2:4" x14ac:dyDescent="0.25">
      <c r="B4864" s="23" t="str">
        <v>EED121484</v>
      </c>
      <c r="C4864" s="31">
        <v>46001</v>
      </c>
      <c r="D4864" s="23">
        <v>344724</v>
      </c>
    </row>
    <row r="4865" spans="2:4" x14ac:dyDescent="0.25">
      <c r="B4865" s="23" t="str">
        <v>EED121484</v>
      </c>
      <c r="C4865" s="31">
        <v>46001</v>
      </c>
      <c r="D4865" s="23">
        <v>344732</v>
      </c>
    </row>
    <row r="4866" spans="2:4" x14ac:dyDescent="0.25">
      <c r="B4866" s="23" t="str">
        <v>EED121484</v>
      </c>
      <c r="C4866" s="31">
        <v>46001</v>
      </c>
      <c r="D4866" s="23">
        <v>344807</v>
      </c>
    </row>
    <row r="4867" spans="2:4" x14ac:dyDescent="0.25">
      <c r="B4867" s="23" t="str">
        <v>EED121484</v>
      </c>
      <c r="C4867" s="31">
        <v>46001</v>
      </c>
      <c r="D4867" s="23">
        <v>353017</v>
      </c>
    </row>
    <row r="4868" spans="2:4" x14ac:dyDescent="0.25">
      <c r="B4868" s="23" t="str">
        <v>EED121484</v>
      </c>
      <c r="C4868" s="31">
        <v>46001</v>
      </c>
      <c r="D4868" s="23">
        <v>353038</v>
      </c>
    </row>
    <row r="4869" spans="2:4" x14ac:dyDescent="0.25">
      <c r="B4869" s="23" t="str">
        <v>EED121484</v>
      </c>
      <c r="C4869" s="31">
        <v>46001</v>
      </c>
      <c r="D4869" s="23">
        <v>353214</v>
      </c>
    </row>
    <row r="4870" spans="2:4" x14ac:dyDescent="0.25">
      <c r="B4870" s="23" t="str">
        <v>EED121484</v>
      </c>
      <c r="C4870" s="31">
        <v>46001</v>
      </c>
      <c r="D4870" s="23">
        <v>353242</v>
      </c>
    </row>
    <row r="4871" spans="2:4" x14ac:dyDescent="0.25">
      <c r="B4871" s="23" t="str">
        <v>EED121484</v>
      </c>
      <c r="C4871" s="31">
        <v>46001</v>
      </c>
      <c r="D4871" s="23">
        <v>357219</v>
      </c>
    </row>
    <row r="4872" spans="2:4" x14ac:dyDescent="0.25">
      <c r="B4872" s="23" t="str">
        <v>EED121484</v>
      </c>
      <c r="C4872" s="31">
        <v>46001</v>
      </c>
      <c r="D4872" s="23">
        <v>358513</v>
      </c>
    </row>
    <row r="4873" spans="2:4" x14ac:dyDescent="0.25">
      <c r="B4873" s="23" t="str">
        <v>EED121484</v>
      </c>
      <c r="C4873" s="31">
        <v>46001</v>
      </c>
      <c r="D4873" s="23">
        <v>359005</v>
      </c>
    </row>
    <row r="4874" spans="2:4" x14ac:dyDescent="0.25">
      <c r="B4874" s="23" t="str">
        <v>EED121484</v>
      </c>
      <c r="C4874" s="31">
        <v>46001</v>
      </c>
      <c r="D4874" s="23">
        <v>362510</v>
      </c>
    </row>
    <row r="4875" spans="2:4" x14ac:dyDescent="0.25">
      <c r="B4875" s="23" t="str">
        <v>EED121484</v>
      </c>
      <c r="C4875" s="31">
        <v>46001</v>
      </c>
      <c r="D4875" s="23">
        <v>369324</v>
      </c>
    </row>
    <row r="4876" spans="2:4" x14ac:dyDescent="0.25">
      <c r="B4876" s="23" t="str">
        <v>EED121484</v>
      </c>
      <c r="C4876" s="31">
        <v>46001</v>
      </c>
      <c r="D4876" s="23">
        <v>369708</v>
      </c>
    </row>
    <row r="4877" spans="2:4" x14ac:dyDescent="0.25">
      <c r="B4877" s="23" t="str">
        <v>EED121484</v>
      </c>
      <c r="C4877" s="31">
        <v>46001</v>
      </c>
      <c r="D4877" s="23">
        <v>372220</v>
      </c>
    </row>
    <row r="4878" spans="2:4" x14ac:dyDescent="0.25">
      <c r="B4878" s="23" t="str">
        <v>EED121484</v>
      </c>
      <c r="C4878" s="31">
        <v>46001</v>
      </c>
      <c r="D4878" s="23">
        <v>379210</v>
      </c>
    </row>
    <row r="4879" spans="2:4" x14ac:dyDescent="0.25">
      <c r="B4879" s="23" t="str">
        <v>EED121484</v>
      </c>
      <c r="C4879" s="31">
        <v>46001</v>
      </c>
      <c r="D4879" s="23">
        <v>384704</v>
      </c>
    </row>
    <row r="4880" spans="2:4" x14ac:dyDescent="0.25">
      <c r="B4880" s="23" t="str">
        <v>EED121484</v>
      </c>
      <c r="C4880" s="31">
        <v>46001</v>
      </c>
      <c r="D4880" s="23">
        <v>386912</v>
      </c>
    </row>
    <row r="4881" spans="2:4" x14ac:dyDescent="0.25">
      <c r="B4881" s="23" t="str">
        <v>EED121484</v>
      </c>
      <c r="C4881" s="31">
        <v>46001</v>
      </c>
      <c r="D4881" s="23">
        <v>393610</v>
      </c>
    </row>
    <row r="4882" spans="2:4" x14ac:dyDescent="0.25">
      <c r="B4882" s="23" t="str">
        <v>EED121484</v>
      </c>
      <c r="C4882" s="31">
        <v>46001</v>
      </c>
      <c r="D4882" s="23">
        <v>400511</v>
      </c>
    </row>
    <row r="4883" spans="2:4" x14ac:dyDescent="0.25">
      <c r="B4883" s="23" t="str">
        <v>EED121484</v>
      </c>
      <c r="C4883" s="31">
        <v>46001</v>
      </c>
      <c r="D4883" s="23">
        <v>403502</v>
      </c>
    </row>
    <row r="4884" spans="2:4" x14ac:dyDescent="0.25">
      <c r="B4884" s="23" t="str">
        <v>EED121484</v>
      </c>
      <c r="C4884" s="31">
        <v>46001</v>
      </c>
      <c r="D4884" s="23">
        <v>405720</v>
      </c>
    </row>
    <row r="4885" spans="2:4" x14ac:dyDescent="0.25">
      <c r="B4885" s="23" t="str">
        <v>EED121484</v>
      </c>
      <c r="C4885" s="31">
        <v>46001</v>
      </c>
      <c r="D4885" s="23">
        <v>406421</v>
      </c>
    </row>
    <row r="4886" spans="2:4" x14ac:dyDescent="0.25">
      <c r="B4886" s="23" t="str">
        <v>EED121484</v>
      </c>
      <c r="C4886" s="31">
        <v>46001</v>
      </c>
      <c r="D4886" s="23">
        <v>406509</v>
      </c>
    </row>
    <row r="4887" spans="2:4" x14ac:dyDescent="0.25">
      <c r="B4887" s="23" t="str">
        <v>EED121484</v>
      </c>
      <c r="C4887" s="31">
        <v>46001</v>
      </c>
      <c r="D4887" s="23">
        <v>409904</v>
      </c>
    </row>
    <row r="4888" spans="2:4" x14ac:dyDescent="0.25">
      <c r="B4888" s="23" t="str">
        <v>EED121484</v>
      </c>
      <c r="C4888" s="31">
        <v>46001</v>
      </c>
      <c r="D4888" s="23">
        <v>410704</v>
      </c>
    </row>
    <row r="4889" spans="2:4" x14ac:dyDescent="0.25">
      <c r="B4889" s="23" t="str">
        <v>EED121484</v>
      </c>
      <c r="C4889" s="31">
        <v>46001</v>
      </c>
      <c r="D4889" s="23">
        <v>420201</v>
      </c>
    </row>
    <row r="4890" spans="2:4" x14ac:dyDescent="0.25">
      <c r="B4890" s="23" t="str">
        <v>EED121484</v>
      </c>
      <c r="C4890" s="31">
        <v>46001</v>
      </c>
      <c r="D4890" s="23">
        <v>420404</v>
      </c>
    </row>
    <row r="4891" spans="2:4" x14ac:dyDescent="0.25">
      <c r="B4891" s="23" t="str">
        <v>EED121484</v>
      </c>
      <c r="C4891" s="31">
        <v>46001</v>
      </c>
      <c r="D4891" s="23">
        <v>421002</v>
      </c>
    </row>
    <row r="4892" spans="2:4" x14ac:dyDescent="0.25">
      <c r="B4892" s="23" t="str">
        <v>EED121484</v>
      </c>
      <c r="C4892" s="31">
        <v>46001</v>
      </c>
      <c r="D4892" s="23">
        <v>422302</v>
      </c>
    </row>
    <row r="4893" spans="2:4" x14ac:dyDescent="0.25">
      <c r="B4893" s="23" t="str">
        <v>EED121484</v>
      </c>
      <c r="C4893" s="31">
        <v>46001</v>
      </c>
      <c r="D4893" s="23">
        <v>423101</v>
      </c>
    </row>
    <row r="4894" spans="2:4" x14ac:dyDescent="0.25">
      <c r="B4894" s="23" t="str">
        <v>EED121484</v>
      </c>
      <c r="C4894" s="31">
        <v>46001</v>
      </c>
      <c r="D4894" s="23">
        <v>423105</v>
      </c>
    </row>
    <row r="4895" spans="2:4" x14ac:dyDescent="0.25">
      <c r="B4895" s="23" t="str">
        <v>EED121484</v>
      </c>
      <c r="C4895" s="31">
        <v>46001</v>
      </c>
      <c r="D4895" s="23">
        <v>424601</v>
      </c>
    </row>
    <row r="4896" spans="2:4" x14ac:dyDescent="0.25">
      <c r="B4896" s="23" t="str">
        <v>EED121484</v>
      </c>
      <c r="C4896" s="31">
        <v>46001</v>
      </c>
      <c r="D4896" s="23">
        <v>424807</v>
      </c>
    </row>
    <row r="4897" spans="2:4" x14ac:dyDescent="0.25">
      <c r="B4897" s="23" t="str">
        <v>EED121484</v>
      </c>
      <c r="C4897" s="31">
        <v>46001</v>
      </c>
      <c r="D4897" s="23">
        <v>431501</v>
      </c>
    </row>
    <row r="4898" spans="2:4" x14ac:dyDescent="0.25">
      <c r="B4898" s="23" t="str">
        <v>EED121484</v>
      </c>
      <c r="C4898" s="31">
        <v>46001</v>
      </c>
      <c r="D4898" s="23">
        <v>431804</v>
      </c>
    </row>
    <row r="4899" spans="2:4" x14ac:dyDescent="0.25">
      <c r="B4899" s="23" t="str">
        <v>EED121484</v>
      </c>
      <c r="C4899" s="31">
        <v>46001</v>
      </c>
      <c r="D4899" s="23">
        <v>445804</v>
      </c>
    </row>
    <row r="4900" spans="2:4" x14ac:dyDescent="0.25">
      <c r="B4900" s="23" t="str">
        <v>EED121484</v>
      </c>
      <c r="C4900" s="31">
        <v>46001</v>
      </c>
      <c r="D4900" s="23">
        <v>446504</v>
      </c>
    </row>
    <row r="4901" spans="2:4" x14ac:dyDescent="0.25">
      <c r="B4901" s="23" t="str">
        <v>EED121484</v>
      </c>
      <c r="C4901" s="31">
        <v>46001</v>
      </c>
      <c r="D4901" s="23">
        <v>480009</v>
      </c>
    </row>
    <row r="4902" spans="2:4" x14ac:dyDescent="0.25">
      <c r="B4902" s="23" t="str">
        <v>EED121484</v>
      </c>
      <c r="C4902" s="31">
        <v>46001</v>
      </c>
      <c r="D4902" s="23">
        <v>480053</v>
      </c>
    </row>
    <row r="4903" spans="2:4" x14ac:dyDescent="0.25">
      <c r="B4903" s="23" t="str">
        <v>EED121484</v>
      </c>
      <c r="C4903" s="31">
        <v>46001</v>
      </c>
      <c r="D4903" s="23">
        <v>480133</v>
      </c>
    </row>
    <row r="4904" spans="2:4" x14ac:dyDescent="0.25">
      <c r="B4904" s="23" t="str">
        <v>EED121484</v>
      </c>
      <c r="C4904" s="31">
        <v>46001</v>
      </c>
      <c r="D4904" s="23">
        <v>502538</v>
      </c>
    </row>
    <row r="4905" spans="2:4" x14ac:dyDescent="0.25">
      <c r="B4905" s="23" t="str">
        <v>EED121484</v>
      </c>
      <c r="C4905" s="31">
        <v>46001</v>
      </c>
      <c r="D4905" s="23">
        <v>504123</v>
      </c>
    </row>
    <row r="4906" spans="2:4" x14ac:dyDescent="0.25">
      <c r="B4906" s="23" t="str">
        <v>EED121484</v>
      </c>
      <c r="C4906" s="31">
        <v>46001</v>
      </c>
      <c r="D4906" s="23">
        <v>504304</v>
      </c>
    </row>
    <row r="4907" spans="2:4" x14ac:dyDescent="0.25">
      <c r="B4907" s="23" t="str">
        <v>EED121484</v>
      </c>
      <c r="C4907" s="31">
        <v>46001</v>
      </c>
      <c r="D4907" s="23">
        <v>504508</v>
      </c>
    </row>
    <row r="4908" spans="2:4" x14ac:dyDescent="0.25">
      <c r="B4908" s="23" t="str">
        <v>EED121484</v>
      </c>
      <c r="C4908" s="31">
        <v>46001</v>
      </c>
      <c r="D4908" s="23">
        <v>505830</v>
      </c>
    </row>
    <row r="4909" spans="2:4" x14ac:dyDescent="0.25">
      <c r="B4909" s="23" t="str">
        <v>EED121484</v>
      </c>
      <c r="C4909" s="31">
        <v>46001</v>
      </c>
      <c r="D4909" s="23">
        <v>506933</v>
      </c>
    </row>
    <row r="4910" spans="2:4" x14ac:dyDescent="0.25">
      <c r="B4910" s="23" t="str">
        <v>EED121484</v>
      </c>
      <c r="C4910" s="31">
        <v>46001</v>
      </c>
      <c r="D4910" s="23">
        <v>508206</v>
      </c>
    </row>
    <row r="4911" spans="2:4" x14ac:dyDescent="0.25">
      <c r="B4911" s="23" t="str">
        <v>EED121484</v>
      </c>
      <c r="C4911" s="31">
        <v>46001</v>
      </c>
      <c r="D4911" s="23">
        <v>512338</v>
      </c>
    </row>
    <row r="4912" spans="2:4" x14ac:dyDescent="0.25">
      <c r="B4912" s="23" t="str">
        <v>EED121484</v>
      </c>
      <c r="C4912" s="31">
        <v>46001</v>
      </c>
      <c r="D4912" s="23">
        <v>514103</v>
      </c>
    </row>
    <row r="4913" spans="2:4" x14ac:dyDescent="0.25">
      <c r="B4913" s="23" t="str">
        <v>EED121484</v>
      </c>
      <c r="C4913" s="31">
        <v>46001</v>
      </c>
      <c r="D4913" s="23">
        <v>515406</v>
      </c>
    </row>
    <row r="4914" spans="2:4" x14ac:dyDescent="0.25">
      <c r="B4914" s="23" t="str">
        <v>EED121484</v>
      </c>
      <c r="C4914" s="31">
        <v>46001</v>
      </c>
      <c r="D4914" s="23">
        <v>585404</v>
      </c>
    </row>
    <row r="4915" spans="2:4" x14ac:dyDescent="0.25">
      <c r="B4915" s="23" t="str">
        <v>EED121484</v>
      </c>
      <c r="C4915" s="31">
        <v>46001</v>
      </c>
      <c r="D4915" s="23">
        <v>611354</v>
      </c>
    </row>
    <row r="4916" spans="2:4" x14ac:dyDescent="0.25">
      <c r="B4916" s="23" t="str">
        <v>EED121484</v>
      </c>
      <c r="C4916" s="31">
        <v>46001</v>
      </c>
      <c r="D4916" s="23">
        <v>614154</v>
      </c>
    </row>
    <row r="4917" spans="2:4" x14ac:dyDescent="0.25">
      <c r="B4917" s="23" t="str">
        <v>EED121484</v>
      </c>
      <c r="C4917" s="31">
        <v>46001</v>
      </c>
      <c r="D4917" s="23">
        <v>626754</v>
      </c>
    </row>
    <row r="4918" spans="2:4" x14ac:dyDescent="0.25">
      <c r="B4918" s="23" t="str">
        <v>EED121484</v>
      </c>
      <c r="C4918" s="31">
        <v>46001</v>
      </c>
      <c r="D4918" s="23">
        <v>626756</v>
      </c>
    </row>
    <row r="4919" spans="2:4" x14ac:dyDescent="0.25">
      <c r="B4919" s="23" t="str">
        <v>EED121484</v>
      </c>
      <c r="C4919" s="31">
        <v>46001</v>
      </c>
      <c r="D4919" s="23">
        <v>640920</v>
      </c>
    </row>
    <row r="4920" spans="2:4" x14ac:dyDescent="0.25">
      <c r="B4920" s="23" t="str">
        <v>EED121484</v>
      </c>
      <c r="C4920" s="31">
        <v>46001</v>
      </c>
      <c r="D4920" s="23">
        <v>681303</v>
      </c>
    </row>
    <row r="4921" spans="2:4" x14ac:dyDescent="0.25">
      <c r="B4921" s="23" t="str">
        <v>EED121484</v>
      </c>
      <c r="C4921" s="31">
        <v>46001</v>
      </c>
      <c r="D4921" s="23">
        <v>740167</v>
      </c>
    </row>
    <row r="4922" spans="2:4" x14ac:dyDescent="0.25">
      <c r="B4922" s="23" t="str">
        <v>EED121484</v>
      </c>
      <c r="C4922" s="31">
        <v>46001</v>
      </c>
      <c r="D4922" s="23">
        <v>740173</v>
      </c>
    </row>
    <row r="4923" spans="2:4" x14ac:dyDescent="0.25">
      <c r="B4923" s="23" t="str">
        <v>EED121484</v>
      </c>
      <c r="C4923" s="31">
        <v>46001</v>
      </c>
      <c r="D4923" s="23">
        <v>740177</v>
      </c>
    </row>
    <row r="4924" spans="2:4" x14ac:dyDescent="0.25">
      <c r="B4924" s="23" t="str">
        <v>EED121484</v>
      </c>
      <c r="C4924" s="31">
        <v>46001</v>
      </c>
      <c r="D4924" s="23">
        <v>740178</v>
      </c>
    </row>
    <row r="4925" spans="2:4" x14ac:dyDescent="0.25">
      <c r="B4925" s="23" t="str">
        <v>EED121484</v>
      </c>
      <c r="C4925" s="31">
        <v>46001</v>
      </c>
      <c r="D4925" s="23">
        <v>740179</v>
      </c>
    </row>
    <row r="4926" spans="2:4" x14ac:dyDescent="0.25">
      <c r="B4926" s="23" t="str">
        <v>EED121484</v>
      </c>
      <c r="C4926" s="31">
        <v>46001</v>
      </c>
      <c r="D4926" s="23">
        <v>740809</v>
      </c>
    </row>
    <row r="4927" spans="2:4" x14ac:dyDescent="0.25">
      <c r="B4927" s="23" t="str">
        <v>EED121484</v>
      </c>
      <c r="C4927" s="31">
        <v>46001</v>
      </c>
      <c r="D4927" s="23">
        <v>740930</v>
      </c>
    </row>
    <row r="4928" spans="2:4" x14ac:dyDescent="0.25">
      <c r="B4928" s="23" t="str">
        <v>EED121484</v>
      </c>
      <c r="C4928" s="31">
        <v>46001</v>
      </c>
      <c r="D4928" s="23">
        <v>791904</v>
      </c>
    </row>
    <row r="4929" spans="2:4" x14ac:dyDescent="0.25">
      <c r="B4929" s="23" t="str">
        <v>EED121484</v>
      </c>
      <c r="C4929" s="31">
        <v>46001</v>
      </c>
      <c r="D4929" s="23">
        <v>824101</v>
      </c>
    </row>
    <row r="4930" spans="2:4" x14ac:dyDescent="0.25">
      <c r="B4930" s="23" t="str">
        <v>EED121484</v>
      </c>
      <c r="C4930" s="31">
        <v>46001</v>
      </c>
      <c r="D4930" s="23">
        <v>943302</v>
      </c>
    </row>
    <row r="4931" spans="2:4" x14ac:dyDescent="0.25">
      <c r="B4931" s="23">
        <v>22039</v>
      </c>
      <c r="C4931" s="31">
        <v>46001</v>
      </c>
      <c r="D4931" s="23" t="str">
        <v>BK011P</v>
      </c>
    </row>
    <row r="4932" spans="2:4" x14ac:dyDescent="0.25">
      <c r="B4932" s="23" t="str">
        <v>Invoice not available</v>
      </c>
      <c r="C4932" s="31">
        <v>46001</v>
      </c>
      <c r="D4932" s="23">
        <v>430659</v>
      </c>
    </row>
    <row r="4933" spans="2:4" x14ac:dyDescent="0.25">
      <c r="B4933" s="23" t="str">
        <v>251519303788</v>
      </c>
      <c r="C4933" s="31">
        <v>46004</v>
      </c>
      <c r="D4933" s="23" t="str">
        <v>VS0121</v>
      </c>
    </row>
    <row r="4934" spans="2:4" x14ac:dyDescent="0.25">
      <c r="B4934" s="23">
        <v>20251203</v>
      </c>
      <c r="C4934" s="31">
        <v>46004</v>
      </c>
      <c r="D4934" s="23" t="str">
        <v>ELK2277</v>
      </c>
    </row>
    <row r="4935" spans="2:4" x14ac:dyDescent="0.25">
      <c r="B4935" s="23" t="str">
        <v>20251205IN-BI</v>
      </c>
      <c r="C4935" s="31">
        <v>46004</v>
      </c>
      <c r="D4935" s="23" t="str">
        <v>BF8029</v>
      </c>
    </row>
    <row r="4936" spans="2:4" x14ac:dyDescent="0.25">
      <c r="B4936" s="23" t="str">
        <v>20251205IN-BI</v>
      </c>
      <c r="C4936" s="31">
        <v>46004</v>
      </c>
      <c r="D4936" s="23" t="str">
        <v>DF6415</v>
      </c>
    </row>
    <row r="4937" spans="2:4" x14ac:dyDescent="0.25">
      <c r="B4937" s="23" t="str">
        <v>20251205IN-BI</v>
      </c>
      <c r="C4937" s="31">
        <v>46004</v>
      </c>
      <c r="D4937" s="23" t="str">
        <v>AF5418</v>
      </c>
    </row>
    <row r="4938" spans="2:4" x14ac:dyDescent="0.25">
      <c r="B4938" s="23" t="str">
        <v>20251205IN-BI</v>
      </c>
      <c r="C4938" s="31">
        <v>46004</v>
      </c>
      <c r="D4938" s="23" t="str">
        <v>DF467</v>
      </c>
    </row>
    <row r="4939" spans="2:4" x14ac:dyDescent="0.25">
      <c r="B4939" s="23" t="str">
        <v>20251205IN-BI</v>
      </c>
      <c r="C4939" s="31">
        <v>46004</v>
      </c>
      <c r="D4939" s="23" t="str">
        <v>BF8377</v>
      </c>
    </row>
    <row r="4940" spans="2:4" x14ac:dyDescent="0.25">
      <c r="B4940" s="23">
        <v>90235095</v>
      </c>
      <c r="C4940" s="31">
        <v>46006</v>
      </c>
      <c r="D4940" s="23" t="str">
        <v>A301-826A-T</v>
      </c>
    </row>
    <row r="4941" spans="2:4" x14ac:dyDescent="0.25">
      <c r="B4941" s="23">
        <v>90235096</v>
      </c>
      <c r="C4941" s="31">
        <v>46006</v>
      </c>
      <c r="D4941" s="23" t="str">
        <v>A305-130A-T</v>
      </c>
    </row>
    <row r="4942" spans="2:4" x14ac:dyDescent="0.25">
      <c r="B4942" s="23">
        <v>0</v>
      </c>
      <c r="C4942" s="31">
        <v>0</v>
      </c>
      <c r="D4942" s="2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4"/>
  <sheetViews>
    <sheetView topLeftCell="A12" workbookViewId="0">
      <selection activeCell="A42" sqref="A42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4">_xlfn._xlws.SORT(_xlfn.UNIQUE(MasterSheet!U:U))</f>
        <v>4Axis</v>
      </c>
    </row>
    <row r="3" spans="1:5" x14ac:dyDescent="0.25">
      <c r="A3" s="1" t="s">
        <v>5295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5909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ELK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Genei Lab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Genexis Biotech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Hansa Biomed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Hoefer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Intron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Labex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Mabtech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Misc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Mp Bio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MyBioSource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NovaBiosys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Phytoab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Prospec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Revvity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Sartorius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SouthernBiotech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SUPER MO BIO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TargetMol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TOPCLASS ENTERPRISES</v>
      </c>
    </row>
    <row r="42" spans="1:5" x14ac:dyDescent="0.25">
      <c r="A42" s="62" t="s">
        <v>6646</v>
      </c>
      <c r="B42" s="62" t="s">
        <v>2021</v>
      </c>
      <c r="C42" s="62" t="s">
        <v>2459</v>
      </c>
      <c r="E42" t="str">
        <v>Unknown</v>
      </c>
    </row>
    <row r="43" spans="1:5" x14ac:dyDescent="0.25">
      <c r="E43" t="str">
        <v>Us Biological</v>
      </c>
    </row>
    <row r="44" spans="1:5" x14ac:dyDescent="0.25">
      <c r="E44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9"/>
  <sheetViews>
    <sheetView topLeftCell="A207" workbookViewId="0">
      <selection activeCell="A269" sqref="A269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ref="A4:A67" si="0">A3+1</f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6349</v>
      </c>
      <c r="C7" s="10" t="s">
        <v>827</v>
      </c>
      <c r="D7" s="11" t="s">
        <v>1184</v>
      </c>
      <c r="E7" s="1"/>
      <c r="F7" s="1" t="s">
        <v>2043</v>
      </c>
    </row>
    <row r="8" spans="1:6" x14ac:dyDescent="0.25">
      <c r="A8" s="10">
        <f t="shared" si="0"/>
        <v>7</v>
      </c>
      <c r="B8" s="10" t="s">
        <v>6350</v>
      </c>
      <c r="C8" s="10" t="s">
        <v>1165</v>
      </c>
      <c r="D8" s="11" t="s">
        <v>1183</v>
      </c>
      <c r="E8" s="1"/>
      <c r="F8" s="1" t="s">
        <v>2367</v>
      </c>
    </row>
    <row r="9" spans="1:6" x14ac:dyDescent="0.25">
      <c r="A9" s="10">
        <f t="shared" si="0"/>
        <v>8</v>
      </c>
      <c r="B9" s="10" t="s">
        <v>1010</v>
      </c>
      <c r="C9" s="10" t="s">
        <v>824</v>
      </c>
      <c r="D9" s="10" t="s">
        <v>1184</v>
      </c>
      <c r="E9" s="10" t="s">
        <v>1896</v>
      </c>
      <c r="F9" s="21" t="s">
        <v>2367</v>
      </c>
    </row>
    <row r="10" spans="1:6" x14ac:dyDescent="0.25">
      <c r="A10" s="10">
        <f t="shared" si="0"/>
        <v>9</v>
      </c>
      <c r="B10" s="21" t="s">
        <v>2463</v>
      </c>
      <c r="C10" s="10" t="s">
        <v>823</v>
      </c>
      <c r="D10" s="11" t="s">
        <v>1184</v>
      </c>
      <c r="E10" s="21"/>
      <c r="F10" s="21"/>
    </row>
    <row r="11" spans="1:6" x14ac:dyDescent="0.25">
      <c r="A11" s="10">
        <f t="shared" si="0"/>
        <v>10</v>
      </c>
      <c r="B11" s="10" t="s">
        <v>5898</v>
      </c>
      <c r="C11" s="10" t="s">
        <v>5899</v>
      </c>
      <c r="D11" s="11" t="s">
        <v>1184</v>
      </c>
      <c r="E11" s="1"/>
      <c r="F11" s="1"/>
    </row>
    <row r="12" spans="1:6" x14ac:dyDescent="0.25">
      <c r="A12" s="10">
        <f t="shared" si="0"/>
        <v>11</v>
      </c>
      <c r="B12" s="11" t="s">
        <v>2355</v>
      </c>
      <c r="C12" s="10" t="s">
        <v>843</v>
      </c>
      <c r="D12" s="11" t="s">
        <v>1184</v>
      </c>
      <c r="E12" s="11" t="s">
        <v>1896</v>
      </c>
      <c r="F12" s="21" t="s">
        <v>2367</v>
      </c>
    </row>
    <row r="13" spans="1:6" x14ac:dyDescent="0.25">
      <c r="A13" s="10">
        <f t="shared" si="0"/>
        <v>12</v>
      </c>
      <c r="B13" s="10" t="s">
        <v>1011</v>
      </c>
      <c r="C13" s="10" t="s">
        <v>825</v>
      </c>
      <c r="D13" s="10" t="s">
        <v>1183</v>
      </c>
      <c r="E13" s="10" t="s">
        <v>1890</v>
      </c>
      <c r="F13" s="21" t="s">
        <v>2367</v>
      </c>
    </row>
    <row r="14" spans="1:6" x14ac:dyDescent="0.25">
      <c r="A14" s="10">
        <f t="shared" si="0"/>
        <v>13</v>
      </c>
      <c r="B14" s="10" t="s">
        <v>4669</v>
      </c>
      <c r="C14" s="10" t="s">
        <v>4671</v>
      </c>
      <c r="D14" s="11" t="s">
        <v>1184</v>
      </c>
      <c r="E14" s="1"/>
      <c r="F14" s="1"/>
    </row>
    <row r="15" spans="1:6" x14ac:dyDescent="0.25">
      <c r="A15" s="10">
        <f t="shared" si="0"/>
        <v>14</v>
      </c>
      <c r="B15" s="10" t="s">
        <v>1895</v>
      </c>
      <c r="C15" s="10" t="s">
        <v>824</v>
      </c>
      <c r="D15" s="10" t="s">
        <v>1184</v>
      </c>
      <c r="E15" s="10" t="s">
        <v>1888</v>
      </c>
      <c r="F15" s="21" t="s">
        <v>2041</v>
      </c>
    </row>
    <row r="16" spans="1:6" x14ac:dyDescent="0.25">
      <c r="A16" s="10">
        <f t="shared" si="0"/>
        <v>15</v>
      </c>
      <c r="B16" s="10" t="s">
        <v>1012</v>
      </c>
      <c r="C16" s="10" t="s">
        <v>827</v>
      </c>
      <c r="D16" s="10" t="s">
        <v>1184</v>
      </c>
      <c r="E16" s="10"/>
      <c r="F16" s="21" t="s">
        <v>2041</v>
      </c>
    </row>
    <row r="17" spans="1:6" x14ac:dyDescent="0.25">
      <c r="A17" s="10">
        <f t="shared" si="0"/>
        <v>16</v>
      </c>
      <c r="B17" s="10" t="s">
        <v>4427</v>
      </c>
      <c r="C17" s="10" t="s">
        <v>830</v>
      </c>
      <c r="D17" s="11" t="s">
        <v>1183</v>
      </c>
      <c r="E17" s="1"/>
      <c r="F17" s="1"/>
    </row>
    <row r="18" spans="1:6" x14ac:dyDescent="0.25">
      <c r="A18" s="10">
        <f t="shared" si="0"/>
        <v>17</v>
      </c>
      <c r="B18" s="10" t="s">
        <v>1013</v>
      </c>
      <c r="C18" s="10" t="s">
        <v>833</v>
      </c>
      <c r="D18" s="10" t="s">
        <v>1183</v>
      </c>
      <c r="E18" s="10" t="s">
        <v>1890</v>
      </c>
      <c r="F18" s="21"/>
    </row>
    <row r="19" spans="1:6" x14ac:dyDescent="0.25">
      <c r="A19" s="10">
        <f t="shared" si="0"/>
        <v>18</v>
      </c>
      <c r="B19" s="10" t="s">
        <v>3674</v>
      </c>
      <c r="C19" s="10" t="s">
        <v>3676</v>
      </c>
      <c r="D19" s="11" t="s">
        <v>1184</v>
      </c>
      <c r="E19" s="1"/>
      <c r="F19" s="1"/>
    </row>
    <row r="20" spans="1:6" x14ac:dyDescent="0.25">
      <c r="A20" s="10">
        <f t="shared" si="0"/>
        <v>19</v>
      </c>
      <c r="B20" s="11" t="s">
        <v>2282</v>
      </c>
      <c r="C20" s="10" t="s">
        <v>2283</v>
      </c>
      <c r="D20" s="11" t="s">
        <v>1184</v>
      </c>
      <c r="E20" s="11"/>
      <c r="F20" s="21"/>
    </row>
    <row r="21" spans="1:6" x14ac:dyDescent="0.25">
      <c r="A21" s="10">
        <f t="shared" si="0"/>
        <v>20</v>
      </c>
      <c r="B21" s="10" t="s">
        <v>2065</v>
      </c>
      <c r="C21" s="10" t="s">
        <v>828</v>
      </c>
      <c r="D21" s="11" t="s">
        <v>1184</v>
      </c>
      <c r="E21" s="1"/>
      <c r="F21" s="1"/>
    </row>
    <row r="22" spans="1:6" x14ac:dyDescent="0.25">
      <c r="A22" s="10">
        <f t="shared" si="0"/>
        <v>21</v>
      </c>
      <c r="B22" s="10" t="s">
        <v>3580</v>
      </c>
      <c r="C22" s="10" t="s">
        <v>3581</v>
      </c>
      <c r="D22" s="11" t="s">
        <v>1184</v>
      </c>
      <c r="E22" s="21"/>
      <c r="F22" s="21"/>
    </row>
    <row r="23" spans="1:6" x14ac:dyDescent="0.25">
      <c r="A23" s="10">
        <f t="shared" si="0"/>
        <v>22</v>
      </c>
      <c r="B23" s="10" t="s">
        <v>5209</v>
      </c>
      <c r="C23" s="10" t="s">
        <v>5210</v>
      </c>
      <c r="D23" s="11" t="s">
        <v>1183</v>
      </c>
      <c r="E23" s="1"/>
      <c r="F23" s="1"/>
    </row>
    <row r="24" spans="1:6" x14ac:dyDescent="0.25">
      <c r="A24" s="10">
        <f t="shared" si="0"/>
        <v>23</v>
      </c>
      <c r="B24" s="10" t="s">
        <v>1992</v>
      </c>
      <c r="C24" s="10" t="s">
        <v>832</v>
      </c>
      <c r="D24" s="10" t="s">
        <v>1184</v>
      </c>
      <c r="E24" s="21"/>
      <c r="F24" s="21"/>
    </row>
    <row r="25" spans="1:6" x14ac:dyDescent="0.25">
      <c r="A25" s="10">
        <f t="shared" si="0"/>
        <v>24</v>
      </c>
      <c r="B25" s="10" t="s">
        <v>1894</v>
      </c>
      <c r="C25" s="10" t="s">
        <v>823</v>
      </c>
      <c r="D25" s="10" t="s">
        <v>1184</v>
      </c>
      <c r="E25" s="10" t="s">
        <v>1888</v>
      </c>
      <c r="F25" s="21" t="s">
        <v>2367</v>
      </c>
    </row>
    <row r="26" spans="1:6" x14ac:dyDescent="0.25">
      <c r="A26" s="10">
        <f t="shared" si="0"/>
        <v>25</v>
      </c>
      <c r="B26" s="10" t="s">
        <v>671</v>
      </c>
      <c r="C26" s="10" t="s">
        <v>828</v>
      </c>
      <c r="D26" s="10" t="s">
        <v>1184</v>
      </c>
      <c r="E26" s="10" t="s">
        <v>1888</v>
      </c>
      <c r="F26" s="21"/>
    </row>
    <row r="27" spans="1:6" x14ac:dyDescent="0.25">
      <c r="A27" s="10">
        <f t="shared" si="0"/>
        <v>26</v>
      </c>
      <c r="B27" s="10" t="s">
        <v>1014</v>
      </c>
      <c r="C27" s="10" t="s">
        <v>824</v>
      </c>
      <c r="D27" s="10" t="s">
        <v>1184</v>
      </c>
      <c r="E27" s="10"/>
      <c r="F27" s="21"/>
    </row>
    <row r="28" spans="1:6" x14ac:dyDescent="0.25">
      <c r="A28" s="10">
        <f t="shared" si="0"/>
        <v>27</v>
      </c>
      <c r="B28" s="10" t="s">
        <v>4430</v>
      </c>
      <c r="C28" s="10" t="s">
        <v>3676</v>
      </c>
      <c r="D28" s="11" t="s">
        <v>1184</v>
      </c>
      <c r="E28" s="1"/>
      <c r="F28" s="1"/>
    </row>
    <row r="29" spans="1:6" x14ac:dyDescent="0.25">
      <c r="A29" s="10">
        <f t="shared" si="0"/>
        <v>28</v>
      </c>
      <c r="B29" s="10" t="s">
        <v>3333</v>
      </c>
      <c r="C29" s="10" t="s">
        <v>828</v>
      </c>
      <c r="D29" s="10" t="s">
        <v>1184</v>
      </c>
      <c r="E29" s="14" t="s">
        <v>3378</v>
      </c>
      <c r="F29" s="10"/>
    </row>
    <row r="30" spans="1:6" x14ac:dyDescent="0.25">
      <c r="A30" s="10">
        <f t="shared" si="0"/>
        <v>29</v>
      </c>
      <c r="B30" s="10" t="s">
        <v>3322</v>
      </c>
      <c r="C30" s="10" t="s">
        <v>3329</v>
      </c>
      <c r="D30" s="11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3577</v>
      </c>
      <c r="C31" s="10" t="s">
        <v>837</v>
      </c>
      <c r="D31" s="11" t="s">
        <v>1184</v>
      </c>
      <c r="E31" s="21"/>
      <c r="F31" s="21"/>
    </row>
    <row r="32" spans="1:6" x14ac:dyDescent="0.25">
      <c r="A32" s="10">
        <f t="shared" si="0"/>
        <v>31</v>
      </c>
      <c r="B32" s="10" t="s">
        <v>3562</v>
      </c>
      <c r="C32" s="10" t="s">
        <v>1165</v>
      </c>
      <c r="D32" s="11" t="s">
        <v>1183</v>
      </c>
      <c r="E32" s="21" t="s">
        <v>1890</v>
      </c>
      <c r="F32" s="21"/>
    </row>
    <row r="33" spans="1:6" x14ac:dyDescent="0.25">
      <c r="A33" s="10">
        <f t="shared" si="0"/>
        <v>32</v>
      </c>
      <c r="B33" s="10" t="s">
        <v>1015</v>
      </c>
      <c r="C33" s="10" t="s">
        <v>825</v>
      </c>
      <c r="D33" s="10" t="s">
        <v>1183</v>
      </c>
      <c r="E33" s="10"/>
      <c r="F33" s="21" t="s">
        <v>2041</v>
      </c>
    </row>
    <row r="34" spans="1:6" x14ac:dyDescent="0.25">
      <c r="A34" s="10">
        <f t="shared" si="0"/>
        <v>33</v>
      </c>
      <c r="B34" s="10" t="s">
        <v>460</v>
      </c>
      <c r="C34" s="10" t="s">
        <v>828</v>
      </c>
      <c r="D34" s="10" t="s">
        <v>1184</v>
      </c>
      <c r="E34" s="10" t="s">
        <v>1892</v>
      </c>
      <c r="F34" s="21" t="s">
        <v>2041</v>
      </c>
    </row>
    <row r="35" spans="1:6" x14ac:dyDescent="0.25">
      <c r="A35" s="10">
        <f t="shared" si="0"/>
        <v>34</v>
      </c>
      <c r="B35" s="10" t="s">
        <v>1016</v>
      </c>
      <c r="C35" s="10" t="s">
        <v>822</v>
      </c>
      <c r="D35" s="10" t="s">
        <v>1184</v>
      </c>
      <c r="E35" s="10"/>
      <c r="F35" s="21"/>
    </row>
    <row r="36" spans="1:6" x14ac:dyDescent="0.25">
      <c r="A36" s="10">
        <f t="shared" si="0"/>
        <v>35</v>
      </c>
      <c r="B36" s="10" t="s">
        <v>1017</v>
      </c>
      <c r="C36" s="10" t="s">
        <v>823</v>
      </c>
      <c r="D36" s="10" t="s">
        <v>1184</v>
      </c>
      <c r="E36" s="10"/>
      <c r="F36" s="21"/>
    </row>
    <row r="37" spans="1:6" x14ac:dyDescent="0.25">
      <c r="A37" s="10">
        <f t="shared" si="0"/>
        <v>36</v>
      </c>
      <c r="B37" s="10" t="s">
        <v>1018</v>
      </c>
      <c r="C37" s="10" t="s">
        <v>834</v>
      </c>
      <c r="D37" s="10" t="s">
        <v>1184</v>
      </c>
      <c r="E37" s="10" t="s">
        <v>1888</v>
      </c>
      <c r="F37" s="21" t="s">
        <v>2367</v>
      </c>
    </row>
    <row r="38" spans="1:6" x14ac:dyDescent="0.25">
      <c r="A38" s="10">
        <f t="shared" si="0"/>
        <v>37</v>
      </c>
      <c r="B38" s="10" t="s">
        <v>541</v>
      </c>
      <c r="C38" s="10" t="s">
        <v>823</v>
      </c>
      <c r="D38" s="10" t="s">
        <v>1184</v>
      </c>
      <c r="E38" s="10"/>
      <c r="F38" s="21"/>
    </row>
    <row r="39" spans="1:6" x14ac:dyDescent="0.25">
      <c r="A39" s="10">
        <f t="shared" si="0"/>
        <v>38</v>
      </c>
      <c r="B39" s="10" t="s">
        <v>1019</v>
      </c>
      <c r="C39" s="10" t="s">
        <v>827</v>
      </c>
      <c r="D39" s="10" t="s">
        <v>1184</v>
      </c>
      <c r="E39" s="10"/>
      <c r="F39" s="21"/>
    </row>
    <row r="40" spans="1:6" x14ac:dyDescent="0.25">
      <c r="A40" s="10">
        <f t="shared" si="0"/>
        <v>39</v>
      </c>
      <c r="B40" s="10" t="s">
        <v>1102</v>
      </c>
      <c r="C40" s="10" t="s">
        <v>825</v>
      </c>
      <c r="D40" s="10" t="s">
        <v>1183</v>
      </c>
      <c r="E40" s="10"/>
      <c r="F40" s="21"/>
    </row>
    <row r="41" spans="1:6" x14ac:dyDescent="0.25">
      <c r="A41" s="10">
        <f t="shared" si="0"/>
        <v>40</v>
      </c>
      <c r="B41" s="10" t="s">
        <v>1020</v>
      </c>
      <c r="C41" s="10" t="s">
        <v>825</v>
      </c>
      <c r="D41" s="10" t="s">
        <v>1183</v>
      </c>
      <c r="E41" s="10"/>
      <c r="F41" s="21"/>
    </row>
    <row r="42" spans="1:6" x14ac:dyDescent="0.25">
      <c r="A42" s="10">
        <f t="shared" si="0"/>
        <v>41</v>
      </c>
      <c r="B42" s="10" t="s">
        <v>3594</v>
      </c>
      <c r="C42" s="10" t="s">
        <v>3595</v>
      </c>
      <c r="D42" s="11" t="s">
        <v>1184</v>
      </c>
      <c r="E42" s="1" t="s">
        <v>1888</v>
      </c>
      <c r="F42" s="1"/>
    </row>
    <row r="43" spans="1:6" x14ac:dyDescent="0.25">
      <c r="A43" s="10">
        <f t="shared" si="0"/>
        <v>42</v>
      </c>
      <c r="B43" s="10" t="s">
        <v>1021</v>
      </c>
      <c r="C43" s="10" t="s">
        <v>823</v>
      </c>
      <c r="D43" s="10" t="s">
        <v>1184</v>
      </c>
      <c r="E43" s="10" t="s">
        <v>1888</v>
      </c>
      <c r="F43" s="21" t="s">
        <v>2041</v>
      </c>
    </row>
    <row r="44" spans="1:6" x14ac:dyDescent="0.25">
      <c r="A44" s="10">
        <f t="shared" si="0"/>
        <v>43</v>
      </c>
      <c r="B44" s="10" t="s">
        <v>4428</v>
      </c>
      <c r="C44" s="10" t="s">
        <v>828</v>
      </c>
      <c r="D44" s="11" t="s">
        <v>1184</v>
      </c>
      <c r="E44" s="1"/>
      <c r="F44" s="1"/>
    </row>
    <row r="45" spans="1:6" x14ac:dyDescent="0.25">
      <c r="A45" s="10">
        <f t="shared" si="0"/>
        <v>44</v>
      </c>
      <c r="B45" s="10" t="s">
        <v>1137</v>
      </c>
      <c r="C45" s="10" t="s">
        <v>827</v>
      </c>
      <c r="D45" s="10" t="s">
        <v>1184</v>
      </c>
      <c r="E45" s="10"/>
      <c r="F45" s="21"/>
    </row>
    <row r="46" spans="1:6" x14ac:dyDescent="0.25">
      <c r="A46" s="10">
        <f t="shared" si="0"/>
        <v>45</v>
      </c>
      <c r="B46" s="21" t="s">
        <v>3421</v>
      </c>
      <c r="C46" s="10" t="s">
        <v>1165</v>
      </c>
      <c r="D46" s="11" t="s">
        <v>1183</v>
      </c>
      <c r="E46" s="21"/>
      <c r="F46" s="21"/>
    </row>
    <row r="47" spans="1:6" x14ac:dyDescent="0.25">
      <c r="A47" s="10">
        <f t="shared" si="0"/>
        <v>46</v>
      </c>
      <c r="B47" s="10" t="s">
        <v>1022</v>
      </c>
      <c r="C47" s="10" t="s">
        <v>825</v>
      </c>
      <c r="D47" s="10" t="s">
        <v>1183</v>
      </c>
      <c r="E47" s="10" t="s">
        <v>1890</v>
      </c>
      <c r="F47" s="21" t="s">
        <v>2041</v>
      </c>
    </row>
    <row r="48" spans="1:6" x14ac:dyDescent="0.25">
      <c r="A48" s="10">
        <f t="shared" si="0"/>
        <v>47</v>
      </c>
      <c r="B48" s="10" t="s">
        <v>6074</v>
      </c>
      <c r="C48" s="10" t="s">
        <v>823</v>
      </c>
      <c r="D48" s="11" t="s">
        <v>1184</v>
      </c>
      <c r="E48" s="1"/>
      <c r="F48" s="1"/>
    </row>
    <row r="49" spans="1:6" x14ac:dyDescent="0.25">
      <c r="A49" s="10">
        <f t="shared" si="0"/>
        <v>48</v>
      </c>
      <c r="B49" s="10" t="s">
        <v>6125</v>
      </c>
      <c r="C49" s="10" t="s">
        <v>828</v>
      </c>
      <c r="D49" s="11" t="s">
        <v>1184</v>
      </c>
      <c r="E49" s="1"/>
      <c r="F49" s="1" t="s">
        <v>2762</v>
      </c>
    </row>
    <row r="50" spans="1:6" x14ac:dyDescent="0.25">
      <c r="A50" s="10">
        <f t="shared" si="0"/>
        <v>49</v>
      </c>
      <c r="B50" s="10" t="s">
        <v>1173</v>
      </c>
      <c r="C50" s="10" t="s">
        <v>831</v>
      </c>
      <c r="D50" s="10" t="s">
        <v>1184</v>
      </c>
      <c r="E50" s="21"/>
      <c r="F50" s="21"/>
    </row>
    <row r="51" spans="1:6" x14ac:dyDescent="0.25">
      <c r="A51" s="10">
        <f t="shared" si="0"/>
        <v>50</v>
      </c>
      <c r="B51" s="11" t="s">
        <v>2366</v>
      </c>
      <c r="C51" s="10" t="s">
        <v>825</v>
      </c>
      <c r="D51" s="11" t="s">
        <v>1183</v>
      </c>
      <c r="E51" s="11" t="s">
        <v>1890</v>
      </c>
      <c r="F51" s="21" t="s">
        <v>2041</v>
      </c>
    </row>
    <row r="52" spans="1:6" x14ac:dyDescent="0.25">
      <c r="A52" s="10">
        <f t="shared" si="0"/>
        <v>51</v>
      </c>
      <c r="B52" s="10" t="s">
        <v>3707</v>
      </c>
      <c r="C52" s="10" t="s">
        <v>3708</v>
      </c>
      <c r="D52" s="11" t="s">
        <v>1184</v>
      </c>
      <c r="E52" s="1"/>
      <c r="F52" s="1"/>
    </row>
    <row r="53" spans="1:6" x14ac:dyDescent="0.25">
      <c r="A53" s="10">
        <f t="shared" si="0"/>
        <v>52</v>
      </c>
      <c r="B53" s="10" t="s">
        <v>6300</v>
      </c>
      <c r="C53" s="10" t="s">
        <v>827</v>
      </c>
      <c r="D53" s="11" t="s">
        <v>1184</v>
      </c>
      <c r="E53" s="1" t="s">
        <v>1893</v>
      </c>
      <c r="F53" s="1" t="s">
        <v>2367</v>
      </c>
    </row>
    <row r="54" spans="1:6" x14ac:dyDescent="0.25">
      <c r="A54" s="10">
        <f t="shared" si="0"/>
        <v>53</v>
      </c>
      <c r="B54" s="10" t="s">
        <v>1023</v>
      </c>
      <c r="C54" s="10" t="s">
        <v>832</v>
      </c>
      <c r="D54" s="10" t="s">
        <v>1184</v>
      </c>
      <c r="E54" s="10" t="s">
        <v>1888</v>
      </c>
      <c r="F54" s="21" t="s">
        <v>2041</v>
      </c>
    </row>
    <row r="55" spans="1:6" x14ac:dyDescent="0.25">
      <c r="A55" s="10">
        <f t="shared" si="0"/>
        <v>54</v>
      </c>
      <c r="B55" s="11" t="s">
        <v>2265</v>
      </c>
      <c r="C55" s="10" t="s">
        <v>832</v>
      </c>
      <c r="D55" s="11" t="s">
        <v>1184</v>
      </c>
      <c r="E55" s="11" t="s">
        <v>1888</v>
      </c>
      <c r="F55" s="21" t="s">
        <v>2041</v>
      </c>
    </row>
    <row r="56" spans="1:6" x14ac:dyDescent="0.25">
      <c r="A56" s="10">
        <f t="shared" si="0"/>
        <v>55</v>
      </c>
      <c r="B56" s="10" t="s">
        <v>650</v>
      </c>
      <c r="C56" s="10" t="s">
        <v>830</v>
      </c>
      <c r="D56" s="10" t="s">
        <v>1183</v>
      </c>
      <c r="E56" s="10" t="s">
        <v>1890</v>
      </c>
      <c r="F56" s="21"/>
    </row>
    <row r="57" spans="1:6" x14ac:dyDescent="0.25">
      <c r="A57" s="10">
        <f t="shared" si="0"/>
        <v>56</v>
      </c>
      <c r="B57" s="10" t="s">
        <v>6000</v>
      </c>
      <c r="C57" s="10" t="s">
        <v>1109</v>
      </c>
      <c r="D57" s="11" t="s">
        <v>1184</v>
      </c>
      <c r="E57" s="1" t="s">
        <v>1888</v>
      </c>
      <c r="F57" s="1"/>
    </row>
    <row r="58" spans="1:6" x14ac:dyDescent="0.25">
      <c r="A58" s="10">
        <f t="shared" si="0"/>
        <v>57</v>
      </c>
      <c r="B58" s="10" t="s">
        <v>6450</v>
      </c>
      <c r="C58" s="10" t="s">
        <v>1165</v>
      </c>
      <c r="D58" s="11" t="s">
        <v>1183</v>
      </c>
      <c r="E58" s="1"/>
      <c r="F58" s="1" t="s">
        <v>2367</v>
      </c>
    </row>
    <row r="59" spans="1:6" x14ac:dyDescent="0.25">
      <c r="A59" s="10">
        <f t="shared" si="0"/>
        <v>58</v>
      </c>
      <c r="B59" s="10" t="s">
        <v>6127</v>
      </c>
      <c r="C59" s="10" t="s">
        <v>2286</v>
      </c>
      <c r="D59" s="11" t="s">
        <v>1184</v>
      </c>
      <c r="E59" s="1"/>
      <c r="F59" s="1" t="s">
        <v>2762</v>
      </c>
    </row>
    <row r="60" spans="1:6" x14ac:dyDescent="0.25">
      <c r="A60" s="10">
        <f t="shared" si="0"/>
        <v>59</v>
      </c>
      <c r="B60" s="11" t="s">
        <v>1024</v>
      </c>
      <c r="C60" s="10" t="s">
        <v>823</v>
      </c>
      <c r="D60" s="11" t="s">
        <v>1184</v>
      </c>
      <c r="E60" s="11"/>
      <c r="F60" s="21"/>
    </row>
    <row r="61" spans="1:6" x14ac:dyDescent="0.25">
      <c r="A61" s="10">
        <f t="shared" si="0"/>
        <v>60</v>
      </c>
      <c r="B61" s="10" t="s">
        <v>5642</v>
      </c>
      <c r="C61" s="10" t="s">
        <v>5643</v>
      </c>
      <c r="D61" s="11" t="s">
        <v>1993</v>
      </c>
      <c r="E61" s="1"/>
      <c r="F61" s="1"/>
    </row>
    <row r="62" spans="1:6" x14ac:dyDescent="0.25">
      <c r="A62" s="10">
        <f t="shared" si="0"/>
        <v>61</v>
      </c>
      <c r="B62" s="11" t="s">
        <v>1025</v>
      </c>
      <c r="C62" s="10" t="s">
        <v>825</v>
      </c>
      <c r="D62" s="11" t="s">
        <v>1183</v>
      </c>
      <c r="E62" s="11"/>
      <c r="F62" s="21" t="s">
        <v>2762</v>
      </c>
    </row>
    <row r="63" spans="1:6" x14ac:dyDescent="0.25">
      <c r="A63" s="10">
        <f t="shared" si="0"/>
        <v>62</v>
      </c>
      <c r="B63" s="11" t="s">
        <v>1026</v>
      </c>
      <c r="C63" s="10" t="s">
        <v>1105</v>
      </c>
      <c r="D63" s="11" t="s">
        <v>1184</v>
      </c>
      <c r="E63" s="11"/>
      <c r="F63" s="21"/>
    </row>
    <row r="64" spans="1:6" x14ac:dyDescent="0.25">
      <c r="A64" s="10">
        <f t="shared" si="0"/>
        <v>63</v>
      </c>
      <c r="B64" s="10" t="s">
        <v>1027</v>
      </c>
      <c r="C64" s="10" t="s">
        <v>825</v>
      </c>
      <c r="D64" s="10" t="s">
        <v>1183</v>
      </c>
      <c r="E64" s="10"/>
      <c r="F64" s="21"/>
    </row>
    <row r="65" spans="1:6" x14ac:dyDescent="0.25">
      <c r="A65" s="10">
        <f t="shared" si="0"/>
        <v>64</v>
      </c>
      <c r="B65" s="10" t="s">
        <v>6001</v>
      </c>
      <c r="C65" s="10" t="s">
        <v>3463</v>
      </c>
      <c r="D65" s="11" t="s">
        <v>1184</v>
      </c>
      <c r="E65" s="1" t="s">
        <v>1900</v>
      </c>
      <c r="F65" s="1"/>
    </row>
    <row r="66" spans="1:6" x14ac:dyDescent="0.25">
      <c r="A66" s="10">
        <f t="shared" si="0"/>
        <v>65</v>
      </c>
      <c r="B66" s="10" t="s">
        <v>2018</v>
      </c>
      <c r="C66" s="10" t="s">
        <v>825</v>
      </c>
      <c r="D66" s="10" t="s">
        <v>1183</v>
      </c>
      <c r="E66" s="21"/>
      <c r="F66" s="21"/>
    </row>
    <row r="67" spans="1:6" x14ac:dyDescent="0.25">
      <c r="A67" s="10">
        <f t="shared" si="0"/>
        <v>66</v>
      </c>
      <c r="B67" s="10" t="s">
        <v>1907</v>
      </c>
      <c r="C67" s="10" t="s">
        <v>822</v>
      </c>
      <c r="D67" s="10" t="s">
        <v>1184</v>
      </c>
      <c r="E67" s="10" t="s">
        <v>1146</v>
      </c>
      <c r="F67" s="21" t="s">
        <v>2041</v>
      </c>
    </row>
    <row r="68" spans="1:6" x14ac:dyDescent="0.25">
      <c r="A68" s="10">
        <f t="shared" ref="A68:A133" si="1">A67+1</f>
        <v>67</v>
      </c>
      <c r="B68" s="11" t="s">
        <v>2267</v>
      </c>
      <c r="C68" s="10" t="s">
        <v>1106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1" t="s">
        <v>2266</v>
      </c>
      <c r="C69" s="10" t="s">
        <v>1106</v>
      </c>
      <c r="D69" s="11" t="s">
        <v>1184</v>
      </c>
      <c r="E69" s="11"/>
      <c r="F69" s="21"/>
    </row>
    <row r="70" spans="1:6" x14ac:dyDescent="0.25">
      <c r="A70" s="10">
        <f t="shared" si="1"/>
        <v>69</v>
      </c>
      <c r="B70" s="10" t="s">
        <v>358</v>
      </c>
      <c r="C70" s="10" t="s">
        <v>1106</v>
      </c>
      <c r="D70" s="10" t="s">
        <v>1184</v>
      </c>
      <c r="E70" s="10"/>
      <c r="F70" s="21"/>
    </row>
    <row r="71" spans="1:6" x14ac:dyDescent="0.25">
      <c r="A71" s="10">
        <f t="shared" si="1"/>
        <v>70</v>
      </c>
      <c r="B71" s="10" t="s">
        <v>895</v>
      </c>
      <c r="C71" s="10" t="s">
        <v>823</v>
      </c>
      <c r="D71" s="10" t="s">
        <v>1184</v>
      </c>
      <c r="E71" s="10" t="s">
        <v>1889</v>
      </c>
      <c r="F71" s="21"/>
    </row>
    <row r="72" spans="1:6" x14ac:dyDescent="0.25">
      <c r="A72" s="10">
        <f t="shared" si="1"/>
        <v>71</v>
      </c>
      <c r="B72" s="10" t="s">
        <v>5365</v>
      </c>
      <c r="C72" s="10" t="s">
        <v>837</v>
      </c>
      <c r="D72" s="11" t="s">
        <v>1184</v>
      </c>
      <c r="E72" s="1" t="s">
        <v>1888</v>
      </c>
      <c r="F72" s="1"/>
    </row>
    <row r="73" spans="1:6" x14ac:dyDescent="0.25">
      <c r="A73" s="10">
        <f t="shared" si="1"/>
        <v>72</v>
      </c>
      <c r="B73" s="10" t="s">
        <v>5366</v>
      </c>
      <c r="C73" s="10" t="s">
        <v>837</v>
      </c>
      <c r="D73" s="11" t="s">
        <v>1184</v>
      </c>
      <c r="E73" s="1" t="s">
        <v>1888</v>
      </c>
      <c r="F73" s="1"/>
    </row>
    <row r="74" spans="1:6" x14ac:dyDescent="0.25">
      <c r="A74" s="10">
        <f t="shared" si="1"/>
        <v>73</v>
      </c>
      <c r="B74" s="10" t="s">
        <v>609</v>
      </c>
      <c r="C74" s="10" t="s">
        <v>2025</v>
      </c>
      <c r="D74" s="10" t="s">
        <v>2025</v>
      </c>
      <c r="E74" s="21"/>
      <c r="F74" s="21"/>
    </row>
    <row r="75" spans="1:6" x14ac:dyDescent="0.25">
      <c r="A75" s="10">
        <f t="shared" si="1"/>
        <v>74</v>
      </c>
      <c r="B75" s="11" t="s">
        <v>2364</v>
      </c>
      <c r="C75" s="10" t="s">
        <v>832</v>
      </c>
      <c r="D75" s="11" t="s">
        <v>1184</v>
      </c>
      <c r="E75" s="11" t="s">
        <v>1888</v>
      </c>
      <c r="F75" s="21" t="s">
        <v>2367</v>
      </c>
    </row>
    <row r="76" spans="1:6" x14ac:dyDescent="0.25">
      <c r="A76" s="10">
        <f t="shared" si="1"/>
        <v>75</v>
      </c>
      <c r="B76" s="10" t="s">
        <v>879</v>
      </c>
      <c r="C76" s="10" t="s">
        <v>825</v>
      </c>
      <c r="D76" s="10" t="s">
        <v>1183</v>
      </c>
      <c r="E76" s="10"/>
      <c r="F76" s="21"/>
    </row>
    <row r="77" spans="1:6" x14ac:dyDescent="0.25">
      <c r="A77" s="10">
        <f t="shared" si="1"/>
        <v>76</v>
      </c>
      <c r="B77" s="10" t="s">
        <v>6442</v>
      </c>
      <c r="C77" s="10" t="s">
        <v>2286</v>
      </c>
      <c r="D77" s="11" t="s">
        <v>1184</v>
      </c>
      <c r="E77" s="1" t="s">
        <v>1889</v>
      </c>
      <c r="F77" s="1" t="s">
        <v>2367</v>
      </c>
    </row>
    <row r="78" spans="1:6" x14ac:dyDescent="0.25">
      <c r="A78" s="10">
        <f t="shared" si="1"/>
        <v>77</v>
      </c>
      <c r="B78" s="11" t="s">
        <v>2247</v>
      </c>
      <c r="C78" s="10" t="s">
        <v>824</v>
      </c>
      <c r="D78" s="11" t="s">
        <v>1184</v>
      </c>
      <c r="E78" s="11"/>
      <c r="F78" s="21"/>
    </row>
    <row r="79" spans="1:6" x14ac:dyDescent="0.25">
      <c r="A79" s="10">
        <f t="shared" si="1"/>
        <v>78</v>
      </c>
      <c r="B79" s="10" t="s">
        <v>5902</v>
      </c>
      <c r="C79" s="10" t="s">
        <v>5905</v>
      </c>
      <c r="D79" s="11" t="s">
        <v>1183</v>
      </c>
      <c r="E79" s="1" t="s">
        <v>1888</v>
      </c>
      <c r="F79" s="1"/>
    </row>
    <row r="80" spans="1:6" x14ac:dyDescent="0.25">
      <c r="A80" s="10">
        <f t="shared" si="1"/>
        <v>79</v>
      </c>
      <c r="B80" s="11" t="s">
        <v>2281</v>
      </c>
      <c r="C80" s="10" t="s">
        <v>2286</v>
      </c>
      <c r="D80" s="11" t="s">
        <v>1184</v>
      </c>
      <c r="E80" s="11" t="s">
        <v>1888</v>
      </c>
      <c r="F80" s="21" t="s">
        <v>2367</v>
      </c>
    </row>
    <row r="81" spans="1:6" x14ac:dyDescent="0.25">
      <c r="A81" s="10">
        <f t="shared" si="1"/>
        <v>80</v>
      </c>
      <c r="B81" s="10" t="s">
        <v>1028</v>
      </c>
      <c r="C81" s="10" t="s">
        <v>822</v>
      </c>
      <c r="D81" s="10" t="s">
        <v>1184</v>
      </c>
      <c r="E81" s="10"/>
      <c r="F81" s="21"/>
    </row>
    <row r="82" spans="1:6" x14ac:dyDescent="0.25">
      <c r="A82" s="10">
        <f t="shared" si="1"/>
        <v>81</v>
      </c>
      <c r="B82" s="10" t="s">
        <v>1029</v>
      </c>
      <c r="C82" s="10" t="s">
        <v>843</v>
      </c>
      <c r="D82" s="10" t="s">
        <v>1184</v>
      </c>
      <c r="E82" s="10"/>
      <c r="F82" s="21"/>
    </row>
    <row r="83" spans="1:6" x14ac:dyDescent="0.25">
      <c r="A83" s="10">
        <f t="shared" si="1"/>
        <v>82</v>
      </c>
      <c r="B83" s="10" t="s">
        <v>3464</v>
      </c>
      <c r="C83" s="10" t="s">
        <v>3463</v>
      </c>
      <c r="D83" s="11" t="s">
        <v>1184</v>
      </c>
      <c r="E83" s="21" t="s">
        <v>1888</v>
      </c>
      <c r="F83" s="21"/>
    </row>
    <row r="84" spans="1:6" x14ac:dyDescent="0.25">
      <c r="A84" s="10">
        <f t="shared" si="1"/>
        <v>83</v>
      </c>
      <c r="B84" s="10" t="s">
        <v>1030</v>
      </c>
      <c r="C84" s="10" t="s">
        <v>1107</v>
      </c>
      <c r="D84" s="10" t="s">
        <v>1184</v>
      </c>
      <c r="E84" s="10" t="s">
        <v>1888</v>
      </c>
      <c r="F84" s="21" t="s">
        <v>2041</v>
      </c>
    </row>
    <row r="85" spans="1:6" x14ac:dyDescent="0.25">
      <c r="A85" s="10">
        <f t="shared" si="1"/>
        <v>84</v>
      </c>
      <c r="B85" s="11" t="s">
        <v>894</v>
      </c>
      <c r="C85" s="10" t="s">
        <v>824</v>
      </c>
      <c r="D85" s="11" t="s">
        <v>1184</v>
      </c>
      <c r="E85" s="11"/>
      <c r="F85" s="21"/>
    </row>
    <row r="86" spans="1:6" x14ac:dyDescent="0.25">
      <c r="A86" s="10">
        <f t="shared" si="1"/>
        <v>85</v>
      </c>
      <c r="B86" s="10" t="s">
        <v>1903</v>
      </c>
      <c r="C86" s="10" t="s">
        <v>827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0" t="s">
        <v>574</v>
      </c>
      <c r="C87" s="10" t="s">
        <v>854</v>
      </c>
      <c r="D87" s="10" t="s">
        <v>1184</v>
      </c>
      <c r="E87" s="10"/>
      <c r="F87" s="21" t="s">
        <v>2041</v>
      </c>
    </row>
    <row r="88" spans="1:6" x14ac:dyDescent="0.25">
      <c r="A88" s="10">
        <f t="shared" si="1"/>
        <v>87</v>
      </c>
      <c r="B88" s="10" t="s">
        <v>1031</v>
      </c>
      <c r="C88" s="10" t="s">
        <v>835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5796</v>
      </c>
      <c r="C89" s="10" t="s">
        <v>843</v>
      </c>
      <c r="D89" s="11" t="s">
        <v>1184</v>
      </c>
      <c r="E89" s="1"/>
      <c r="F89" s="1"/>
    </row>
    <row r="90" spans="1:6" x14ac:dyDescent="0.25">
      <c r="A90" s="10">
        <f t="shared" si="1"/>
        <v>89</v>
      </c>
      <c r="B90" s="11" t="s">
        <v>2168</v>
      </c>
      <c r="C90" s="10" t="s">
        <v>828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1" t="s">
        <v>1119</v>
      </c>
      <c r="C91" s="10" t="s">
        <v>824</v>
      </c>
      <c r="D91" s="11" t="s">
        <v>1184</v>
      </c>
      <c r="E91" s="11"/>
      <c r="F91" s="21"/>
    </row>
    <row r="92" spans="1:6" x14ac:dyDescent="0.25">
      <c r="A92" s="10">
        <f t="shared" si="1"/>
        <v>91</v>
      </c>
      <c r="B92" s="10" t="s">
        <v>1032</v>
      </c>
      <c r="C92" s="10" t="s">
        <v>825</v>
      </c>
      <c r="D92" s="10" t="s">
        <v>1183</v>
      </c>
      <c r="E92" s="10" t="s">
        <v>1890</v>
      </c>
      <c r="F92" s="21" t="s">
        <v>2367</v>
      </c>
    </row>
    <row r="93" spans="1:6" x14ac:dyDescent="0.25">
      <c r="A93" s="10">
        <f t="shared" si="1"/>
        <v>92</v>
      </c>
      <c r="B93" s="10" t="s">
        <v>4429</v>
      </c>
      <c r="C93" s="10" t="s">
        <v>4432</v>
      </c>
      <c r="D93" s="11" t="s">
        <v>1184</v>
      </c>
      <c r="E93" s="1"/>
      <c r="F93" s="1"/>
    </row>
    <row r="94" spans="1:6" x14ac:dyDescent="0.25">
      <c r="A94" s="10">
        <f t="shared" si="1"/>
        <v>93</v>
      </c>
      <c r="B94" s="10" t="s">
        <v>1033</v>
      </c>
      <c r="C94" s="10" t="s">
        <v>825</v>
      </c>
      <c r="D94" s="10" t="s">
        <v>1183</v>
      </c>
      <c r="E94" s="10" t="s">
        <v>1890</v>
      </c>
      <c r="F94" s="21" t="s">
        <v>2367</v>
      </c>
    </row>
    <row r="95" spans="1:6" x14ac:dyDescent="0.25">
      <c r="A95" s="10">
        <f t="shared" si="1"/>
        <v>94</v>
      </c>
      <c r="B95" s="10" t="s">
        <v>1034</v>
      </c>
      <c r="C95" s="10" t="s">
        <v>823</v>
      </c>
      <c r="D95" s="10" t="s">
        <v>1184</v>
      </c>
      <c r="E95" s="10" t="s">
        <v>1889</v>
      </c>
      <c r="F95" s="21"/>
    </row>
    <row r="96" spans="1:6" x14ac:dyDescent="0.25">
      <c r="A96" s="10">
        <f t="shared" si="1"/>
        <v>95</v>
      </c>
      <c r="B96" s="10" t="s">
        <v>1035</v>
      </c>
      <c r="C96" s="10" t="s">
        <v>837</v>
      </c>
      <c r="D96" s="10" t="s">
        <v>1184</v>
      </c>
      <c r="E96" s="10"/>
      <c r="F96" s="21"/>
    </row>
    <row r="97" spans="1:6" x14ac:dyDescent="0.25">
      <c r="A97" s="10">
        <f t="shared" si="1"/>
        <v>96</v>
      </c>
      <c r="B97" s="21" t="s">
        <v>2511</v>
      </c>
      <c r="C97" s="10" t="s">
        <v>2512</v>
      </c>
      <c r="D97" s="11" t="s">
        <v>1184</v>
      </c>
      <c r="E97" s="21"/>
      <c r="F97" s="21" t="s">
        <v>2367</v>
      </c>
    </row>
    <row r="98" spans="1:6" x14ac:dyDescent="0.25">
      <c r="A98" s="10">
        <f t="shared" si="1"/>
        <v>97</v>
      </c>
      <c r="B98" s="10" t="s">
        <v>1036</v>
      </c>
      <c r="C98" s="10" t="s">
        <v>843</v>
      </c>
      <c r="D98" s="10" t="s">
        <v>1184</v>
      </c>
      <c r="E98" s="10"/>
      <c r="F98" s="21"/>
    </row>
    <row r="99" spans="1:6" x14ac:dyDescent="0.25">
      <c r="A99" s="10">
        <f t="shared" si="1"/>
        <v>98</v>
      </c>
      <c r="B99" s="10" t="s">
        <v>4838</v>
      </c>
      <c r="C99" s="10" t="s">
        <v>824</v>
      </c>
      <c r="D99" s="11" t="s">
        <v>1184</v>
      </c>
      <c r="E99" s="1"/>
      <c r="F99" s="1"/>
    </row>
    <row r="100" spans="1:6" x14ac:dyDescent="0.25">
      <c r="A100" s="10">
        <f t="shared" si="1"/>
        <v>99</v>
      </c>
      <c r="B100" s="10" t="s">
        <v>1037</v>
      </c>
      <c r="C100" s="10" t="s">
        <v>824</v>
      </c>
      <c r="D100" s="10" t="s">
        <v>1184</v>
      </c>
      <c r="E100" s="10"/>
      <c r="F100" s="21"/>
    </row>
    <row r="101" spans="1:6" x14ac:dyDescent="0.25">
      <c r="A101" s="10">
        <f t="shared" si="1"/>
        <v>100</v>
      </c>
      <c r="B101" s="10" t="s">
        <v>1038</v>
      </c>
      <c r="C101" s="10" t="s">
        <v>825</v>
      </c>
      <c r="D101" s="10" t="s">
        <v>1183</v>
      </c>
      <c r="E101" s="10" t="s">
        <v>1890</v>
      </c>
      <c r="F101" s="21"/>
    </row>
    <row r="102" spans="1:6" x14ac:dyDescent="0.25">
      <c r="A102" s="10">
        <f t="shared" si="1"/>
        <v>101</v>
      </c>
      <c r="B102" s="10" t="s">
        <v>1039</v>
      </c>
      <c r="C102" s="10" t="s">
        <v>845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3596</v>
      </c>
      <c r="C103" s="10" t="s">
        <v>842</v>
      </c>
      <c r="D103" s="11" t="s">
        <v>1184</v>
      </c>
      <c r="E103" s="1" t="s">
        <v>1893</v>
      </c>
      <c r="F103" s="1"/>
    </row>
    <row r="104" spans="1:6" x14ac:dyDescent="0.25">
      <c r="A104" s="10">
        <f t="shared" si="1"/>
        <v>103</v>
      </c>
      <c r="B104" s="10" t="s">
        <v>5833</v>
      </c>
      <c r="C104" s="10" t="s">
        <v>2268</v>
      </c>
      <c r="D104" s="11" t="s">
        <v>1184</v>
      </c>
      <c r="E104" s="1"/>
      <c r="F104" s="1"/>
    </row>
    <row r="105" spans="1:6" x14ac:dyDescent="0.25">
      <c r="A105" s="10">
        <f t="shared" si="1"/>
        <v>104</v>
      </c>
      <c r="B105" s="10" t="s">
        <v>1099</v>
      </c>
      <c r="C105" s="10" t="s">
        <v>825</v>
      </c>
      <c r="D105" s="10" t="s">
        <v>1183</v>
      </c>
      <c r="E105" s="10"/>
      <c r="F105" s="21"/>
    </row>
    <row r="106" spans="1:6" x14ac:dyDescent="0.25">
      <c r="A106" s="10">
        <f t="shared" si="1"/>
        <v>105</v>
      </c>
      <c r="B106" s="10" t="s">
        <v>1040</v>
      </c>
      <c r="C106" s="10" t="s">
        <v>842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1" t="s">
        <v>2255</v>
      </c>
      <c r="C107" s="10" t="s">
        <v>2268</v>
      </c>
      <c r="D107" s="11" t="s">
        <v>1184</v>
      </c>
      <c r="E107" s="11"/>
      <c r="F107" s="21"/>
    </row>
    <row r="108" spans="1:6" x14ac:dyDescent="0.25">
      <c r="A108" s="10">
        <f t="shared" si="1"/>
        <v>107</v>
      </c>
      <c r="B108" s="10" t="s">
        <v>1041</v>
      </c>
      <c r="C108" s="10" t="s">
        <v>836</v>
      </c>
      <c r="D108" s="10" t="s">
        <v>1184</v>
      </c>
      <c r="E108" s="10"/>
      <c r="F108" s="21"/>
    </row>
    <row r="109" spans="1:6" x14ac:dyDescent="0.25">
      <c r="A109" s="10">
        <f t="shared" si="1"/>
        <v>108</v>
      </c>
      <c r="B109" s="10" t="s">
        <v>4844</v>
      </c>
      <c r="C109" s="10" t="s">
        <v>823</v>
      </c>
      <c r="D109" s="11" t="s">
        <v>1184</v>
      </c>
      <c r="E109" s="1"/>
      <c r="F109" s="1"/>
    </row>
    <row r="110" spans="1:6" x14ac:dyDescent="0.25">
      <c r="A110" s="10">
        <f t="shared" si="1"/>
        <v>109</v>
      </c>
      <c r="B110" s="10" t="s">
        <v>4431</v>
      </c>
      <c r="C110" s="10" t="s">
        <v>4432</v>
      </c>
      <c r="D110" s="11" t="s">
        <v>1184</v>
      </c>
      <c r="E110" s="1"/>
      <c r="F110" s="1"/>
    </row>
    <row r="111" spans="1:6" x14ac:dyDescent="0.25">
      <c r="A111" s="10">
        <f t="shared" si="1"/>
        <v>110</v>
      </c>
      <c r="B111" s="10" t="s">
        <v>1042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1043</v>
      </c>
      <c r="C112" s="10" t="s">
        <v>1108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1044</v>
      </c>
      <c r="C113" s="10" t="s">
        <v>823</v>
      </c>
      <c r="D113" s="10" t="s">
        <v>1184</v>
      </c>
      <c r="E113" s="10" t="s">
        <v>1896</v>
      </c>
      <c r="F113" s="21" t="s">
        <v>2367</v>
      </c>
    </row>
    <row r="114" spans="1:6" x14ac:dyDescent="0.25">
      <c r="A114" s="10">
        <f t="shared" si="1"/>
        <v>113</v>
      </c>
      <c r="B114" s="10" t="s">
        <v>1045</v>
      </c>
      <c r="C114" s="10" t="s">
        <v>823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5211</v>
      </c>
      <c r="C115" s="10" t="s">
        <v>824</v>
      </c>
      <c r="D115" s="11" t="s">
        <v>1184</v>
      </c>
      <c r="E115" s="1"/>
      <c r="F115" s="1"/>
    </row>
    <row r="116" spans="1:6" x14ac:dyDescent="0.25">
      <c r="A116" s="10">
        <f t="shared" si="1"/>
        <v>115</v>
      </c>
      <c r="B116" s="10" t="s">
        <v>5777</v>
      </c>
      <c r="C116" s="10" t="s">
        <v>5778</v>
      </c>
      <c r="D116" s="11" t="s">
        <v>1184</v>
      </c>
      <c r="E116" s="1"/>
      <c r="F116" s="1"/>
    </row>
    <row r="117" spans="1:6" x14ac:dyDescent="0.25">
      <c r="A117" s="10">
        <f t="shared" si="1"/>
        <v>116</v>
      </c>
      <c r="B117" s="10" t="s">
        <v>249</v>
      </c>
      <c r="C117" s="10" t="s">
        <v>822</v>
      </c>
      <c r="D117" s="10" t="s">
        <v>1184</v>
      </c>
      <c r="E117" s="10"/>
      <c r="F117" s="21"/>
    </row>
    <row r="118" spans="1:6" x14ac:dyDescent="0.25">
      <c r="A118" s="10">
        <f t="shared" si="1"/>
        <v>117</v>
      </c>
      <c r="B118" s="10" t="s">
        <v>1046</v>
      </c>
      <c r="C118" s="10" t="s">
        <v>1108</v>
      </c>
      <c r="D118" s="10" t="s">
        <v>1184</v>
      </c>
      <c r="E118" s="10"/>
      <c r="F118" s="21"/>
    </row>
    <row r="119" spans="1:6" x14ac:dyDescent="0.25">
      <c r="A119" s="10">
        <f t="shared" si="1"/>
        <v>118</v>
      </c>
      <c r="B119" s="10" t="s">
        <v>3704</v>
      </c>
      <c r="C119" s="10" t="s">
        <v>822</v>
      </c>
      <c r="D119" s="11" t="s">
        <v>1184</v>
      </c>
      <c r="E119" s="1"/>
      <c r="F119" s="1"/>
    </row>
    <row r="120" spans="1:6" x14ac:dyDescent="0.25">
      <c r="A120" s="10">
        <f t="shared" si="1"/>
        <v>119</v>
      </c>
      <c r="B120" s="21" t="s">
        <v>3435</v>
      </c>
      <c r="C120" s="10" t="s">
        <v>823</v>
      </c>
      <c r="D120" s="11" t="s">
        <v>1184</v>
      </c>
      <c r="E120" s="21"/>
      <c r="F120" s="21"/>
    </row>
    <row r="121" spans="1:6" x14ac:dyDescent="0.25">
      <c r="A121" s="10">
        <f t="shared" si="1"/>
        <v>120</v>
      </c>
      <c r="B121" s="11" t="s">
        <v>2279</v>
      </c>
      <c r="C121" s="10" t="s">
        <v>1117</v>
      </c>
      <c r="D121" s="11" t="s">
        <v>1184</v>
      </c>
      <c r="E121" s="11"/>
      <c r="F121" s="21"/>
    </row>
    <row r="122" spans="1:6" x14ac:dyDescent="0.25">
      <c r="A122" s="10">
        <f t="shared" si="1"/>
        <v>121</v>
      </c>
      <c r="B122" s="10" t="s">
        <v>820</v>
      </c>
      <c r="C122" s="10" t="s">
        <v>825</v>
      </c>
      <c r="D122" s="10" t="s">
        <v>1183</v>
      </c>
      <c r="E122" s="10"/>
      <c r="F122" s="21"/>
    </row>
    <row r="123" spans="1:6" x14ac:dyDescent="0.25">
      <c r="A123" s="10">
        <f t="shared" si="1"/>
        <v>122</v>
      </c>
      <c r="B123" s="10" t="s">
        <v>259</v>
      </c>
      <c r="C123" s="10" t="s">
        <v>825</v>
      </c>
      <c r="D123" s="10" t="s">
        <v>1183</v>
      </c>
      <c r="E123" s="10"/>
      <c r="F123" s="21" t="s">
        <v>2367</v>
      </c>
    </row>
    <row r="124" spans="1:6" x14ac:dyDescent="0.25">
      <c r="A124" s="10">
        <f t="shared" si="1"/>
        <v>123</v>
      </c>
      <c r="B124" s="11" t="s">
        <v>1047</v>
      </c>
      <c r="C124" s="10" t="s">
        <v>827</v>
      </c>
      <c r="D124" s="11" t="s">
        <v>1184</v>
      </c>
      <c r="E124" s="11"/>
      <c r="F124" s="21"/>
    </row>
    <row r="125" spans="1:6" x14ac:dyDescent="0.25">
      <c r="A125" s="10">
        <f t="shared" si="1"/>
        <v>124</v>
      </c>
      <c r="B125" s="10" t="s">
        <v>3705</v>
      </c>
      <c r="C125" s="10" t="s">
        <v>1165</v>
      </c>
      <c r="D125" s="11" t="s">
        <v>1993</v>
      </c>
      <c r="E125" s="1"/>
      <c r="F125" s="1"/>
    </row>
    <row r="126" spans="1:6" x14ac:dyDescent="0.25">
      <c r="A126" s="10">
        <f t="shared" si="1"/>
        <v>125</v>
      </c>
      <c r="B126" s="21" t="s">
        <v>3419</v>
      </c>
      <c r="C126" s="10" t="s">
        <v>2286</v>
      </c>
      <c r="D126" s="11" t="s">
        <v>1184</v>
      </c>
      <c r="E126" s="21"/>
      <c r="F126" s="21"/>
    </row>
    <row r="127" spans="1:6" x14ac:dyDescent="0.25">
      <c r="A127" s="10">
        <f t="shared" si="1"/>
        <v>126</v>
      </c>
      <c r="B127" s="10" t="s">
        <v>1144</v>
      </c>
      <c r="C127" s="10" t="s">
        <v>1165</v>
      </c>
      <c r="D127" s="10" t="s">
        <v>1183</v>
      </c>
      <c r="E127" s="10"/>
      <c r="F127" s="21"/>
    </row>
    <row r="128" spans="1:6" x14ac:dyDescent="0.25">
      <c r="A128" s="10">
        <f t="shared" si="1"/>
        <v>127</v>
      </c>
      <c r="B128" s="10" t="s">
        <v>1990</v>
      </c>
      <c r="C128" s="10" t="s">
        <v>1991</v>
      </c>
      <c r="D128" s="10" t="s">
        <v>1184</v>
      </c>
      <c r="E128" s="21"/>
      <c r="F128" s="21"/>
    </row>
    <row r="129" spans="1:6" x14ac:dyDescent="0.25">
      <c r="A129" s="10">
        <f t="shared" si="1"/>
        <v>128</v>
      </c>
      <c r="B129" s="10" t="s">
        <v>1048</v>
      </c>
      <c r="C129" s="10" t="s">
        <v>823</v>
      </c>
      <c r="D129" s="10" t="s">
        <v>1184</v>
      </c>
      <c r="E129" s="10" t="s">
        <v>1888</v>
      </c>
      <c r="F129" s="21" t="s">
        <v>2152</v>
      </c>
    </row>
    <row r="130" spans="1:6" x14ac:dyDescent="0.25">
      <c r="A130" s="10">
        <f t="shared" ref="A130" si="2">A129+1</f>
        <v>129</v>
      </c>
      <c r="B130" s="10" t="s">
        <v>6455</v>
      </c>
      <c r="C130" s="10" t="s">
        <v>831</v>
      </c>
      <c r="D130" s="10" t="s">
        <v>1184</v>
      </c>
      <c r="E130" s="10" t="s">
        <v>1888</v>
      </c>
      <c r="F130" s="21" t="s">
        <v>2152</v>
      </c>
    </row>
    <row r="131" spans="1:6" x14ac:dyDescent="0.25">
      <c r="A131" s="10">
        <f t="shared" ref="A131" si="3">A130+1</f>
        <v>130</v>
      </c>
      <c r="B131" s="10" t="s">
        <v>6456</v>
      </c>
      <c r="C131" s="10" t="s">
        <v>831</v>
      </c>
      <c r="D131" s="10" t="s">
        <v>1184</v>
      </c>
      <c r="E131" s="10" t="s">
        <v>1888</v>
      </c>
      <c r="F131" s="21" t="s">
        <v>2152</v>
      </c>
    </row>
    <row r="132" spans="1:6" x14ac:dyDescent="0.25">
      <c r="A132" s="10">
        <f>A129+1</f>
        <v>129</v>
      </c>
      <c r="B132" s="10" t="s">
        <v>4336</v>
      </c>
      <c r="C132" s="10" t="s">
        <v>4337</v>
      </c>
      <c r="D132" s="11" t="s">
        <v>1184</v>
      </c>
      <c r="E132" s="1"/>
      <c r="F132" s="1"/>
    </row>
    <row r="133" spans="1:6" x14ac:dyDescent="0.25">
      <c r="A133" s="10">
        <f t="shared" si="1"/>
        <v>130</v>
      </c>
      <c r="B133" s="11" t="s">
        <v>1049</v>
      </c>
      <c r="C133" s="10" t="s">
        <v>1109</v>
      </c>
      <c r="D133" s="11" t="s">
        <v>1184</v>
      </c>
      <c r="E133" s="11"/>
      <c r="F133" s="21"/>
    </row>
    <row r="134" spans="1:6" x14ac:dyDescent="0.25">
      <c r="A134" s="10">
        <f t="shared" ref="A134:A197" si="4">A133+1</f>
        <v>131</v>
      </c>
      <c r="B134" s="10" t="s">
        <v>1134</v>
      </c>
      <c r="C134" s="10" t="s">
        <v>824</v>
      </c>
      <c r="D134" s="10" t="s">
        <v>1184</v>
      </c>
      <c r="E134" s="10"/>
      <c r="F134" s="21"/>
    </row>
    <row r="135" spans="1:6" x14ac:dyDescent="0.25">
      <c r="A135" s="10">
        <f t="shared" si="4"/>
        <v>132</v>
      </c>
      <c r="B135" s="21" t="s">
        <v>3377</v>
      </c>
      <c r="C135" s="10" t="s">
        <v>832</v>
      </c>
      <c r="D135" s="10" t="s">
        <v>1184</v>
      </c>
      <c r="E135" s="14" t="s">
        <v>3378</v>
      </c>
      <c r="F135" s="10"/>
    </row>
    <row r="136" spans="1:6" x14ac:dyDescent="0.25">
      <c r="A136" s="10">
        <f t="shared" si="4"/>
        <v>133</v>
      </c>
      <c r="B136" s="10" t="s">
        <v>5903</v>
      </c>
      <c r="C136" s="10" t="s">
        <v>2283</v>
      </c>
      <c r="D136" s="11" t="s">
        <v>1184</v>
      </c>
      <c r="E136" s="1" t="s">
        <v>1888</v>
      </c>
      <c r="F136" s="1"/>
    </row>
    <row r="137" spans="1:6" x14ac:dyDescent="0.25">
      <c r="A137" s="10">
        <f t="shared" si="4"/>
        <v>134</v>
      </c>
      <c r="B137" s="10" t="s">
        <v>256</v>
      </c>
      <c r="C137" s="10" t="s">
        <v>825</v>
      </c>
      <c r="D137" s="10" t="s">
        <v>1183</v>
      </c>
      <c r="E137" s="10" t="s">
        <v>1888</v>
      </c>
      <c r="F137" s="21" t="s">
        <v>2041</v>
      </c>
    </row>
    <row r="138" spans="1:6" x14ac:dyDescent="0.25">
      <c r="A138" s="10">
        <f t="shared" si="4"/>
        <v>135</v>
      </c>
      <c r="B138" s="10" t="s">
        <v>2042</v>
      </c>
      <c r="C138" s="10" t="s">
        <v>1227</v>
      </c>
      <c r="D138" s="10" t="s">
        <v>1184</v>
      </c>
      <c r="E138" s="21"/>
      <c r="F138" s="21" t="s">
        <v>2041</v>
      </c>
    </row>
    <row r="139" spans="1:6" x14ac:dyDescent="0.25">
      <c r="A139" s="10">
        <f t="shared" si="4"/>
        <v>136</v>
      </c>
      <c r="B139" s="10" t="s">
        <v>6309</v>
      </c>
      <c r="C139" s="10" t="s">
        <v>823</v>
      </c>
      <c r="D139" s="11" t="s">
        <v>1184</v>
      </c>
      <c r="E139" s="1"/>
      <c r="F139" s="1"/>
    </row>
    <row r="140" spans="1:6" x14ac:dyDescent="0.25">
      <c r="A140" s="10">
        <f t="shared" si="4"/>
        <v>137</v>
      </c>
      <c r="B140" s="11" t="s">
        <v>1050</v>
      </c>
      <c r="C140" s="10" t="s">
        <v>825</v>
      </c>
      <c r="D140" s="11" t="s">
        <v>1183</v>
      </c>
      <c r="E140" s="11"/>
      <c r="F140" s="21"/>
    </row>
    <row r="141" spans="1:6" x14ac:dyDescent="0.25">
      <c r="A141" s="10">
        <f t="shared" si="4"/>
        <v>138</v>
      </c>
      <c r="B141" s="10" t="s">
        <v>91</v>
      </c>
      <c r="C141" s="10" t="s">
        <v>1110</v>
      </c>
      <c r="D141" s="10" t="s">
        <v>1184</v>
      </c>
      <c r="E141" s="10"/>
      <c r="F141" s="21"/>
    </row>
    <row r="142" spans="1:6" x14ac:dyDescent="0.25">
      <c r="A142" s="10">
        <f t="shared" si="4"/>
        <v>139</v>
      </c>
      <c r="B142" s="10" t="s">
        <v>5032</v>
      </c>
      <c r="C142" s="10" t="s">
        <v>5037</v>
      </c>
      <c r="D142" s="11" t="s">
        <v>1184</v>
      </c>
      <c r="E142" s="1"/>
      <c r="F142" s="1"/>
    </row>
    <row r="143" spans="1:6" x14ac:dyDescent="0.25">
      <c r="A143" s="10">
        <f t="shared" si="4"/>
        <v>140</v>
      </c>
      <c r="B143" s="10" t="s">
        <v>1051</v>
      </c>
      <c r="C143" s="10" t="s">
        <v>825</v>
      </c>
      <c r="D143" s="10" t="s">
        <v>1183</v>
      </c>
      <c r="E143" s="10"/>
      <c r="F143" s="21"/>
    </row>
    <row r="144" spans="1:6" x14ac:dyDescent="0.25">
      <c r="A144" s="10">
        <f t="shared" si="4"/>
        <v>141</v>
      </c>
      <c r="B144" s="11" t="s">
        <v>1052</v>
      </c>
      <c r="C144" s="10" t="s">
        <v>1111</v>
      </c>
      <c r="D144" s="11" t="s">
        <v>1184</v>
      </c>
      <c r="E144" s="11"/>
      <c r="F144" s="21"/>
    </row>
    <row r="145" spans="1:6" x14ac:dyDescent="0.25">
      <c r="A145" s="10">
        <f t="shared" si="4"/>
        <v>142</v>
      </c>
      <c r="B145" s="10" t="s">
        <v>5571</v>
      </c>
      <c r="C145" s="10" t="s">
        <v>1107</v>
      </c>
      <c r="D145" s="11" t="s">
        <v>1184</v>
      </c>
      <c r="E145" s="1"/>
      <c r="F145" s="1"/>
    </row>
    <row r="146" spans="1:6" x14ac:dyDescent="0.25">
      <c r="A146" s="10">
        <f t="shared" si="4"/>
        <v>143</v>
      </c>
      <c r="B146" s="10" t="s">
        <v>1053</v>
      </c>
      <c r="C146" s="10" t="s">
        <v>827</v>
      </c>
      <c r="D146" s="10" t="s">
        <v>1184</v>
      </c>
      <c r="E146" s="10" t="s">
        <v>1893</v>
      </c>
      <c r="F146" s="21" t="s">
        <v>2041</v>
      </c>
    </row>
    <row r="147" spans="1:6" x14ac:dyDescent="0.25">
      <c r="A147" s="10">
        <f t="shared" si="4"/>
        <v>144</v>
      </c>
      <c r="B147" s="10" t="s">
        <v>1054</v>
      </c>
      <c r="C147" s="10" t="s">
        <v>823</v>
      </c>
      <c r="D147" s="10" t="s">
        <v>1184</v>
      </c>
      <c r="E147" s="10"/>
      <c r="F147" s="21"/>
    </row>
    <row r="148" spans="1:6" x14ac:dyDescent="0.25">
      <c r="A148" s="10">
        <f t="shared" si="4"/>
        <v>145</v>
      </c>
      <c r="B148" s="10" t="s">
        <v>105</v>
      </c>
      <c r="C148" s="10" t="s">
        <v>822</v>
      </c>
      <c r="D148" s="10" t="s">
        <v>1184</v>
      </c>
      <c r="E148" s="10" t="s">
        <v>2368</v>
      </c>
      <c r="F148" s="21" t="s">
        <v>2043</v>
      </c>
    </row>
    <row r="149" spans="1:6" x14ac:dyDescent="0.25">
      <c r="A149" s="10">
        <f t="shared" si="4"/>
        <v>146</v>
      </c>
      <c r="B149" s="10" t="s">
        <v>262</v>
      </c>
      <c r="C149" s="10" t="s">
        <v>825</v>
      </c>
      <c r="D149" s="10" t="s">
        <v>1183</v>
      </c>
      <c r="E149" s="10"/>
      <c r="F149" s="21"/>
    </row>
    <row r="150" spans="1:6" x14ac:dyDescent="0.25">
      <c r="A150" s="10">
        <f t="shared" si="4"/>
        <v>147</v>
      </c>
      <c r="B150" s="10" t="s">
        <v>252</v>
      </c>
      <c r="C150" s="10" t="s">
        <v>1112</v>
      </c>
      <c r="D150" s="10" t="s">
        <v>1184</v>
      </c>
      <c r="E150" s="10" t="s">
        <v>1888</v>
      </c>
      <c r="F150" s="21"/>
    </row>
    <row r="151" spans="1:6" x14ac:dyDescent="0.25">
      <c r="A151" s="10">
        <f t="shared" si="4"/>
        <v>148</v>
      </c>
      <c r="B151" s="11" t="s">
        <v>2280</v>
      </c>
      <c r="C151" s="10" t="s">
        <v>2285</v>
      </c>
      <c r="D151" s="11" t="s">
        <v>1184</v>
      </c>
      <c r="E151" s="11"/>
      <c r="F151" s="21"/>
    </row>
    <row r="152" spans="1:6" x14ac:dyDescent="0.25">
      <c r="A152" s="10">
        <f t="shared" si="4"/>
        <v>149</v>
      </c>
      <c r="B152" s="10" t="s">
        <v>133</v>
      </c>
      <c r="C152" s="10" t="s">
        <v>828</v>
      </c>
      <c r="D152" s="10" t="s">
        <v>1184</v>
      </c>
      <c r="E152" s="10"/>
      <c r="F152" s="21"/>
    </row>
    <row r="153" spans="1:6" x14ac:dyDescent="0.25">
      <c r="A153" s="10">
        <f t="shared" si="4"/>
        <v>150</v>
      </c>
      <c r="B153" s="10" t="s">
        <v>1055</v>
      </c>
      <c r="C153" s="10" t="s">
        <v>825</v>
      </c>
      <c r="D153" s="10" t="s">
        <v>1183</v>
      </c>
      <c r="E153" s="10" t="s">
        <v>1890</v>
      </c>
      <c r="F153" s="21" t="s">
        <v>2367</v>
      </c>
    </row>
    <row r="154" spans="1:6" x14ac:dyDescent="0.25">
      <c r="A154" s="10">
        <f t="shared" si="4"/>
        <v>151</v>
      </c>
      <c r="B154" s="10" t="s">
        <v>3712</v>
      </c>
      <c r="C154" s="10" t="s">
        <v>3564</v>
      </c>
      <c r="D154" s="11" t="s">
        <v>1184</v>
      </c>
      <c r="E154" s="1"/>
      <c r="F154" s="1"/>
    </row>
    <row r="155" spans="1:6" x14ac:dyDescent="0.25">
      <c r="A155" s="10">
        <f t="shared" si="4"/>
        <v>152</v>
      </c>
      <c r="B155" s="10" t="s">
        <v>775</v>
      </c>
      <c r="C155" s="10" t="s">
        <v>831</v>
      </c>
      <c r="D155" s="10" t="s">
        <v>1184</v>
      </c>
      <c r="E155" s="10"/>
      <c r="F155" s="21"/>
    </row>
    <row r="156" spans="1:6" x14ac:dyDescent="0.25">
      <c r="A156" s="10">
        <f t="shared" si="4"/>
        <v>153</v>
      </c>
      <c r="B156" s="11" t="s">
        <v>2155</v>
      </c>
      <c r="C156" s="10" t="s">
        <v>1165</v>
      </c>
      <c r="D156" s="11" t="s">
        <v>1183</v>
      </c>
      <c r="E156" s="11"/>
      <c r="F156" s="21" t="s">
        <v>2043</v>
      </c>
    </row>
    <row r="157" spans="1:6" x14ac:dyDescent="0.25">
      <c r="A157" s="10">
        <f t="shared" si="4"/>
        <v>154</v>
      </c>
      <c r="B157" s="10" t="s">
        <v>146</v>
      </c>
      <c r="C157" s="10" t="s">
        <v>825</v>
      </c>
      <c r="D157" s="10" t="s">
        <v>1183</v>
      </c>
      <c r="E157" s="10"/>
      <c r="F157" s="21"/>
    </row>
    <row r="158" spans="1:6" x14ac:dyDescent="0.25">
      <c r="A158" s="10">
        <f t="shared" si="4"/>
        <v>155</v>
      </c>
      <c r="B158" s="10" t="s">
        <v>149</v>
      </c>
      <c r="C158" s="10" t="s">
        <v>823</v>
      </c>
      <c r="D158" s="10" t="s">
        <v>1184</v>
      </c>
      <c r="E158" s="10"/>
      <c r="F158" s="21"/>
    </row>
    <row r="159" spans="1:6" x14ac:dyDescent="0.25">
      <c r="A159" s="10">
        <f t="shared" si="4"/>
        <v>156</v>
      </c>
      <c r="B159" s="10" t="s">
        <v>1056</v>
      </c>
      <c r="C159" s="10" t="s">
        <v>1113</v>
      </c>
      <c r="D159" s="10" t="s">
        <v>1183</v>
      </c>
      <c r="E159" s="10"/>
      <c r="F159" s="21"/>
    </row>
    <row r="160" spans="1:6" x14ac:dyDescent="0.25">
      <c r="A160" s="10">
        <f t="shared" si="4"/>
        <v>157</v>
      </c>
      <c r="B160" s="10" t="s">
        <v>1057</v>
      </c>
      <c r="C160" s="10" t="s">
        <v>823</v>
      </c>
      <c r="D160" s="10" t="s">
        <v>1184</v>
      </c>
      <c r="E160" s="10"/>
      <c r="F160" s="21"/>
    </row>
    <row r="161" spans="1:6" x14ac:dyDescent="0.25">
      <c r="A161" s="10">
        <f t="shared" si="4"/>
        <v>158</v>
      </c>
      <c r="B161" s="10" t="s">
        <v>1058</v>
      </c>
      <c r="C161" s="10" t="s">
        <v>843</v>
      </c>
      <c r="D161" s="10" t="s">
        <v>1184</v>
      </c>
      <c r="E161" s="10"/>
      <c r="F161" s="21"/>
    </row>
    <row r="162" spans="1:6" x14ac:dyDescent="0.25">
      <c r="A162" s="10">
        <f t="shared" si="4"/>
        <v>159</v>
      </c>
      <c r="B162" s="21" t="s">
        <v>2580</v>
      </c>
      <c r="C162" s="10" t="s">
        <v>1165</v>
      </c>
      <c r="D162" s="11" t="s">
        <v>1183</v>
      </c>
      <c r="E162" s="21"/>
      <c r="F162" s="21"/>
    </row>
    <row r="163" spans="1:6" x14ac:dyDescent="0.25">
      <c r="A163" s="10">
        <f t="shared" si="4"/>
        <v>160</v>
      </c>
      <c r="B163" s="10" t="s">
        <v>1059</v>
      </c>
      <c r="C163" s="10" t="s">
        <v>834</v>
      </c>
      <c r="D163" s="10" t="s">
        <v>1184</v>
      </c>
      <c r="E163" s="10"/>
      <c r="F163" s="21"/>
    </row>
    <row r="164" spans="1:6" x14ac:dyDescent="0.25">
      <c r="A164" s="10">
        <f t="shared" si="4"/>
        <v>161</v>
      </c>
      <c r="B164" s="10" t="s">
        <v>1060</v>
      </c>
      <c r="C164" s="10" t="s">
        <v>824</v>
      </c>
      <c r="D164" s="10" t="s">
        <v>1184</v>
      </c>
      <c r="E164" s="10" t="s">
        <v>1889</v>
      </c>
      <c r="F164" s="21"/>
    </row>
    <row r="165" spans="1:6" x14ac:dyDescent="0.25">
      <c r="A165" s="10">
        <f t="shared" si="4"/>
        <v>162</v>
      </c>
      <c r="B165" s="10" t="s">
        <v>1061</v>
      </c>
      <c r="C165" s="10" t="s">
        <v>1107</v>
      </c>
      <c r="D165" s="10" t="s">
        <v>1184</v>
      </c>
      <c r="E165" s="10"/>
      <c r="F165" s="21" t="s">
        <v>2041</v>
      </c>
    </row>
    <row r="166" spans="1:6" x14ac:dyDescent="0.25">
      <c r="A166" s="10">
        <f t="shared" si="4"/>
        <v>163</v>
      </c>
      <c r="B166" s="10" t="s">
        <v>6163</v>
      </c>
      <c r="C166" s="10" t="s">
        <v>832</v>
      </c>
      <c r="D166" s="11" t="s">
        <v>1184</v>
      </c>
      <c r="E166" s="1"/>
      <c r="F166" s="1" t="s">
        <v>2762</v>
      </c>
    </row>
    <row r="167" spans="1:6" x14ac:dyDescent="0.25">
      <c r="A167" s="10">
        <f t="shared" si="4"/>
        <v>164</v>
      </c>
      <c r="B167" s="10" t="s">
        <v>1062</v>
      </c>
      <c r="C167" s="10" t="s">
        <v>828</v>
      </c>
      <c r="D167" s="10" t="s">
        <v>1184</v>
      </c>
      <c r="E167" s="10" t="s">
        <v>1892</v>
      </c>
      <c r="F167" s="21" t="s">
        <v>2367</v>
      </c>
    </row>
    <row r="168" spans="1:6" x14ac:dyDescent="0.25">
      <c r="A168" s="10">
        <f t="shared" si="4"/>
        <v>165</v>
      </c>
      <c r="B168" s="10" t="s">
        <v>1063</v>
      </c>
      <c r="C168" s="10" t="s">
        <v>1114</v>
      </c>
      <c r="D168" s="10" t="s">
        <v>1184</v>
      </c>
      <c r="E168" s="10" t="s">
        <v>1893</v>
      </c>
      <c r="F168" s="21" t="s">
        <v>2367</v>
      </c>
    </row>
    <row r="169" spans="1:6" x14ac:dyDescent="0.25">
      <c r="A169" s="10">
        <f t="shared" si="4"/>
        <v>166</v>
      </c>
      <c r="B169" s="10" t="s">
        <v>1064</v>
      </c>
      <c r="C169" s="10" t="s">
        <v>825</v>
      </c>
      <c r="D169" s="10" t="s">
        <v>1183</v>
      </c>
      <c r="E169" s="10"/>
      <c r="F169" s="21"/>
    </row>
    <row r="170" spans="1:6" x14ac:dyDescent="0.25">
      <c r="A170" s="10">
        <f t="shared" si="4"/>
        <v>167</v>
      </c>
      <c r="B170" s="10" t="s">
        <v>3591</v>
      </c>
      <c r="C170" s="10" t="s">
        <v>824</v>
      </c>
      <c r="D170" s="11" t="s">
        <v>1184</v>
      </c>
      <c r="E170" s="1" t="s">
        <v>1900</v>
      </c>
      <c r="F170" s="1"/>
    </row>
    <row r="171" spans="1:6" x14ac:dyDescent="0.25">
      <c r="A171" s="10">
        <f t="shared" si="4"/>
        <v>168</v>
      </c>
      <c r="B171" s="10" t="s">
        <v>1135</v>
      </c>
      <c r="C171" s="10" t="s">
        <v>823</v>
      </c>
      <c r="D171" s="10" t="s">
        <v>1184</v>
      </c>
      <c r="E171" s="10"/>
      <c r="F171" s="21"/>
    </row>
    <row r="172" spans="1:6" x14ac:dyDescent="0.25">
      <c r="A172" s="10">
        <f t="shared" si="4"/>
        <v>169</v>
      </c>
      <c r="B172" s="10" t="s">
        <v>1065</v>
      </c>
      <c r="C172" s="10" t="s">
        <v>825</v>
      </c>
      <c r="D172" s="10" t="s">
        <v>1183</v>
      </c>
      <c r="E172" s="10"/>
      <c r="F172" s="21"/>
    </row>
    <row r="173" spans="1:6" x14ac:dyDescent="0.25">
      <c r="A173" s="10">
        <f t="shared" si="4"/>
        <v>170</v>
      </c>
      <c r="B173" s="10" t="s">
        <v>1066</v>
      </c>
      <c r="C173" s="10" t="s">
        <v>828</v>
      </c>
      <c r="D173" s="10" t="s">
        <v>1184</v>
      </c>
      <c r="E173" s="10"/>
      <c r="F173" s="21"/>
    </row>
    <row r="174" spans="1:6" x14ac:dyDescent="0.25">
      <c r="A174" s="10">
        <f t="shared" si="4"/>
        <v>171</v>
      </c>
      <c r="B174" s="10" t="s">
        <v>3684</v>
      </c>
      <c r="C174" s="10" t="s">
        <v>1165</v>
      </c>
      <c r="D174" s="11" t="s">
        <v>1183</v>
      </c>
      <c r="E174" s="1"/>
      <c r="F174" s="1"/>
    </row>
    <row r="175" spans="1:6" x14ac:dyDescent="0.25">
      <c r="A175" s="10">
        <f t="shared" si="4"/>
        <v>172</v>
      </c>
      <c r="B175" s="10" t="s">
        <v>1067</v>
      </c>
      <c r="C175" s="10" t="s">
        <v>824</v>
      </c>
      <c r="D175" s="10" t="s">
        <v>1184</v>
      </c>
      <c r="E175" s="10"/>
      <c r="F175" s="21"/>
    </row>
    <row r="176" spans="1:6" x14ac:dyDescent="0.25">
      <c r="A176" s="10">
        <f t="shared" si="4"/>
        <v>173</v>
      </c>
      <c r="B176" s="10" t="s">
        <v>1068</v>
      </c>
      <c r="C176" s="10" t="s">
        <v>843</v>
      </c>
      <c r="D176" s="10" t="s">
        <v>1184</v>
      </c>
      <c r="E176" s="10" t="s">
        <v>1900</v>
      </c>
      <c r="F176" s="21"/>
    </row>
    <row r="177" spans="1:6" x14ac:dyDescent="0.25">
      <c r="A177" s="10">
        <f t="shared" si="4"/>
        <v>174</v>
      </c>
      <c r="B177" s="10" t="s">
        <v>5419</v>
      </c>
      <c r="C177" s="10" t="s">
        <v>823</v>
      </c>
      <c r="D177" s="11" t="s">
        <v>1184</v>
      </c>
      <c r="E177" s="1"/>
      <c r="F177" s="1"/>
    </row>
    <row r="178" spans="1:6" x14ac:dyDescent="0.25">
      <c r="A178" s="10">
        <f t="shared" si="4"/>
        <v>175</v>
      </c>
      <c r="B178" s="10" t="s">
        <v>3281</v>
      </c>
      <c r="C178" s="10" t="s">
        <v>823</v>
      </c>
      <c r="D178" s="11" t="s">
        <v>1184</v>
      </c>
      <c r="E178" s="21" t="s">
        <v>1889</v>
      </c>
      <c r="F178" s="21"/>
    </row>
    <row r="179" spans="1:6" x14ac:dyDescent="0.25">
      <c r="A179" s="10">
        <f t="shared" si="4"/>
        <v>176</v>
      </c>
      <c r="B179" s="10" t="s">
        <v>1101</v>
      </c>
      <c r="C179" s="10" t="s">
        <v>823</v>
      </c>
      <c r="D179" s="10" t="s">
        <v>1184</v>
      </c>
      <c r="E179" s="10" t="s">
        <v>1889</v>
      </c>
      <c r="F179" s="21" t="s">
        <v>2367</v>
      </c>
    </row>
    <row r="180" spans="1:6" x14ac:dyDescent="0.25">
      <c r="A180" s="10">
        <f t="shared" si="4"/>
        <v>177</v>
      </c>
      <c r="B180" s="10" t="s">
        <v>840</v>
      </c>
      <c r="C180" s="10" t="s">
        <v>825</v>
      </c>
      <c r="D180" s="10" t="s">
        <v>1183</v>
      </c>
      <c r="E180" s="10"/>
      <c r="F180" s="21"/>
    </row>
    <row r="181" spans="1:6" x14ac:dyDescent="0.25">
      <c r="A181" s="10">
        <f t="shared" si="4"/>
        <v>178</v>
      </c>
      <c r="B181" s="21" t="s">
        <v>3420</v>
      </c>
      <c r="C181" s="10" t="s">
        <v>1165</v>
      </c>
      <c r="D181" s="11" t="s">
        <v>1183</v>
      </c>
      <c r="E181" s="21"/>
      <c r="F181" s="21"/>
    </row>
    <row r="182" spans="1:6" x14ac:dyDescent="0.25">
      <c r="A182" s="10">
        <f t="shared" si="4"/>
        <v>179</v>
      </c>
      <c r="B182" s="10" t="s">
        <v>800</v>
      </c>
      <c r="C182" s="10" t="s">
        <v>2025</v>
      </c>
      <c r="D182" s="10" t="s">
        <v>2025</v>
      </c>
      <c r="E182" s="10"/>
      <c r="F182" s="21"/>
    </row>
    <row r="183" spans="1:6" x14ac:dyDescent="0.25">
      <c r="A183" s="10">
        <f t="shared" si="4"/>
        <v>180</v>
      </c>
      <c r="B183" s="10" t="s">
        <v>2390</v>
      </c>
      <c r="C183" s="10" t="s">
        <v>2391</v>
      </c>
      <c r="D183" s="11" t="s">
        <v>1184</v>
      </c>
      <c r="E183" s="21"/>
      <c r="F183" s="21"/>
    </row>
    <row r="184" spans="1:6" x14ac:dyDescent="0.25">
      <c r="A184" s="10">
        <f t="shared" si="4"/>
        <v>181</v>
      </c>
      <c r="B184" s="11" t="s">
        <v>2278</v>
      </c>
      <c r="C184" s="10" t="s">
        <v>2284</v>
      </c>
      <c r="D184" s="11" t="s">
        <v>1183</v>
      </c>
      <c r="E184" s="11"/>
      <c r="F184" s="21"/>
    </row>
    <row r="185" spans="1:6" x14ac:dyDescent="0.25">
      <c r="A185" s="10">
        <f t="shared" si="4"/>
        <v>182</v>
      </c>
      <c r="B185" s="10" t="s">
        <v>13</v>
      </c>
      <c r="C185" s="10" t="s">
        <v>2025</v>
      </c>
      <c r="D185" s="10" t="s">
        <v>2025</v>
      </c>
      <c r="E185" s="10"/>
      <c r="F185" s="21"/>
    </row>
    <row r="186" spans="1:6" x14ac:dyDescent="0.25">
      <c r="A186" s="10">
        <f t="shared" si="4"/>
        <v>183</v>
      </c>
      <c r="B186" s="10" t="s">
        <v>1069</v>
      </c>
      <c r="C186" s="10" t="s">
        <v>852</v>
      </c>
      <c r="D186" s="10" t="s">
        <v>1184</v>
      </c>
      <c r="E186" s="10"/>
      <c r="F186" s="21"/>
    </row>
    <row r="187" spans="1:6" x14ac:dyDescent="0.25">
      <c r="A187" s="10">
        <f t="shared" si="4"/>
        <v>184</v>
      </c>
      <c r="B187" s="11" t="s">
        <v>2069</v>
      </c>
      <c r="C187" s="10" t="s">
        <v>827</v>
      </c>
      <c r="D187" s="11" t="s">
        <v>1184</v>
      </c>
      <c r="E187" s="11"/>
      <c r="F187" s="21"/>
    </row>
    <row r="188" spans="1:6" x14ac:dyDescent="0.25">
      <c r="A188" s="10">
        <f t="shared" si="4"/>
        <v>185</v>
      </c>
      <c r="B188" s="10" t="s">
        <v>1897</v>
      </c>
      <c r="C188" s="10" t="s">
        <v>1898</v>
      </c>
      <c r="D188" s="10" t="s">
        <v>1183</v>
      </c>
      <c r="E188" s="10" t="s">
        <v>1890</v>
      </c>
      <c r="F188" s="21"/>
    </row>
    <row r="189" spans="1:6" x14ac:dyDescent="0.25">
      <c r="A189" s="10">
        <f t="shared" si="4"/>
        <v>186</v>
      </c>
      <c r="B189" s="10" t="s">
        <v>1070</v>
      </c>
      <c r="C189" s="10" t="s">
        <v>828</v>
      </c>
      <c r="D189" s="10" t="s">
        <v>1184</v>
      </c>
      <c r="E189" s="10"/>
      <c r="F189" s="21"/>
    </row>
    <row r="190" spans="1:6" x14ac:dyDescent="0.25">
      <c r="A190" s="10">
        <f t="shared" si="4"/>
        <v>187</v>
      </c>
      <c r="B190" s="10" t="s">
        <v>3582</v>
      </c>
      <c r="C190" s="10" t="s">
        <v>824</v>
      </c>
      <c r="D190" s="11" t="s">
        <v>1184</v>
      </c>
      <c r="E190" s="21"/>
      <c r="F190" s="21"/>
    </row>
    <row r="191" spans="1:6" x14ac:dyDescent="0.25">
      <c r="A191" s="10">
        <f t="shared" si="4"/>
        <v>188</v>
      </c>
      <c r="B191" s="10" t="s">
        <v>1103</v>
      </c>
      <c r="C191" s="10" t="s">
        <v>1118</v>
      </c>
      <c r="D191" s="10" t="s">
        <v>1184</v>
      </c>
      <c r="E191" s="10"/>
      <c r="F191" s="21"/>
    </row>
    <row r="192" spans="1:6" x14ac:dyDescent="0.25">
      <c r="A192" s="10">
        <f t="shared" si="4"/>
        <v>189</v>
      </c>
      <c r="B192" s="11" t="s">
        <v>2153</v>
      </c>
      <c r="C192" s="10" t="s">
        <v>2154</v>
      </c>
      <c r="D192" s="11" t="s">
        <v>1184</v>
      </c>
      <c r="E192" s="11"/>
      <c r="F192" s="21" t="s">
        <v>2043</v>
      </c>
    </row>
    <row r="193" spans="1:6" x14ac:dyDescent="0.25">
      <c r="A193" s="10">
        <f t="shared" si="4"/>
        <v>190</v>
      </c>
      <c r="B193" s="10" t="s">
        <v>1071</v>
      </c>
      <c r="C193" s="10" t="s">
        <v>1115</v>
      </c>
      <c r="D193" s="10" t="s">
        <v>1184</v>
      </c>
      <c r="E193" s="10" t="s">
        <v>1892</v>
      </c>
      <c r="F193" s="21" t="s">
        <v>2367</v>
      </c>
    </row>
    <row r="194" spans="1:6" x14ac:dyDescent="0.25">
      <c r="A194" s="10">
        <f t="shared" si="4"/>
        <v>191</v>
      </c>
      <c r="B194" s="10" t="s">
        <v>1072</v>
      </c>
      <c r="C194" s="10" t="s">
        <v>1113</v>
      </c>
      <c r="D194" s="10" t="s">
        <v>1183</v>
      </c>
      <c r="E194" s="10"/>
      <c r="F194" s="21"/>
    </row>
    <row r="195" spans="1:6" x14ac:dyDescent="0.25">
      <c r="A195" s="10">
        <f t="shared" si="4"/>
        <v>192</v>
      </c>
      <c r="B195" s="10" t="s">
        <v>637</v>
      </c>
      <c r="C195" s="10" t="s">
        <v>825</v>
      </c>
      <c r="D195" s="11" t="s">
        <v>1183</v>
      </c>
      <c r="E195" s="21"/>
      <c r="F195" s="21"/>
    </row>
    <row r="196" spans="1:6" x14ac:dyDescent="0.25">
      <c r="A196" s="10">
        <f t="shared" si="4"/>
        <v>193</v>
      </c>
      <c r="B196" s="21" t="s">
        <v>5438</v>
      </c>
      <c r="C196" s="10" t="s">
        <v>3676</v>
      </c>
      <c r="D196" s="11" t="s">
        <v>1184</v>
      </c>
      <c r="E196" s="1"/>
      <c r="F196" s="1"/>
    </row>
    <row r="197" spans="1:6" x14ac:dyDescent="0.25">
      <c r="A197" s="10">
        <f t="shared" si="4"/>
        <v>194</v>
      </c>
      <c r="B197" s="21" t="s">
        <v>5660</v>
      </c>
      <c r="C197" s="10" t="s">
        <v>835</v>
      </c>
      <c r="D197" s="11" t="s">
        <v>1184</v>
      </c>
      <c r="E197" s="1"/>
      <c r="F197" s="1"/>
    </row>
    <row r="198" spans="1:6" x14ac:dyDescent="0.25">
      <c r="A198" s="10">
        <f t="shared" ref="A198:A262" si="5">A197+1</f>
        <v>195</v>
      </c>
      <c r="B198" s="10" t="s">
        <v>5212</v>
      </c>
      <c r="C198" s="10" t="s">
        <v>5213</v>
      </c>
      <c r="D198" s="11" t="s">
        <v>1184</v>
      </c>
      <c r="E198" s="1"/>
      <c r="F198" s="1"/>
    </row>
    <row r="199" spans="1:6" x14ac:dyDescent="0.25">
      <c r="A199" s="10">
        <f t="shared" si="5"/>
        <v>196</v>
      </c>
      <c r="B199" s="10" t="s">
        <v>1073</v>
      </c>
      <c r="C199" s="10" t="s">
        <v>825</v>
      </c>
      <c r="D199" s="10" t="s">
        <v>1183</v>
      </c>
      <c r="E199" s="10" t="s">
        <v>1890</v>
      </c>
      <c r="F199" s="21" t="s">
        <v>2367</v>
      </c>
    </row>
    <row r="200" spans="1:6" x14ac:dyDescent="0.25">
      <c r="A200" s="10">
        <f t="shared" si="5"/>
        <v>197</v>
      </c>
      <c r="B200" s="10" t="s">
        <v>1074</v>
      </c>
      <c r="C200" s="10" t="s">
        <v>824</v>
      </c>
      <c r="D200" s="10" t="s">
        <v>1184</v>
      </c>
      <c r="E200" s="10"/>
      <c r="F200" s="21"/>
    </row>
    <row r="201" spans="1:6" x14ac:dyDescent="0.25">
      <c r="A201" s="10">
        <f t="shared" si="5"/>
        <v>198</v>
      </c>
      <c r="B201" s="11" t="s">
        <v>1075</v>
      </c>
      <c r="C201" s="10" t="s">
        <v>824</v>
      </c>
      <c r="D201" s="11" t="s">
        <v>1184</v>
      </c>
      <c r="E201" s="11"/>
      <c r="F201" s="21"/>
    </row>
    <row r="202" spans="1:6" x14ac:dyDescent="0.25">
      <c r="A202" s="10">
        <f t="shared" si="5"/>
        <v>199</v>
      </c>
      <c r="B202" s="11" t="s">
        <v>1076</v>
      </c>
      <c r="C202" s="10" t="s">
        <v>822</v>
      </c>
      <c r="D202" s="11" t="s">
        <v>1184</v>
      </c>
      <c r="E202" s="11"/>
      <c r="F202" s="21"/>
    </row>
    <row r="203" spans="1:6" x14ac:dyDescent="0.25">
      <c r="A203" s="10">
        <f t="shared" si="5"/>
        <v>200</v>
      </c>
      <c r="B203" s="10" t="s">
        <v>1077</v>
      </c>
      <c r="C203" s="10" t="s">
        <v>822</v>
      </c>
      <c r="D203" s="10" t="s">
        <v>1184</v>
      </c>
      <c r="E203" s="10"/>
      <c r="F203" s="21"/>
    </row>
    <row r="204" spans="1:6" x14ac:dyDescent="0.25">
      <c r="A204" s="10">
        <f t="shared" si="5"/>
        <v>201</v>
      </c>
      <c r="B204" s="10" t="s">
        <v>1078</v>
      </c>
      <c r="C204" s="10" t="s">
        <v>831</v>
      </c>
      <c r="D204" s="10" t="s">
        <v>1184</v>
      </c>
      <c r="E204" s="10" t="s">
        <v>1899</v>
      </c>
      <c r="F204" s="21" t="s">
        <v>2041</v>
      </c>
    </row>
    <row r="205" spans="1:6" x14ac:dyDescent="0.25">
      <c r="A205" s="10">
        <f t="shared" si="5"/>
        <v>202</v>
      </c>
      <c r="B205" s="10" t="s">
        <v>1133</v>
      </c>
      <c r="C205" s="10" t="s">
        <v>1107</v>
      </c>
      <c r="D205" s="10" t="s">
        <v>1184</v>
      </c>
      <c r="E205" s="10"/>
      <c r="F205" s="21"/>
    </row>
    <row r="206" spans="1:6" x14ac:dyDescent="0.25">
      <c r="A206" s="10">
        <f t="shared" si="5"/>
        <v>203</v>
      </c>
      <c r="B206" s="10" t="s">
        <v>2732</v>
      </c>
      <c r="C206" s="10" t="s">
        <v>824</v>
      </c>
      <c r="D206" s="11" t="s">
        <v>1184</v>
      </c>
      <c r="E206" s="21"/>
      <c r="F206" s="21"/>
    </row>
    <row r="207" spans="1:6" x14ac:dyDescent="0.25">
      <c r="A207" s="10">
        <f t="shared" si="5"/>
        <v>204</v>
      </c>
      <c r="B207" s="11" t="s">
        <v>1079</v>
      </c>
      <c r="C207" s="10" t="s">
        <v>1116</v>
      </c>
      <c r="D207" s="11" t="s">
        <v>1184</v>
      </c>
      <c r="E207" s="11"/>
      <c r="F207" s="21"/>
    </row>
    <row r="208" spans="1:6" x14ac:dyDescent="0.25">
      <c r="A208" s="10">
        <f t="shared" si="5"/>
        <v>205</v>
      </c>
      <c r="B208" s="10" t="s">
        <v>516</v>
      </c>
      <c r="C208" s="10" t="s">
        <v>828</v>
      </c>
      <c r="D208" s="10" t="s">
        <v>1184</v>
      </c>
      <c r="E208" s="10" t="s">
        <v>1888</v>
      </c>
      <c r="F208" s="21" t="s">
        <v>2367</v>
      </c>
    </row>
    <row r="209" spans="1:6" x14ac:dyDescent="0.25">
      <c r="A209" s="10">
        <f t="shared" si="5"/>
        <v>206</v>
      </c>
      <c r="B209" s="10" t="s">
        <v>5115</v>
      </c>
      <c r="C209" s="10" t="s">
        <v>2391</v>
      </c>
      <c r="D209" s="10" t="s">
        <v>1184</v>
      </c>
      <c r="E209" s="10" t="s">
        <v>1888</v>
      </c>
      <c r="F209" s="21" t="s">
        <v>2367</v>
      </c>
    </row>
    <row r="210" spans="1:6" x14ac:dyDescent="0.25">
      <c r="A210" s="10">
        <f t="shared" si="5"/>
        <v>207</v>
      </c>
      <c r="B210" s="10" t="s">
        <v>5901</v>
      </c>
      <c r="C210" s="10" t="s">
        <v>5904</v>
      </c>
      <c r="D210" s="11" t="s">
        <v>1184</v>
      </c>
      <c r="E210" s="1" t="s">
        <v>1888</v>
      </c>
      <c r="F210" s="1"/>
    </row>
    <row r="211" spans="1:6" x14ac:dyDescent="0.25">
      <c r="A211" s="10">
        <f t="shared" si="5"/>
        <v>208</v>
      </c>
      <c r="B211" s="10" t="s">
        <v>2523</v>
      </c>
      <c r="C211" s="10" t="s">
        <v>2524</v>
      </c>
      <c r="D211" s="11" t="s">
        <v>1184</v>
      </c>
      <c r="E211" s="21"/>
      <c r="F211" s="21"/>
    </row>
    <row r="212" spans="1:6" x14ac:dyDescent="0.25">
      <c r="A212" s="10">
        <f t="shared" si="5"/>
        <v>209</v>
      </c>
      <c r="B212" s="21" t="s">
        <v>3415</v>
      </c>
      <c r="C212" s="10" t="s">
        <v>3416</v>
      </c>
      <c r="D212" s="11" t="s">
        <v>1183</v>
      </c>
      <c r="E212" s="21" t="s">
        <v>3417</v>
      </c>
      <c r="F212" s="21"/>
    </row>
    <row r="213" spans="1:6" x14ac:dyDescent="0.25">
      <c r="A213" s="10">
        <f t="shared" si="5"/>
        <v>210</v>
      </c>
      <c r="B213" s="11" t="s">
        <v>2264</v>
      </c>
      <c r="C213" s="10" t="s">
        <v>833</v>
      </c>
      <c r="D213" s="11" t="s">
        <v>1183</v>
      </c>
      <c r="E213" s="11"/>
      <c r="F213" s="21"/>
    </row>
    <row r="214" spans="1:6" x14ac:dyDescent="0.25">
      <c r="A214" s="10">
        <f t="shared" si="5"/>
        <v>211</v>
      </c>
      <c r="B214" s="10" t="s">
        <v>3362</v>
      </c>
      <c r="C214" s="10" t="s">
        <v>843</v>
      </c>
      <c r="D214" s="11" t="s">
        <v>1184</v>
      </c>
      <c r="E214" s="21"/>
      <c r="F214" s="21"/>
    </row>
    <row r="215" spans="1:6" x14ac:dyDescent="0.25">
      <c r="A215" s="10">
        <f t="shared" si="5"/>
        <v>212</v>
      </c>
      <c r="B215" s="10" t="s">
        <v>1121</v>
      </c>
      <c r="C215" s="10" t="s">
        <v>829</v>
      </c>
      <c r="D215" s="10" t="s">
        <v>1184</v>
      </c>
      <c r="E215" s="10"/>
      <c r="F215" s="21"/>
    </row>
    <row r="216" spans="1:6" x14ac:dyDescent="0.25">
      <c r="A216" s="10">
        <f t="shared" si="5"/>
        <v>213</v>
      </c>
      <c r="B216" s="21" t="s">
        <v>2489</v>
      </c>
      <c r="C216" s="10" t="s">
        <v>825</v>
      </c>
      <c r="D216" s="11" t="s">
        <v>1183</v>
      </c>
      <c r="E216" s="21"/>
      <c r="F216" s="21"/>
    </row>
    <row r="217" spans="1:6" x14ac:dyDescent="0.25">
      <c r="A217" s="10">
        <f t="shared" si="5"/>
        <v>214</v>
      </c>
      <c r="B217" s="10" t="s">
        <v>3670</v>
      </c>
      <c r="C217" s="10" t="s">
        <v>832</v>
      </c>
      <c r="D217" s="11" t="s">
        <v>1184</v>
      </c>
      <c r="E217" s="1"/>
      <c r="F217" s="1"/>
    </row>
    <row r="218" spans="1:6" x14ac:dyDescent="0.25">
      <c r="A218" s="10">
        <f t="shared" si="5"/>
        <v>215</v>
      </c>
      <c r="B218" s="10" t="s">
        <v>1080</v>
      </c>
      <c r="C218" s="10" t="s">
        <v>831</v>
      </c>
      <c r="D218" s="10" t="s">
        <v>1184</v>
      </c>
      <c r="E218" s="10"/>
      <c r="F218" s="21"/>
    </row>
    <row r="219" spans="1:6" x14ac:dyDescent="0.25">
      <c r="A219" s="10">
        <f t="shared" si="5"/>
        <v>216</v>
      </c>
      <c r="B219" s="10" t="s">
        <v>6404</v>
      </c>
      <c r="C219" s="10" t="s">
        <v>6413</v>
      </c>
      <c r="D219" s="11" t="s">
        <v>1184</v>
      </c>
      <c r="E219" s="1"/>
      <c r="F219" s="1"/>
    </row>
    <row r="220" spans="1:6" x14ac:dyDescent="0.25">
      <c r="A220" s="10">
        <f t="shared" si="5"/>
        <v>217</v>
      </c>
      <c r="B220" s="10" t="s">
        <v>1081</v>
      </c>
      <c r="C220" s="10" t="s">
        <v>837</v>
      </c>
      <c r="D220" s="10" t="s">
        <v>1184</v>
      </c>
      <c r="E220" s="10"/>
      <c r="F220" s="21"/>
    </row>
    <row r="221" spans="1:6" x14ac:dyDescent="0.25">
      <c r="A221" s="10">
        <f t="shared" si="5"/>
        <v>218</v>
      </c>
      <c r="B221" s="10" t="s">
        <v>127</v>
      </c>
      <c r="C221" s="10" t="s">
        <v>844</v>
      </c>
      <c r="D221" s="10" t="s">
        <v>1184</v>
      </c>
      <c r="E221" s="10"/>
      <c r="F221" s="21"/>
    </row>
    <row r="222" spans="1:6" x14ac:dyDescent="0.25">
      <c r="A222" s="10">
        <f t="shared" si="5"/>
        <v>219</v>
      </c>
      <c r="B222" s="10" t="s">
        <v>3563</v>
      </c>
      <c r="C222" s="10" t="s">
        <v>3564</v>
      </c>
      <c r="D222" s="11" t="s">
        <v>1184</v>
      </c>
      <c r="E222" s="21" t="s">
        <v>1888</v>
      </c>
      <c r="F222" s="21"/>
    </row>
    <row r="223" spans="1:6" x14ac:dyDescent="0.25">
      <c r="A223" s="10">
        <f t="shared" si="5"/>
        <v>220</v>
      </c>
      <c r="B223" s="10" t="s">
        <v>1082</v>
      </c>
      <c r="C223" s="10" t="s">
        <v>830</v>
      </c>
      <c r="D223" s="10" t="s">
        <v>1183</v>
      </c>
      <c r="E223" s="10" t="s">
        <v>1146</v>
      </c>
      <c r="F223" s="21"/>
    </row>
    <row r="224" spans="1:6" x14ac:dyDescent="0.25">
      <c r="A224" s="10">
        <f t="shared" si="5"/>
        <v>221</v>
      </c>
      <c r="B224" s="10" t="s">
        <v>1083</v>
      </c>
      <c r="C224" s="10" t="s">
        <v>844</v>
      </c>
      <c r="D224" s="10" t="s">
        <v>1184</v>
      </c>
      <c r="E224" s="10"/>
      <c r="F224" s="21"/>
    </row>
    <row r="225" spans="1:6" x14ac:dyDescent="0.25">
      <c r="A225" s="10">
        <f t="shared" si="5"/>
        <v>222</v>
      </c>
      <c r="B225" s="10" t="s">
        <v>1084</v>
      </c>
      <c r="C225" s="10" t="s">
        <v>829</v>
      </c>
      <c r="D225" s="10" t="s">
        <v>1184</v>
      </c>
      <c r="E225" s="10"/>
      <c r="F225" s="21"/>
    </row>
    <row r="226" spans="1:6" x14ac:dyDescent="0.25">
      <c r="A226" s="10">
        <f t="shared" si="5"/>
        <v>223</v>
      </c>
      <c r="B226" s="21" t="s">
        <v>3422</v>
      </c>
      <c r="C226" s="10" t="s">
        <v>1165</v>
      </c>
      <c r="D226" s="11" t="s">
        <v>1183</v>
      </c>
      <c r="E226" s="21"/>
      <c r="F226" s="21"/>
    </row>
    <row r="227" spans="1:6" x14ac:dyDescent="0.25">
      <c r="A227" s="10">
        <f t="shared" si="5"/>
        <v>224</v>
      </c>
      <c r="B227" s="10" t="s">
        <v>3457</v>
      </c>
      <c r="C227" s="10" t="s">
        <v>3463</v>
      </c>
      <c r="D227" s="11" t="s">
        <v>1184</v>
      </c>
      <c r="E227" s="21" t="s">
        <v>1900</v>
      </c>
      <c r="F227" s="21"/>
    </row>
    <row r="228" spans="1:6" x14ac:dyDescent="0.25">
      <c r="A228" s="10">
        <f t="shared" si="5"/>
        <v>225</v>
      </c>
      <c r="B228" s="10" t="s">
        <v>1085</v>
      </c>
      <c r="C228" s="10" t="s">
        <v>825</v>
      </c>
      <c r="D228" s="10" t="s">
        <v>1183</v>
      </c>
      <c r="E228" s="10"/>
      <c r="F228" s="21"/>
    </row>
    <row r="229" spans="1:6" x14ac:dyDescent="0.25">
      <c r="A229" s="10">
        <f t="shared" si="5"/>
        <v>226</v>
      </c>
      <c r="B229" s="11" t="s">
        <v>1086</v>
      </c>
      <c r="C229" s="10" t="s">
        <v>837</v>
      </c>
      <c r="D229" s="11" t="s">
        <v>1184</v>
      </c>
      <c r="E229" s="11"/>
      <c r="F229" s="21"/>
    </row>
    <row r="230" spans="1:6" x14ac:dyDescent="0.25">
      <c r="A230" s="10">
        <f t="shared" si="5"/>
        <v>227</v>
      </c>
      <c r="B230" s="10" t="s">
        <v>1100</v>
      </c>
      <c r="C230" s="10" t="s">
        <v>837</v>
      </c>
      <c r="D230" s="10" t="s">
        <v>1184</v>
      </c>
      <c r="E230" s="10"/>
      <c r="F230" s="21"/>
    </row>
    <row r="231" spans="1:6" x14ac:dyDescent="0.25">
      <c r="A231" s="10">
        <f t="shared" si="5"/>
        <v>228</v>
      </c>
      <c r="B231" s="10" t="s">
        <v>1087</v>
      </c>
      <c r="C231" s="10" t="s">
        <v>837</v>
      </c>
      <c r="D231" s="10" t="s">
        <v>1184</v>
      </c>
      <c r="E231" s="10"/>
      <c r="F231" s="21"/>
    </row>
    <row r="232" spans="1:6" x14ac:dyDescent="0.25">
      <c r="A232" s="10">
        <f t="shared" si="5"/>
        <v>229</v>
      </c>
      <c r="B232" s="10" t="s">
        <v>2017</v>
      </c>
      <c r="C232" s="10" t="s">
        <v>2025</v>
      </c>
      <c r="D232" s="10" t="s">
        <v>2025</v>
      </c>
      <c r="E232" s="21"/>
      <c r="F232" s="21"/>
    </row>
    <row r="233" spans="1:6" x14ac:dyDescent="0.25">
      <c r="A233" s="10">
        <f t="shared" si="5"/>
        <v>230</v>
      </c>
      <c r="B233" s="10" t="s">
        <v>1088</v>
      </c>
      <c r="C233" s="10" t="s">
        <v>853</v>
      </c>
      <c r="D233" s="10" t="s">
        <v>1184</v>
      </c>
      <c r="E233" s="10"/>
      <c r="F233" s="21"/>
    </row>
    <row r="234" spans="1:6" x14ac:dyDescent="0.25">
      <c r="A234" s="10">
        <f t="shared" si="5"/>
        <v>231</v>
      </c>
      <c r="B234" s="10" t="s">
        <v>370</v>
      </c>
      <c r="C234" s="10" t="s">
        <v>1112</v>
      </c>
      <c r="D234" s="10" t="s">
        <v>1184</v>
      </c>
      <c r="E234" s="10" t="s">
        <v>1888</v>
      </c>
      <c r="F234" s="21"/>
    </row>
    <row r="235" spans="1:6" x14ac:dyDescent="0.25">
      <c r="A235" s="10">
        <f t="shared" si="5"/>
        <v>232</v>
      </c>
      <c r="B235" s="10" t="s">
        <v>4978</v>
      </c>
      <c r="C235" s="10" t="s">
        <v>4979</v>
      </c>
      <c r="D235" s="11" t="s">
        <v>1184</v>
      </c>
      <c r="E235" s="1"/>
      <c r="F235" s="1"/>
    </row>
    <row r="236" spans="1:6" x14ac:dyDescent="0.25">
      <c r="A236" s="10">
        <f t="shared" si="5"/>
        <v>233</v>
      </c>
      <c r="B236" s="10" t="s">
        <v>4839</v>
      </c>
      <c r="C236" s="10" t="s">
        <v>824</v>
      </c>
      <c r="D236" s="11" t="s">
        <v>1184</v>
      </c>
      <c r="E236" s="1"/>
      <c r="F236" s="1"/>
    </row>
    <row r="237" spans="1:6" x14ac:dyDescent="0.25">
      <c r="A237" s="10">
        <f t="shared" si="5"/>
        <v>234</v>
      </c>
      <c r="B237" s="10" t="s">
        <v>5718</v>
      </c>
      <c r="C237" s="10" t="s">
        <v>1165</v>
      </c>
      <c r="D237" s="11" t="s">
        <v>1183</v>
      </c>
      <c r="E237" s="1"/>
      <c r="F237" s="1"/>
    </row>
    <row r="238" spans="1:6" x14ac:dyDescent="0.25">
      <c r="A238" s="10">
        <f t="shared" si="5"/>
        <v>235</v>
      </c>
      <c r="B238" s="10" t="s">
        <v>1089</v>
      </c>
      <c r="C238" s="10" t="s">
        <v>828</v>
      </c>
      <c r="D238" s="10" t="s">
        <v>1184</v>
      </c>
      <c r="E238" s="10"/>
      <c r="F238" s="21"/>
    </row>
    <row r="239" spans="1:6" x14ac:dyDescent="0.25">
      <c r="A239" s="10">
        <f t="shared" si="5"/>
        <v>236</v>
      </c>
      <c r="B239" s="10" t="s">
        <v>1891</v>
      </c>
      <c r="C239" s="10" t="s">
        <v>1111</v>
      </c>
      <c r="D239" s="10" t="s">
        <v>1184</v>
      </c>
      <c r="E239" s="10" t="s">
        <v>1888</v>
      </c>
      <c r="F239" s="21"/>
    </row>
    <row r="240" spans="1:6" x14ac:dyDescent="0.25">
      <c r="A240" s="10">
        <f t="shared" si="5"/>
        <v>237</v>
      </c>
      <c r="B240" s="10" t="s">
        <v>567</v>
      </c>
      <c r="C240" s="10" t="s">
        <v>823</v>
      </c>
      <c r="D240" s="10" t="s">
        <v>1184</v>
      </c>
      <c r="E240" s="10"/>
      <c r="F240" s="21"/>
    </row>
    <row r="241" spans="1:6" x14ac:dyDescent="0.25">
      <c r="A241" s="10">
        <f t="shared" si="5"/>
        <v>238</v>
      </c>
      <c r="B241" s="10" t="s">
        <v>2481</v>
      </c>
      <c r="C241" s="10" t="s">
        <v>827</v>
      </c>
      <c r="D241" s="11" t="s">
        <v>1184</v>
      </c>
      <c r="E241" s="21"/>
      <c r="F241" s="21"/>
    </row>
    <row r="242" spans="1:6" x14ac:dyDescent="0.25">
      <c r="A242" s="10">
        <f t="shared" si="5"/>
        <v>239</v>
      </c>
      <c r="B242" s="10" t="s">
        <v>1090</v>
      </c>
      <c r="C242" s="10" t="s">
        <v>1112</v>
      </c>
      <c r="D242" s="10" t="s">
        <v>1184</v>
      </c>
      <c r="E242" s="10"/>
      <c r="F242" s="21" t="s">
        <v>2043</v>
      </c>
    </row>
    <row r="243" spans="1:6" x14ac:dyDescent="0.25">
      <c r="A243" s="10">
        <f t="shared" si="5"/>
        <v>240</v>
      </c>
      <c r="B243" s="10" t="s">
        <v>1091</v>
      </c>
      <c r="C243" s="10" t="s">
        <v>827</v>
      </c>
      <c r="D243" s="10" t="s">
        <v>1184</v>
      </c>
      <c r="E243" s="10"/>
      <c r="F243" s="21"/>
    </row>
    <row r="244" spans="1:6" x14ac:dyDescent="0.25">
      <c r="A244" s="10">
        <f t="shared" si="5"/>
        <v>241</v>
      </c>
      <c r="B244" s="10" t="s">
        <v>1092</v>
      </c>
      <c r="C244" s="10" t="s">
        <v>833</v>
      </c>
      <c r="D244" s="10" t="s">
        <v>1183</v>
      </c>
      <c r="E244" s="10" t="s">
        <v>1890</v>
      </c>
      <c r="F244" s="21" t="s">
        <v>2367</v>
      </c>
    </row>
    <row r="245" spans="1:6" x14ac:dyDescent="0.25">
      <c r="A245" s="10">
        <f t="shared" si="5"/>
        <v>242</v>
      </c>
      <c r="B245" s="11" t="s">
        <v>2363</v>
      </c>
      <c r="C245" s="10" t="s">
        <v>828</v>
      </c>
      <c r="D245" s="11" t="s">
        <v>1184</v>
      </c>
      <c r="E245" s="11" t="s">
        <v>1892</v>
      </c>
      <c r="F245" s="21" t="s">
        <v>2367</v>
      </c>
    </row>
    <row r="246" spans="1:6" x14ac:dyDescent="0.25">
      <c r="A246" s="10">
        <f t="shared" si="5"/>
        <v>243</v>
      </c>
      <c r="B246" s="10" t="s">
        <v>1093</v>
      </c>
      <c r="C246" s="10" t="s">
        <v>823</v>
      </c>
      <c r="D246" s="10" t="s">
        <v>1184</v>
      </c>
      <c r="E246" s="10"/>
      <c r="F246" s="21"/>
    </row>
    <row r="247" spans="1:6" x14ac:dyDescent="0.25">
      <c r="A247" s="10">
        <f t="shared" si="5"/>
        <v>244</v>
      </c>
      <c r="B247" s="10" t="s">
        <v>5105</v>
      </c>
      <c r="C247" s="10" t="s">
        <v>825</v>
      </c>
      <c r="D247" s="11" t="s">
        <v>1183</v>
      </c>
      <c r="E247" s="1"/>
      <c r="F247" s="1"/>
    </row>
    <row r="248" spans="1:6" x14ac:dyDescent="0.25">
      <c r="A248" s="10">
        <f t="shared" si="5"/>
        <v>245</v>
      </c>
      <c r="B248" s="10" t="s">
        <v>3686</v>
      </c>
      <c r="C248" s="10" t="s">
        <v>3686</v>
      </c>
      <c r="D248" s="11" t="s">
        <v>3686</v>
      </c>
      <c r="E248" s="1"/>
      <c r="F248" s="1"/>
    </row>
    <row r="249" spans="1:6" x14ac:dyDescent="0.25">
      <c r="A249" s="10">
        <f t="shared" si="5"/>
        <v>246</v>
      </c>
      <c r="B249" s="10" t="s">
        <v>1989</v>
      </c>
      <c r="C249" s="10" t="s">
        <v>1898</v>
      </c>
      <c r="D249" s="10" t="s">
        <v>1993</v>
      </c>
      <c r="E249" s="21"/>
      <c r="F249" s="21"/>
    </row>
    <row r="250" spans="1:6" x14ac:dyDescent="0.25">
      <c r="A250" s="10">
        <f t="shared" si="5"/>
        <v>247</v>
      </c>
      <c r="B250" s="10" t="s">
        <v>2201</v>
      </c>
      <c r="C250" s="10" t="s">
        <v>5529</v>
      </c>
      <c r="D250" s="11" t="s">
        <v>1184</v>
      </c>
      <c r="E250" s="1" t="s">
        <v>1890</v>
      </c>
      <c r="F250" s="1"/>
    </row>
    <row r="251" spans="1:6" x14ac:dyDescent="0.25">
      <c r="A251" s="10">
        <f t="shared" si="5"/>
        <v>248</v>
      </c>
      <c r="B251" s="10" t="s">
        <v>1094</v>
      </c>
      <c r="C251" s="10" t="s">
        <v>826</v>
      </c>
      <c r="D251" s="10" t="s">
        <v>1184</v>
      </c>
      <c r="E251" s="10"/>
      <c r="F251" s="21"/>
    </row>
    <row r="252" spans="1:6" x14ac:dyDescent="0.25">
      <c r="A252" s="10">
        <f t="shared" si="5"/>
        <v>249</v>
      </c>
      <c r="B252" s="10" t="s">
        <v>1139</v>
      </c>
      <c r="C252" s="10" t="s">
        <v>828</v>
      </c>
      <c r="D252" s="10" t="s">
        <v>1184</v>
      </c>
      <c r="E252" s="10"/>
      <c r="F252" s="21" t="s">
        <v>2043</v>
      </c>
    </row>
    <row r="253" spans="1:6" x14ac:dyDescent="0.25">
      <c r="A253" s="10">
        <f t="shared" si="5"/>
        <v>250</v>
      </c>
      <c r="B253" s="10" t="s">
        <v>1095</v>
      </c>
      <c r="C253" s="10" t="s">
        <v>824</v>
      </c>
      <c r="D253" s="10" t="s">
        <v>1184</v>
      </c>
      <c r="E253" s="10"/>
      <c r="F253" s="21"/>
    </row>
    <row r="254" spans="1:6" x14ac:dyDescent="0.25">
      <c r="A254" s="10">
        <f t="shared" si="5"/>
        <v>251</v>
      </c>
      <c r="B254" s="10" t="s">
        <v>2034</v>
      </c>
      <c r="C254" s="10" t="s">
        <v>2035</v>
      </c>
      <c r="D254" s="10" t="s">
        <v>1184</v>
      </c>
      <c r="E254" s="21"/>
      <c r="F254" s="21"/>
    </row>
    <row r="255" spans="1:6" x14ac:dyDescent="0.25">
      <c r="A255" s="10">
        <f t="shared" si="5"/>
        <v>252</v>
      </c>
      <c r="B255" s="10" t="s">
        <v>2368</v>
      </c>
      <c r="C255" s="10" t="s">
        <v>830</v>
      </c>
      <c r="D255" s="11" t="s">
        <v>1183</v>
      </c>
      <c r="E255" s="21"/>
      <c r="F255" s="21"/>
    </row>
    <row r="256" spans="1:6" x14ac:dyDescent="0.25">
      <c r="A256" s="10">
        <f t="shared" si="5"/>
        <v>253</v>
      </c>
      <c r="B256" s="10" t="s">
        <v>2386</v>
      </c>
      <c r="C256" s="10" t="s">
        <v>2392</v>
      </c>
      <c r="D256" s="11" t="s">
        <v>1184</v>
      </c>
      <c r="E256" s="21"/>
      <c r="F256" s="21"/>
    </row>
    <row r="257" spans="1:6" x14ac:dyDescent="0.25">
      <c r="A257" s="10">
        <f t="shared" si="5"/>
        <v>254</v>
      </c>
      <c r="B257" s="10" t="s">
        <v>2733</v>
      </c>
      <c r="C257" s="10" t="s">
        <v>1165</v>
      </c>
      <c r="D257" s="11" t="s">
        <v>1183</v>
      </c>
      <c r="E257" s="21"/>
      <c r="F257" s="21"/>
    </row>
    <row r="258" spans="1:6" x14ac:dyDescent="0.25">
      <c r="A258" s="10">
        <f t="shared" si="5"/>
        <v>255</v>
      </c>
      <c r="B258" s="11" t="s">
        <v>1096</v>
      </c>
      <c r="C258" s="10" t="s">
        <v>827</v>
      </c>
      <c r="D258" s="11" t="s">
        <v>1184</v>
      </c>
      <c r="E258" s="11"/>
      <c r="F258" s="21"/>
    </row>
    <row r="259" spans="1:6" x14ac:dyDescent="0.25">
      <c r="A259" s="10">
        <f t="shared" si="5"/>
        <v>256</v>
      </c>
      <c r="B259" s="10" t="s">
        <v>4683</v>
      </c>
      <c r="C259" s="10" t="s">
        <v>824</v>
      </c>
      <c r="D259" s="11" t="s">
        <v>1184</v>
      </c>
      <c r="E259" s="1"/>
      <c r="F259" s="1"/>
    </row>
    <row r="260" spans="1:6" x14ac:dyDescent="0.25">
      <c r="A260" s="10">
        <f t="shared" si="5"/>
        <v>257</v>
      </c>
      <c r="B260" s="11" t="s">
        <v>1097</v>
      </c>
      <c r="C260" s="10" t="s">
        <v>843</v>
      </c>
      <c r="D260" s="11" t="s">
        <v>1184</v>
      </c>
      <c r="E260" s="11"/>
      <c r="F260" s="21"/>
    </row>
    <row r="261" spans="1:6" x14ac:dyDescent="0.25">
      <c r="A261" s="10">
        <f t="shared" si="5"/>
        <v>258</v>
      </c>
      <c r="B261" s="11" t="s">
        <v>1098</v>
      </c>
      <c r="C261" s="10" t="s">
        <v>1117</v>
      </c>
      <c r="D261" s="11" t="s">
        <v>1184</v>
      </c>
      <c r="E261" s="11"/>
      <c r="F261" s="21"/>
    </row>
    <row r="262" spans="1:6" x14ac:dyDescent="0.25">
      <c r="A262" s="10">
        <f t="shared" si="5"/>
        <v>259</v>
      </c>
      <c r="B262" s="10" t="s">
        <v>6457</v>
      </c>
      <c r="C262" s="10" t="s">
        <v>823</v>
      </c>
      <c r="D262" s="11" t="s">
        <v>1184</v>
      </c>
      <c r="E262" s="1" t="s">
        <v>1888</v>
      </c>
      <c r="F262" s="1" t="s">
        <v>2762</v>
      </c>
    </row>
    <row r="263" spans="1:6" x14ac:dyDescent="0.25">
      <c r="A263" s="10">
        <f t="shared" ref="A263:A269" si="6">A262+1</f>
        <v>260</v>
      </c>
      <c r="B263" s="10" t="s">
        <v>6458</v>
      </c>
      <c r="C263" s="10" t="s">
        <v>2286</v>
      </c>
      <c r="D263" s="11" t="s">
        <v>1184</v>
      </c>
      <c r="E263" s="1" t="s">
        <v>1888</v>
      </c>
      <c r="F263" s="1" t="s">
        <v>2762</v>
      </c>
    </row>
    <row r="264" spans="1:6" x14ac:dyDescent="0.25">
      <c r="A264" s="10">
        <f t="shared" si="6"/>
        <v>261</v>
      </c>
      <c r="B264" s="10" t="s">
        <v>6459</v>
      </c>
      <c r="C264" s="10" t="s">
        <v>832</v>
      </c>
      <c r="D264" s="11" t="s">
        <v>1184</v>
      </c>
      <c r="E264" s="1"/>
      <c r="F264" s="1"/>
    </row>
    <row r="265" spans="1:6" x14ac:dyDescent="0.25">
      <c r="A265" s="10">
        <f t="shared" si="6"/>
        <v>262</v>
      </c>
      <c r="B265" s="10" t="s">
        <v>3683</v>
      </c>
      <c r="C265" s="10" t="s">
        <v>1165</v>
      </c>
      <c r="D265" s="11" t="s">
        <v>1183</v>
      </c>
      <c r="E265" s="1"/>
      <c r="F265" s="1"/>
    </row>
    <row r="266" spans="1:6" x14ac:dyDescent="0.25">
      <c r="A266" s="10">
        <f t="shared" si="6"/>
        <v>263</v>
      </c>
      <c r="B266" s="10" t="s">
        <v>6460</v>
      </c>
      <c r="C266" s="10" t="s">
        <v>3329</v>
      </c>
      <c r="D266" s="11" t="s">
        <v>1184</v>
      </c>
      <c r="E266" s="1"/>
      <c r="F266" s="1"/>
    </row>
    <row r="267" spans="1:6" x14ac:dyDescent="0.25">
      <c r="A267" s="10">
        <f t="shared" si="6"/>
        <v>264</v>
      </c>
      <c r="B267" s="10" t="s">
        <v>6461</v>
      </c>
      <c r="C267" s="10" t="s">
        <v>6462</v>
      </c>
      <c r="D267" s="11" t="s">
        <v>1184</v>
      </c>
      <c r="E267" s="1"/>
      <c r="F267" s="1"/>
    </row>
    <row r="268" spans="1:6" x14ac:dyDescent="0.25">
      <c r="A268" s="10">
        <f t="shared" si="6"/>
        <v>265</v>
      </c>
      <c r="B268" s="10" t="s">
        <v>6593</v>
      </c>
      <c r="C268" s="10" t="s">
        <v>1165</v>
      </c>
      <c r="D268" s="11" t="s">
        <v>1183</v>
      </c>
      <c r="E268" s="1"/>
      <c r="F268" s="1"/>
    </row>
    <row r="269" spans="1:6" x14ac:dyDescent="0.25">
      <c r="A269" s="10">
        <f t="shared" si="6"/>
        <v>266</v>
      </c>
      <c r="B269" s="10" t="s">
        <v>6629</v>
      </c>
      <c r="C269" s="10" t="s">
        <v>825</v>
      </c>
      <c r="D269" s="11" t="s">
        <v>1183</v>
      </c>
      <c r="E269" s="1" t="s">
        <v>1888</v>
      </c>
      <c r="F269" s="1" t="s">
        <v>2762</v>
      </c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</sheetData>
  <conditionalFormatting sqref="B1:B236 B239:B1048576">
    <cfRule type="duplicateValues" dxfId="6" priority="1"/>
    <cfRule type="duplicateValues" dxfId="5" priority="2"/>
  </conditionalFormatting>
  <conditionalFormatting sqref="B109:B126">
    <cfRule type="duplicateValues" dxfId="4" priority="20"/>
  </conditionalFormatting>
  <conditionalFormatting sqref="B141:B175 B1:B126 B177 B179:B187 B190 B197:B236 B239:B1048576">
    <cfRule type="duplicateValues" dxfId="3" priority="18"/>
  </conditionalFormatting>
  <conditionalFormatting sqref="B177 B179:B187 B190 B197:B236 B1:B175 B239:B1048576">
    <cfRule type="duplicateValues" dxfId="2" priority="5"/>
    <cfRule type="duplicateValues" dxfId="1" priority="16"/>
    <cfRule type="duplicateValues" dxfId="0" priority="17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724"/>
  <sheetViews>
    <sheetView topLeftCell="K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3" t="s">
        <v>1195</v>
      </c>
      <c r="I1" s="64"/>
      <c r="J1" s="64"/>
      <c r="K1" s="65"/>
      <c r="O1" s="17" t="s">
        <v>5043</v>
      </c>
      <c r="P1" s="17">
        <v>46003</v>
      </c>
      <c r="Q1" s="17">
        <v>46006</v>
      </c>
      <c r="R1" s="6"/>
      <c r="S1" s="6" t="s">
        <v>6107</v>
      </c>
    </row>
    <row r="2" spans="1:21" x14ac:dyDescent="0.25">
      <c r="A2" s="2">
        <f>_xlfn.XLOOKUP(B2,MasterSheet!Q:Q,MasterSheet!N:N," ")</f>
        <v>45825</v>
      </c>
      <c r="B2" s="1" cm="1">
        <f t="array" ref="B2:B724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15">_xlfn._xlws.SORT(
  _xlfn._xlws.FILTER(
    (A:D),
    (C:C = 0) * (C:C &lt;&gt; "")
  ),
  1, TRUE
)</f>
        <v>46002</v>
      </c>
      <c r="I3" s="1" t="str">
        <v>D3005213617</v>
      </c>
      <c r="J3" s="1">
        <v>0</v>
      </c>
      <c r="K3" s="1" t="str">
        <v>MEDLIFE</v>
      </c>
      <c r="L3" s="20"/>
      <c r="M3" t="str" cm="1">
        <f t="array" ref="M3">_xlfn._xlws.SORT(_xlfn.TEXTJOIN(",", TRUE, _xlfn._xlws.FILTER(I:I, ISNUMBER(--LEFT(I:I,1)))))</f>
        <v>58159343896,58159344036,58159344412,58159344574,58159344935,58159345355,58159345996,58159346416,58159346722,58159348520</v>
      </c>
      <c r="O3" s="2" cm="1">
        <f t="array" ref="O3:R26">_xlfn._xlws.SORT(_xlfn._xlws.FILTER(A:D, (A:A &gt;= $P$1) * (A:A &lt;= $Q$1) * (A:A &lt;&gt; $S$1)), 1, TRUE)</f>
        <v>46004</v>
      </c>
      <c r="P3" s="1">
        <v>58159343804</v>
      </c>
      <c r="Q3" s="1" t="str">
        <v>DELIVERED</v>
      </c>
      <c r="R3" s="1" t="str">
        <v>INSTEM</v>
      </c>
      <c r="S3" s="2">
        <f>IFERROR(IF(ISBLANK(VLOOKUP(P3,MasterSheet!Q:X,8,FALSE)), "", VLOOKUP(P3,MasterSheet!Q:X,8,FALSE))," ")</f>
        <v>46006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>
        <v>46004</v>
      </c>
      <c r="I4" s="1">
        <v>58159343896</v>
      </c>
      <c r="J4" s="1">
        <v>0</v>
      </c>
      <c r="K4" s="1" t="str">
        <v>INTAS</v>
      </c>
      <c r="L4" s="20"/>
      <c r="O4" s="2">
        <v>46004</v>
      </c>
      <c r="P4" s="1">
        <v>58159343896</v>
      </c>
      <c r="Q4" s="1">
        <v>0</v>
      </c>
      <c r="R4" s="1" t="str">
        <v>INTAS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46004</v>
      </c>
      <c r="I5" s="1">
        <v>58159344036</v>
      </c>
      <c r="J5" s="1">
        <v>0</v>
      </c>
      <c r="K5" s="1" t="str">
        <v>CCMB</v>
      </c>
      <c r="L5" s="20"/>
      <c r="O5" s="2">
        <v>46004</v>
      </c>
      <c r="P5" s="1">
        <v>58159343970</v>
      </c>
      <c r="Q5" s="1" t="str">
        <v>DELIVERED</v>
      </c>
      <c r="R5" s="1" t="str">
        <v>TECHWEST</v>
      </c>
      <c r="S5" s="2">
        <f>IFERROR(IF(ISBLANK(VLOOKUP(P5,MasterSheet!Q:X,8,FALSE)), "", VLOOKUP(P5,MasterSheet!Q:X,8,FALSE))," ")</f>
        <v>46006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46004</v>
      </c>
      <c r="I6" s="1">
        <v>58159344412</v>
      </c>
      <c r="J6" s="1">
        <v>0</v>
      </c>
      <c r="K6" s="1" t="str">
        <v>ABHISHEK</v>
      </c>
      <c r="L6" s="20"/>
      <c r="O6" s="2">
        <v>46004</v>
      </c>
      <c r="P6">
        <v>58159344036</v>
      </c>
      <c r="Q6" s="1">
        <v>0</v>
      </c>
      <c r="R6" s="1" t="str">
        <v>CCMB</v>
      </c>
      <c r="S6" s="2"/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46004</v>
      </c>
      <c r="I7" s="1">
        <v>58159344574</v>
      </c>
      <c r="J7" s="1">
        <v>0</v>
      </c>
      <c r="K7" s="1" t="str">
        <v>SUN PHARMA</v>
      </c>
      <c r="L7" s="20"/>
      <c r="O7" s="2">
        <v>46004</v>
      </c>
      <c r="P7" s="1">
        <v>58159344110</v>
      </c>
      <c r="Q7" s="1" t="str">
        <v>DELIVERED</v>
      </c>
      <c r="R7" s="1" t="str">
        <v>ACTREC</v>
      </c>
      <c r="S7" s="2">
        <f>IFERROR(IF(ISBLANK(VLOOKUP(P7,MasterSheet!Q:X,8,FALSE)), "", VLOOKUP(P7,MasterSheet!Q:X,8,FALSE))," ")</f>
        <v>46006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>
        <v>46004</v>
      </c>
      <c r="I8" s="1">
        <v>58159344935</v>
      </c>
      <c r="J8" s="1">
        <v>0</v>
      </c>
      <c r="K8" s="1" t="str">
        <v>POPVAX</v>
      </c>
      <c r="L8" s="20"/>
      <c r="M8" t="s">
        <v>1194</v>
      </c>
      <c r="O8" s="2">
        <v>46004</v>
      </c>
      <c r="P8" s="1">
        <v>58159344246</v>
      </c>
      <c r="Q8" s="1" t="str">
        <v>DELIVERED</v>
      </c>
      <c r="R8" s="1" t="str">
        <v>BIONOVA</v>
      </c>
      <c r="S8" s="2">
        <f>IFERROR(IF(ISBLANK(VLOOKUP(P8,MasterSheet!Q:X,8,FALSE)), "", VLOOKUP(P8,MasterSheet!Q:X,8,FALSE))," ")</f>
        <v>46006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>
        <v>46004</v>
      </c>
      <c r="I9" s="1">
        <v>58159345355</v>
      </c>
      <c r="J9" s="1">
        <v>0</v>
      </c>
      <c r="K9" s="1" t="str">
        <v>HELIX</v>
      </c>
      <c r="L9" s="20"/>
      <c r="M9" t="str" cm="1">
        <f t="array" ref="M9">IFERROR(_xlfn._xlws.SORT(_xlfn.TEXTJOIN(",", TRUE, _xlfn._xlws.FILTER(I:I, LEFT(I:I,1)="D"))),"")</f>
        <v>D3005213617,D3005408017,D3005408018</v>
      </c>
      <c r="O9" s="2">
        <v>46004</v>
      </c>
      <c r="P9" s="1">
        <v>58159344412</v>
      </c>
      <c r="Q9" s="1">
        <v>0</v>
      </c>
      <c r="R9" s="1" t="str">
        <v>ABHISHEK</v>
      </c>
      <c r="S9" s="2" t="str">
        <f>IFERROR(IF(ISBLANK(VLOOKUP(P9,MasterSheet!Q:X,8,FALSE)), "", VLOOKUP(P9,MasterSheet!Q:X,8,FALSE))," ")</f>
        <v/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>
        <v>46004</v>
      </c>
      <c r="I10" s="1">
        <v>58159345996</v>
      </c>
      <c r="J10" s="1">
        <v>0</v>
      </c>
      <c r="K10" s="1" t="str">
        <v>BIO SOLUTION</v>
      </c>
      <c r="L10" s="20"/>
      <c r="O10" s="2">
        <v>46004</v>
      </c>
      <c r="P10" s="1">
        <v>58159344574</v>
      </c>
      <c r="Q10" s="1">
        <v>0</v>
      </c>
      <c r="R10" s="1" t="str">
        <v>SUN PHARMA</v>
      </c>
      <c r="S10" s="2" t="str">
        <f>IFERROR(IF(ISBLANK(VLOOKUP(P10,MasterSheet!Q:X,8,FALSE)), "", VLOOKUP(P10,MasterSheet!Q:X,8,FALSE))," ")</f>
        <v/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>
        <v>46004</v>
      </c>
      <c r="I11" s="1">
        <v>58159346416</v>
      </c>
      <c r="J11" s="1">
        <v>0</v>
      </c>
      <c r="K11" s="1" t="str">
        <v>AURIGINE SERVICE</v>
      </c>
      <c r="L11" s="20"/>
      <c r="O11" s="2">
        <v>46004</v>
      </c>
      <c r="P11" s="1">
        <v>58159344703</v>
      </c>
      <c r="Q11" s="1" t="str">
        <v>DELIVERED</v>
      </c>
      <c r="R11" s="1" t="str">
        <v>SUN PHARMAceuticals</v>
      </c>
      <c r="S11" s="2">
        <f>IFERROR(IF(ISBLANK(VLOOKUP(P11,MasterSheet!Q:X,8,FALSE)), "", VLOOKUP(P11,MasterSheet!Q:X,8,FALSE))," ")</f>
        <v>46006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>
        <v>46004</v>
      </c>
      <c r="I12" s="1">
        <v>58159346722</v>
      </c>
      <c r="J12" s="1">
        <v>0</v>
      </c>
      <c r="K12" s="1" t="str">
        <v>NIAB</v>
      </c>
      <c r="O12" s="2">
        <v>46004</v>
      </c>
      <c r="P12" s="1">
        <v>58159344935</v>
      </c>
      <c r="Q12" s="1">
        <v>0</v>
      </c>
      <c r="R12" s="1" t="str">
        <v>POPVAX</v>
      </c>
      <c r="S12" s="2" t="str">
        <f>IFERROR(IF(ISBLANK(VLOOKUP(P12,MasterSheet!Q:X,8,FALSE)), "", VLOOKUP(P12,MasterSheet!Q:X,8,FALSE))," ")</f>
        <v/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>
        <v>46004</v>
      </c>
      <c r="I13" s="1">
        <v>58159348520</v>
      </c>
      <c r="J13" s="1">
        <v>0</v>
      </c>
      <c r="K13" s="1" t="str">
        <v>BIO SOLUTION</v>
      </c>
      <c r="O13" s="2">
        <v>46004</v>
      </c>
      <c r="P13" s="1">
        <v>58159345355</v>
      </c>
      <c r="Q13" s="1">
        <v>0</v>
      </c>
      <c r="R13" s="1" t="str">
        <v>HELIX</v>
      </c>
      <c r="S13" s="2" t="str">
        <f>IFERROR(IF(ISBLANK(VLOOKUP(P13,MasterSheet!Q:X,8,FALSE)), "", VLOOKUP(P13,MasterSheet!Q:X,8,FALSE))," ")</f>
        <v/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>
        <v>46006</v>
      </c>
      <c r="I14" s="1" t="str">
        <v>D3005408017</v>
      </c>
      <c r="J14" s="1">
        <v>0</v>
      </c>
      <c r="K14" s="1" t="str">
        <v>IMTECH</v>
      </c>
      <c r="M14" s="20"/>
      <c r="O14" s="2">
        <v>46004</v>
      </c>
      <c r="P14" s="1">
        <v>58159345753</v>
      </c>
      <c r="Q14" s="1" t="str">
        <v>DELIVERED</v>
      </c>
      <c r="R14" s="1" t="str">
        <v>NIV</v>
      </c>
      <c r="S14" s="2">
        <f>IFERROR(IF(ISBLANK(VLOOKUP(P14,MasterSheet!Q:X,8,FALSE)), "", VLOOKUP(P14,MasterSheet!Q:X,8,FALSE))," ")</f>
        <v>46006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>
        <v>46006</v>
      </c>
      <c r="I15" s="1" t="str">
        <v>D3005408018</v>
      </c>
      <c r="J15" s="1">
        <v>0</v>
      </c>
      <c r="K15" s="1" t="str">
        <v>IMTECH</v>
      </c>
      <c r="M15" s="20"/>
      <c r="O15" s="2">
        <v>46004</v>
      </c>
      <c r="P15" s="1">
        <v>58159345996</v>
      </c>
      <c r="Q15" s="1">
        <v>0</v>
      </c>
      <c r="R15" s="1" t="str">
        <v>BIO SOLUTION</v>
      </c>
      <c r="S15" s="2" t="str">
        <f>IFERROR(IF(ISBLANK(VLOOKUP(P15,MasterSheet!Q:X,8,FALSE)), "", VLOOKUP(P15,MasterSheet!Q:X,8,FALSE))," ")</f>
        <v/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46004</v>
      </c>
      <c r="P16" s="1">
        <v>58159346092</v>
      </c>
      <c r="Q16" s="1" t="str">
        <v>DELIVERED</v>
      </c>
      <c r="R16" s="1" t="str">
        <v>Presude</v>
      </c>
      <c r="S16" s="2">
        <f>IFERROR(IF(ISBLANK(VLOOKUP(P16,MasterSheet!Q:X,8,FALSE)), "", VLOOKUP(P16,MasterSheet!Q:X,8,FALSE))," ")</f>
        <v>46006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46004</v>
      </c>
      <c r="P17" s="1">
        <v>58159346254</v>
      </c>
      <c r="Q17" s="1" t="str">
        <v>DELIVERED</v>
      </c>
      <c r="R17" s="1" t="str">
        <v>M BIOTECH</v>
      </c>
      <c r="S17" s="2">
        <f>IFERROR(IF(ISBLANK(VLOOKUP(P17,MasterSheet!Q:X,8,FALSE)), "", VLOOKUP(P17,MasterSheet!Q:X,8,FALSE))," ")</f>
        <v>46006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46004</v>
      </c>
      <c r="P18" s="1">
        <v>58159346350</v>
      </c>
      <c r="Q18" s="1" t="str">
        <v>DELIVERED</v>
      </c>
      <c r="R18" s="1" t="str">
        <v>NIRRCH</v>
      </c>
      <c r="S18" s="2">
        <f>IFERROR(IF(ISBLANK(VLOOKUP(P18,MasterSheet!Q:X,8,FALSE)), "", VLOOKUP(P18,MasterSheet!Q:X,8,FALSE))," ")</f>
        <v>46006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>
        <v>46004</v>
      </c>
      <c r="P19" s="1">
        <v>58159346416</v>
      </c>
      <c r="Q19" s="1">
        <v>0</v>
      </c>
      <c r="R19" s="1" t="str">
        <v>AURIGINE SERVICE</v>
      </c>
      <c r="S19" s="2" t="str">
        <f>IFERROR(IF(ISBLANK(VLOOKUP(P19,MasterSheet!Q:X,8,FALSE)), "", VLOOKUP(P19,MasterSheet!Q:X,8,FALSE))," ")</f>
        <v/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>
        <v>46004</v>
      </c>
      <c r="P20" s="1">
        <v>58159346626</v>
      </c>
      <c r="Q20" s="1" t="str">
        <v>DELIVERED</v>
      </c>
      <c r="R20" s="1" t="str">
        <v>ABHI BIO</v>
      </c>
      <c r="S20" s="2">
        <f>IFERROR(IF(ISBLANK(VLOOKUP(P20,MasterSheet!Q:X,8,FALSE)), "", VLOOKUP(P20,MasterSheet!Q:X,8,FALSE))," ")</f>
        <v>46006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46004</v>
      </c>
      <c r="P21" s="1">
        <v>58159346722</v>
      </c>
      <c r="Q21" s="1">
        <v>0</v>
      </c>
      <c r="R21" s="1" t="str">
        <v>NIAB</v>
      </c>
      <c r="S21" s="2" t="str">
        <f>IFERROR(IF(ISBLANK(VLOOKUP(P21,MasterSheet!Q:X,8,FALSE)), "", VLOOKUP(P21,MasterSheet!Q:X,8,FALSE))," ")</f>
        <v/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>
        <v>46004</v>
      </c>
      <c r="P22" s="1">
        <v>58159348365</v>
      </c>
      <c r="Q22" s="1" t="str">
        <v>DELIVERED</v>
      </c>
      <c r="R22" s="1" t="str">
        <v>IMMUNEEL</v>
      </c>
      <c r="S22" s="2">
        <f>IFERROR(IF(ISBLANK(VLOOKUP(P22,MasterSheet!Q:X,8,FALSE)), "", VLOOKUP(P22,MasterSheet!Q:X,8,FALSE))," ")</f>
        <v>46006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>
        <v>46004</v>
      </c>
      <c r="P23" s="1">
        <v>58159348520</v>
      </c>
      <c r="Q23" s="1">
        <v>0</v>
      </c>
      <c r="R23" s="1" t="str">
        <v>BIO SOLUTION</v>
      </c>
      <c r="S23" s="2" t="str">
        <f>IFERROR(IF(ISBLANK(VLOOKUP(P23,MasterSheet!Q:X,8,FALSE)), "", VLOOKUP(P23,MasterSheet!Q:X,8,FALSE))," ")</f>
        <v/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>
        <v>46004</v>
      </c>
      <c r="P24" s="1">
        <v>58159349824</v>
      </c>
      <c r="Q24" s="1" t="str">
        <v>DELIVERED</v>
      </c>
      <c r="R24" s="1" t="str">
        <v>IIT BOMBAY</v>
      </c>
      <c r="S24" s="2">
        <f>IFERROR(IF(ISBLANK(VLOOKUP(P24,MasterSheet!Q:X,8,FALSE)), "", VLOOKUP(P24,MasterSheet!Q:X,8,FALSE))," ")</f>
        <v>46006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>
        <v>46006</v>
      </c>
      <c r="P25" s="1" t="str">
        <v>D3005408017</v>
      </c>
      <c r="Q25" s="1">
        <v>0</v>
      </c>
      <c r="R25" s="1" t="str">
        <v>IMTECH</v>
      </c>
      <c r="S25" s="2" t="str">
        <f>IFERROR(IF(ISBLANK(VLOOKUP(P25,MasterSheet!Q:X,8,FALSE)), "", VLOOKUP(P25,MasterSheet!Q:X,8,FALSE))," ")</f>
        <v/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>
        <v>46006</v>
      </c>
      <c r="P26" s="1" t="str">
        <v>D3005408018</v>
      </c>
      <c r="Q26" s="1">
        <v>0</v>
      </c>
      <c r="R26" s="1" t="str">
        <v>IMTECH</v>
      </c>
      <c r="S26" s="2" t="str">
        <f>IFERROR(IF(ISBLANK(VLOOKUP(P26,MasterSheet!Q:X,8,FALSE)), "", VLOOKUP(P26,MasterSheet!Q:X,8,FALSE))," ")</f>
        <v/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LAURAS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 t="str">
        <f>IFERROR(VLOOKUP(B545,MasterSheet!Q:R,2,)," ")</f>
        <v>DELIVERED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45983</v>
      </c>
      <c r="B548" s="1">
        <v>58158451934</v>
      </c>
      <c r="C548" s="1" t="str">
        <f>IFERROR(VLOOKUP(B548,MasterSheet!Q:R,2,)," ")</f>
        <v>delivered</v>
      </c>
      <c r="D548" s="1" t="str">
        <f>_xlfn.XLOOKUP(B548,MasterSheet!Q:Q,MasterSheet!P:P)</f>
        <v>GK BIO</v>
      </c>
      <c r="E548" s="1" t="str">
        <f t="shared" si="16"/>
        <v>Bluedart</v>
      </c>
      <c r="F548" s="1" t="str">
        <f t="shared" si="17"/>
        <v>Saturday</v>
      </c>
    </row>
    <row r="549" spans="1:6" x14ac:dyDescent="0.25">
      <c r="A549" s="2">
        <f>_xlfn.XLOOKUP(B549,MasterSheet!Q:Q,MasterSheet!N:N," ")</f>
        <v>45983</v>
      </c>
      <c r="B549" s="1">
        <v>58158452424</v>
      </c>
      <c r="C549" s="1" t="str">
        <f>IFERROR(VLOOKUP(B549,MasterSheet!Q:R,2,)," ")</f>
        <v>delivered</v>
      </c>
      <c r="D549" s="1" t="str">
        <f>_xlfn.XLOOKUP(B549,MasterSheet!Q:Q,MasterSheet!P:P)</f>
        <v>MICRO VAPI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58158452575</v>
      </c>
      <c r="C550" s="1" t="str">
        <f>IFERROR(VLOOKUP(B550,MasterSheet!Q:R,2,)," ")</f>
        <v>delivered</v>
      </c>
      <c r="D550" s="1" t="str">
        <f>_xlfn.XLOOKUP(B550,MasterSheet!Q:Q,MasterSheet!P:P)</f>
        <v>LUPEX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58158452730</v>
      </c>
      <c r="C551" s="1" t="str">
        <f>IFERROR(VLOOKUP(B551,MasterSheet!Q:R,2,)," ")</f>
        <v>delivered</v>
      </c>
      <c r="D551" s="1" t="str">
        <f>_xlfn.XLOOKUP(B551,MasterSheet!Q:Q,MasterSheet!P:P)</f>
        <v>IISC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58158452811</v>
      </c>
      <c r="C552" s="1" t="str">
        <f>IFERROR(VLOOKUP(B552,MasterSheet!Q:R,2,)," ")</f>
        <v>delivered</v>
      </c>
      <c r="D552" s="1" t="str">
        <f>_xlfn.XLOOKUP(B552,MasterSheet!Q:Q,MasterSheet!P:P)</f>
        <v>IMMUNEEL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58158453043</v>
      </c>
      <c r="C553" s="1" t="str">
        <f>IFERROR(VLOOKUP(B553,MasterSheet!Q:R,2,)," ")</f>
        <v>delivered</v>
      </c>
      <c r="D553" s="1" t="str">
        <f>_xlfn.XLOOKUP(B553,MasterSheet!Q:Q,MasterSheet!P:P)</f>
        <v>JUBILANT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58158453312</v>
      </c>
      <c r="C554" s="1" t="str">
        <f>IFERROR(VLOOKUP(B554,MasterSheet!Q:R,2,)," ")</f>
        <v>delivered</v>
      </c>
      <c r="D554" s="1" t="str">
        <f>_xlfn.XLOOKUP(B554,MasterSheet!Q:Q,MasterSheet!P:P)</f>
        <v>DR REDDY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58158453614</v>
      </c>
      <c r="C555" s="1" t="str">
        <f>IFERROR(VLOOKUP(B555,MasterSheet!Q:R,2,)," ")</f>
        <v>delivered</v>
      </c>
      <c r="D555" s="1" t="str">
        <f>_xlfn.XLOOKUP(B555,MasterSheet!Q:Q,MasterSheet!P:P)</f>
        <v>COIMBATORE KIDNEY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58158454255</v>
      </c>
      <c r="C556" s="1" t="str">
        <f>IFERROR(VLOOKUP(B556,MasterSheet!Q:R,2,)," ")</f>
        <v>delivered</v>
      </c>
      <c r="D556" s="1" t="str">
        <f>_xlfn.XLOOKUP(B556,MasterSheet!Q:Q,MasterSheet!P:P)</f>
        <v>PI HEALTH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58158454421</v>
      </c>
      <c r="C557" s="1" t="str">
        <f>IFERROR(VLOOKUP(B557,MasterSheet!Q:R,2,)," ")</f>
        <v>delivered</v>
      </c>
      <c r="D557" s="1" t="str">
        <f>_xlfn.XLOOKUP(B557,MasterSheet!Q:Q,MasterSheet!P:P)</f>
        <v>Viganahar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58158454760</v>
      </c>
      <c r="C558" s="1" t="str">
        <f>IFERROR(VLOOKUP(B558,MasterSheet!Q:R,2,)," ")</f>
        <v>delivered</v>
      </c>
      <c r="D558" s="1" t="str">
        <f>_xlfn.XLOOKUP(B558,MasterSheet!Q:Q,MasterSheet!P:P)</f>
        <v>BIO SOLUTION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58158455014</v>
      </c>
      <c r="C559" s="1" t="str">
        <f>IFERROR(VLOOKUP(B559,MasterSheet!Q:R,2,)," ")</f>
        <v>delivered</v>
      </c>
      <c r="D559" s="1" t="str">
        <f>_xlfn.XLOOKUP(B559,MasterSheet!Q:Q,MasterSheet!P:P)</f>
        <v>SYMBIOSIS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58158455224</v>
      </c>
      <c r="C560" s="1" t="str">
        <f>IFERROR(VLOOKUP(B560,MasterSheet!Q:R,2,)," ")</f>
        <v>delivered</v>
      </c>
      <c r="D560" s="1" t="str">
        <f>_xlfn.XLOOKUP(B560,MasterSheet!Q:Q,MasterSheet!P:P)</f>
        <v>POPVAX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58158455412</v>
      </c>
      <c r="C561" s="1" t="str">
        <f>IFERROR(VLOOKUP(B561,MasterSheet!Q:R,2,)," ")</f>
        <v>delivered</v>
      </c>
      <c r="D561" s="1" t="str">
        <f>_xlfn.XLOOKUP(B561,MasterSheet!Q:Q,MasterSheet!P:P)</f>
        <v>NEUBERG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58158455622</v>
      </c>
      <c r="C562" s="1" t="str">
        <f>IFERROR(VLOOKUP(B562,MasterSheet!Q:R,2,)," ")</f>
        <v>delivered</v>
      </c>
      <c r="D562" s="1" t="str">
        <f>_xlfn.XLOOKUP(B562,MasterSheet!Q:Q,MasterSheet!P:P)</f>
        <v>SUN PHARMAceuticals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58158456635</v>
      </c>
      <c r="C563" s="1" t="str">
        <f>IFERROR(VLOOKUP(B563,MasterSheet!Q:R,2,)," ")</f>
        <v>delivered</v>
      </c>
      <c r="D563" s="1" t="str">
        <f>_xlfn.XLOOKUP(B563,MasterSheet!Q:Q,MasterSheet!P:P)</f>
        <v>SUN PHARMA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58158456893</v>
      </c>
      <c r="C564" s="1" t="str">
        <f>IFERROR(VLOOKUP(B564,MasterSheet!Q:R,2,)," ")</f>
        <v>delivered</v>
      </c>
      <c r="D564" s="1" t="str">
        <f>_xlfn.XLOOKUP(B564,MasterSheet!Q:Q,MasterSheet!P:P)</f>
        <v>DY PATIL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58158457302</v>
      </c>
      <c r="C565" s="1" t="str">
        <f>IFERROR(VLOOKUP(B565,MasterSheet!Q:R,2,)," ")</f>
        <v>delivered</v>
      </c>
      <c r="D565" s="1" t="str">
        <f>_xlfn.XLOOKUP(B565,MasterSheet!Q:Q,MasterSheet!P:P)</f>
        <v>VECTOR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58158457711</v>
      </c>
      <c r="C566" s="1" t="str">
        <f>IFERROR(VLOOKUP(B566,MasterSheet!Q:R,2,)," ")</f>
        <v>delivered</v>
      </c>
      <c r="D566" s="1" t="str">
        <f>_xlfn.XLOOKUP(B566,MasterSheet!Q:Q,MasterSheet!P:P)</f>
        <v>AURIGINE ONCO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58158457980</v>
      </c>
      <c r="C567" s="1" t="str">
        <f>IFERROR(VLOOKUP(B567,MasterSheet!Q:R,2,)," ")</f>
        <v>delivered</v>
      </c>
      <c r="D567" s="1" t="str">
        <f>_xlfn.XLOOKUP(B567,MasterSheet!Q:Q,MasterSheet!P:P)</f>
        <v>GENOMID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58158458315</v>
      </c>
      <c r="C568" s="1" t="str">
        <f>IFERROR(VLOOKUP(B568,MasterSheet!Q:R,2,)," ")</f>
        <v>delivered</v>
      </c>
      <c r="D568" s="1" t="str">
        <f>_xlfn.XLOOKUP(B568,MasterSheet!Q:Q,MasterSheet!P:P)</f>
        <v>NCCS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45985</v>
      </c>
      <c r="B569" s="1">
        <v>58158497364</v>
      </c>
      <c r="C569" s="1" t="str">
        <f>IFERROR(VLOOKUP(B569,MasterSheet!Q:R,2,)," ")</f>
        <v>delivered</v>
      </c>
      <c r="D569" s="1" t="str">
        <f>_xlfn.XLOOKUP(B569,MasterSheet!Q:Q,MasterSheet!P:P)</f>
        <v>ARAGEN</v>
      </c>
      <c r="E569" s="1" t="str">
        <f t="shared" si="16"/>
        <v>Bluedart</v>
      </c>
      <c r="F569" s="1" t="str">
        <f t="shared" si="17"/>
        <v>Monday</v>
      </c>
    </row>
    <row r="570" spans="1:6" x14ac:dyDescent="0.25">
      <c r="A570" s="2">
        <f>_xlfn.XLOOKUP(B570,MasterSheet!Q:Q,MasterSheet!N:N," ")</f>
        <v>45985</v>
      </c>
      <c r="B570" s="1">
        <v>58158497504</v>
      </c>
      <c r="C570" s="1" t="str">
        <f>IFERROR(VLOOKUP(B570,MasterSheet!Q:R,2,)," ")</f>
        <v>delivered</v>
      </c>
      <c r="D570" s="1" t="str">
        <f>_xlfn.XLOOKUP(B570,MasterSheet!Q:Q,MasterSheet!P:P)</f>
        <v>BUGWORKS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58158498042</v>
      </c>
      <c r="C571" s="1" t="str">
        <f>IFERROR(VLOOKUP(B571,MasterSheet!Q:R,2,)," ")</f>
        <v>delivered</v>
      </c>
      <c r="D571" s="1" t="str">
        <f>_xlfn.XLOOKUP(B571,MasterSheet!Q:Q,MasterSheet!P:P)</f>
        <v>IIT BOMBAY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45986</v>
      </c>
      <c r="B572" s="1">
        <v>58158546316</v>
      </c>
      <c r="C572" s="1" t="str">
        <f>IFERROR(VLOOKUP(B572,MasterSheet!Q:R,2,)," ")</f>
        <v>delivered</v>
      </c>
      <c r="D572" s="1" t="str">
        <f>_xlfn.XLOOKUP(B572,MasterSheet!Q:Q,MasterSheet!P:P)</f>
        <v>JUBILANT</v>
      </c>
      <c r="E572" s="1" t="str">
        <f t="shared" si="16"/>
        <v>Bluedart</v>
      </c>
      <c r="F572" s="1" t="str">
        <f t="shared" si="17"/>
        <v>Tuesday</v>
      </c>
    </row>
    <row r="573" spans="1:6" x14ac:dyDescent="0.25">
      <c r="A573" s="2">
        <f>_xlfn.XLOOKUP(B573,MasterSheet!Q:Q,MasterSheet!N:N," ")</f>
        <v>45986</v>
      </c>
      <c r="B573" s="1">
        <v>58158547090</v>
      </c>
      <c r="C573" s="1" t="str">
        <f>IFERROR(VLOOKUP(B573,MasterSheet!Q:R,2,)," ")</f>
        <v>delivered</v>
      </c>
      <c r="D573" s="1" t="str">
        <f>_xlfn.XLOOKUP(B573,MasterSheet!Q:Q,MasterSheet!P:P)</f>
        <v>ACTREC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58158548092</v>
      </c>
      <c r="C574" s="1" t="str">
        <f>IFERROR(VLOOKUP(B574,MasterSheet!Q:R,2,)," ")</f>
        <v>delivered</v>
      </c>
      <c r="D574" s="1" t="str">
        <f>_xlfn.XLOOKUP(B574,MasterSheet!Q:Q,MasterSheet!P:P)</f>
        <v>PROTOGINIX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58158549853</v>
      </c>
      <c r="C575" s="1" t="str">
        <f>IFERROR(VLOOKUP(B575,MasterSheet!Q:R,2,)," ")</f>
        <v>delivered</v>
      </c>
      <c r="D575" s="1" t="str">
        <f>_xlfn.XLOOKUP(B575,MasterSheet!Q:Q,MasterSheet!P:P)</f>
        <v>NIV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58158551920</v>
      </c>
      <c r="C576" s="1" t="str">
        <f>IFERROR(VLOOKUP(B576,MasterSheet!Q:R,2,)," ")</f>
        <v>delivered</v>
      </c>
      <c r="D576" s="1" t="str">
        <f>_xlfn.XLOOKUP(B576,MasterSheet!Q:Q,MasterSheet!P:P)</f>
        <v>SYNGENE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45988</v>
      </c>
      <c r="B577" s="1">
        <v>58158659112</v>
      </c>
      <c r="C577" s="1" t="str">
        <f>IFERROR(VLOOKUP(B577,MasterSheet!Q:R,2,)," ")</f>
        <v>delivered</v>
      </c>
      <c r="D577" s="1" t="str">
        <f>_xlfn.XLOOKUP(B577,MasterSheet!Q:Q,MasterSheet!P:P)</f>
        <v>MANIPAL</v>
      </c>
      <c r="E577" s="1" t="str">
        <f t="shared" si="16"/>
        <v>Bluedart</v>
      </c>
      <c r="F577" s="1" t="str">
        <f t="shared" si="17"/>
        <v>Thursday</v>
      </c>
    </row>
    <row r="578" spans="1:6" x14ac:dyDescent="0.25">
      <c r="A578" s="2">
        <f>_xlfn.XLOOKUP(B578,MasterSheet!Q:Q,MasterSheet!N:N," ")</f>
        <v>45988</v>
      </c>
      <c r="B578" s="1">
        <v>58158661794</v>
      </c>
      <c r="C578" s="1" t="str">
        <f>IFERROR(VLOOKUP(B578,MasterSheet!Q:R,2,)," ")</f>
        <v>delivered</v>
      </c>
      <c r="D578" s="1" t="str">
        <f>_xlfn.XLOOKUP(B578,MasterSheet!Q:Q,MasterSheet!P:P)</f>
        <v>IIT KHARAGPUR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45990</v>
      </c>
      <c r="B579" s="1">
        <v>58158736823</v>
      </c>
      <c r="C579" s="1" t="str">
        <f>IFERROR(VLOOKUP(B579,MasterSheet!Q:R,2,)," ")</f>
        <v>delivered</v>
      </c>
      <c r="D579" s="1" t="str">
        <f>_xlfn.XLOOKUP(B579,MasterSheet!Q:Q,MasterSheet!P:P)</f>
        <v>BIONOVA</v>
      </c>
      <c r="E579" s="1" t="str">
        <f t="shared" si="18"/>
        <v>Bluedart</v>
      </c>
      <c r="F579" s="1" t="str">
        <f t="shared" si="19"/>
        <v>Saturday</v>
      </c>
    </row>
    <row r="580" spans="1:6" x14ac:dyDescent="0.25">
      <c r="A580" s="2">
        <f>_xlfn.XLOOKUP(B580,MasterSheet!Q:Q,MasterSheet!N:N," ")</f>
        <v>45990</v>
      </c>
      <c r="B580" s="1">
        <v>58158736930</v>
      </c>
      <c r="C580" s="1" t="str">
        <f>IFERROR(VLOOKUP(B580,MasterSheet!Q:R,2,)," ")</f>
        <v>delivered</v>
      </c>
      <c r="D580" s="1" t="str">
        <f>_xlfn.XLOOKUP(B580,MasterSheet!Q:Q,MasterSheet!P:P)</f>
        <v>ABHI BIO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58158737125</v>
      </c>
      <c r="C581" s="1" t="str">
        <f>IFERROR(VLOOKUP(B581,MasterSheet!Q:R,2,)," ")</f>
        <v>delivered</v>
      </c>
      <c r="D581" s="1" t="str">
        <f>_xlfn.XLOOKUP(B581,MasterSheet!Q:Q,MasterSheet!P:P)</f>
        <v>Immuneel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58158737431</v>
      </c>
      <c r="C582" s="1" t="str">
        <f>IFERROR(VLOOKUP(B582,MasterSheet!Q:R,2,)," ")</f>
        <v>delivered</v>
      </c>
      <c r="D582" s="1" t="str">
        <f>_xlfn.XLOOKUP(B582,MasterSheet!Q:Q,MasterSheet!P:P)</f>
        <v>GENOMID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58158737523</v>
      </c>
      <c r="C583" s="1" t="str">
        <f>IFERROR(VLOOKUP(B583,MasterSheet!Q:R,2,)," ")</f>
        <v>delivered</v>
      </c>
      <c r="D583" s="1" t="str">
        <f>_xlfn.XLOOKUP(B583,MasterSheet!Q:Q,MasterSheet!P:P)</f>
        <v>ACTREC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58158737641</v>
      </c>
      <c r="C584" s="1" t="str">
        <f>IFERROR(VLOOKUP(B584,MasterSheet!Q:R,2,)," ")</f>
        <v>delivered</v>
      </c>
      <c r="D584" s="1" t="str">
        <f>_xlfn.XLOOKUP(B584,MasterSheet!Q:Q,MasterSheet!P:P)</f>
        <v>JUBILANT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58158737836</v>
      </c>
      <c r="C585" s="1" t="str">
        <f>IFERROR(VLOOKUP(B585,MasterSheet!Q:R,2,)," ")</f>
        <v>delivered</v>
      </c>
      <c r="D585" s="1" t="str">
        <f>_xlfn.XLOOKUP(B585,MasterSheet!Q:Q,MasterSheet!P:P)</f>
        <v>TECHWEST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58158738035</v>
      </c>
      <c r="C586" s="1" t="str">
        <f>IFERROR(VLOOKUP(B586,MasterSheet!Q:R,2,)," ")</f>
        <v>delivered</v>
      </c>
      <c r="D586" s="1" t="str">
        <f>_xlfn.XLOOKUP(B586,MasterSheet!Q:Q,MasterSheet!P:P)</f>
        <v>VIRION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58158738201</v>
      </c>
      <c r="C587" s="1" t="str">
        <f>IFERROR(VLOOKUP(B587,MasterSheet!Q:R,2,)," ")</f>
        <v>delivered</v>
      </c>
      <c r="D587" s="1" t="str">
        <f>_xlfn.XLOOKUP(B587,MasterSheet!Q:Q,MasterSheet!P:P)</f>
        <v>FARCAST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58158738315</v>
      </c>
      <c r="C588" s="1" t="str">
        <f>IFERROR(VLOOKUP(B588,MasterSheet!Q:R,2,)," ")</f>
        <v>delivered</v>
      </c>
      <c r="D588" s="1" t="str">
        <f>_xlfn.XLOOKUP(B588,MasterSheet!Q:Q,MasterSheet!P:P)</f>
        <v>NCCS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58158738691</v>
      </c>
      <c r="C589" s="1" t="str">
        <f>IFERROR(VLOOKUP(B589,MasterSheet!Q:R,2,)," ")</f>
        <v>delivered</v>
      </c>
      <c r="D589" s="1" t="str">
        <f>_xlfn.XLOOKUP(B589,MasterSheet!Q:Q,MasterSheet!P:P)</f>
        <v>POPVAX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58158738912</v>
      </c>
      <c r="C590" s="1" t="str">
        <f>IFERROR(VLOOKUP(B590,MasterSheet!Q:R,2,)," ")</f>
        <v>delivered</v>
      </c>
      <c r="D590" s="1" t="str">
        <f>_xlfn.XLOOKUP(B590,MasterSheet!Q:Q,MasterSheet!P:P)</f>
        <v>HELIX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58158739214</v>
      </c>
      <c r="C591" s="1" t="str">
        <f>IFERROR(VLOOKUP(B591,MasterSheet!Q:R,2,)," ")</f>
        <v>delivered</v>
      </c>
      <c r="D591" s="1" t="str">
        <f>_xlfn.XLOOKUP(B591,MasterSheet!Q:Q,MasterSheet!P:P)</f>
        <v>SUN PHARMA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58158739730</v>
      </c>
      <c r="C592" s="1" t="str">
        <f>IFERROR(VLOOKUP(B592,MasterSheet!Q:R,2,)," ")</f>
        <v>delivered</v>
      </c>
      <c r="D592" s="1" t="str">
        <f>_xlfn.XLOOKUP(B592,MasterSheet!Q:Q,MasterSheet!P:P)</f>
        <v>AURIGINE ONCO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58158740021</v>
      </c>
      <c r="C593" s="1" t="str">
        <f>IFERROR(VLOOKUP(B593,MasterSheet!Q:R,2,)," ")</f>
        <v>delivered</v>
      </c>
      <c r="D593" s="1" t="str">
        <f>_xlfn.XLOOKUP(B593,MasterSheet!Q:Q,MasterSheet!P:P)</f>
        <v>M BIOTECH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58158740312</v>
      </c>
      <c r="C594" s="1" t="str">
        <f>IFERROR(VLOOKUP(B594,MasterSheet!Q:R,2,)," ")</f>
        <v>delivered</v>
      </c>
      <c r="D594" s="1" t="str">
        <f>_xlfn.XLOOKUP(B594,MasterSheet!Q:Q,MasterSheet!P:P)</f>
        <v>CREYON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58158740474</v>
      </c>
      <c r="C595" s="1" t="str">
        <f>IFERROR(VLOOKUP(B595,MasterSheet!Q:R,2,)," ")</f>
        <v>delivered</v>
      </c>
      <c r="D595" s="1" t="str">
        <f>_xlfn.XLOOKUP(B595,MasterSheet!Q:Q,MasterSheet!P:P)</f>
        <v>CCMB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58158740743</v>
      </c>
      <c r="C596" s="1" t="str">
        <f>IFERROR(VLOOKUP(B596,MasterSheet!Q:R,2,)," ")</f>
        <v>delivered</v>
      </c>
      <c r="D596" s="1" t="str">
        <f>_xlfn.XLOOKUP(B596,MasterSheet!Q:Q,MasterSheet!P:P)</f>
        <v>Nextgene Bio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58158741826</v>
      </c>
      <c r="C597" s="1" t="str">
        <f>IFERROR(VLOOKUP(B597,MasterSheet!Q:R,2,)," ")</f>
        <v>delivered</v>
      </c>
      <c r="D597" s="1" t="str">
        <f>_xlfn.XLOOKUP(B597,MasterSheet!Q:Q,MasterSheet!P:P)</f>
        <v>PI HEALTH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58158742025</v>
      </c>
      <c r="C598" s="1" t="str">
        <f>IFERROR(VLOOKUP(B598,MasterSheet!Q:R,2,)," ")</f>
        <v>delivered</v>
      </c>
      <c r="D598" s="1" t="str">
        <f>_xlfn.XLOOKUP(B598,MasterSheet!Q:Q,MasterSheet!P:P)</f>
        <v>CELLGEN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58158742235</v>
      </c>
      <c r="C599" s="1" t="str">
        <f>IFERROR(VLOOKUP(B599,MasterSheet!Q:R,2,)," ")</f>
        <v>delivered</v>
      </c>
      <c r="D599" s="1" t="str">
        <f>_xlfn.XLOOKUP(B599,MasterSheet!Q:Q,MasterSheet!P:P)</f>
        <v>IISER MOHALI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58158742600</v>
      </c>
      <c r="C600" s="1" t="str">
        <f>IFERROR(VLOOKUP(B600,MasterSheet!Q:R,2,)," ")</f>
        <v>delivered</v>
      </c>
      <c r="D600" s="1" t="str">
        <f>_xlfn.XLOOKUP(B600,MasterSheet!Q:Q,MasterSheet!P:P)</f>
        <v>SSCMP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58158742876</v>
      </c>
      <c r="C601" s="1" t="str">
        <f>IFERROR(VLOOKUP(B601,MasterSheet!Q:R,2,)," ")</f>
        <v>delivered</v>
      </c>
      <c r="D601" s="1" t="str">
        <f>_xlfn.XLOOKUP(B601,MasterSheet!Q:Q,MasterSheet!P:P)</f>
        <v>SYNGENE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45992</v>
      </c>
      <c r="B602" s="1">
        <v>58158802026</v>
      </c>
      <c r="C602" s="1" t="str">
        <f>IFERROR(VLOOKUP(B602,MasterSheet!Q:R,2,)," ")</f>
        <v>delivered</v>
      </c>
      <c r="D602" s="1" t="str">
        <f>_xlfn.XLOOKUP(B602,MasterSheet!Q:Q,MasterSheet!P:P)</f>
        <v>NIV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Monday</v>
      </c>
    </row>
    <row r="603" spans="1:6" x14ac:dyDescent="0.25">
      <c r="A603" s="2">
        <f>_xlfn.XLOOKUP(B603,MasterSheet!Q:Q,MasterSheet!N:N," ")</f>
        <v>45992</v>
      </c>
      <c r="B603" s="1">
        <v>58158802251</v>
      </c>
      <c r="C603" s="1" t="str">
        <f>IFERROR(VLOOKUP(B603,MasterSheet!Q:R,2,)," ")</f>
        <v>delivered</v>
      </c>
      <c r="D603" s="1" t="str">
        <f>_xlfn.XLOOKUP(B603,MasterSheet!Q:Q,MasterSheet!P:P)</f>
        <v>LAURAS BIO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45994</v>
      </c>
      <c r="B604" s="1">
        <v>58158881664</v>
      </c>
      <c r="C604" s="1" t="str">
        <f>IFERROR(VLOOKUP(B604,MasterSheet!Q:R,2,)," ")</f>
        <v>delivered</v>
      </c>
      <c r="D604" s="1" t="str">
        <f>_xlfn.XLOOKUP(B604,MasterSheet!Q:Q,MasterSheet!P:P)</f>
        <v>AURIGINE ONCO</v>
      </c>
      <c r="E604" s="1" t="str">
        <f t="shared" si="20"/>
        <v>Bluedart</v>
      </c>
      <c r="F604" s="1" t="str">
        <f t="shared" si="21"/>
        <v>Wednesday</v>
      </c>
    </row>
    <row r="605" spans="1:6" x14ac:dyDescent="0.25">
      <c r="A605" s="2">
        <f>_xlfn.XLOOKUP(B605,MasterSheet!Q:Q,MasterSheet!N:N," ")</f>
        <v>45994</v>
      </c>
      <c r="B605" s="1">
        <v>58158881815</v>
      </c>
      <c r="C605" s="1" t="str">
        <f>IFERROR(VLOOKUP(B605,MasterSheet!Q:R,2,)," ")</f>
        <v>delivered</v>
      </c>
      <c r="D605" s="1" t="str">
        <f>_xlfn.XLOOKUP(B605,MasterSheet!Q:Q,MasterSheet!P:P)</f>
        <v>AURIGINE SERVICE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58158881970</v>
      </c>
      <c r="C606" s="1" t="str">
        <f>IFERROR(VLOOKUP(B606,MasterSheet!Q:R,2,)," ")</f>
        <v>delivered</v>
      </c>
      <c r="D606" s="1" t="str">
        <f>_xlfn.XLOOKUP(B606,MasterSheet!Q:Q,MasterSheet!P:P)</f>
        <v>PATEL CHEM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58158882250</v>
      </c>
      <c r="C607" s="1" t="str">
        <f>IFERROR(VLOOKUP(B607,MasterSheet!Q:R,2,)," ")</f>
        <v>delivered</v>
      </c>
      <c r="D607" s="1" t="str">
        <f>_xlfn.XLOOKUP(B607,MasterSheet!Q:Q,MasterSheet!P:P)</f>
        <v>ACTREC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58158882423</v>
      </c>
      <c r="C608" s="1" t="str">
        <f>IFERROR(VLOOKUP(B608,MasterSheet!Q:R,2,)," ")</f>
        <v>delivered</v>
      </c>
      <c r="D608" s="1" t="str">
        <f>_xlfn.XLOOKUP(B608,MasterSheet!Q:Q,MasterSheet!P:P)</f>
        <v>NIRRCH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58158882725</v>
      </c>
      <c r="C609" s="1" t="str">
        <f>IFERROR(VLOOKUP(B609,MasterSheet!Q:R,2,)," ")</f>
        <v>delivered</v>
      </c>
      <c r="D609" s="1" t="str">
        <f>_xlfn.XLOOKUP(B609,MasterSheet!Q:Q,MasterSheet!P:P)</f>
        <v>ABHISHEK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58158883252</v>
      </c>
      <c r="C610" s="1" t="str">
        <f>IFERROR(VLOOKUP(B610,MasterSheet!Q:R,2,)," ")</f>
        <v>delivered</v>
      </c>
      <c r="D610" s="1" t="str">
        <f>_xlfn.XLOOKUP(B610,MasterSheet!Q:Q,MasterSheet!P:P)</f>
        <v>RG SONS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58158883425</v>
      </c>
      <c r="C611" s="1" t="str">
        <f>IFERROR(VLOOKUP(B611,MasterSheet!Q:R,2,)," ")</f>
        <v>delivered</v>
      </c>
      <c r="D611" s="1" t="str">
        <f>_xlfn.XLOOKUP(B611,MasterSheet!Q:Q,MasterSheet!P:P)</f>
        <v>POPVAX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58158883576</v>
      </c>
      <c r="C612" s="1" t="str">
        <f>IFERROR(VLOOKUP(B612,MasterSheet!Q:R,2,)," ")</f>
        <v>delivered</v>
      </c>
      <c r="D612" s="1" t="str">
        <f>_xlfn.XLOOKUP(B612,MasterSheet!Q:Q,MasterSheet!P:P)</f>
        <v>JUBILANT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58158883661</v>
      </c>
      <c r="C613" s="1" t="str">
        <f>IFERROR(VLOOKUP(B613,MasterSheet!Q:R,2,)," ")</f>
        <v>delivered</v>
      </c>
      <c r="D613" s="1" t="str">
        <f>_xlfn.XLOOKUP(B613,MasterSheet!Q:Q,MasterSheet!P:P)</f>
        <v>IISC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58158883882</v>
      </c>
      <c r="C614" s="1" t="str">
        <f>IFERROR(VLOOKUP(B614,MasterSheet!Q:R,2,)," ")</f>
        <v>delivered</v>
      </c>
      <c r="D614" s="1" t="str">
        <f>_xlfn.XLOOKUP(B614,MasterSheet!Q:Q,MasterSheet!P:P)</f>
        <v>CELLGEN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45997</v>
      </c>
      <c r="B615" s="1">
        <v>58159040015</v>
      </c>
      <c r="C615" s="1" t="str">
        <f>IFERROR(VLOOKUP(B615,MasterSheet!Q:R,2,)," ")</f>
        <v>DELIVERED</v>
      </c>
      <c r="D615" s="1" t="str">
        <f>_xlfn.XLOOKUP(B615,MasterSheet!Q:Q,MasterSheet!P:P)</f>
        <v>POPVAX</v>
      </c>
      <c r="E615" s="1" t="str">
        <f t="shared" si="20"/>
        <v>Bluedart</v>
      </c>
      <c r="F615" s="1" t="str">
        <f t="shared" si="21"/>
        <v>Saturday</v>
      </c>
    </row>
    <row r="616" spans="1:6" x14ac:dyDescent="0.25">
      <c r="A616" s="2">
        <f>_xlfn.XLOOKUP(B616,MasterSheet!Q:Q,MasterSheet!N:N," ")</f>
        <v>45997</v>
      </c>
      <c r="B616" s="1">
        <v>58159040376</v>
      </c>
      <c r="C616" s="1" t="str">
        <f>IFERROR(VLOOKUP(B616,MasterSheet!Q:R,2,)," ")</f>
        <v>delivered</v>
      </c>
      <c r="D616" s="1" t="str">
        <f>_xlfn.XLOOKUP(B616,MasterSheet!Q:Q,MasterSheet!P:P)</f>
        <v>SHARMA BROS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58159040903</v>
      </c>
      <c r="C617" s="1" t="str">
        <f>IFERROR(VLOOKUP(B617,MasterSheet!Q:R,2,)," ")</f>
        <v>DELIVERED</v>
      </c>
      <c r="D617" s="1" t="str">
        <f>_xlfn.XLOOKUP(B617,MasterSheet!Q:Q,MasterSheet!P:P)</f>
        <v>SUN PHARMA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58159043084</v>
      </c>
      <c r="C618" s="1" t="str">
        <f>IFERROR(VLOOKUP(B618,MasterSheet!Q:R,2,)," ")</f>
        <v>DELIVERED</v>
      </c>
      <c r="D618" s="1" t="str">
        <f>_xlfn.XLOOKUP(B618,MasterSheet!Q:Q,MasterSheet!P:P)</f>
        <v>SOHST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58159043526</v>
      </c>
      <c r="C619" s="1" t="str">
        <f>IFERROR(VLOOKUP(B619,MasterSheet!Q:R,2,)," ")</f>
        <v>DELIVERED</v>
      </c>
      <c r="D619" s="1" t="str">
        <f>_xlfn.XLOOKUP(B619,MasterSheet!Q:Q,MasterSheet!P:P)</f>
        <v>RGCB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58159043961</v>
      </c>
      <c r="C620" s="1" t="str">
        <f>IFERROR(VLOOKUP(B620,MasterSheet!Q:R,2,)," ")</f>
        <v>DELIVERED</v>
      </c>
      <c r="D620" s="1" t="str">
        <f>_xlfn.XLOOKUP(B620,MasterSheet!Q:Q,MasterSheet!P:P)</f>
        <v>IIT KHARAGPUR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58159044635</v>
      </c>
      <c r="C621" s="1" t="str">
        <f>IFERROR(VLOOKUP(B621,MasterSheet!Q:R,2,)," ")</f>
        <v>DELIVERED</v>
      </c>
      <c r="D621" s="1" t="str">
        <f>_xlfn.XLOOKUP(B621,MasterSheet!Q:Q,MasterSheet!P:P)</f>
        <v>ABHI BIO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58159045685</v>
      </c>
      <c r="C622" s="1" t="str">
        <f>IFERROR(VLOOKUP(B622,MasterSheet!Q:R,2,)," ")</f>
        <v>DELIVERED</v>
      </c>
      <c r="D622" s="1" t="str">
        <f>_xlfn.XLOOKUP(B622,MasterSheet!Q:Q,MasterSheet!P:P)</f>
        <v>SYNGENE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46000</v>
      </c>
      <c r="B623" s="1">
        <v>58159141541</v>
      </c>
      <c r="C623" s="1" t="str">
        <f>IFERROR(VLOOKUP(B623,MasterSheet!Q:R,2,)," ")</f>
        <v>delivered</v>
      </c>
      <c r="D623" s="1" t="str">
        <f>_xlfn.XLOOKUP(B623,MasterSheet!Q:Q,MasterSheet!P:P)</f>
        <v>GENEFUSION</v>
      </c>
      <c r="E623" s="1" t="str">
        <f t="shared" si="20"/>
        <v>Bluedart</v>
      </c>
      <c r="F623" s="1" t="str">
        <f t="shared" si="21"/>
        <v>Tuesday</v>
      </c>
    </row>
    <row r="624" spans="1:6" x14ac:dyDescent="0.25">
      <c r="A624" s="2">
        <f>_xlfn.XLOOKUP(B624,MasterSheet!Q:Q,MasterSheet!N:N," ")</f>
        <v>46000</v>
      </c>
      <c r="B624" s="1">
        <v>58159141692</v>
      </c>
      <c r="C624" s="1" t="str">
        <f>IFERROR(VLOOKUP(B624,MasterSheet!Q:R,2,)," ")</f>
        <v>delivered</v>
      </c>
      <c r="D624" s="1" t="str">
        <f>_xlfn.XLOOKUP(B624,MasterSheet!Q:Q,MasterSheet!P:P)</f>
        <v>INSTEM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58159141972</v>
      </c>
      <c r="C625" s="1" t="str">
        <f>IFERROR(VLOOKUP(B625,MasterSheet!Q:R,2,)," ")</f>
        <v>delivered</v>
      </c>
      <c r="D625" s="1" t="str">
        <f>_xlfn.XLOOKUP(B625,MasterSheet!Q:Q,MasterSheet!P:P)</f>
        <v>LAURAS BIO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46001</v>
      </c>
      <c r="B626" s="1">
        <v>58159193120</v>
      </c>
      <c r="C626" s="1" t="str">
        <f>IFERROR(VLOOKUP(B626,MasterSheet!Q:R,2,)," ")</f>
        <v>delivered</v>
      </c>
      <c r="D626" s="1" t="str">
        <f>_xlfn.XLOOKUP(B626,MasterSheet!Q:Q,MasterSheet!P:P)</f>
        <v>AURIGINE ONCO</v>
      </c>
      <c r="E626" s="1" t="str">
        <f t="shared" si="20"/>
        <v>Bluedart</v>
      </c>
      <c r="F626" s="1" t="str">
        <f t="shared" si="21"/>
        <v>Wednesday</v>
      </c>
    </row>
    <row r="627" spans="1:6" x14ac:dyDescent="0.25">
      <c r="A627" s="2">
        <f>_xlfn.XLOOKUP(B627,MasterSheet!Q:Q,MasterSheet!N:N," ")</f>
        <v>46001</v>
      </c>
      <c r="B627" s="1">
        <v>58159193481</v>
      </c>
      <c r="C627" s="1" t="str">
        <f>IFERROR(VLOOKUP(B627,MasterSheet!Q:R,2,)," ")</f>
        <v>delivered</v>
      </c>
      <c r="D627" s="1" t="str">
        <f>_xlfn.XLOOKUP(B627,MasterSheet!Q:Q,MasterSheet!P:P)</f>
        <v>SAI LIFE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58159193912</v>
      </c>
      <c r="C628" s="1" t="str">
        <f>IFERROR(VLOOKUP(B628,MasterSheet!Q:R,2,)," ")</f>
        <v>delivered</v>
      </c>
      <c r="D628" s="1" t="str">
        <f>_xlfn.XLOOKUP(B628,MasterSheet!Q:Q,MasterSheet!P:P)</f>
        <v>ABHI BIO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58159194413</v>
      </c>
      <c r="C629" s="1" t="str">
        <f>IFERROR(VLOOKUP(B629,MasterSheet!Q:R,2,)," ")</f>
        <v>DELIVERED</v>
      </c>
      <c r="D629" s="1" t="str">
        <f>_xlfn.XLOOKUP(B629,MasterSheet!Q:Q,MasterSheet!P:P)</f>
        <v>CREYON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58159195603</v>
      </c>
      <c r="C630" s="1" t="str">
        <f>IFERROR(VLOOKUP(B630,MasterSheet!Q:R,2,)," ")</f>
        <v>delivered</v>
      </c>
      <c r="D630" s="1" t="str">
        <f>_xlfn.XLOOKUP(B630,MasterSheet!Q:Q,MasterSheet!P:P)</f>
        <v>ACTREC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58159196491</v>
      </c>
      <c r="C631" s="1" t="str">
        <f>IFERROR(VLOOKUP(B631,MasterSheet!Q:R,2,)," ")</f>
        <v>delivered</v>
      </c>
      <c r="D631" s="1" t="str">
        <f>_xlfn.XLOOKUP(B631,MasterSheet!Q:Q,MasterSheet!P:P)</f>
        <v>RG SONS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58159196815</v>
      </c>
      <c r="C632" s="1" t="str">
        <f>IFERROR(VLOOKUP(B632,MasterSheet!Q:R,2,)," ")</f>
        <v>DELIVERED</v>
      </c>
      <c r="D632" s="1" t="str">
        <f>_xlfn.XLOOKUP(B632,MasterSheet!Q:Q,MasterSheet!P:P)</f>
        <v>JSP BIOTECH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58159197132</v>
      </c>
      <c r="C633" s="1" t="str">
        <f>IFERROR(VLOOKUP(B633,MasterSheet!Q:R,2,)," ")</f>
        <v>delivered</v>
      </c>
      <c r="D633" s="1" t="str">
        <f>_xlfn.XLOOKUP(B633,MasterSheet!Q:Q,MasterSheet!P:P)</f>
        <v>TCG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58159197762</v>
      </c>
      <c r="C634" s="1" t="str">
        <f>IFERROR(VLOOKUP(B634,MasterSheet!Q:R,2,)," ")</f>
        <v>delivered</v>
      </c>
      <c r="D634" s="1" t="str">
        <f>_xlfn.XLOOKUP(B634,MasterSheet!Q:Q,MasterSheet!P:P)</f>
        <v>SHUBH SALES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58159199000</v>
      </c>
      <c r="C635" s="1" t="str">
        <f>IFERROR(VLOOKUP(B635,MasterSheet!Q:R,2,)," ")</f>
        <v>delivered</v>
      </c>
      <c r="D635" s="1" t="str">
        <f>_xlfn.XLOOKUP(B635,MasterSheet!Q:Q,MasterSheet!P:P)</f>
        <v>TRINITY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46004</v>
      </c>
      <c r="B636" s="1">
        <v>58159343804</v>
      </c>
      <c r="C636" s="1" t="str">
        <f>IFERROR(VLOOKUP(B636,MasterSheet!Q:R,2,)," ")</f>
        <v>DELIVERED</v>
      </c>
      <c r="D636" s="1" t="str">
        <f>_xlfn.XLOOKUP(B636,MasterSheet!Q:Q,MasterSheet!P:P)</f>
        <v>INSTEM</v>
      </c>
      <c r="E636" s="1" t="str">
        <f t="shared" si="22"/>
        <v>Bluedart</v>
      </c>
      <c r="F636" s="1" t="str">
        <f t="shared" si="23"/>
        <v>Saturday</v>
      </c>
    </row>
    <row r="637" spans="1:6" x14ac:dyDescent="0.25">
      <c r="A637" s="2">
        <f>_xlfn.XLOOKUP(B637,MasterSheet!Q:Q,MasterSheet!N:N," ")</f>
        <v>46004</v>
      </c>
      <c r="B637" s="1">
        <v>58159343896</v>
      </c>
      <c r="C637" s="1">
        <f>IFERROR(VLOOKUP(B637,MasterSheet!Q:R,2,)," ")</f>
        <v>0</v>
      </c>
      <c r="D637" s="1" t="str">
        <f>_xlfn.XLOOKUP(B637,MasterSheet!Q:Q,MasterSheet!P:P)</f>
        <v>INTAS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58159343970</v>
      </c>
      <c r="C638" s="1" t="str">
        <f>IFERROR(VLOOKUP(B638,MasterSheet!Q:R,2,)," ")</f>
        <v>DELIVERED</v>
      </c>
      <c r="D638" s="1" t="str">
        <f>_xlfn.XLOOKUP(B638,MasterSheet!Q:Q,MasterSheet!P:P)</f>
        <v>TECHWEST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58159344036</v>
      </c>
      <c r="C639" s="1">
        <f>IFERROR(VLOOKUP(B639,MasterSheet!Q:R,2,)," ")</f>
        <v>0</v>
      </c>
      <c r="D639" s="1" t="str">
        <f>_xlfn.XLOOKUP(B639,MasterSheet!Q:Q,MasterSheet!P:P)</f>
        <v>CCMB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58159344110</v>
      </c>
      <c r="C640" s="1" t="str">
        <f>IFERROR(VLOOKUP(B640,MasterSheet!Q:R,2,)," ")</f>
        <v>DELIVERED</v>
      </c>
      <c r="D640" s="1" t="str">
        <f>_xlfn.XLOOKUP(B640,MasterSheet!Q:Q,MasterSheet!P:P)</f>
        <v>ACTREC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58159344246</v>
      </c>
      <c r="C641" s="1" t="str">
        <f>IFERROR(VLOOKUP(B641,MasterSheet!Q:R,2,)," ")</f>
        <v>DELIVERED</v>
      </c>
      <c r="D641" s="1" t="str">
        <f>_xlfn.XLOOKUP(B641,MasterSheet!Q:Q,MasterSheet!P:P)</f>
        <v>BIONOVA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58159344412</v>
      </c>
      <c r="C642" s="1">
        <f>IFERROR(VLOOKUP(B642,MasterSheet!Q:R,2,)," ")</f>
        <v>0</v>
      </c>
      <c r="D642" s="1" t="str">
        <f>_xlfn.XLOOKUP(B642,MasterSheet!Q:Q,MasterSheet!P:P)</f>
        <v>ABHISHEK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58159344574</v>
      </c>
      <c r="C643" s="1">
        <f>IFERROR(VLOOKUP(B643,MasterSheet!Q:R,2,)," ")</f>
        <v>0</v>
      </c>
      <c r="D643" s="1" t="str">
        <f>_xlfn.XLOOKUP(B643,MasterSheet!Q:Q,MasterSheet!P:P)</f>
        <v>SUN PHARMA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58159344703</v>
      </c>
      <c r="C644" s="1" t="str">
        <f>IFERROR(VLOOKUP(B644,MasterSheet!Q:R,2,)," ")</f>
        <v>DELIVERED</v>
      </c>
      <c r="D644" s="1" t="str">
        <f>_xlfn.XLOOKUP(B644,MasterSheet!Q:Q,MasterSheet!P:P)</f>
        <v>SUN PHARMAceuticals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58159344935</v>
      </c>
      <c r="C645" s="1">
        <f>IFERROR(VLOOKUP(B645,MasterSheet!Q:R,2,)," ")</f>
        <v>0</v>
      </c>
      <c r="D645" s="1" t="str">
        <f>_xlfn.XLOOKUP(B645,MasterSheet!Q:Q,MasterSheet!P:P)</f>
        <v>POPVAX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58159345355</v>
      </c>
      <c r="C646" s="1">
        <f>IFERROR(VLOOKUP(B646,MasterSheet!Q:R,2,)," ")</f>
        <v>0</v>
      </c>
      <c r="D646" s="1" t="str">
        <f>_xlfn.XLOOKUP(B646,MasterSheet!Q:Q,MasterSheet!P:P)</f>
        <v>HELIX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58159345753</v>
      </c>
      <c r="C647" s="1" t="str">
        <f>IFERROR(VLOOKUP(B647,MasterSheet!Q:R,2,)," ")</f>
        <v>DELIVERED</v>
      </c>
      <c r="D647" s="1" t="str">
        <f>_xlfn.XLOOKUP(B647,MasterSheet!Q:Q,MasterSheet!P:P)</f>
        <v>NIV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58159345996</v>
      </c>
      <c r="C648" s="1">
        <f>IFERROR(VLOOKUP(B648,MasterSheet!Q:R,2,)," ")</f>
        <v>0</v>
      </c>
      <c r="D648" s="1" t="str">
        <f>_xlfn.XLOOKUP(B648,MasterSheet!Q:Q,MasterSheet!P:P)</f>
        <v>BIO SOLUTION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>
        <f>IFERROR(VLOOKUP(B652,MasterSheet!Q:R,2,)," ")</f>
        <v>0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>
        <f>IFERROR(VLOOKUP(B654,MasterSheet!Q:R,2,)," ")</f>
        <v>0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>
        <f>IFERROR(VLOOKUP(B656,MasterSheet!Q:R,2,)," ")</f>
        <v>0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 t="str">
        <f>_xlfn.XLOOKUP(B658,MasterSheet!Q:Q,MasterSheet!N:N," ")</f>
        <v>Dispatch Date</v>
      </c>
      <c r="B658" s="1" t="str">
        <v>Awb Number</v>
      </c>
      <c r="C658" s="1" t="str">
        <f>IFERROR(VLOOKUP(B658,MasterSheet!Q:R,2,)," ")</f>
        <v>Docket Status</v>
      </c>
      <c r="D658" s="1" t="str">
        <f>_xlfn.XLOOKUP(B658,MasterSheet!Q:Q,MasterSheet!P:P)</f>
        <v>Customer name</v>
      </c>
      <c r="E658" s="1" t="str">
        <f t="shared" si="24"/>
        <v>Other</v>
      </c>
      <c r="F658" s="1" t="str">
        <f t="shared" si="25"/>
        <v>Dispatch Date</v>
      </c>
    </row>
    <row r="659" spans="1:6" x14ac:dyDescent="0.25">
      <c r="A659" s="2">
        <f>_xlfn.XLOOKUP(B659,MasterSheet!Q:Q,MasterSheet!N:N," ")</f>
        <v>45955</v>
      </c>
      <c r="B659" s="1" t="str">
        <v>BY  HAND</v>
      </c>
      <c r="C659" s="1" t="str">
        <f>IFERROR(VLOOKUP(B659,MasterSheet!Q:R,2,)," ")</f>
        <v>COMPANY PERSON</v>
      </c>
      <c r="D659" s="1" t="str">
        <f>_xlfn.XLOOKUP(B659,MasterSheet!Q:Q,MasterSheet!P:P)</f>
        <v>SYMBIO SCEINTIFIC</v>
      </c>
      <c r="E659" s="1" t="str">
        <f t="shared" si="24"/>
        <v>Other</v>
      </c>
      <c r="F659" s="1" t="str">
        <f t="shared" si="25"/>
        <v>Saturday</v>
      </c>
    </row>
    <row r="660" spans="1:6" x14ac:dyDescent="0.25">
      <c r="A660" s="2">
        <f>_xlfn.XLOOKUP(B660,MasterSheet!Q:Q,MasterSheet!N:N," ")</f>
        <v>45812</v>
      </c>
      <c r="B660" s="1" t="str">
        <v>BY HAND</v>
      </c>
      <c r="C660" s="1" t="str">
        <f>IFERROR(VLOOKUP(B660,MasterSheet!Q:R,2,)," ")</f>
        <v>PRIYANKA MADAM</v>
      </c>
      <c r="D660" s="1" t="str">
        <f>_xlfn.XLOOKUP(B660,MasterSheet!Q:Q,MasterSheet!P:P)</f>
        <v>ICGEB</v>
      </c>
      <c r="E660" s="1" t="str">
        <f t="shared" si="24"/>
        <v>Other</v>
      </c>
      <c r="F660" s="1" t="str">
        <f t="shared" si="25"/>
        <v>Wednesday</v>
      </c>
    </row>
    <row r="661" spans="1:6" x14ac:dyDescent="0.25">
      <c r="A661" s="2">
        <f>_xlfn.XLOOKUP(B661,MasterSheet!Q:Q,MasterSheet!N:N," ")</f>
        <v>45840</v>
      </c>
      <c r="B661" s="1" t="str">
        <v>BY PORTER</v>
      </c>
      <c r="C661" s="1" t="str">
        <f>IFERROR(VLOOKUP(B661,MasterSheet!Q:R,2,)," ")</f>
        <v>BY PORTER</v>
      </c>
      <c r="D661" s="1" t="str">
        <f>_xlfn.XLOOKUP(B661,MasterSheet!Q:Q,MasterSheet!P:P)</f>
        <v>NDTL</v>
      </c>
      <c r="E661" s="1" t="str">
        <f t="shared" si="24"/>
        <v>Other</v>
      </c>
      <c r="F661" s="1" t="str">
        <f t="shared" si="25"/>
        <v>Wednesday</v>
      </c>
    </row>
    <row r="662" spans="1:6" x14ac:dyDescent="0.25">
      <c r="A662" s="2">
        <f>_xlfn.XLOOKUP(B662,MasterSheet!Q:Q,MasterSheet!N:N," ")</f>
        <v>45894</v>
      </c>
      <c r="B662" s="1" t="str">
        <v>D3001955194</v>
      </c>
      <c r="C662" s="1" t="str">
        <f>IFERROR(VLOOKUP(B662,MasterSheet!Q:R,2,)," ")</f>
        <v>Delivered</v>
      </c>
      <c r="D662" s="1" t="str">
        <f>_xlfn.XLOOKUP(B662,MasterSheet!Q:Q,MasterSheet!P:P)</f>
        <v>IISER MOHALI</v>
      </c>
      <c r="E662" s="1" t="str">
        <f t="shared" si="24"/>
        <v>DTDC</v>
      </c>
      <c r="F662" s="1" t="str">
        <f t="shared" si="25"/>
        <v>Monday</v>
      </c>
    </row>
    <row r="663" spans="1:6" x14ac:dyDescent="0.25">
      <c r="A663" s="2">
        <f>_xlfn.XLOOKUP(B663,MasterSheet!Q:Q,MasterSheet!N:N," ")</f>
        <v>45846</v>
      </c>
      <c r="B663" s="1" t="str">
        <v>D3001996933</v>
      </c>
      <c r="C663" s="1" t="str">
        <f>IFERROR(VLOOKUP(B663,MasterSheet!Q:R,2,)," ")</f>
        <v>Delivered</v>
      </c>
      <c r="D663" s="1" t="str">
        <f>_xlfn.XLOOKUP(B663,MasterSheet!Q:Q,MasterSheet!P:P)</f>
        <v>VECTOR</v>
      </c>
      <c r="E663" s="1" t="str">
        <f t="shared" si="24"/>
        <v>DTDC</v>
      </c>
      <c r="F663" s="1" t="str">
        <f t="shared" si="25"/>
        <v>Tuesday</v>
      </c>
    </row>
    <row r="664" spans="1:6" x14ac:dyDescent="0.25">
      <c r="A664" s="2">
        <f>_xlfn.XLOOKUP(B664,MasterSheet!Q:Q,MasterSheet!N:N," ")</f>
        <v>45846</v>
      </c>
      <c r="B664" s="1" t="str">
        <v>D3001996934</v>
      </c>
      <c r="C664" s="1" t="str">
        <f>IFERROR(VLOOKUP(B664,MasterSheet!Q:R,2,)," ")</f>
        <v>Delivered</v>
      </c>
      <c r="D664" s="1" t="str">
        <f>_xlfn.XLOOKUP(B664,MasterSheet!Q:Q,MasterSheet!P:P)</f>
        <v>BIO SYSTEMS</v>
      </c>
      <c r="E664" s="1" t="str">
        <f t="shared" si="24"/>
        <v>DTDC</v>
      </c>
      <c r="F664" s="1" t="str">
        <f t="shared" si="25"/>
        <v>Tuesday</v>
      </c>
    </row>
    <row r="665" spans="1:6" x14ac:dyDescent="0.25">
      <c r="A665" s="2">
        <f>_xlfn.XLOOKUP(B665,MasterSheet!Q:Q,MasterSheet!N:N," ")</f>
        <v>45846</v>
      </c>
      <c r="B665" s="1" t="str">
        <v>D3001996935</v>
      </c>
      <c r="C665" s="1" t="str">
        <f>IFERROR(VLOOKUP(B665,MasterSheet!Q:R,2,)," ")</f>
        <v>Delivered</v>
      </c>
      <c r="D665" s="1" t="str">
        <f>_xlfn.XLOOKUP(B665,MasterSheet!Q:Q,MasterSheet!P:P)</f>
        <v>Medlife</v>
      </c>
      <c r="E665" s="1" t="str">
        <f t="shared" ref="E665:E677" si="26">IF(LEFT(B665,1)="D","DTDC",IF(ISNUMBER(--LEFT(B665,1)),"Bluedart","Other"))</f>
        <v>DTDC</v>
      </c>
      <c r="F665" s="1" t="str">
        <f t="shared" ref="F665:F677" si="27">TEXT(A665, "dddd")</f>
        <v>Tuesday</v>
      </c>
    </row>
    <row r="666" spans="1:6" x14ac:dyDescent="0.25">
      <c r="A666" s="2">
        <f>_xlfn.XLOOKUP(B666,MasterSheet!Q:Q,MasterSheet!N:N," ")</f>
        <v>45880</v>
      </c>
      <c r="B666" s="1" t="str">
        <v>D3001997013</v>
      </c>
      <c r="C666" s="1" t="str">
        <f>IFERROR(VLOOKUP(B666,MasterSheet!Q:R,2,)," ")</f>
        <v>Delivered</v>
      </c>
      <c r="D666" s="1" t="str">
        <f>_xlfn.XLOOKUP(B666,MasterSheet!Q:Q,MasterSheet!P:P)</f>
        <v>RESEARCH WORLD</v>
      </c>
      <c r="E666" s="1" t="str">
        <f t="shared" si="26"/>
        <v>DTDC</v>
      </c>
      <c r="F666" s="1" t="str">
        <f t="shared" si="27"/>
        <v>Monday</v>
      </c>
    </row>
    <row r="667" spans="1:6" x14ac:dyDescent="0.25">
      <c r="A667" s="2">
        <f>_xlfn.XLOOKUP(B667,MasterSheet!Q:Q,MasterSheet!N:N," ")</f>
        <v>45880</v>
      </c>
      <c r="B667" s="1" t="str">
        <v>D3001997014</v>
      </c>
      <c r="C667" s="1" t="str">
        <f>IFERROR(VLOOKUP(B667,MasterSheet!Q:R,2,)," ")</f>
        <v>Delivered</v>
      </c>
      <c r="D667" s="1" t="str">
        <f>_xlfn.XLOOKUP(B667,MasterSheet!Q:Q,MasterSheet!P:P)</f>
        <v>IMTECH</v>
      </c>
      <c r="E667" s="1" t="str">
        <f t="shared" si="26"/>
        <v>DTDC</v>
      </c>
      <c r="F667" s="1" t="str">
        <f t="shared" si="27"/>
        <v>Monday</v>
      </c>
    </row>
    <row r="668" spans="1:6" x14ac:dyDescent="0.25">
      <c r="A668" s="2">
        <f>_xlfn.XLOOKUP(B668,MasterSheet!Q:Q,MasterSheet!N:N," ")</f>
        <v>45880</v>
      </c>
      <c r="B668" s="1" t="str">
        <v>D3001997015</v>
      </c>
      <c r="C668" s="1" t="str">
        <f>IFERROR(VLOOKUP(B668,MasterSheet!Q:R,2,)," ")</f>
        <v>Delivered</v>
      </c>
      <c r="D668" s="1" t="str">
        <f>_xlfn.XLOOKUP(B668,MasterSheet!Q:Q,MasterSheet!P:P)</f>
        <v>IIT-ROORKE</v>
      </c>
      <c r="E668" s="1" t="str">
        <f t="shared" si="26"/>
        <v>DTDC</v>
      </c>
      <c r="F668" s="1" t="str">
        <f t="shared" si="27"/>
        <v>Monday</v>
      </c>
    </row>
    <row r="669" spans="1:6" x14ac:dyDescent="0.25">
      <c r="A669" s="2">
        <f>_xlfn.XLOOKUP(B669,MasterSheet!Q:Q,MasterSheet!N:N," ")</f>
        <v>45887</v>
      </c>
      <c r="B669" s="1" t="str">
        <v>D3001997017</v>
      </c>
      <c r="C669" s="1" t="str">
        <f>IFERROR(VLOOKUP(B669,MasterSheet!Q:R,2,)," ")</f>
        <v>Delivered</v>
      </c>
      <c r="D669" s="1" t="str">
        <f>_xlfn.XLOOKUP(B669,MasterSheet!Q:Q,MasterSheet!P:P)</f>
        <v>Essence</v>
      </c>
      <c r="E669" s="1" t="str">
        <f t="shared" si="26"/>
        <v>DTDC</v>
      </c>
      <c r="F669" s="1" t="str">
        <f t="shared" si="27"/>
        <v>Monday</v>
      </c>
    </row>
    <row r="670" spans="1:6" x14ac:dyDescent="0.25">
      <c r="A670" s="2">
        <f>_xlfn.XLOOKUP(B670,MasterSheet!Q:Q,MasterSheet!N:N," ")</f>
        <v>45887</v>
      </c>
      <c r="B670" s="1" t="str">
        <v>D3001997018</v>
      </c>
      <c r="C670" s="1" t="str">
        <f>IFERROR(VLOOKUP(B670,MasterSheet!Q:R,2,)," ")</f>
        <v>Delivered</v>
      </c>
      <c r="D670" s="1" t="str">
        <f>_xlfn.XLOOKUP(B670,MasterSheet!Q:Q,MasterSheet!P:P)</f>
        <v>MEDLIFE</v>
      </c>
      <c r="E670" s="1" t="str">
        <f t="shared" si="26"/>
        <v>DTDC</v>
      </c>
      <c r="F670" s="1" t="str">
        <f t="shared" si="27"/>
        <v>Monday</v>
      </c>
    </row>
    <row r="671" spans="1:6" x14ac:dyDescent="0.25">
      <c r="A671" s="2">
        <f>_xlfn.XLOOKUP(B671,MasterSheet!Q:Q,MasterSheet!N:N," ")</f>
        <v>45836</v>
      </c>
      <c r="B671" s="1" t="str">
        <v>D3002213696</v>
      </c>
      <c r="C671" s="1" t="str">
        <f>IFERROR(VLOOKUP(B671,MasterSheet!Q:R,2,)," ")</f>
        <v>Delivered</v>
      </c>
      <c r="D671" s="1" t="str">
        <f>_xlfn.XLOOKUP(B671,MasterSheet!Q:Q,MasterSheet!P:P)</f>
        <v>SOHST</v>
      </c>
      <c r="E671" s="1" t="str">
        <f t="shared" si="26"/>
        <v>DTDC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45846</v>
      </c>
      <c r="B672" s="1" t="str">
        <v>D3002213697</v>
      </c>
      <c r="C672" s="1" t="str">
        <f>IFERROR(VLOOKUP(B672,MasterSheet!Q:R,2,)," ")</f>
        <v>Delivered</v>
      </c>
      <c r="D672" s="1" t="str">
        <f>_xlfn.XLOOKUP(B672,MasterSheet!Q:Q,MasterSheet!P:P)</f>
        <v>RESEARCH</v>
      </c>
      <c r="E672" s="1" t="str">
        <f t="shared" si="26"/>
        <v>DTDC</v>
      </c>
      <c r="F672" s="1" t="str">
        <f t="shared" si="27"/>
        <v>Tuesday</v>
      </c>
    </row>
    <row r="673" spans="1:6" x14ac:dyDescent="0.25">
      <c r="A673" s="2">
        <f>_xlfn.XLOOKUP(B673,MasterSheet!Q:Q,MasterSheet!N:N," ")</f>
        <v>45832</v>
      </c>
      <c r="B673" s="1" t="str">
        <v>D3002213704</v>
      </c>
      <c r="C673" s="1" t="str">
        <f>IFERROR(VLOOKUP(B673,MasterSheet!Q:R,2,)," ")</f>
        <v>Delivered</v>
      </c>
      <c r="D673" s="1" t="str">
        <f>_xlfn.XLOOKUP(B673,MasterSheet!Q:Q,MasterSheet!P:P)</f>
        <v>MEDLIFE</v>
      </c>
      <c r="E673" s="1" t="str">
        <f t="shared" si="26"/>
        <v>DTDC</v>
      </c>
      <c r="F673" s="1" t="str">
        <f t="shared" si="27"/>
        <v>Tuesday</v>
      </c>
    </row>
    <row r="674" spans="1:6" x14ac:dyDescent="0.25">
      <c r="A674" s="2">
        <f>_xlfn.XLOOKUP(B674,MasterSheet!Q:Q,MasterSheet!N:N," ")</f>
        <v>45829</v>
      </c>
      <c r="B674" s="1" t="str">
        <v>D3002213705</v>
      </c>
      <c r="C674" s="1" t="str">
        <f>IFERROR(VLOOKUP(B674,MasterSheet!Q:R,2,)," ")</f>
        <v>Delivered</v>
      </c>
      <c r="D674" s="1" t="str">
        <f>_xlfn.XLOOKUP(B674,MasterSheet!Q:Q,MasterSheet!P:P)</f>
        <v>Imtech</v>
      </c>
      <c r="E674" s="1" t="str">
        <f t="shared" si="26"/>
        <v>DTDC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45867</v>
      </c>
      <c r="B675" s="1" t="str">
        <v>D3002709220</v>
      </c>
      <c r="C675" s="1" t="str">
        <f>IFERROR(VLOOKUP(B675,MasterSheet!Q:R,2,)," ")</f>
        <v>Delivered</v>
      </c>
      <c r="D675" s="1" t="str">
        <f>_xlfn.XLOOKUP(B675,MasterSheet!Q:Q,MasterSheet!P:P)</f>
        <v>IMTECH</v>
      </c>
      <c r="E675" s="1" t="str">
        <f t="shared" si="26"/>
        <v>DTDC</v>
      </c>
      <c r="F675" s="1" t="str">
        <f t="shared" si="27"/>
        <v>Tuesday</v>
      </c>
    </row>
    <row r="676" spans="1:6" x14ac:dyDescent="0.25">
      <c r="A676" s="2">
        <f>_xlfn.XLOOKUP(B676,MasterSheet!Q:Q,MasterSheet!N:N," ")</f>
        <v>45852</v>
      </c>
      <c r="B676" s="1" t="str">
        <v>D3002709675</v>
      </c>
      <c r="C676" s="1" t="str">
        <f>IFERROR(VLOOKUP(B676,MasterSheet!Q:R,2,)," ")</f>
        <v>Delivered</v>
      </c>
      <c r="D676" s="1" t="str">
        <f>_xlfn.XLOOKUP(B676,MasterSheet!Q:Q,MasterSheet!P:P)</f>
        <v>Medlife</v>
      </c>
      <c r="E676" s="1" t="str">
        <f t="shared" si="26"/>
        <v>DTDC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45852</v>
      </c>
      <c r="B677" s="1" t="str">
        <v>D3002709676</v>
      </c>
      <c r="C677" s="1" t="str">
        <f>IFERROR(VLOOKUP(B677,MasterSheet!Q:R,2,)," ")</f>
        <v>Delivered</v>
      </c>
      <c r="D677" s="1" t="str">
        <f>_xlfn.XLOOKUP(B677,MasterSheet!Q:Q,MasterSheet!P:P)</f>
        <v>IMTECH</v>
      </c>
      <c r="E677" s="1" t="str">
        <f t="shared" si="26"/>
        <v>DTDC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45860</v>
      </c>
      <c r="B678" s="1" t="str">
        <v>D3002709684</v>
      </c>
      <c r="C678" s="1" t="str">
        <f>IFERROR(VLOOKUP(B678,MasterSheet!Q:R,2,)," ")</f>
        <v>Delivered</v>
      </c>
      <c r="D678" s="1" t="str">
        <f>_xlfn.XLOOKUP(B678,MasterSheet!Q:Q,MasterSheet!P:P)</f>
        <v>IMTECH</v>
      </c>
      <c r="E678" s="1" t="str">
        <f t="shared" ref="E678:E686" si="28">IF(LEFT(B678,1)="D","DTDC",IF(ISNUMBER(--LEFT(B678,1)),"Bluedart","Other"))</f>
        <v>DTDC</v>
      </c>
      <c r="F678" s="1" t="str">
        <f t="shared" ref="F678:F686" si="29">TEXT(A678, "dddd")</f>
        <v>Tuesday</v>
      </c>
    </row>
    <row r="679" spans="1:6" x14ac:dyDescent="0.25">
      <c r="A679" s="2">
        <f>_xlfn.XLOOKUP(B679,MasterSheet!Q:Q,MasterSheet!N:N," ")</f>
        <v>45860</v>
      </c>
      <c r="B679" s="1" t="str">
        <v>D3002709685</v>
      </c>
      <c r="C679" s="1" t="str">
        <f>IFERROR(VLOOKUP(B679,MasterSheet!Q:R,2,)," ")</f>
        <v>Delivered</v>
      </c>
      <c r="D679" s="1" t="str">
        <f>_xlfn.XLOOKUP(B679,MasterSheet!Q:Q,MasterSheet!P:P)</f>
        <v>Essence</v>
      </c>
      <c r="E679" s="1" t="str">
        <f t="shared" si="28"/>
        <v>DTDC</v>
      </c>
      <c r="F679" s="1" t="str">
        <f t="shared" si="29"/>
        <v>Tuesday</v>
      </c>
    </row>
    <row r="680" spans="1:6" x14ac:dyDescent="0.25">
      <c r="A680" s="2">
        <f>_xlfn.XLOOKUP(B680,MasterSheet!Q:Q,MasterSheet!N:N," ")</f>
        <v>45867</v>
      </c>
      <c r="B680" s="1" t="str">
        <v>D3002864036</v>
      </c>
      <c r="C680" s="1" t="str">
        <f>IFERROR(VLOOKUP(B680,MasterSheet!Q:R,2,)," ")</f>
        <v>Delivered</v>
      </c>
      <c r="D680" s="1" t="str">
        <f>_xlfn.XLOOKUP(B680,MasterSheet!Q:Q,MasterSheet!P:P)</f>
        <v>MEDLIFE</v>
      </c>
      <c r="E680" s="1" t="str">
        <f t="shared" si="28"/>
        <v>DTDC</v>
      </c>
      <c r="F680" s="1" t="str">
        <f t="shared" si="29"/>
        <v>Tuesday</v>
      </c>
    </row>
    <row r="681" spans="1:6" x14ac:dyDescent="0.25">
      <c r="A681" s="2">
        <f>_xlfn.XLOOKUP(B681,MasterSheet!Q:Q,MasterSheet!N:N," ")</f>
        <v>45867</v>
      </c>
      <c r="B681" s="1" t="str">
        <v>D3002864037</v>
      </c>
      <c r="C681" s="1" t="str">
        <f>IFERROR(VLOOKUP(B681,MasterSheet!Q:R,2,)," ")</f>
        <v>Delivered</v>
      </c>
      <c r="D681" s="1" t="str">
        <f>_xlfn.XLOOKUP(B681,MasterSheet!Q:Q,MasterSheet!P:P)</f>
        <v>IMTECH</v>
      </c>
      <c r="E681" s="1" t="str">
        <f t="shared" si="28"/>
        <v>DTDC</v>
      </c>
      <c r="F681" s="1" t="str">
        <f t="shared" si="29"/>
        <v>Tuesday</v>
      </c>
    </row>
    <row r="682" spans="1:6" x14ac:dyDescent="0.25">
      <c r="A682" s="2">
        <f>_xlfn.XLOOKUP(B682,MasterSheet!Q:Q,MasterSheet!N:N," ")</f>
        <v>45873</v>
      </c>
      <c r="B682" s="1" t="str">
        <v>D3002864041</v>
      </c>
      <c r="C682" s="1" t="str">
        <f>IFERROR(VLOOKUP(B682,MasterSheet!Q:R,2,)," ")</f>
        <v>Delivered</v>
      </c>
      <c r="D682" s="1" t="str">
        <f>_xlfn.XLOOKUP(B682,MasterSheet!Q:Q,MasterSheet!P:P)</f>
        <v>POOJA TRADERS</v>
      </c>
      <c r="E682" s="1" t="str">
        <f t="shared" si="28"/>
        <v>DTDC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45871</v>
      </c>
      <c r="B683" s="1" t="str">
        <v>D3002864042</v>
      </c>
      <c r="C683" s="1" t="str">
        <f>IFERROR(VLOOKUP(B683,MasterSheet!Q:R,2,)," ")</f>
        <v>Delivered</v>
      </c>
      <c r="D683" s="1" t="str">
        <f>_xlfn.XLOOKUP(B683,MasterSheet!Q:Q,MasterSheet!P:P)</f>
        <v>Medlife</v>
      </c>
      <c r="E683" s="1" t="str">
        <f t="shared" si="28"/>
        <v>DTDC</v>
      </c>
      <c r="F683" s="1" t="str">
        <f t="shared" si="29"/>
        <v>Saturday</v>
      </c>
    </row>
    <row r="684" spans="1:6" x14ac:dyDescent="0.25">
      <c r="A684" s="2">
        <f>_xlfn.XLOOKUP(B684,MasterSheet!Q:Q,MasterSheet!N:N," ")</f>
        <v>45875</v>
      </c>
      <c r="B684" s="1" t="str">
        <v>D3002864046</v>
      </c>
      <c r="C684" s="1" t="str">
        <f>IFERROR(VLOOKUP(B684,MasterSheet!Q:R,2,)," ")</f>
        <v>Delivered</v>
      </c>
      <c r="D684" s="1" t="str">
        <f>_xlfn.XLOOKUP(B684,MasterSheet!Q:Q,MasterSheet!P:P)</f>
        <v>MEDLIFE</v>
      </c>
      <c r="E684" s="1" t="str">
        <f t="shared" si="28"/>
        <v>DTDC</v>
      </c>
      <c r="F684" s="1" t="str">
        <f t="shared" si="29"/>
        <v>Wednesday</v>
      </c>
    </row>
    <row r="685" spans="1:6" x14ac:dyDescent="0.25">
      <c r="A685" s="2">
        <f>_xlfn.XLOOKUP(B685,MasterSheet!Q:Q,MasterSheet!N:N," ")</f>
        <v>45901</v>
      </c>
      <c r="B685" s="1" t="str">
        <v>D3002950334</v>
      </c>
      <c r="C685" s="1" t="str">
        <f>IFERROR(VLOOKUP(B685,MasterSheet!Q:R,2,)," ")</f>
        <v>Delivered</v>
      </c>
      <c r="D685" s="1" t="str">
        <f>_xlfn.XLOOKUP(B685,MasterSheet!Q:Q,MasterSheet!P:P)</f>
        <v>IISER MOHALI</v>
      </c>
      <c r="E685" s="1" t="str">
        <f t="shared" si="28"/>
        <v>DTDC</v>
      </c>
      <c r="F685" s="1" t="str">
        <f t="shared" si="29"/>
        <v>Monday</v>
      </c>
    </row>
    <row r="686" spans="1:6" x14ac:dyDescent="0.25">
      <c r="A686" s="2">
        <f>_xlfn.XLOOKUP(B686,MasterSheet!Q:Q,MasterSheet!N:N," ")</f>
        <v>45908</v>
      </c>
      <c r="B686" s="1" t="str">
        <v>D3002950414</v>
      </c>
      <c r="C686" s="1" t="str">
        <f>IFERROR(VLOOKUP(B686,MasterSheet!Q:R,2,)," ")</f>
        <v>Delivered</v>
      </c>
      <c r="D686" s="1" t="str">
        <f>_xlfn.XLOOKUP(B686,MasterSheet!Q:Q,MasterSheet!P:P)</f>
        <v>RESEARCH</v>
      </c>
      <c r="E686" s="1" t="str">
        <f t="shared" si="28"/>
        <v>DTDC</v>
      </c>
      <c r="F686" s="1" t="str">
        <f t="shared" si="29"/>
        <v>Monday</v>
      </c>
    </row>
    <row r="687" spans="1:6" x14ac:dyDescent="0.25">
      <c r="A687" s="2">
        <f>_xlfn.XLOOKUP(B687,MasterSheet!Q:Q,MasterSheet!N:N," ")</f>
        <v>45908</v>
      </c>
      <c r="B687" t="str">
        <v>D3002950415</v>
      </c>
      <c r="C687" s="1" t="str">
        <f>IFERROR(VLOOKUP(B687,MasterSheet!Q:R,2,)," ")</f>
        <v>Delivered</v>
      </c>
      <c r="D687" s="1" t="str">
        <f>_xlfn.XLOOKUP(B687,MasterSheet!Q:Q,MasterSheet!P:P)</f>
        <v>IISER MOHALI</v>
      </c>
      <c r="E687" s="1" t="str">
        <f t="shared" ref="E687:E689" si="30">IF(LEFT(B687,1)="D","DTDC",IF(ISNUMBER(--LEFT(B687,1)),"Bluedart","Other"))</f>
        <v>DTDC</v>
      </c>
      <c r="F687" s="1" t="str">
        <f t="shared" ref="F687:F689" si="31">TEXT(A687, "dddd")</f>
        <v>Monday</v>
      </c>
    </row>
    <row r="688" spans="1:6" x14ac:dyDescent="0.25">
      <c r="A688" s="2">
        <f>_xlfn.XLOOKUP(B688,MasterSheet!Q:Q,MasterSheet!N:N," ")</f>
        <v>45908</v>
      </c>
      <c r="B688" t="str">
        <v>D3002950416</v>
      </c>
      <c r="C688" s="1" t="str">
        <f>IFERROR(VLOOKUP(B688,MasterSheet!Q:R,2,)," ")</f>
        <v>Delivered</v>
      </c>
      <c r="D688" s="1" t="str">
        <f>_xlfn.XLOOKUP(B688,MasterSheet!Q:Q,MasterSheet!P:P)</f>
        <v>VECTOR</v>
      </c>
      <c r="E688" s="1" t="str">
        <f t="shared" si="30"/>
        <v>DTDC</v>
      </c>
      <c r="F688" s="1" t="str">
        <f t="shared" si="31"/>
        <v>Monday</v>
      </c>
    </row>
    <row r="689" spans="1:6" x14ac:dyDescent="0.25">
      <c r="A689" s="2">
        <f>_xlfn.XLOOKUP(B689,MasterSheet!Q:Q,MasterSheet!N:N," ")</f>
        <v>45908</v>
      </c>
      <c r="B689" t="str">
        <v>D3002950417</v>
      </c>
      <c r="C689" s="1" t="str">
        <f>IFERROR(VLOOKUP(B689,MasterSheet!Q:R,2,)," ")</f>
        <v>Delivered</v>
      </c>
      <c r="D689" s="1" t="str">
        <f>_xlfn.XLOOKUP(B689,MasterSheet!Q:Q,MasterSheet!P:P)</f>
        <v>ESSENCE</v>
      </c>
      <c r="E689" s="1" t="str">
        <f t="shared" si="30"/>
        <v>DTDC</v>
      </c>
      <c r="F689" s="1" t="str">
        <f t="shared" si="31"/>
        <v>Monday</v>
      </c>
    </row>
    <row r="690" spans="1:6" x14ac:dyDescent="0.25">
      <c r="A690" s="2">
        <f>_xlfn.XLOOKUP(B690,MasterSheet!Q:Q,MasterSheet!N:N," ")</f>
        <v>45913</v>
      </c>
      <c r="B690" t="str">
        <v>D3003568451</v>
      </c>
      <c r="C690" s="1" t="str">
        <f>IFERROR(VLOOKUP(B690,MasterSheet!Q:R,2,)," ")</f>
        <v>Delivered</v>
      </c>
      <c r="D690" s="1" t="str">
        <f>_xlfn.XLOOKUP(B690,MasterSheet!Q:Q,MasterSheet!P:P)</f>
        <v>MEDLIFE</v>
      </c>
      <c r="E690" s="1" t="str">
        <f t="shared" ref="E690:E724" si="32">IF(LEFT(B690,1)="D","DTDC",IF(ISNUMBER(--LEFT(B690,1)),"Bluedart","Other"))</f>
        <v>DTDC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45915</v>
      </c>
      <c r="B691" t="str">
        <v>D3003568486</v>
      </c>
      <c r="C691" s="1" t="str">
        <f>IFERROR(VLOOKUP(B691,MasterSheet!Q:R,2,)," ")</f>
        <v>Delivered</v>
      </c>
      <c r="D691" s="1" t="str">
        <f>_xlfn.XLOOKUP(B691,MasterSheet!Q:Q,MasterSheet!P:P)</f>
        <v>IMTECH</v>
      </c>
      <c r="E691" s="1" t="str">
        <f t="shared" si="32"/>
        <v>DTDC</v>
      </c>
      <c r="F691" s="1" t="str">
        <f t="shared" si="33"/>
        <v>Monday</v>
      </c>
    </row>
    <row r="692" spans="1:6" x14ac:dyDescent="0.25">
      <c r="A692" s="2">
        <f>_xlfn.XLOOKUP(B692,MasterSheet!Q:Q,MasterSheet!N:N," ")</f>
        <v>45915</v>
      </c>
      <c r="B692" t="str">
        <v>D3003568487</v>
      </c>
      <c r="C692" s="1" t="str">
        <f>IFERROR(VLOOKUP(B692,MasterSheet!Q:R,2,)," ")</f>
        <v>Delivered</v>
      </c>
      <c r="D692" s="1" t="str">
        <f>_xlfn.XLOOKUP(B692,MasterSheet!Q:Q,MasterSheet!P:P)</f>
        <v>RESEARCH</v>
      </c>
      <c r="E692" s="1" t="str">
        <f t="shared" si="32"/>
        <v>DTDC</v>
      </c>
      <c r="F692" s="1" t="str">
        <f t="shared" si="33"/>
        <v>Monday</v>
      </c>
    </row>
    <row r="693" spans="1:6" x14ac:dyDescent="0.25">
      <c r="A693" s="2">
        <f>_xlfn.XLOOKUP(B693,MasterSheet!Q:Q,MasterSheet!N:N," ")</f>
        <v>45915</v>
      </c>
      <c r="B693" t="str">
        <v>D3003568488</v>
      </c>
      <c r="C693" s="1" t="str">
        <f>IFERROR(VLOOKUP(B693,MasterSheet!Q:R,2,)," ")</f>
        <v>Delivered</v>
      </c>
      <c r="D693" s="1" t="str">
        <f>_xlfn.XLOOKUP(B693,MasterSheet!Q:Q,MasterSheet!P:P)</f>
        <v>VECTOR</v>
      </c>
      <c r="E693" s="1" t="str">
        <f t="shared" si="32"/>
        <v>DTDC</v>
      </c>
      <c r="F693" s="1" t="str">
        <f t="shared" si="33"/>
        <v>Monday</v>
      </c>
    </row>
    <row r="694" spans="1:6" x14ac:dyDescent="0.25">
      <c r="A694" s="2">
        <f>_xlfn.XLOOKUP(B694,MasterSheet!Q:Q,MasterSheet!N:N," ")</f>
        <v>45927</v>
      </c>
      <c r="B694" t="str">
        <v>D3003710005</v>
      </c>
      <c r="C694" s="1" t="str">
        <f>IFERROR(VLOOKUP(B694,MasterSheet!Q:R,2,)," ")</f>
        <v>Delivered</v>
      </c>
      <c r="D694" s="1" t="str">
        <f>_xlfn.XLOOKUP(B694,MasterSheet!Q:Q,MasterSheet!P:P)</f>
        <v>INFINITY</v>
      </c>
      <c r="E694" s="1" t="str">
        <f t="shared" si="32"/>
        <v>DTDC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45927</v>
      </c>
      <c r="B695" t="str">
        <v>D3003710006</v>
      </c>
      <c r="C695" s="1" t="str">
        <f>IFERROR(VLOOKUP(B695,MasterSheet!Q:R,2,)," ")</f>
        <v>Delivered</v>
      </c>
      <c r="D695" s="1" t="str">
        <f>_xlfn.XLOOKUP(B695,MasterSheet!Q:Q,MasterSheet!P:P)</f>
        <v>MEDLIFE</v>
      </c>
      <c r="E695" s="1" t="str">
        <f t="shared" si="32"/>
        <v>DTDC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45934</v>
      </c>
      <c r="B696" t="str">
        <v>D3003710010</v>
      </c>
      <c r="C696" s="1" t="str">
        <f>IFERROR(VLOOKUP(B696,MasterSheet!Q:R,2,)," ")</f>
        <v>Delivered</v>
      </c>
      <c r="D696" s="1" t="str">
        <f>_xlfn.XLOOKUP(B696,MasterSheet!Q:Q,MasterSheet!P:P)</f>
        <v>Vector</v>
      </c>
      <c r="E696" s="1" t="str">
        <f t="shared" si="32"/>
        <v>DTDC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45937</v>
      </c>
      <c r="B697" t="str">
        <v>D3003710012</v>
      </c>
      <c r="C697" s="1" t="str">
        <f>IFERROR(VLOOKUP(B697,MasterSheet!Q:R,2,)," ")</f>
        <v>Delivered</v>
      </c>
      <c r="D697" s="1" t="str">
        <f>_xlfn.XLOOKUP(B697,MasterSheet!Q:Q,MasterSheet!P:P)</f>
        <v>PATANJALI</v>
      </c>
      <c r="E697" s="1" t="str">
        <f t="shared" si="32"/>
        <v>DTDC</v>
      </c>
      <c r="F697" s="1" t="str">
        <f t="shared" si="33"/>
        <v>Tuesday</v>
      </c>
    </row>
    <row r="698" spans="1:6" x14ac:dyDescent="0.25">
      <c r="A698" s="2">
        <f>_xlfn.XLOOKUP(B698,MasterSheet!Q:Q,MasterSheet!N:N," ")</f>
        <v>45937</v>
      </c>
      <c r="B698" t="str">
        <v>D3003710013</v>
      </c>
      <c r="C698" s="1" t="str">
        <f>IFERROR(VLOOKUP(B698,MasterSheet!Q:R,2,)," ")</f>
        <v>Delivered</v>
      </c>
      <c r="D698" s="1" t="str">
        <f>_xlfn.XLOOKUP(B698,MasterSheet!Q:Q,MasterSheet!P:P)</f>
        <v>MEDLIFE</v>
      </c>
      <c r="E698" s="1" t="str">
        <f t="shared" si="32"/>
        <v>DTDC</v>
      </c>
      <c r="F698" s="1" t="str">
        <f t="shared" si="33"/>
        <v>Tuesday</v>
      </c>
    </row>
    <row r="699" spans="1:6" x14ac:dyDescent="0.25">
      <c r="A699" s="2">
        <f>_xlfn.XLOOKUP(B699,MasterSheet!Q:Q,MasterSheet!N:N," ")</f>
        <v>45936</v>
      </c>
      <c r="B699" t="str">
        <v>D3003710017</v>
      </c>
      <c r="C699" s="1" t="str">
        <f>IFERROR(VLOOKUP(B699,MasterSheet!Q:R,2,)," ")</f>
        <v>Delivered</v>
      </c>
      <c r="D699" s="1" t="str">
        <f>_xlfn.XLOOKUP(B699,MasterSheet!Q:Q,MasterSheet!P:P)</f>
        <v>IISER MOHALI</v>
      </c>
      <c r="E699" s="1" t="str">
        <f t="shared" si="32"/>
        <v>DTDC</v>
      </c>
      <c r="F699" s="1" t="str">
        <f t="shared" si="33"/>
        <v>Monday</v>
      </c>
    </row>
    <row r="700" spans="1:6" x14ac:dyDescent="0.25">
      <c r="A700" s="2">
        <f>_xlfn.XLOOKUP(B700,MasterSheet!Q:Q,MasterSheet!N:N," ")</f>
        <v>45933</v>
      </c>
      <c r="B700" t="str">
        <v>D3003710018</v>
      </c>
      <c r="C700" s="1" t="str">
        <f>IFERROR(VLOOKUP(B700,MasterSheet!Q:R,2,)," ")</f>
        <v>Delivered</v>
      </c>
      <c r="D700" s="1" t="str">
        <f>_xlfn.XLOOKUP(B700,MasterSheet!Q:Q,MasterSheet!P:P)</f>
        <v>Aiims Bhatinda</v>
      </c>
      <c r="E700" s="1" t="str">
        <f t="shared" si="32"/>
        <v>DTDC</v>
      </c>
      <c r="F700" s="1" t="str">
        <f t="shared" si="33"/>
        <v>Friday</v>
      </c>
    </row>
    <row r="701" spans="1:6" x14ac:dyDescent="0.25">
      <c r="A701" s="2">
        <f>_xlfn.XLOOKUP(B701,MasterSheet!Q:Q,MasterSheet!N:N," ")</f>
        <v>45957</v>
      </c>
      <c r="B701" t="str">
        <v>D3003908734</v>
      </c>
      <c r="C701" s="1" t="str">
        <f>IFERROR(VLOOKUP(B701,MasterSheet!Q:R,2,)," ")</f>
        <v>Delivered</v>
      </c>
      <c r="D701" s="1" t="str">
        <f>_xlfn.XLOOKUP(B701,MasterSheet!Q:Q,MasterSheet!P:P)</f>
        <v>Vector</v>
      </c>
      <c r="E701" s="1" t="str">
        <f t="shared" si="32"/>
        <v>DTDC</v>
      </c>
      <c r="F701" s="1" t="str">
        <f t="shared" si="33"/>
        <v>Monday</v>
      </c>
    </row>
    <row r="702" spans="1:6" x14ac:dyDescent="0.25">
      <c r="A702" s="2">
        <f>_xlfn.XLOOKUP(B702,MasterSheet!Q:Q,MasterSheet!N:N," ")</f>
        <v>45957</v>
      </c>
      <c r="B702" t="str">
        <v>D3003908735</v>
      </c>
      <c r="C702" s="1" t="str">
        <f>IFERROR(VLOOKUP(B702,MasterSheet!Q:R,2,)," ")</f>
        <v>Delivered</v>
      </c>
      <c r="D702" s="1" t="str">
        <f>_xlfn.XLOOKUP(B702,MasterSheet!Q:Q,MasterSheet!P:P)</f>
        <v>IMTECH</v>
      </c>
      <c r="E702" s="1" t="str">
        <f t="shared" si="32"/>
        <v>DTDC</v>
      </c>
      <c r="F702" s="1" t="str">
        <f t="shared" si="33"/>
        <v>Monday</v>
      </c>
    </row>
    <row r="703" spans="1:6" x14ac:dyDescent="0.25">
      <c r="A703" s="2">
        <f>_xlfn.XLOOKUP(B703,MasterSheet!Q:Q,MasterSheet!N:N," ")</f>
        <v>45958</v>
      </c>
      <c r="B703" t="str">
        <v>D3003908739</v>
      </c>
      <c r="C703" s="1" t="str">
        <f>IFERROR(VLOOKUP(B703,MasterSheet!Q:R,2,)," ")</f>
        <v>Delivered</v>
      </c>
      <c r="D703" s="1" t="str">
        <f>_xlfn.XLOOKUP(B703,MasterSheet!Q:Q,MasterSheet!P:P)</f>
        <v>MEDLIFE</v>
      </c>
      <c r="E703" s="1" t="str">
        <f t="shared" si="32"/>
        <v>DTDC</v>
      </c>
      <c r="F703" s="1" t="str">
        <f t="shared" si="33"/>
        <v>Tuesday</v>
      </c>
    </row>
    <row r="704" spans="1:6" x14ac:dyDescent="0.25">
      <c r="A704" s="2">
        <f>_xlfn.XLOOKUP(B704,MasterSheet!Q:Q,MasterSheet!N:N," ")</f>
        <v>45958</v>
      </c>
      <c r="B704" t="str">
        <v>D3003908740</v>
      </c>
      <c r="C704" s="1" t="str">
        <f>IFERROR(VLOOKUP(B704,MasterSheet!Q:R,2,)," ")</f>
        <v>Delivered</v>
      </c>
      <c r="D704" s="1" t="str">
        <f>_xlfn.XLOOKUP(B704,MasterSheet!Q:Q,MasterSheet!P:P)</f>
        <v>IMTECH</v>
      </c>
      <c r="E704" s="1" t="str">
        <f t="shared" si="32"/>
        <v>DTDC</v>
      </c>
      <c r="F704" s="1" t="str">
        <f t="shared" si="33"/>
        <v>Tuesday</v>
      </c>
    </row>
    <row r="705" spans="1:6" x14ac:dyDescent="0.25">
      <c r="A705" s="2">
        <f>_xlfn.XLOOKUP(B705,MasterSheet!Q:Q,MasterSheet!N:N," ")</f>
        <v>45975</v>
      </c>
      <c r="B705" t="str">
        <v>D3004714410</v>
      </c>
      <c r="C705" s="1" t="str">
        <f>IFERROR(VLOOKUP(B705,MasterSheet!Q:R,2,)," ")</f>
        <v>DELIVERED</v>
      </c>
      <c r="D705" s="1" t="str">
        <f>_xlfn.XLOOKUP(B705,MasterSheet!Q:Q,MasterSheet!P:P)</f>
        <v>MEDLIFE</v>
      </c>
      <c r="E705" s="1" t="str">
        <f t="shared" si="32"/>
        <v>DTDC</v>
      </c>
      <c r="F705" s="1" t="str">
        <f t="shared" si="33"/>
        <v>Friday</v>
      </c>
    </row>
    <row r="706" spans="1:6" x14ac:dyDescent="0.25">
      <c r="A706" s="2">
        <f>_xlfn.XLOOKUP(B706,MasterSheet!Q:Q,MasterSheet!N:N," ")</f>
        <v>45978</v>
      </c>
      <c r="B706" t="str">
        <v>D3004714414</v>
      </c>
      <c r="C706" s="1" t="str">
        <f>IFERROR(VLOOKUP(B706,MasterSheet!Q:R,2,)," ")</f>
        <v>DELIVERED</v>
      </c>
      <c r="D706" s="1" t="str">
        <f>_xlfn.XLOOKUP(B706,MasterSheet!Q:Q,MasterSheet!P:P)</f>
        <v>IIT ROORKE</v>
      </c>
      <c r="E706" s="1" t="str">
        <f t="shared" si="32"/>
        <v>DTDC</v>
      </c>
      <c r="F706" s="1" t="str">
        <f t="shared" si="33"/>
        <v>Monday</v>
      </c>
    </row>
    <row r="707" spans="1:6" x14ac:dyDescent="0.25">
      <c r="A707" s="2">
        <f>_xlfn.XLOOKUP(B707,MasterSheet!Q:Q,MasterSheet!N:N," ")</f>
        <v>45978</v>
      </c>
      <c r="B707" t="str">
        <v>D3004714415</v>
      </c>
      <c r="C707" s="1" t="str">
        <f>IFERROR(VLOOKUP(B707,MasterSheet!Q:R,2,)," ")</f>
        <v>DELIVERED</v>
      </c>
      <c r="D707" s="1" t="str">
        <f>_xlfn.XLOOKUP(B707,MasterSheet!Q:Q,MasterSheet!P:P)</f>
        <v>ESSENCE</v>
      </c>
      <c r="E707" s="1" t="str">
        <f t="shared" si="32"/>
        <v>DTDC</v>
      </c>
      <c r="F707" s="1" t="str">
        <f t="shared" si="33"/>
        <v>Monday</v>
      </c>
    </row>
    <row r="708" spans="1:6" x14ac:dyDescent="0.25">
      <c r="A708" s="2">
        <f>_xlfn.XLOOKUP(B708,MasterSheet!Q:Q,MasterSheet!N:N," ")</f>
        <v>45990</v>
      </c>
      <c r="B708" t="str">
        <v>D3005213372</v>
      </c>
      <c r="C708" s="1" t="str">
        <f>IFERROR(VLOOKUP(B708,MasterSheet!Q:R,2,)," ")</f>
        <v>delivered</v>
      </c>
      <c r="D708" s="1" t="str">
        <f>_xlfn.XLOOKUP(B708,MasterSheet!Q:Q,MasterSheet!P:P)</f>
        <v>VECTOR</v>
      </c>
      <c r="E708" s="1" t="str">
        <f t="shared" si="32"/>
        <v>DTDC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45983</v>
      </c>
      <c r="B709" t="str">
        <v>D3005213404</v>
      </c>
      <c r="C709" s="1" t="str">
        <f>IFERROR(VLOOKUP(B709,MasterSheet!Q:R,2,)," ")</f>
        <v>DELIVERED</v>
      </c>
      <c r="D709" s="1" t="str">
        <f>_xlfn.XLOOKUP(B709,MasterSheet!Q:Q,MasterSheet!P:P)</f>
        <v>IMTECH</v>
      </c>
      <c r="E709" s="1" t="str">
        <f t="shared" si="32"/>
        <v>DTDC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45983</v>
      </c>
      <c r="B710" t="str">
        <v>D3005213405</v>
      </c>
      <c r="C710" s="1" t="str">
        <f>IFERROR(VLOOKUP(B710,MasterSheet!Q:R,2,)," ")</f>
        <v>DELIVERED</v>
      </c>
      <c r="D710" s="1" t="str">
        <f>_xlfn.XLOOKUP(B710,MasterSheet!Q:Q,MasterSheet!P:P)</f>
        <v>ESSENCE</v>
      </c>
      <c r="E710" s="1" t="str">
        <f t="shared" si="32"/>
        <v>DTDC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45983</v>
      </c>
      <c r="B711" t="str">
        <v>D3005213406</v>
      </c>
      <c r="C711" s="1" t="str">
        <f>IFERROR(VLOOKUP(B711,MasterSheet!Q:R,2,)," ")</f>
        <v>DELIVERED</v>
      </c>
      <c r="D711" s="1" t="str">
        <f>_xlfn.XLOOKUP(B711,MasterSheet!Q:Q,MasterSheet!P:P)</f>
        <v>MEDLIFE</v>
      </c>
      <c r="E711" s="1" t="str">
        <f t="shared" si="32"/>
        <v>DTDC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45985</v>
      </c>
      <c r="B712" t="str">
        <v>D3005213407</v>
      </c>
      <c r="C712" s="1" t="str">
        <f>IFERROR(VLOOKUP(B712,MasterSheet!Q:R,2,)," ")</f>
        <v>delivered</v>
      </c>
      <c r="D712" s="1" t="str">
        <f>_xlfn.XLOOKUP(B712,MasterSheet!Q:Q,MasterSheet!P:P)</f>
        <v>IIT ROORKE</v>
      </c>
      <c r="E712" s="1" t="str">
        <f t="shared" si="32"/>
        <v>DTDC</v>
      </c>
      <c r="F712" s="1" t="str">
        <f t="shared" si="33"/>
        <v>Monday</v>
      </c>
    </row>
    <row r="713" spans="1:6" x14ac:dyDescent="0.25">
      <c r="A713" s="2">
        <f>_xlfn.XLOOKUP(B713,MasterSheet!Q:Q,MasterSheet!N:N," ")</f>
        <v>45985</v>
      </c>
      <c r="B713" t="str">
        <v>D3005213408</v>
      </c>
      <c r="C713" s="1" t="str">
        <f>IFERROR(VLOOKUP(B713,MasterSheet!Q:R,2,)," ")</f>
        <v>delivered</v>
      </c>
      <c r="D713" s="1" t="str">
        <f>_xlfn.XLOOKUP(B713,MasterSheet!Q:Q,MasterSheet!P:P)</f>
        <v>MEDLIFE</v>
      </c>
      <c r="E713" s="1" t="str">
        <f t="shared" si="32"/>
        <v>DTDC</v>
      </c>
      <c r="F713" s="1" t="str">
        <f t="shared" si="33"/>
        <v>Monday</v>
      </c>
    </row>
    <row r="714" spans="1:6" x14ac:dyDescent="0.25">
      <c r="A714" s="2">
        <f>_xlfn.XLOOKUP(B714,MasterSheet!Q:Q,MasterSheet!N:N," ")</f>
        <v>45985</v>
      </c>
      <c r="B714" t="str">
        <v>D3005213409</v>
      </c>
      <c r="C714" s="1" t="str">
        <f>IFERROR(VLOOKUP(B714,MasterSheet!Q:R,2,)," ")</f>
        <v>delivered</v>
      </c>
      <c r="D714" s="1" t="str">
        <f>_xlfn.XLOOKUP(B714,MasterSheet!Q:Q,MasterSheet!P:P)</f>
        <v>IIT ROORKE</v>
      </c>
      <c r="E714" s="1" t="str">
        <f t="shared" si="32"/>
        <v>DTDC</v>
      </c>
      <c r="F714" s="1" t="str">
        <f t="shared" si="33"/>
        <v>Monday</v>
      </c>
    </row>
    <row r="715" spans="1:6" x14ac:dyDescent="0.25">
      <c r="A715" s="2">
        <f>_xlfn.XLOOKUP(B715,MasterSheet!Q:Q,MasterSheet!N:N," ")</f>
        <v>45990</v>
      </c>
      <c r="B715" t="str">
        <v>D3005213612</v>
      </c>
      <c r="C715" s="1" t="str">
        <f>IFERROR(VLOOKUP(B715,MasterSheet!Q:R,2,)," ")</f>
        <v>delivered</v>
      </c>
      <c r="D715" s="1" t="str">
        <f>_xlfn.XLOOKUP(B715,MasterSheet!Q:Q,MasterSheet!P:P)</f>
        <v>IMTECH</v>
      </c>
      <c r="E715" s="1" t="str">
        <f t="shared" si="32"/>
        <v>DTDC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46002</v>
      </c>
      <c r="B716" t="str">
        <v>D3005213617</v>
      </c>
      <c r="C716" s="1">
        <f>IFERROR(VLOOKUP(B716,MasterSheet!Q:R,2,)," ")</f>
        <v>0</v>
      </c>
      <c r="D716" s="1" t="str">
        <f>_xlfn.XLOOKUP(B716,MasterSheet!Q:Q,MasterSheet!P:P)</f>
        <v>MEDLIFE</v>
      </c>
      <c r="E716" s="1" t="str">
        <f t="shared" si="32"/>
        <v>DTDC</v>
      </c>
      <c r="F716" s="1" t="str">
        <f t="shared" si="33"/>
        <v>Thursday</v>
      </c>
    </row>
    <row r="717" spans="1:6" x14ac:dyDescent="0.25">
      <c r="A717" s="2">
        <f>_xlfn.XLOOKUP(B717,MasterSheet!Q:Q,MasterSheet!N:N," ")</f>
        <v>45997</v>
      </c>
      <c r="B717" t="str">
        <v>D3005213678</v>
      </c>
      <c r="C717" s="1" t="str">
        <f>IFERROR(VLOOKUP(B717,MasterSheet!Q:R,2,)," ")</f>
        <v>DELIVERED</v>
      </c>
      <c r="D717" s="1" t="str">
        <f>_xlfn.XLOOKUP(B717,MasterSheet!Q:Q,MasterSheet!P:P)</f>
        <v>IMTECH</v>
      </c>
      <c r="E717" s="1" t="str">
        <f t="shared" si="32"/>
        <v>DTDC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46006</v>
      </c>
      <c r="B718" t="str">
        <v>D3005408017</v>
      </c>
      <c r="C718" s="1">
        <f>IFERROR(VLOOKUP(B718,MasterSheet!Q:R,2,)," ")</f>
        <v>0</v>
      </c>
      <c r="D718" s="1" t="str">
        <f>_xlfn.XLOOKUP(B718,MasterSheet!Q:Q,MasterSheet!P:P)</f>
        <v>IMTECH</v>
      </c>
      <c r="E718" s="1" t="str">
        <f t="shared" si="32"/>
        <v>DTDC</v>
      </c>
      <c r="F718" s="1" t="str">
        <f t="shared" si="33"/>
        <v>Monday</v>
      </c>
    </row>
    <row r="719" spans="1:6" x14ac:dyDescent="0.25">
      <c r="A719" s="2">
        <f>_xlfn.XLOOKUP(B719,MasterSheet!Q:Q,MasterSheet!N:N," ")</f>
        <v>46006</v>
      </c>
      <c r="B719" t="str">
        <v>D3005408018</v>
      </c>
      <c r="C719" s="1">
        <f>IFERROR(VLOOKUP(B719,MasterSheet!Q:R,2,)," ")</f>
        <v>0</v>
      </c>
      <c r="D719" s="1" t="str">
        <f>_xlfn.XLOOKUP(B719,MasterSheet!Q:Q,MasterSheet!P:P)</f>
        <v>IMTECH</v>
      </c>
      <c r="E719" s="1" t="str">
        <f t="shared" si="32"/>
        <v>DTDC</v>
      </c>
      <c r="F719" s="1" t="str">
        <f t="shared" si="33"/>
        <v>Monday</v>
      </c>
    </row>
    <row r="720" spans="1:6" x14ac:dyDescent="0.25">
      <c r="A720" s="2">
        <f>_xlfn.XLOOKUP(B720,MasterSheet!Q:Q,MasterSheet!N:N," ")</f>
        <v>45868</v>
      </c>
      <c r="B720" t="str">
        <v>Expired</v>
      </c>
      <c r="C720" s="1" t="str">
        <f>IFERROR(VLOOKUP(B720,MasterSheet!Q:R,2,)," ")</f>
        <v>Expired</v>
      </c>
      <c r="D720" s="1" t="str">
        <f>_xlfn.XLOOKUP(B720,MasterSheet!Q:Q,MasterSheet!P:P)</f>
        <v>EXPIRED</v>
      </c>
      <c r="E720" s="1" t="str">
        <f t="shared" si="32"/>
        <v>Other</v>
      </c>
      <c r="F720" s="1" t="str">
        <f t="shared" si="33"/>
        <v>Wednesday</v>
      </c>
    </row>
    <row r="721" spans="1:6" x14ac:dyDescent="0.25">
      <c r="A721" s="2">
        <f>_xlfn.XLOOKUP(B721,MasterSheet!Q:Q,MasterSheet!N:N," ")</f>
        <v>45929</v>
      </c>
      <c r="B721" t="str">
        <v>PORTER</v>
      </c>
      <c r="C721" s="1" t="str">
        <f>IFERROR(VLOOKUP(B721,MasterSheet!Q:R,2,)," ")</f>
        <v>PORTER</v>
      </c>
      <c r="D721" s="1" t="str">
        <f>_xlfn.XLOOKUP(B721,MasterSheet!Q:Q,MasterSheet!P:P)</f>
        <v>Labex</v>
      </c>
      <c r="E721" s="1" t="str">
        <f t="shared" si="32"/>
        <v>Other</v>
      </c>
      <c r="F721" s="1" t="str">
        <f t="shared" si="33"/>
        <v>Monday</v>
      </c>
    </row>
    <row r="722" spans="1:6" x14ac:dyDescent="0.25">
      <c r="A722" s="2">
        <f>_xlfn.XLOOKUP(B722,MasterSheet!Q:Q,MasterSheet!N:N," ")</f>
        <v>45854</v>
      </c>
      <c r="B722" t="str">
        <v>WILL BE BILLED</v>
      </c>
      <c r="C722" s="1" t="str">
        <f>IFERROR(VLOOKUP(B722,MasterSheet!Q:R,2,)," ")</f>
        <v>PRIYANKA MADAM</v>
      </c>
      <c r="D722" s="1" t="str">
        <f>_xlfn.XLOOKUP(B722,MasterSheet!Q:Q,MasterSheet!P:P)</f>
        <v>Aiims</v>
      </c>
      <c r="E722" s="1" t="str">
        <f t="shared" si="32"/>
        <v>Other</v>
      </c>
      <c r="F722" s="1" t="str">
        <f t="shared" si="33"/>
        <v>Wednesday</v>
      </c>
    </row>
    <row r="723" spans="1:6" x14ac:dyDescent="0.25">
      <c r="A723" s="2">
        <f>_xlfn.XLOOKUP(B723,MasterSheet!Q:Q,MasterSheet!N:N," ")</f>
        <v>45859</v>
      </c>
      <c r="B723" t="str">
        <v>with M Bio</v>
      </c>
      <c r="C723" s="1" t="str">
        <f>IFERROR(VLOOKUP(B723,MasterSheet!Q:R,2,)," ")</f>
        <v>With M Biotehc</v>
      </c>
      <c r="D723" s="1" t="str">
        <f>_xlfn.XLOOKUP(B723,MasterSheet!Q:Q,MasterSheet!P:P)</f>
        <v>HKP</v>
      </c>
      <c r="E723" s="1" t="str">
        <f t="shared" si="32"/>
        <v>Other</v>
      </c>
      <c r="F723" s="1" t="str">
        <f t="shared" si="33"/>
        <v>Monday</v>
      </c>
    </row>
    <row r="724" spans="1:6" x14ac:dyDescent="0.25">
      <c r="A724" s="2" t="str">
        <f>_xlfn.XLOOKUP(B724,MasterSheet!Q:Q,MasterSheet!N:N," ")</f>
        <v xml:space="preserve"> </v>
      </c>
      <c r="B724">
        <v>0</v>
      </c>
      <c r="C724" s="1" t="str">
        <f>IFERROR(VLOOKUP(B724,MasterSheet!Q:R,2,)," ")</f>
        <v xml:space="preserve"> </v>
      </c>
      <c r="D724" s="1" t="e">
        <f>_xlfn.XLOOKUP(B724,MasterSheet!Q:Q,MasterSheet!P:P)</f>
        <v>#N/A</v>
      </c>
      <c r="E724" s="1" t="str">
        <f t="shared" si="32"/>
        <v>Bluedart</v>
      </c>
      <c r="F724" s="1" t="str">
        <f t="shared" si="33"/>
        <v xml:space="preserve"> 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T362"/>
  <sheetViews>
    <sheetView zoomScale="85" zoomScaleNormal="85" workbookViewId="0"/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6.1406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9" width="9.28515625" style="23"/>
    <col min="20" max="20" width="10.7109375" style="23" bestFit="1" customWidth="1"/>
    <col min="21" max="21" width="9.28515625" style="23"/>
    <col min="22" max="22" width="16.7109375" style="23" bestFit="1" customWidth="1"/>
    <col min="23" max="16384" width="9.28515625" style="23"/>
  </cols>
  <sheetData>
    <row r="1" spans="1:20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63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</row>
    <row r="2" spans="1:20" x14ac:dyDescent="0.25">
      <c r="A2" s="21" t="str" cm="1">
        <f t="array" ref="A2:I271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A301-826A-T</v>
      </c>
      <c r="B2" s="21">
        <v>1</v>
      </c>
      <c r="C2" s="21" t="str">
        <v>ABHI BIO</v>
      </c>
      <c r="D2" s="21">
        <v>4</v>
      </c>
      <c r="E2" s="21" t="str">
        <v>BETHYL</v>
      </c>
      <c r="F2" s="21">
        <v>0</v>
      </c>
      <c r="G2" s="21" t="str">
        <v>Kolkata</v>
      </c>
      <c r="H2" s="21">
        <v>0</v>
      </c>
      <c r="I2" s="21" t="str">
        <v>OutStation</v>
      </c>
      <c r="K2" s="21">
        <f t="shared" ref="K2:K33" si="0">SUMIFS(B:B,C:C, L2,D:D, M2,E:E, N2,F:F, O2,G:G, P2,H:H, Q2)</f>
        <v>1</v>
      </c>
      <c r="L2" s="21" t="str">
        <v>ABHI BIO</v>
      </c>
      <c r="M2" s="21">
        <v>4</v>
      </c>
      <c r="N2" s="21" t="str">
        <v>BETHYL</v>
      </c>
      <c r="O2" s="21">
        <v>0</v>
      </c>
      <c r="P2" s="21" t="str">
        <v>Kolkata</v>
      </c>
      <c r="Q2" s="21">
        <v>0</v>
      </c>
      <c r="R2" s="21" t="str">
        <v>OutStation</v>
      </c>
      <c r="S2" s="21">
        <f t="shared" ref="S2:S33" si="1">SUMIFS(B:B,C:C, L2,D:D, M2,E:E, N2,F:F, O2,G:G, P2,H:H, Q2)</f>
        <v>1</v>
      </c>
    </row>
    <row r="3" spans="1:20" x14ac:dyDescent="0.25">
      <c r="A3" s="21" t="str">
        <v>A305-130A-T</v>
      </c>
      <c r="B3" s="21">
        <v>1</v>
      </c>
      <c r="C3" s="21" t="str">
        <v>ACTREC</v>
      </c>
      <c r="D3" s="21">
        <v>4</v>
      </c>
      <c r="E3" s="21" t="str">
        <v>BETHYL</v>
      </c>
      <c r="F3" s="21">
        <v>0</v>
      </c>
      <c r="G3" s="21" t="str">
        <v>Mumbai</v>
      </c>
      <c r="H3" s="21">
        <v>0</v>
      </c>
      <c r="I3" s="21" t="str">
        <v>OutStation</v>
      </c>
      <c r="K3" s="21">
        <f t="shared" si="0"/>
        <v>1</v>
      </c>
      <c r="L3" s="21" t="str">
        <v>ACTREC</v>
      </c>
      <c r="M3" s="21">
        <v>4</v>
      </c>
      <c r="N3" s="21" t="str">
        <v>BETHYL</v>
      </c>
      <c r="O3" s="21">
        <v>0</v>
      </c>
      <c r="P3" s="21" t="str">
        <v>Mumbai</v>
      </c>
      <c r="Q3" s="21">
        <v>0</v>
      </c>
      <c r="R3" s="21" t="str">
        <v>OutStation</v>
      </c>
      <c r="S3" s="21">
        <f t="shared" si="1"/>
        <v>1</v>
      </c>
    </row>
    <row r="4" spans="1:20" x14ac:dyDescent="0.25">
      <c r="A4" s="21" t="str">
        <v>T1408</v>
      </c>
      <c r="B4" s="21">
        <v>1</v>
      </c>
      <c r="C4" s="21" t="str">
        <v>AIIMS</v>
      </c>
      <c r="D4" s="21">
        <v>-20</v>
      </c>
      <c r="E4" s="21" t="str">
        <v>TARGETMOL</v>
      </c>
      <c r="F4" s="21">
        <v>0</v>
      </c>
      <c r="G4" s="21" t="str">
        <v>Delhi</v>
      </c>
      <c r="H4" s="21" t="str">
        <v>Priyanka Madam</v>
      </c>
      <c r="I4" s="21" t="str">
        <v>Local</v>
      </c>
      <c r="K4" s="21">
        <f t="shared" si="0"/>
        <v>1</v>
      </c>
      <c r="L4" s="21" t="str">
        <v>AIIMS</v>
      </c>
      <c r="M4" s="21">
        <v>-20</v>
      </c>
      <c r="N4" s="21" t="str">
        <v>TARGETMOL</v>
      </c>
      <c r="O4" s="21">
        <v>0</v>
      </c>
      <c r="P4" s="21" t="str">
        <v>Delhi</v>
      </c>
      <c r="Q4" s="21" t="str">
        <v>Priyanka Madam</v>
      </c>
      <c r="R4" s="21" t="str">
        <v>Local</v>
      </c>
      <c r="S4" s="21">
        <f t="shared" si="1"/>
        <v>1</v>
      </c>
    </row>
    <row r="5" spans="1:20" x14ac:dyDescent="0.25">
      <c r="A5" s="21">
        <v>301804</v>
      </c>
      <c r="B5" s="21">
        <v>1</v>
      </c>
      <c r="C5" s="21" t="str">
        <v>AIIMS</v>
      </c>
      <c r="D5" s="21">
        <v>4</v>
      </c>
      <c r="E5" s="21" t="str">
        <v>BioLegend</v>
      </c>
      <c r="F5" s="21">
        <v>0</v>
      </c>
      <c r="G5" s="21" t="str">
        <v>Delhi</v>
      </c>
      <c r="H5" s="21" t="str">
        <v>PRIYANKA MADAM</v>
      </c>
      <c r="I5" s="21" t="str">
        <v>Local</v>
      </c>
      <c r="K5" s="21">
        <f t="shared" si="0"/>
        <v>32</v>
      </c>
      <c r="L5" s="21" t="str">
        <v>AIIMS</v>
      </c>
      <c r="M5" s="21">
        <v>4</v>
      </c>
      <c r="N5" s="21" t="str">
        <v>BioLegend</v>
      </c>
      <c r="O5" s="21">
        <v>0</v>
      </c>
      <c r="P5" s="21" t="str">
        <v>Delhi</v>
      </c>
      <c r="Q5" s="21" t="str">
        <v>PRIYANKA MADAM</v>
      </c>
      <c r="R5" s="21" t="str">
        <v>Local</v>
      </c>
      <c r="S5" s="21">
        <f t="shared" si="1"/>
        <v>32</v>
      </c>
    </row>
    <row r="6" spans="1:20" x14ac:dyDescent="0.25">
      <c r="A6" s="21">
        <v>100453</v>
      </c>
      <c r="B6" s="21">
        <v>1</v>
      </c>
      <c r="C6" s="21" t="str">
        <v>AIIMS</v>
      </c>
      <c r="D6" s="21">
        <v>4</v>
      </c>
      <c r="E6" s="21" t="str">
        <v>BioLegend</v>
      </c>
      <c r="F6" s="21">
        <v>0</v>
      </c>
      <c r="G6" s="21" t="str">
        <v>Delhi</v>
      </c>
      <c r="H6" s="21" t="str">
        <v>Priyanka Madam</v>
      </c>
      <c r="I6" s="21" t="str">
        <v>Local</v>
      </c>
      <c r="K6" s="21">
        <f t="shared" si="0"/>
        <v>8</v>
      </c>
      <c r="L6" s="21" t="str">
        <v>ANKUR</v>
      </c>
      <c r="M6" s="21">
        <v>4</v>
      </c>
      <c r="N6" s="21" t="str">
        <v>BioLegend</v>
      </c>
      <c r="O6" s="21">
        <v>0</v>
      </c>
      <c r="P6" s="21" t="str">
        <v>DELHI</v>
      </c>
      <c r="Q6" s="21" t="str">
        <v>Priyanka Madam</v>
      </c>
      <c r="R6" s="21" t="str">
        <v>Local</v>
      </c>
      <c r="S6" s="21">
        <f t="shared" si="1"/>
        <v>8</v>
      </c>
    </row>
    <row r="7" spans="1:20" x14ac:dyDescent="0.25">
      <c r="A7" s="21">
        <v>100759</v>
      </c>
      <c r="B7" s="21">
        <v>1</v>
      </c>
      <c r="C7" s="21" t="str">
        <v>AIIMS</v>
      </c>
      <c r="D7" s="21">
        <v>4</v>
      </c>
      <c r="E7" s="21" t="str">
        <v>BioLegend</v>
      </c>
      <c r="F7" s="21">
        <v>0</v>
      </c>
      <c r="G7" s="21" t="str">
        <v>Delhi</v>
      </c>
      <c r="H7" s="21" t="str">
        <v>Priyanka Madam</v>
      </c>
      <c r="I7" s="21" t="str">
        <v>Local</v>
      </c>
      <c r="K7" s="21">
        <f t="shared" si="0"/>
        <v>1</v>
      </c>
      <c r="L7" s="21" t="str">
        <v>APOLLO CHENNAI</v>
      </c>
      <c r="M7" s="21">
        <v>4</v>
      </c>
      <c r="N7" s="21" t="str">
        <v>BioLegend</v>
      </c>
      <c r="O7" s="21">
        <v>0</v>
      </c>
      <c r="P7" s="21" t="str">
        <v>CHENNAI</v>
      </c>
      <c r="Q7" s="21" t="str">
        <v>Pending Purchase Order</v>
      </c>
      <c r="R7" s="21" t="str">
        <v>OutStation</v>
      </c>
      <c r="S7" s="21">
        <f t="shared" si="1"/>
        <v>1</v>
      </c>
    </row>
    <row r="8" spans="1:20" x14ac:dyDescent="0.25">
      <c r="A8" s="21">
        <v>101228</v>
      </c>
      <c r="B8" s="21">
        <v>1</v>
      </c>
      <c r="C8" s="21" t="str">
        <v>AIIMS</v>
      </c>
      <c r="D8" s="21">
        <v>4</v>
      </c>
      <c r="E8" s="21" t="str">
        <v>BioLegend</v>
      </c>
      <c r="F8" s="21">
        <v>0</v>
      </c>
      <c r="G8" s="21" t="str">
        <v>Delhi</v>
      </c>
      <c r="H8" s="21" t="str">
        <v>Priyanka Madam</v>
      </c>
      <c r="I8" s="21" t="str">
        <v>Local</v>
      </c>
      <c r="K8" s="21">
        <f t="shared" si="0"/>
        <v>2</v>
      </c>
      <c r="L8" s="21" t="str">
        <v>GENECARE</v>
      </c>
      <c r="M8" s="21">
        <v>4</v>
      </c>
      <c r="N8" s="21" t="str">
        <v>BioLegend</v>
      </c>
      <c r="O8" s="21">
        <v>0</v>
      </c>
      <c r="P8" s="21" t="str">
        <v>VARANASI</v>
      </c>
      <c r="Q8" s="21" t="str">
        <v>Payment Issue (Priya)</v>
      </c>
      <c r="R8" s="21" t="str">
        <v>OutStation</v>
      </c>
      <c r="S8" s="21">
        <f t="shared" si="1"/>
        <v>2</v>
      </c>
    </row>
    <row r="9" spans="1:20" x14ac:dyDescent="0.25">
      <c r="A9" s="21">
        <v>103149</v>
      </c>
      <c r="B9" s="21">
        <v>1</v>
      </c>
      <c r="C9" s="21" t="str">
        <v>AIIMS</v>
      </c>
      <c r="D9" s="21">
        <v>4</v>
      </c>
      <c r="E9" s="21" t="str">
        <v>BioLegend</v>
      </c>
      <c r="F9" s="21">
        <v>0</v>
      </c>
      <c r="G9" s="21" t="str">
        <v>Delhi</v>
      </c>
      <c r="H9" s="21" t="str">
        <v>Priyanka Madam</v>
      </c>
      <c r="I9" s="21" t="str">
        <v>Local</v>
      </c>
      <c r="K9" s="21">
        <f t="shared" si="0"/>
        <v>1</v>
      </c>
      <c r="L9" s="21" t="str">
        <v>GOLDLAKE</v>
      </c>
      <c r="M9" s="21">
        <v>4</v>
      </c>
      <c r="N9" s="21" t="str">
        <v>CYTOSKELETON</v>
      </c>
      <c r="O9" s="21">
        <v>0</v>
      </c>
      <c r="P9" s="21" t="str">
        <v>PUNE</v>
      </c>
      <c r="Q9" s="21" t="str">
        <v>Payment Issue (Anjali)</v>
      </c>
      <c r="R9" s="21" t="str">
        <v>OutStation</v>
      </c>
      <c r="S9" s="21">
        <f t="shared" si="1"/>
        <v>1</v>
      </c>
    </row>
    <row r="10" spans="1:20" x14ac:dyDescent="0.25">
      <c r="A10" s="21">
        <v>104522</v>
      </c>
      <c r="B10" s="21">
        <v>1</v>
      </c>
      <c r="C10" s="21" t="str">
        <v>AIIMS</v>
      </c>
      <c r="D10" s="21">
        <v>4</v>
      </c>
      <c r="E10" s="21" t="str">
        <v>BioLegend</v>
      </c>
      <c r="F10" s="21">
        <v>0</v>
      </c>
      <c r="G10" s="21" t="str">
        <v>Delhi</v>
      </c>
      <c r="H10" s="21" t="str">
        <v>Priyanka Madam</v>
      </c>
      <c r="I10" s="21" t="str">
        <v>Local</v>
      </c>
      <c r="K10" s="21">
        <f t="shared" si="0"/>
        <v>2</v>
      </c>
      <c r="L10" s="21" t="str">
        <v>ICGEB</v>
      </c>
      <c r="M10" s="21">
        <v>4</v>
      </c>
      <c r="N10" s="21" t="str">
        <v>BioLegend</v>
      </c>
      <c r="O10" s="21">
        <v>0</v>
      </c>
      <c r="P10" s="21" t="str">
        <v>Delhi</v>
      </c>
      <c r="Q10" s="21" t="str">
        <v>PRIYANKA MADAM (FOC)</v>
      </c>
      <c r="R10" s="21" t="str">
        <v>Local</v>
      </c>
      <c r="S10" s="21">
        <f t="shared" si="1"/>
        <v>2</v>
      </c>
    </row>
    <row r="11" spans="1:20" x14ac:dyDescent="0.25">
      <c r="A11" s="21">
        <v>302830</v>
      </c>
      <c r="B11" s="21">
        <v>1</v>
      </c>
      <c r="C11" s="21" t="str">
        <v>AIIMS</v>
      </c>
      <c r="D11" s="21">
        <v>4</v>
      </c>
      <c r="E11" s="21" t="str">
        <v>BioLegend</v>
      </c>
      <c r="F11" s="21">
        <v>0</v>
      </c>
      <c r="G11" s="21" t="str">
        <v>Delhi</v>
      </c>
      <c r="H11" s="21" t="str">
        <v>Priyanka Madam</v>
      </c>
      <c r="I11" s="21" t="str">
        <v>Local</v>
      </c>
      <c r="K11" s="21">
        <f t="shared" si="0"/>
        <v>3</v>
      </c>
      <c r="L11" s="21" t="str">
        <v>IGIB</v>
      </c>
      <c r="M11" s="21">
        <v>4</v>
      </c>
      <c r="N11" s="21" t="str">
        <v>BioLegend</v>
      </c>
      <c r="O11" s="21">
        <v>0</v>
      </c>
      <c r="P11" s="21" t="str">
        <v>Delhi</v>
      </c>
      <c r="Q11" s="21" t="str">
        <v>Priyanka Madam</v>
      </c>
      <c r="R11" s="21" t="str">
        <v>Local</v>
      </c>
      <c r="S11" s="21">
        <f t="shared" si="1"/>
        <v>3</v>
      </c>
    </row>
    <row r="12" spans="1:20" x14ac:dyDescent="0.25">
      <c r="A12" s="21">
        <v>303736</v>
      </c>
      <c r="B12" s="21">
        <v>1</v>
      </c>
      <c r="C12" s="21" t="str">
        <v>AIIMS</v>
      </c>
      <c r="D12" s="21">
        <v>4</v>
      </c>
      <c r="E12" s="21" t="str">
        <v>BioLegend</v>
      </c>
      <c r="F12" s="21">
        <v>0</v>
      </c>
      <c r="G12" s="21" t="str">
        <v>Delhi</v>
      </c>
      <c r="H12" s="21" t="str">
        <v>Priyanka Madam</v>
      </c>
      <c r="I12" s="21" t="str">
        <v>Local</v>
      </c>
      <c r="K12" s="21">
        <f t="shared" si="0"/>
        <v>1</v>
      </c>
      <c r="L12" s="21" t="str">
        <v>IISC</v>
      </c>
      <c r="M12" s="21">
        <v>4</v>
      </c>
      <c r="N12" s="21" t="str">
        <v>BioLegend</v>
      </c>
      <c r="O12" s="21">
        <v>0</v>
      </c>
      <c r="P12" s="21" t="str">
        <v>Banglore</v>
      </c>
      <c r="Q12" s="21" t="str">
        <v>pending purchase order</v>
      </c>
      <c r="R12" s="21" t="str">
        <v>OutStation</v>
      </c>
      <c r="S12" s="21">
        <f t="shared" si="1"/>
        <v>1</v>
      </c>
    </row>
    <row r="13" spans="1:20" x14ac:dyDescent="0.25">
      <c r="A13" s="21">
        <v>303930</v>
      </c>
      <c r="B13" s="21">
        <v>1</v>
      </c>
      <c r="C13" s="21" t="str">
        <v>AIIMS</v>
      </c>
      <c r="D13" s="21">
        <v>4</v>
      </c>
      <c r="E13" s="21" t="str">
        <v>BioLegend</v>
      </c>
      <c r="F13" s="21">
        <v>0</v>
      </c>
      <c r="G13" s="21" t="str">
        <v>Delhi</v>
      </c>
      <c r="H13" s="21" t="str">
        <v>Priyanka Madam</v>
      </c>
      <c r="I13" s="21" t="str">
        <v>Local</v>
      </c>
      <c r="K13" s="21">
        <f t="shared" si="0"/>
        <v>40</v>
      </c>
      <c r="L13" s="21" t="str">
        <v>IISER BHOPAL</v>
      </c>
      <c r="M13" s="21">
        <v>4</v>
      </c>
      <c r="N13" s="21" t="str">
        <v>BIOLEGEND</v>
      </c>
      <c r="O13" s="21">
        <v>0</v>
      </c>
      <c r="P13" s="21" t="str">
        <v>Bhopal</v>
      </c>
      <c r="Q13" s="21" t="str">
        <v>On Hold (Priyanka madam)</v>
      </c>
      <c r="R13" s="21" t="str">
        <v>OutStation</v>
      </c>
      <c r="S13" s="21">
        <f t="shared" si="1"/>
        <v>40</v>
      </c>
    </row>
    <row r="14" spans="1:20" x14ac:dyDescent="0.25">
      <c r="A14" s="21">
        <v>304028</v>
      </c>
      <c r="B14" s="21">
        <v>2</v>
      </c>
      <c r="C14" s="21" t="str">
        <v>AIIMS</v>
      </c>
      <c r="D14" s="21">
        <v>4</v>
      </c>
      <c r="E14" s="21" t="str">
        <v>BioLegend</v>
      </c>
      <c r="F14" s="21">
        <v>0</v>
      </c>
      <c r="G14" s="21" t="str">
        <v>Delhi</v>
      </c>
      <c r="H14" s="21" t="str">
        <v>Priyanka Madam</v>
      </c>
      <c r="I14" s="21" t="str">
        <v>Local</v>
      </c>
      <c r="K14" s="21">
        <f t="shared" si="0"/>
        <v>4</v>
      </c>
      <c r="L14" s="21" t="str">
        <v>IISER BHOPAL</v>
      </c>
      <c r="M14" s="21">
        <v>4</v>
      </c>
      <c r="N14" s="21" t="str">
        <v>BIOLEGEND</v>
      </c>
      <c r="O14" s="21" t="str">
        <v>FOC</v>
      </c>
      <c r="P14" s="21" t="str">
        <v>Bhopal</v>
      </c>
      <c r="Q14" s="21" t="str">
        <v>On Hold (Priyanka madam)</v>
      </c>
      <c r="R14" s="21" t="str">
        <v>OutStation</v>
      </c>
      <c r="S14" s="21">
        <f t="shared" si="1"/>
        <v>4</v>
      </c>
    </row>
    <row r="15" spans="1:20" x14ac:dyDescent="0.25">
      <c r="A15" s="21">
        <v>305022</v>
      </c>
      <c r="B15" s="21">
        <v>2</v>
      </c>
      <c r="C15" s="21" t="str">
        <v>AIIMS</v>
      </c>
      <c r="D15" s="21">
        <v>4</v>
      </c>
      <c r="E15" s="21" t="str">
        <v>BioLegend</v>
      </c>
      <c r="F15" s="21">
        <v>0</v>
      </c>
      <c r="G15" s="21" t="str">
        <v>Delhi</v>
      </c>
      <c r="H15" s="21" t="str">
        <v>Priyanka Madam</v>
      </c>
      <c r="I15" s="21" t="str">
        <v>Local</v>
      </c>
      <c r="K15" s="21">
        <f t="shared" si="0"/>
        <v>1</v>
      </c>
      <c r="L15" s="21" t="str">
        <v>IISER BHOPAL</v>
      </c>
      <c r="M15" s="21">
        <v>-20</v>
      </c>
      <c r="N15" s="21" t="str">
        <v>BIOLEGEND</v>
      </c>
      <c r="O15" s="21">
        <v>0</v>
      </c>
      <c r="P15" s="21" t="str">
        <v>Bhopal</v>
      </c>
      <c r="Q15" s="21" t="str">
        <v>On Hold (Priyanka madam)</v>
      </c>
      <c r="R15" s="21" t="str">
        <v>OutStation</v>
      </c>
      <c r="S15" s="21">
        <f t="shared" si="1"/>
        <v>1</v>
      </c>
      <c r="T15" s="23" t="s">
        <v>6631</v>
      </c>
    </row>
    <row r="16" spans="1:20" x14ac:dyDescent="0.25">
      <c r="A16" s="21">
        <v>310838</v>
      </c>
      <c r="B16" s="21">
        <v>1</v>
      </c>
      <c r="C16" s="21" t="str">
        <v>AIIMS</v>
      </c>
      <c r="D16" s="21">
        <v>4</v>
      </c>
      <c r="E16" s="21" t="str">
        <v>BioLegend</v>
      </c>
      <c r="F16" s="21">
        <v>0</v>
      </c>
      <c r="G16" s="21" t="str">
        <v>Delhi</v>
      </c>
      <c r="H16" s="21" t="str">
        <v>Priyanka Madam</v>
      </c>
      <c r="I16" s="21" t="str">
        <v>Local</v>
      </c>
      <c r="K16" s="21">
        <f t="shared" si="0"/>
        <v>3</v>
      </c>
      <c r="L16" s="21" t="str">
        <v>IIT KHARAGPUR</v>
      </c>
      <c r="M16" s="21">
        <v>-80</v>
      </c>
      <c r="N16" s="21" t="str">
        <v>Dharmacon</v>
      </c>
      <c r="O16" s="21">
        <v>0</v>
      </c>
      <c r="P16" s="21" t="str">
        <v>Kharagpur</v>
      </c>
      <c r="Q16" s="21" t="str">
        <v>Non Gem Certificate Required</v>
      </c>
      <c r="R16" s="21" t="str">
        <v>OutStation</v>
      </c>
      <c r="S16" s="21">
        <f t="shared" si="1"/>
        <v>3</v>
      </c>
    </row>
    <row r="17" spans="1:20" x14ac:dyDescent="0.25">
      <c r="A17" s="21">
        <v>317426</v>
      </c>
      <c r="B17" s="21">
        <v>1</v>
      </c>
      <c r="C17" s="21" t="str">
        <v>AIIMS</v>
      </c>
      <c r="D17" s="21">
        <v>4</v>
      </c>
      <c r="E17" s="21" t="str">
        <v>BioLegend</v>
      </c>
      <c r="F17" s="21">
        <v>0</v>
      </c>
      <c r="G17" s="21" t="str">
        <v>Delhi</v>
      </c>
      <c r="H17" s="21" t="str">
        <v>Priyanka Madam</v>
      </c>
      <c r="I17" s="21" t="str">
        <v>Local</v>
      </c>
      <c r="K17" s="21">
        <f t="shared" si="0"/>
        <v>1</v>
      </c>
      <c r="L17" s="21" t="str">
        <v>IKESIA</v>
      </c>
      <c r="M17" s="21">
        <v>-20</v>
      </c>
      <c r="N17" s="21" t="str">
        <v>BioLegend</v>
      </c>
      <c r="O17" s="21">
        <v>0</v>
      </c>
      <c r="P17" s="21" t="str">
        <v>Banglore</v>
      </c>
      <c r="Q17" s="21" t="str">
        <v>PO Pending (Mohan Sir)</v>
      </c>
      <c r="R17" s="21" t="str">
        <v>OutStation</v>
      </c>
      <c r="S17" s="21">
        <f t="shared" si="1"/>
        <v>1</v>
      </c>
    </row>
    <row r="18" spans="1:20" x14ac:dyDescent="0.25">
      <c r="A18" s="21">
        <v>329928</v>
      </c>
      <c r="B18" s="21">
        <v>1</v>
      </c>
      <c r="C18" s="21" t="str">
        <v>AIIMS</v>
      </c>
      <c r="D18" s="21">
        <v>4</v>
      </c>
      <c r="E18" s="21" t="str">
        <v>BioLegend</v>
      </c>
      <c r="F18" s="21">
        <v>0</v>
      </c>
      <c r="G18" s="21" t="str">
        <v>Delhi</v>
      </c>
      <c r="H18" s="21" t="str">
        <v>Priyanka Madam</v>
      </c>
      <c r="I18" s="21" t="str">
        <v>Local</v>
      </c>
      <c r="K18" s="21">
        <f t="shared" si="0"/>
        <v>7</v>
      </c>
      <c r="L18" s="21" t="str">
        <v>ILS</v>
      </c>
      <c r="M18" s="21">
        <v>-20</v>
      </c>
      <c r="N18" s="21" t="str">
        <v>DHARMACON</v>
      </c>
      <c r="O18" s="21">
        <v>0</v>
      </c>
      <c r="P18" s="21" t="str">
        <v>Bhuvneshwar</v>
      </c>
      <c r="Q18" s="21" t="str">
        <v>Back Order (New Item)</v>
      </c>
      <c r="R18" s="21" t="str">
        <v>OutStation</v>
      </c>
      <c r="S18" s="21">
        <f t="shared" si="1"/>
        <v>7</v>
      </c>
    </row>
    <row r="19" spans="1:20" x14ac:dyDescent="0.25">
      <c r="A19" s="21">
        <v>336214</v>
      </c>
      <c r="B19" s="21">
        <v>1</v>
      </c>
      <c r="C19" s="21" t="str">
        <v>AIIMS</v>
      </c>
      <c r="D19" s="21">
        <v>4</v>
      </c>
      <c r="E19" s="21" t="str">
        <v>BioLegend</v>
      </c>
      <c r="F19" s="21">
        <v>0</v>
      </c>
      <c r="G19" s="21" t="str">
        <v>Delhi</v>
      </c>
      <c r="H19" s="21" t="str">
        <v>Priyanka Madam</v>
      </c>
      <c r="I19" s="21" t="str">
        <v>Local</v>
      </c>
      <c r="K19" s="21">
        <f t="shared" si="0"/>
        <v>2</v>
      </c>
      <c r="L19" s="21" t="str">
        <v>INVITRO</v>
      </c>
      <c r="M19" s="21">
        <v>4</v>
      </c>
      <c r="N19" s="21" t="str">
        <v>BioLegend</v>
      </c>
      <c r="O19" s="21">
        <v>0</v>
      </c>
      <c r="P19" s="21" t="str">
        <v>Delhi</v>
      </c>
      <c r="Q19" s="21" t="str">
        <v>Priyanka Madam</v>
      </c>
      <c r="R19" s="21" t="str">
        <v>Local</v>
      </c>
      <c r="S19" s="21">
        <f t="shared" si="1"/>
        <v>2</v>
      </c>
    </row>
    <row r="20" spans="1:20" x14ac:dyDescent="0.25">
      <c r="A20" s="21">
        <v>344732</v>
      </c>
      <c r="B20" s="21">
        <v>1</v>
      </c>
      <c r="C20" s="21" t="str">
        <v>AIIMS</v>
      </c>
      <c r="D20" s="21">
        <v>4</v>
      </c>
      <c r="E20" s="21" t="str">
        <v>BioLegend</v>
      </c>
      <c r="F20" s="21">
        <v>0</v>
      </c>
      <c r="G20" s="21" t="str">
        <v>Delhi</v>
      </c>
      <c r="H20" s="21" t="str">
        <v>Priyanka Madam</v>
      </c>
      <c r="I20" s="21" t="str">
        <v>Local</v>
      </c>
      <c r="K20" s="21">
        <f t="shared" si="0"/>
        <v>2</v>
      </c>
      <c r="L20" s="21" t="str">
        <v>NCBS</v>
      </c>
      <c r="M20" s="21">
        <v>-20</v>
      </c>
      <c r="N20" s="21" t="str">
        <v>DHARMACON</v>
      </c>
      <c r="O20" s="21">
        <v>0</v>
      </c>
      <c r="P20" s="21" t="str">
        <v>Banglore</v>
      </c>
      <c r="Q20" s="21" t="str">
        <v>Pending Purchase Order</v>
      </c>
      <c r="R20" s="21" t="str">
        <v>OutStation</v>
      </c>
      <c r="S20" s="21">
        <f t="shared" si="1"/>
        <v>2</v>
      </c>
      <c r="T20" s="23" t="s">
        <v>6630</v>
      </c>
    </row>
    <row r="21" spans="1:20" x14ac:dyDescent="0.25">
      <c r="A21" s="21">
        <v>353038</v>
      </c>
      <c r="B21" s="21">
        <v>1</v>
      </c>
      <c r="C21" s="21" t="str">
        <v>AIIMS</v>
      </c>
      <c r="D21" s="21">
        <v>4</v>
      </c>
      <c r="E21" s="21" t="str">
        <v>BioLegend</v>
      </c>
      <c r="F21" s="21">
        <v>0</v>
      </c>
      <c r="G21" s="21" t="str">
        <v>Delhi</v>
      </c>
      <c r="H21" s="21" t="str">
        <v>Priyanka Madam</v>
      </c>
      <c r="I21" s="21" t="str">
        <v>Local</v>
      </c>
      <c r="K21" s="21">
        <f t="shared" si="0"/>
        <v>1</v>
      </c>
      <c r="L21" s="21" t="str">
        <v>NIBMG</v>
      </c>
      <c r="M21" s="21">
        <v>-20</v>
      </c>
      <c r="N21" s="21" t="str">
        <v>Dharmacon</v>
      </c>
      <c r="O21" s="21">
        <v>0</v>
      </c>
      <c r="P21" s="21" t="str">
        <v>Kalyani</v>
      </c>
      <c r="Q21" s="21" t="str">
        <v>pending purchase order</v>
      </c>
      <c r="R21" s="21" t="str">
        <v>OutStation</v>
      </c>
      <c r="S21" s="21">
        <f t="shared" si="1"/>
        <v>1</v>
      </c>
    </row>
    <row r="22" spans="1:20" x14ac:dyDescent="0.25">
      <c r="A22" s="21">
        <v>369708</v>
      </c>
      <c r="B22" s="21">
        <v>1</v>
      </c>
      <c r="C22" s="21" t="str">
        <v>AIIMS</v>
      </c>
      <c r="D22" s="21">
        <v>4</v>
      </c>
      <c r="E22" s="21" t="str">
        <v>BioLegend</v>
      </c>
      <c r="F22" s="21">
        <v>0</v>
      </c>
      <c r="G22" s="21" t="str">
        <v>Delhi</v>
      </c>
      <c r="H22" s="21" t="str">
        <v>Priyanka Madam</v>
      </c>
      <c r="I22" s="21" t="str">
        <v>Local</v>
      </c>
      <c r="K22" s="21">
        <f t="shared" si="0"/>
        <v>2</v>
      </c>
      <c r="L22" s="21" t="str">
        <v>PRIYANKA MADAM</v>
      </c>
      <c r="M22" s="21">
        <v>4</v>
      </c>
      <c r="N22" s="21" t="str">
        <v>BioLegend</v>
      </c>
      <c r="O22" s="21">
        <v>0</v>
      </c>
      <c r="P22" s="21" t="str">
        <v>Delhi</v>
      </c>
      <c r="Q22" s="21" t="str">
        <v>Priyanka Madam</v>
      </c>
      <c r="R22" s="21" t="str">
        <v>Local</v>
      </c>
      <c r="S22" s="21">
        <f t="shared" si="1"/>
        <v>2</v>
      </c>
    </row>
    <row r="23" spans="1:20" x14ac:dyDescent="0.25">
      <c r="A23" s="21">
        <v>393610</v>
      </c>
      <c r="B23" s="21">
        <v>1</v>
      </c>
      <c r="C23" s="21" t="str">
        <v>AIIMS</v>
      </c>
      <c r="D23" s="21">
        <v>4</v>
      </c>
      <c r="E23" s="21" t="str">
        <v>BioLegend</v>
      </c>
      <c r="F23" s="21">
        <v>0</v>
      </c>
      <c r="G23" s="21" t="str">
        <v>Delhi</v>
      </c>
      <c r="H23" s="21" t="str">
        <v>Priyanka Madam</v>
      </c>
      <c r="I23" s="21" t="str">
        <v>Local</v>
      </c>
      <c r="K23" s="21">
        <f t="shared" si="0"/>
        <v>1</v>
      </c>
      <c r="L23" s="21" t="str">
        <v>RCB</v>
      </c>
      <c r="M23" s="21">
        <v>4</v>
      </c>
      <c r="N23" s="21" t="str">
        <v>BioLegend</v>
      </c>
      <c r="O23" s="21">
        <v>0</v>
      </c>
      <c r="P23" s="21" t="str">
        <v>Delhi</v>
      </c>
      <c r="Q23" s="21" t="str">
        <v>Priyanka Madam</v>
      </c>
      <c r="R23" s="21" t="str">
        <v>Local</v>
      </c>
      <c r="S23" s="21">
        <f t="shared" si="1"/>
        <v>1</v>
      </c>
    </row>
    <row r="24" spans="1:20" x14ac:dyDescent="0.25">
      <c r="A24" s="21">
        <v>420201</v>
      </c>
      <c r="B24" s="21">
        <v>1</v>
      </c>
      <c r="C24" s="21" t="str">
        <v>AIIMS</v>
      </c>
      <c r="D24" s="21">
        <v>4</v>
      </c>
      <c r="E24" s="21" t="str">
        <v>BioLegend</v>
      </c>
      <c r="F24" s="21">
        <v>0</v>
      </c>
      <c r="G24" s="21" t="str">
        <v>Delhi</v>
      </c>
      <c r="H24" s="21" t="str">
        <v>Priyanka Madam</v>
      </c>
      <c r="I24" s="21" t="str">
        <v>Local</v>
      </c>
      <c r="K24" s="21">
        <f t="shared" si="0"/>
        <v>5</v>
      </c>
      <c r="L24" s="21" t="str">
        <v>Sample (PM)</v>
      </c>
      <c r="M24" s="21">
        <v>4</v>
      </c>
      <c r="N24" s="21" t="str">
        <v>Hansa Biomed</v>
      </c>
      <c r="O24" s="21" t="str">
        <v>Priyanka Madam</v>
      </c>
      <c r="P24" s="21" t="str">
        <v>delhi</v>
      </c>
      <c r="Q24" s="21" t="str">
        <v>Priyanka Madam</v>
      </c>
      <c r="R24" s="21" t="str">
        <v>Local</v>
      </c>
      <c r="S24" s="21">
        <f t="shared" si="1"/>
        <v>5</v>
      </c>
    </row>
    <row r="25" spans="1:20" x14ac:dyDescent="0.25">
      <c r="A25" s="21">
        <v>420404</v>
      </c>
      <c r="B25" s="21">
        <v>1</v>
      </c>
      <c r="C25" s="21" t="str">
        <v>AIIMS</v>
      </c>
      <c r="D25" s="21">
        <v>4</v>
      </c>
      <c r="E25" s="21" t="str">
        <v>BioLegend</v>
      </c>
      <c r="F25" s="21">
        <v>0</v>
      </c>
      <c r="G25" s="21" t="str">
        <v>Delhi</v>
      </c>
      <c r="H25" s="21" t="str">
        <v>Priyanka Madam</v>
      </c>
      <c r="I25" s="21" t="str">
        <v>Local</v>
      </c>
      <c r="K25" s="21">
        <f t="shared" si="0"/>
        <v>2</v>
      </c>
      <c r="L25" s="21" t="str">
        <v>SOUTH CAMPUS</v>
      </c>
      <c r="M25" s="21" t="str">
        <v>RT</v>
      </c>
      <c r="N25" s="21" t="str">
        <v>HOEFER</v>
      </c>
      <c r="O25" s="21">
        <v>0</v>
      </c>
      <c r="P25" s="21" t="str">
        <v>Delhi</v>
      </c>
      <c r="Q25" s="21" t="str">
        <v>Sample</v>
      </c>
      <c r="R25" s="21" t="str">
        <v>Local</v>
      </c>
      <c r="S25" s="21">
        <f t="shared" si="1"/>
        <v>2</v>
      </c>
    </row>
    <row r="26" spans="1:20" x14ac:dyDescent="0.25">
      <c r="A26" s="21">
        <v>421002</v>
      </c>
      <c r="B26" s="21">
        <v>1</v>
      </c>
      <c r="C26" s="21" t="str">
        <v>AIIMS</v>
      </c>
      <c r="D26" s="21">
        <v>4</v>
      </c>
      <c r="E26" s="21" t="str">
        <v>BioLegend</v>
      </c>
      <c r="F26" s="21">
        <v>0</v>
      </c>
      <c r="G26" s="21" t="str">
        <v>Delhi</v>
      </c>
      <c r="H26" s="21" t="str">
        <v>Priyanka Madam</v>
      </c>
      <c r="I26" s="21" t="str">
        <v>Local</v>
      </c>
      <c r="K26" s="21">
        <f t="shared" si="0"/>
        <v>2</v>
      </c>
      <c r="L26" s="21" t="str">
        <v>Stock</v>
      </c>
      <c r="M26" s="21">
        <v>4</v>
      </c>
      <c r="N26" s="21" t="str">
        <v>BioLegend</v>
      </c>
      <c r="O26" s="21" t="str">
        <v>Biocon Order Cancelled</v>
      </c>
      <c r="P26" s="21" t="str">
        <v>STOCK</v>
      </c>
      <c r="Q26" s="21" t="str">
        <v>stock</v>
      </c>
      <c r="R26" s="21" t="str">
        <v>STOCK</v>
      </c>
      <c r="S26" s="21">
        <f t="shared" si="1"/>
        <v>2</v>
      </c>
    </row>
    <row r="27" spans="1:20" x14ac:dyDescent="0.25">
      <c r="A27" s="21">
        <v>424601</v>
      </c>
      <c r="B27" s="21">
        <v>1</v>
      </c>
      <c r="C27" s="21" t="str">
        <v>AIIMS</v>
      </c>
      <c r="D27" s="21">
        <v>4</v>
      </c>
      <c r="E27" s="21" t="str">
        <v>BioLegend</v>
      </c>
      <c r="F27" s="21">
        <v>0</v>
      </c>
      <c r="G27" s="21" t="str">
        <v>Delhi</v>
      </c>
      <c r="H27" s="21" t="str">
        <v>Priyanka Madam</v>
      </c>
      <c r="I27" s="21" t="str">
        <v>Local</v>
      </c>
      <c r="K27" s="21">
        <f t="shared" si="0"/>
        <v>8</v>
      </c>
      <c r="L27" s="21" t="str">
        <v>Stock</v>
      </c>
      <c r="M27" s="21">
        <v>-20</v>
      </c>
      <c r="N27" s="21" t="str">
        <v>BioLegend</v>
      </c>
      <c r="O27" s="21">
        <v>0</v>
      </c>
      <c r="P27" s="21" t="str">
        <v>STOCK</v>
      </c>
      <c r="Q27" s="21" t="str">
        <v>Stock</v>
      </c>
      <c r="R27" s="21" t="str">
        <v>STOCK</v>
      </c>
      <c r="S27" s="21">
        <f t="shared" si="1"/>
        <v>8</v>
      </c>
    </row>
    <row r="28" spans="1:20" x14ac:dyDescent="0.25">
      <c r="A28" s="21">
        <v>505830</v>
      </c>
      <c r="B28" s="21">
        <v>1</v>
      </c>
      <c r="C28" s="21" t="str">
        <v>AIIMS</v>
      </c>
      <c r="D28" s="21">
        <v>4</v>
      </c>
      <c r="E28" s="21" t="str">
        <v>BioLegend</v>
      </c>
      <c r="F28" s="21">
        <v>0</v>
      </c>
      <c r="G28" s="21" t="str">
        <v>Delhi</v>
      </c>
      <c r="H28" s="21" t="str">
        <v>Priyanka Madam</v>
      </c>
      <c r="I28" s="21" t="str">
        <v>Local</v>
      </c>
      <c r="K28" s="21">
        <f t="shared" si="0"/>
        <v>13</v>
      </c>
      <c r="L28" s="21" t="str">
        <v>Stock</v>
      </c>
      <c r="M28" s="21">
        <v>4</v>
      </c>
      <c r="N28" s="21" t="str">
        <v>BioLegend</v>
      </c>
      <c r="O28" s="21">
        <v>0</v>
      </c>
      <c r="P28" s="21" t="str">
        <v>STOCK</v>
      </c>
      <c r="Q28" s="21" t="str">
        <v>Stock</v>
      </c>
      <c r="R28" s="21" t="str">
        <v>STOCK</v>
      </c>
      <c r="S28" s="21">
        <f t="shared" si="1"/>
        <v>13</v>
      </c>
    </row>
    <row r="29" spans="1:20" x14ac:dyDescent="0.25">
      <c r="A29" s="21">
        <v>506933</v>
      </c>
      <c r="B29" s="21">
        <v>1</v>
      </c>
      <c r="C29" s="21" t="str">
        <v>AIIMS</v>
      </c>
      <c r="D29" s="21">
        <v>4</v>
      </c>
      <c r="E29" s="21" t="str">
        <v>BioLegend</v>
      </c>
      <c r="F29" s="21">
        <v>0</v>
      </c>
      <c r="G29" s="21" t="str">
        <v>Delhi</v>
      </c>
      <c r="H29" s="21" t="str">
        <v>Priyanka Madam</v>
      </c>
      <c r="I29" s="21" t="str">
        <v>Local</v>
      </c>
      <c r="K29" s="21">
        <f t="shared" si="0"/>
        <v>1</v>
      </c>
      <c r="L29" s="21" t="str">
        <v>Stock</v>
      </c>
      <c r="M29" s="21">
        <v>-20</v>
      </c>
      <c r="N29" s="21" t="str">
        <v>Dharmacon</v>
      </c>
      <c r="O29" s="21" t="str">
        <v>Set of 4 item code (N-187978-01-0020, N-187978-02-0020, N-187978-03-0020, N-187978-04-0020)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20" x14ac:dyDescent="0.25">
      <c r="A30" s="21">
        <v>611354</v>
      </c>
      <c r="B30" s="21">
        <v>1</v>
      </c>
      <c r="C30" s="21" t="str">
        <v>AIIMS</v>
      </c>
      <c r="D30" s="21">
        <v>4</v>
      </c>
      <c r="E30" s="21" t="str">
        <v>BioLegend</v>
      </c>
      <c r="F30" s="21">
        <v>0</v>
      </c>
      <c r="G30" s="21" t="str">
        <v>Delhi</v>
      </c>
      <c r="H30" s="21" t="str">
        <v>Priyanka Madam</v>
      </c>
      <c r="I30" s="21" t="str">
        <v>Local</v>
      </c>
      <c r="K30" s="21">
        <f t="shared" si="0"/>
        <v>1</v>
      </c>
      <c r="L30" s="21" t="str">
        <v>Stock</v>
      </c>
      <c r="M30" s="21">
        <v>-20</v>
      </c>
      <c r="N30" s="21" t="str">
        <v>Dharmacon</v>
      </c>
      <c r="O30" s="21" t="str">
        <v>Extra Item Purchased (Informed by Dharmendra Sir)</v>
      </c>
      <c r="P30" s="21" t="str">
        <v>STOCK</v>
      </c>
      <c r="Q30" s="21" t="str">
        <v>Stock</v>
      </c>
      <c r="R30" s="21" t="str">
        <v>STOCK</v>
      </c>
      <c r="S30" s="21">
        <f t="shared" si="1"/>
        <v>1</v>
      </c>
    </row>
    <row r="31" spans="1:20" x14ac:dyDescent="0.25">
      <c r="A31" s="21">
        <v>614154</v>
      </c>
      <c r="B31" s="21">
        <v>1</v>
      </c>
      <c r="C31" s="21" t="str">
        <v>AIIMS</v>
      </c>
      <c r="D31" s="21">
        <v>4</v>
      </c>
      <c r="E31" s="21" t="str">
        <v>BioLegend</v>
      </c>
      <c r="F31" s="21">
        <v>0</v>
      </c>
      <c r="G31" s="21" t="str">
        <v>Delhi</v>
      </c>
      <c r="H31" s="21" t="str">
        <v>Priyanka Madam</v>
      </c>
      <c r="I31" s="21" t="str">
        <v>Local</v>
      </c>
      <c r="K31" s="21">
        <f t="shared" si="0"/>
        <v>33</v>
      </c>
      <c r="L31" s="21" t="str">
        <v>Stock</v>
      </c>
      <c r="M31" s="21" t="str">
        <v>RT</v>
      </c>
      <c r="N31" s="21" t="str">
        <v>Mp Bio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33</v>
      </c>
    </row>
    <row r="32" spans="1:20" x14ac:dyDescent="0.25">
      <c r="A32" s="21">
        <v>626754</v>
      </c>
      <c r="B32" s="21">
        <v>1</v>
      </c>
      <c r="C32" s="21" t="str">
        <v>AIIMS</v>
      </c>
      <c r="D32" s="21">
        <v>4</v>
      </c>
      <c r="E32" s="21" t="str">
        <v>BioLegend</v>
      </c>
      <c r="F32" s="21">
        <v>0</v>
      </c>
      <c r="G32" s="21" t="str">
        <v>Delhi</v>
      </c>
      <c r="H32" s="21" t="str">
        <v>Priyanka Madam</v>
      </c>
      <c r="I32" s="21" t="str">
        <v>Local</v>
      </c>
      <c r="K32" s="21">
        <f t="shared" si="0"/>
        <v>107</v>
      </c>
      <c r="L32" s="21" t="str">
        <v>Stock</v>
      </c>
      <c r="M32" s="21" t="str">
        <v>RT</v>
      </c>
      <c r="N32" s="21" t="str">
        <v>Sartorius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107</v>
      </c>
    </row>
    <row r="33" spans="1:19" x14ac:dyDescent="0.25">
      <c r="A33" s="21">
        <v>626756</v>
      </c>
      <c r="B33" s="21">
        <v>1</v>
      </c>
      <c r="C33" s="21" t="str">
        <v>AIIMS</v>
      </c>
      <c r="D33" s="21">
        <v>4</v>
      </c>
      <c r="E33" s="21" t="str">
        <v>BioLegend</v>
      </c>
      <c r="F33" s="21">
        <v>0</v>
      </c>
      <c r="G33" s="21" t="str">
        <v>Delhi</v>
      </c>
      <c r="H33" s="21" t="str">
        <v>Priyanka Madam</v>
      </c>
      <c r="I33" s="21" t="str">
        <v>Local</v>
      </c>
      <c r="K33" s="21">
        <f t="shared" si="0"/>
        <v>3</v>
      </c>
      <c r="L33" s="21" t="str">
        <v>Stock</v>
      </c>
      <c r="M33" s="21">
        <v>4</v>
      </c>
      <c r="N33" s="21" t="str">
        <v>BioLegend</v>
      </c>
      <c r="O33" s="21" t="str">
        <v>FOC Informed By Priya Madam and informed to SM Sir</v>
      </c>
      <c r="P33" s="21" t="str">
        <v>STOCK</v>
      </c>
      <c r="Q33" s="21" t="str">
        <v>Stock</v>
      </c>
      <c r="R33" s="21" t="str">
        <v>STOCK</v>
      </c>
      <c r="S33" s="21">
        <f t="shared" si="1"/>
        <v>3</v>
      </c>
    </row>
    <row r="34" spans="1:19" x14ac:dyDescent="0.25">
      <c r="A34" s="21">
        <v>640920</v>
      </c>
      <c r="B34" s="21">
        <v>1</v>
      </c>
      <c r="C34" s="21" t="str">
        <v>AIIMS</v>
      </c>
      <c r="D34" s="21">
        <v>4</v>
      </c>
      <c r="E34" s="21" t="str">
        <v>BioLegend</v>
      </c>
      <c r="F34" s="21">
        <v>0</v>
      </c>
      <c r="G34" s="21" t="str">
        <v>Delhi</v>
      </c>
      <c r="H34" s="21" t="str">
        <v>Priyanka Madam</v>
      </c>
      <c r="I34" s="21" t="str">
        <v>Local</v>
      </c>
      <c r="K34" s="21">
        <f t="shared" ref="K34:K65" si="2">SUMIFS(B:B,C:C, L34,D:D, M34,E:E, N34,F:F, O34,G:G, P34,H:H, Q34)</f>
        <v>2</v>
      </c>
      <c r="L34" s="21" t="str">
        <v>Stock</v>
      </c>
      <c r="M34" s="21" t="str">
        <v>RT</v>
      </c>
      <c r="N34" s="21" t="str">
        <v>Revvity</v>
      </c>
      <c r="O34" s="21" t="str">
        <v>MACHINE (PRIYANKA MADAM)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2</v>
      </c>
    </row>
    <row r="35" spans="1:19" x14ac:dyDescent="0.25">
      <c r="A35" s="21">
        <v>300408</v>
      </c>
      <c r="B35" s="21">
        <v>1</v>
      </c>
      <c r="C35" s="21" t="str">
        <v>ANKUR</v>
      </c>
      <c r="D35" s="21">
        <v>4</v>
      </c>
      <c r="E35" s="21" t="str">
        <v>BioLegend</v>
      </c>
      <c r="F35" s="21">
        <v>0</v>
      </c>
      <c r="G35" s="21" t="str">
        <v>DELHI</v>
      </c>
      <c r="H35" s="21" t="str">
        <v>Priyanka Madam</v>
      </c>
      <c r="I35" s="21" t="str">
        <v>Local</v>
      </c>
      <c r="K35" s="55">
        <f t="shared" si="2"/>
        <v>1</v>
      </c>
      <c r="L35" s="55" t="str">
        <v>Stock</v>
      </c>
      <c r="M35" s="55">
        <v>4</v>
      </c>
      <c r="N35" s="55" t="str">
        <v>BioLegend</v>
      </c>
      <c r="O35" s="55" t="str">
        <v>Return From Bio Health (Extra Purchase infromed by Priynka Madam)</v>
      </c>
      <c r="P35" s="55" t="str">
        <v>STOCK</v>
      </c>
      <c r="Q35" s="55" t="str">
        <v>Priyanka Madam</v>
      </c>
      <c r="R35" s="55" t="str">
        <v>STOCK</v>
      </c>
      <c r="S35" s="55">
        <f t="shared" si="3"/>
        <v>1</v>
      </c>
    </row>
    <row r="36" spans="1:19" x14ac:dyDescent="0.25">
      <c r="A36" s="21">
        <v>302244</v>
      </c>
      <c r="B36" s="21">
        <v>1</v>
      </c>
      <c r="C36" s="21" t="str">
        <v>ANKUR</v>
      </c>
      <c r="D36" s="21">
        <v>4</v>
      </c>
      <c r="E36" s="21" t="str">
        <v>BioLegend</v>
      </c>
      <c r="F36" s="21">
        <v>0</v>
      </c>
      <c r="G36" s="21" t="str">
        <v>DELHI</v>
      </c>
      <c r="H36" s="21" t="str">
        <v>Priyanka Madam</v>
      </c>
      <c r="I36" s="21" t="str">
        <v>Local</v>
      </c>
      <c r="K36" s="21">
        <f t="shared" si="2"/>
        <v>1</v>
      </c>
      <c r="L36" s="21" t="str">
        <v>Stock</v>
      </c>
      <c r="M36" s="21">
        <v>4</v>
      </c>
      <c r="N36" s="21" t="str">
        <v>BioLegend</v>
      </c>
      <c r="O36" s="21" t="str">
        <v>Expired</v>
      </c>
      <c r="P36" s="21" t="str">
        <v>STOCK</v>
      </c>
      <c r="Q36" s="21" t="str">
        <v>Stock</v>
      </c>
      <c r="R36" s="21" t="str">
        <v>STOCK</v>
      </c>
      <c r="S36" s="21">
        <f t="shared" si="3"/>
        <v>1</v>
      </c>
    </row>
    <row r="37" spans="1:19" x14ac:dyDescent="0.25">
      <c r="A37" s="21">
        <v>310930</v>
      </c>
      <c r="B37" s="21">
        <v>1</v>
      </c>
      <c r="C37" s="21" t="str">
        <v>ANKUR</v>
      </c>
      <c r="D37" s="21">
        <v>4</v>
      </c>
      <c r="E37" s="21" t="str">
        <v>BioLegend</v>
      </c>
      <c r="F37" s="21">
        <v>0</v>
      </c>
      <c r="G37" s="21" t="str">
        <v>DELHI</v>
      </c>
      <c r="H37" s="21" t="str">
        <v>Priyanka Madam</v>
      </c>
      <c r="I37" s="21" t="str">
        <v>Local</v>
      </c>
      <c r="K37" s="21">
        <f t="shared" si="2"/>
        <v>1</v>
      </c>
      <c r="L37" s="21" t="str">
        <v>Stock</v>
      </c>
      <c r="M37" s="21" t="str">
        <v>4</v>
      </c>
      <c r="N37" s="21" t="str">
        <v>BioLegend</v>
      </c>
      <c r="O37" s="21" t="str">
        <v>Extra Purchase By Priya Madam</v>
      </c>
      <c r="P37" s="21" t="str">
        <v>STOCK</v>
      </c>
      <c r="Q37" s="21" t="str">
        <v>Stock</v>
      </c>
      <c r="R37" s="21" t="str">
        <v>STOCK</v>
      </c>
      <c r="S37" s="21">
        <f t="shared" si="3"/>
        <v>1</v>
      </c>
    </row>
    <row r="38" spans="1:19" x14ac:dyDescent="0.25">
      <c r="A38" s="21">
        <v>317408</v>
      </c>
      <c r="B38" s="21">
        <v>1</v>
      </c>
      <c r="C38" s="21" t="str">
        <v>ANKUR</v>
      </c>
      <c r="D38" s="21">
        <v>4</v>
      </c>
      <c r="E38" s="21" t="str">
        <v>BioLegend</v>
      </c>
      <c r="F38" s="21">
        <v>0</v>
      </c>
      <c r="G38" s="21" t="str">
        <v>DELHI</v>
      </c>
      <c r="H38" s="21" t="str">
        <v>Priyanka Madam</v>
      </c>
      <c r="I38" s="21" t="str">
        <v>Local</v>
      </c>
      <c r="K38" s="21">
        <f t="shared" si="2"/>
        <v>5</v>
      </c>
      <c r="L38" s="21" t="str">
        <v>Stock</v>
      </c>
      <c r="M38" s="21" t="str">
        <v>RT</v>
      </c>
      <c r="N38" s="21" t="str">
        <v>Biotium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5</v>
      </c>
    </row>
    <row r="39" spans="1:19" x14ac:dyDescent="0.25">
      <c r="A39" s="21">
        <v>344724</v>
      </c>
      <c r="B39" s="21">
        <v>1</v>
      </c>
      <c r="C39" s="21" t="str">
        <v>ANKUR</v>
      </c>
      <c r="D39" s="21">
        <v>4</v>
      </c>
      <c r="E39" s="21" t="str">
        <v>BioLegend</v>
      </c>
      <c r="F39" s="21">
        <v>0</v>
      </c>
      <c r="G39" s="21" t="str">
        <v>DELHI</v>
      </c>
      <c r="H39" s="21" t="str">
        <v>Priyanka Madam</v>
      </c>
      <c r="I39" s="21" t="str">
        <v>Local</v>
      </c>
      <c r="K39" s="21">
        <f t="shared" si="2"/>
        <v>2</v>
      </c>
      <c r="L39" s="21" t="str">
        <v>Stock</v>
      </c>
      <c r="M39" s="21">
        <v>-20</v>
      </c>
      <c r="N39" s="21" t="str">
        <v>Genei Lab</v>
      </c>
      <c r="O39" s="21" t="str">
        <v>One Piece Damaged received (Replacement received)</v>
      </c>
      <c r="P39" s="21" t="str">
        <v>STOCK</v>
      </c>
      <c r="Q39" s="21" t="str">
        <v>Stock</v>
      </c>
      <c r="R39" s="21" t="str">
        <v>STOCK</v>
      </c>
      <c r="S39" s="21">
        <f t="shared" si="3"/>
        <v>2</v>
      </c>
    </row>
    <row r="40" spans="1:19" x14ac:dyDescent="0.25">
      <c r="A40" s="21">
        <v>372220</v>
      </c>
      <c r="B40" s="21">
        <v>1</v>
      </c>
      <c r="C40" s="21" t="str">
        <v>ANKUR</v>
      </c>
      <c r="D40" s="21">
        <v>4</v>
      </c>
      <c r="E40" s="21" t="str">
        <v>BioLegend</v>
      </c>
      <c r="F40" s="21">
        <v>0</v>
      </c>
      <c r="G40" s="21" t="str">
        <v>DELHI</v>
      </c>
      <c r="H40" s="21" t="str">
        <v>Priyanka Madam</v>
      </c>
      <c r="I40" s="21" t="str">
        <v>Local</v>
      </c>
      <c r="K40" s="21">
        <f t="shared" si="2"/>
        <v>3</v>
      </c>
      <c r="L40" s="21" t="str">
        <v>Stock</v>
      </c>
      <c r="M40" s="21">
        <v>-20</v>
      </c>
      <c r="N40" s="21" t="str">
        <v>Genei Lab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3</v>
      </c>
    </row>
    <row r="41" spans="1:19" x14ac:dyDescent="0.25">
      <c r="A41" s="21">
        <v>502538</v>
      </c>
      <c r="B41" s="21">
        <v>1</v>
      </c>
      <c r="C41" s="21" t="str">
        <v>ANKUR</v>
      </c>
      <c r="D41" s="21">
        <v>4</v>
      </c>
      <c r="E41" s="21" t="str">
        <v>BioLegend</v>
      </c>
      <c r="F41" s="21">
        <v>0</v>
      </c>
      <c r="G41" s="21" t="str">
        <v>DELHI</v>
      </c>
      <c r="H41" s="21" t="str">
        <v>Priyanka Madam</v>
      </c>
      <c r="I41" s="21" t="str">
        <v>Local</v>
      </c>
      <c r="K41" s="21">
        <f t="shared" si="2"/>
        <v>5</v>
      </c>
      <c r="L41" s="21" t="str">
        <v>Stock</v>
      </c>
      <c r="M41" s="21">
        <v>4</v>
      </c>
      <c r="N41" s="21" t="str">
        <v>BioLegend</v>
      </c>
      <c r="O41" s="21" t="str">
        <v>Extra Received</v>
      </c>
      <c r="P41" s="21" t="str">
        <v>STOCK</v>
      </c>
      <c r="Q41" s="21" t="str">
        <v>Stock</v>
      </c>
      <c r="R41" s="21" t="str">
        <v>STOCK</v>
      </c>
      <c r="S41" s="21">
        <f t="shared" si="3"/>
        <v>5</v>
      </c>
    </row>
    <row r="42" spans="1:19" x14ac:dyDescent="0.25">
      <c r="A42" s="21">
        <v>512338</v>
      </c>
      <c r="B42" s="21">
        <v>1</v>
      </c>
      <c r="C42" s="21" t="str">
        <v>ANKUR</v>
      </c>
      <c r="D42" s="21">
        <v>4</v>
      </c>
      <c r="E42" s="21" t="str">
        <v>BioLegend</v>
      </c>
      <c r="F42" s="21">
        <v>0</v>
      </c>
      <c r="G42" s="21" t="str">
        <v>DELHI</v>
      </c>
      <c r="H42" s="21" t="str">
        <v>Priyanka Madam</v>
      </c>
      <c r="I42" s="21" t="str">
        <v>Local</v>
      </c>
      <c r="K42" s="21">
        <f t="shared" si="2"/>
        <v>1</v>
      </c>
      <c r="L42" s="21" t="str">
        <v>Stock</v>
      </c>
      <c r="M42" s="21">
        <v>4</v>
      </c>
      <c r="N42" s="21" t="str">
        <v>BioLegend</v>
      </c>
      <c r="O42" s="21" t="str">
        <v>Retrun From IGIB , Invoice Number 1058</v>
      </c>
      <c r="P42" s="21" t="str">
        <v>STOCK</v>
      </c>
      <c r="Q42" s="21" t="str">
        <v>Open Item</v>
      </c>
      <c r="R42" s="21" t="str">
        <v>STOCK</v>
      </c>
      <c r="S42" s="21">
        <f t="shared" si="3"/>
        <v>1</v>
      </c>
    </row>
    <row r="43" spans="1:19" x14ac:dyDescent="0.25">
      <c r="A43" s="21">
        <v>900007707</v>
      </c>
      <c r="B43" s="21">
        <v>1</v>
      </c>
      <c r="C43" s="21" t="str">
        <v>APOLLO CHENNAI</v>
      </c>
      <c r="D43" s="21">
        <v>4</v>
      </c>
      <c r="E43" s="21" t="str">
        <v>BioLegend</v>
      </c>
      <c r="F43" s="21">
        <v>0</v>
      </c>
      <c r="G43" s="21" t="str">
        <v>CHENNAI</v>
      </c>
      <c r="H43" s="21" t="str">
        <v>Pending Purchase Order</v>
      </c>
      <c r="I43" s="21" t="str">
        <v>OutStation</v>
      </c>
      <c r="K43" s="21">
        <f t="shared" si="2"/>
        <v>17</v>
      </c>
      <c r="L43" s="21" t="str">
        <v>Stock</v>
      </c>
      <c r="M43" s="21">
        <v>-20</v>
      </c>
      <c r="N43" s="21" t="str">
        <v>Intron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17</v>
      </c>
    </row>
    <row r="44" spans="1:19" x14ac:dyDescent="0.25">
      <c r="A44" s="21">
        <v>127627</v>
      </c>
      <c r="B44" s="21">
        <v>1</v>
      </c>
      <c r="C44" s="21" t="str">
        <v>GENECARE</v>
      </c>
      <c r="D44" s="21">
        <v>4</v>
      </c>
      <c r="E44" s="21" t="str">
        <v>BioLegend</v>
      </c>
      <c r="F44" s="21">
        <v>0</v>
      </c>
      <c r="G44" s="21" t="str">
        <v>VARANASI</v>
      </c>
      <c r="H44" s="21" t="str">
        <v>Payment Issue (Priya)</v>
      </c>
      <c r="I44" s="21" t="str">
        <v>OutStation</v>
      </c>
      <c r="K44" s="21">
        <f t="shared" si="2"/>
        <v>3</v>
      </c>
      <c r="L44" s="21" t="str">
        <v>Stock</v>
      </c>
      <c r="M44" s="21">
        <v>4</v>
      </c>
      <c r="N44" s="21" t="str">
        <v>Genexis Biotech</v>
      </c>
      <c r="O44" s="21" t="str">
        <v>Sample Received (Priyanka madam)</v>
      </c>
      <c r="P44" s="21" t="str">
        <v>STOCK</v>
      </c>
      <c r="Q44" s="21" t="str">
        <v>Stock</v>
      </c>
      <c r="R44" s="21" t="str">
        <v>STOCK</v>
      </c>
      <c r="S44" s="21">
        <f t="shared" si="3"/>
        <v>3</v>
      </c>
    </row>
    <row r="45" spans="1:19" x14ac:dyDescent="0.25">
      <c r="A45" s="21">
        <v>640908</v>
      </c>
      <c r="B45" s="21">
        <v>1</v>
      </c>
      <c r="C45" s="21" t="str">
        <v>GENECARE</v>
      </c>
      <c r="D45" s="21">
        <v>4</v>
      </c>
      <c r="E45" s="21" t="str">
        <v>BioLegend</v>
      </c>
      <c r="F45" s="21">
        <v>0</v>
      </c>
      <c r="G45" s="21" t="str">
        <v>VARANASI</v>
      </c>
      <c r="H45" s="21" t="str">
        <v>Payment Issue (Priya)</v>
      </c>
      <c r="I45" s="21" t="str">
        <v>OutStation</v>
      </c>
      <c r="K45" s="21">
        <f t="shared" si="2"/>
        <v>10</v>
      </c>
      <c r="L45" s="21" t="str">
        <v>Stock</v>
      </c>
      <c r="M45" s="21">
        <v>-20</v>
      </c>
      <c r="N45" s="21" t="str">
        <v>MP Bio</v>
      </c>
      <c r="O45" s="21">
        <v>0</v>
      </c>
      <c r="P45" s="21" t="str">
        <v>STOCK</v>
      </c>
      <c r="Q45" s="21" t="str">
        <v>Stock</v>
      </c>
      <c r="R45" s="21" t="str">
        <v>STOCK</v>
      </c>
      <c r="S45" s="21">
        <f t="shared" si="3"/>
        <v>10</v>
      </c>
    </row>
    <row r="46" spans="1:19" x14ac:dyDescent="0.25">
      <c r="A46" s="21" t="str">
        <v>BK011P</v>
      </c>
      <c r="B46" s="21">
        <v>1</v>
      </c>
      <c r="C46" s="21" t="str">
        <v>GOLDLAKE</v>
      </c>
      <c r="D46" s="21">
        <v>4</v>
      </c>
      <c r="E46" s="21" t="str">
        <v>CYTOSKELETON</v>
      </c>
      <c r="F46" s="21">
        <v>0</v>
      </c>
      <c r="G46" s="21" t="str">
        <v>PUNE</v>
      </c>
      <c r="H46" s="21" t="str">
        <v>Payment Issue (Anjali)</v>
      </c>
      <c r="I46" s="21" t="str">
        <v>OutStation</v>
      </c>
      <c r="K46" s="21">
        <f t="shared" si="2"/>
        <v>9</v>
      </c>
      <c r="L46" s="21" t="str">
        <v>Stock</v>
      </c>
      <c r="M46" s="21">
        <v>4</v>
      </c>
      <c r="N46" s="21" t="str">
        <v>MP BIO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9</v>
      </c>
    </row>
    <row r="47" spans="1:19" x14ac:dyDescent="0.25">
      <c r="A47" s="21">
        <v>420801</v>
      </c>
      <c r="B47" s="21">
        <v>2</v>
      </c>
      <c r="C47" s="21" t="str">
        <v>ICGEB</v>
      </c>
      <c r="D47" s="21">
        <v>4</v>
      </c>
      <c r="E47" s="21" t="str">
        <v>BioLegend</v>
      </c>
      <c r="F47" s="21">
        <v>0</v>
      </c>
      <c r="G47" s="21" t="str">
        <v>Delhi</v>
      </c>
      <c r="H47" s="21" t="str">
        <v>PRIYANKA MADAM (FOC)</v>
      </c>
      <c r="I47" s="21" t="str">
        <v>Local</v>
      </c>
      <c r="K47" s="21">
        <f t="shared" si="2"/>
        <v>8</v>
      </c>
      <c r="L47" s="21" t="str">
        <v>Stock</v>
      </c>
      <c r="M47" s="21">
        <v>4</v>
      </c>
      <c r="N47" s="21" t="str">
        <v>DHARMACON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8</v>
      </c>
    </row>
    <row r="48" spans="1:19" x14ac:dyDescent="0.25">
      <c r="A48" s="21">
        <v>128023</v>
      </c>
      <c r="B48" s="21">
        <v>1</v>
      </c>
      <c r="C48" s="21" t="str">
        <v>IGIB</v>
      </c>
      <c r="D48" s="21">
        <v>4</v>
      </c>
      <c r="E48" s="21" t="str">
        <v>BioLegend</v>
      </c>
      <c r="F48" s="21">
        <v>0</v>
      </c>
      <c r="G48" s="21" t="str">
        <v>Delhi</v>
      </c>
      <c r="H48" s="21" t="str">
        <v>Priyanka Madam</v>
      </c>
      <c r="I48" s="21" t="str">
        <v>Local</v>
      </c>
      <c r="K48" s="21">
        <f t="shared" si="2"/>
        <v>4</v>
      </c>
      <c r="L48" s="21" t="str">
        <v>Stock</v>
      </c>
      <c r="M48" s="21">
        <v>-20</v>
      </c>
      <c r="N48" s="21" t="str">
        <v>DHARMACON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4</v>
      </c>
    </row>
    <row r="49" spans="1:19" x14ac:dyDescent="0.25">
      <c r="A49" s="21">
        <v>157305</v>
      </c>
      <c r="B49" s="21">
        <v>1</v>
      </c>
      <c r="C49" s="21" t="str">
        <v>IGIB</v>
      </c>
      <c r="D49" s="21">
        <v>4</v>
      </c>
      <c r="E49" s="21" t="str">
        <v>BioLegend</v>
      </c>
      <c r="F49" s="21">
        <v>0</v>
      </c>
      <c r="G49" s="21" t="str">
        <v>Delhi</v>
      </c>
      <c r="H49" s="21" t="str">
        <v>Priyanka Madam</v>
      </c>
      <c r="I49" s="21" t="str">
        <v>Local</v>
      </c>
      <c r="K49" s="21">
        <f t="shared" si="2"/>
        <v>168</v>
      </c>
      <c r="L49" s="21" t="str">
        <v>Stock</v>
      </c>
      <c r="M49" s="21" t="str">
        <v>RT</v>
      </c>
      <c r="N49" s="21" t="str">
        <v>BioLegend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168</v>
      </c>
    </row>
    <row r="50" spans="1:19" x14ac:dyDescent="0.25">
      <c r="A50" s="21">
        <v>379210</v>
      </c>
      <c r="B50" s="21">
        <v>1</v>
      </c>
      <c r="C50" s="21" t="str">
        <v>IGIB</v>
      </c>
      <c r="D50" s="21">
        <v>4</v>
      </c>
      <c r="E50" s="21" t="str">
        <v>BioLegend</v>
      </c>
      <c r="F50" s="21">
        <v>0</v>
      </c>
      <c r="G50" s="21" t="str">
        <v>Delhi</v>
      </c>
      <c r="H50" s="21" t="str">
        <v>Priyanka Madam</v>
      </c>
      <c r="I50" s="21" t="str">
        <v>Local</v>
      </c>
      <c r="K50" s="55">
        <f t="shared" si="2"/>
        <v>1</v>
      </c>
      <c r="L50" s="55" t="str">
        <v>Stock</v>
      </c>
      <c r="M50" s="55">
        <v>-20</v>
      </c>
      <c r="N50" s="55" t="str">
        <v>TargetMol</v>
      </c>
      <c r="O50" s="55" t="str">
        <v>EXTRA RECEIVED</v>
      </c>
      <c r="P50" s="55" t="str">
        <v>STOCK</v>
      </c>
      <c r="Q50" s="55" t="str">
        <v>Stock</v>
      </c>
      <c r="R50" s="55" t="str">
        <v>STOCK</v>
      </c>
      <c r="S50" s="55">
        <f t="shared" si="3"/>
        <v>1</v>
      </c>
    </row>
    <row r="51" spans="1:19" x14ac:dyDescent="0.25">
      <c r="A51" s="21">
        <v>663104</v>
      </c>
      <c r="B51" s="21">
        <v>1</v>
      </c>
      <c r="C51" s="21" t="str">
        <v>IISC</v>
      </c>
      <c r="D51" s="21">
        <v>4</v>
      </c>
      <c r="E51" s="21" t="str">
        <v>BioLegend</v>
      </c>
      <c r="F51" s="21">
        <v>0</v>
      </c>
      <c r="G51" s="21" t="str">
        <v>Banglore</v>
      </c>
      <c r="H51" s="21" t="str">
        <v>pending purchase order</v>
      </c>
      <c r="I51" s="21" t="str">
        <v>OutStation</v>
      </c>
      <c r="K51" s="21">
        <f t="shared" si="2"/>
        <v>6</v>
      </c>
      <c r="L51" s="21" t="str">
        <v>STOCK</v>
      </c>
      <c r="M51" s="21">
        <v>-20</v>
      </c>
      <c r="N51" s="21" t="str">
        <v>BellBrook</v>
      </c>
      <c r="O51" s="21">
        <v>0</v>
      </c>
      <c r="P51" s="21" t="str">
        <v>STOCK</v>
      </c>
      <c r="Q51" s="21" t="str">
        <v>STOCK</v>
      </c>
      <c r="R51" s="21" t="str">
        <v>STOCK</v>
      </c>
      <c r="S51" s="21">
        <f t="shared" si="3"/>
        <v>6</v>
      </c>
    </row>
    <row r="52" spans="1:19" x14ac:dyDescent="0.25">
      <c r="A52" s="21">
        <v>101206</v>
      </c>
      <c r="B52" s="21">
        <v>1</v>
      </c>
      <c r="C52" s="21" t="str">
        <v>IISER BHOPAL</v>
      </c>
      <c r="D52" s="21">
        <v>4</v>
      </c>
      <c r="E52" s="21" t="str">
        <v>BIOLEGEND</v>
      </c>
      <c r="F52" s="21">
        <v>0</v>
      </c>
      <c r="G52" s="21" t="str">
        <v>Bhopal</v>
      </c>
      <c r="H52" s="21" t="str">
        <v>On Hold (Priyanka madam)</v>
      </c>
      <c r="I52" s="21" t="str">
        <v>OutStation</v>
      </c>
      <c r="K52" s="55">
        <f t="shared" si="2"/>
        <v>2</v>
      </c>
      <c r="L52" s="55" t="str">
        <v>Stock</v>
      </c>
      <c r="M52" s="55" t="str">
        <v>rt</v>
      </c>
      <c r="N52" s="55" t="str">
        <v>BOSTER</v>
      </c>
      <c r="O52" s="55" t="str">
        <v>(20 SLIDES AT NII DC NO. 222 AND 223 DATED 10-12-25)</v>
      </c>
      <c r="P52" s="55" t="str">
        <v>STOCK</v>
      </c>
      <c r="Q52" s="55" t="str">
        <v>Stock (Sample) Priyanka madam</v>
      </c>
      <c r="R52" s="55" t="str">
        <v>STOCK</v>
      </c>
      <c r="S52" s="55">
        <f t="shared" si="3"/>
        <v>2</v>
      </c>
    </row>
    <row r="53" spans="1:19" x14ac:dyDescent="0.25">
      <c r="A53" s="21">
        <v>103039</v>
      </c>
      <c r="B53" s="21">
        <v>1</v>
      </c>
      <c r="C53" s="21" t="str">
        <v>IISER BHOPAL</v>
      </c>
      <c r="D53" s="21">
        <v>4</v>
      </c>
      <c r="E53" s="21" t="str">
        <v>BIOLEGEND</v>
      </c>
      <c r="F53" s="21">
        <v>0</v>
      </c>
      <c r="G53" s="21" t="str">
        <v>Bhopal</v>
      </c>
      <c r="H53" s="21" t="str">
        <v>On Hold (Priyanka madam)</v>
      </c>
      <c r="I53" s="21" t="str">
        <v>OutStation</v>
      </c>
      <c r="K53" s="21">
        <f t="shared" si="2"/>
        <v>2</v>
      </c>
      <c r="L53" s="21" t="str">
        <v>STOCK</v>
      </c>
      <c r="M53" s="21">
        <v>4</v>
      </c>
      <c r="N53" s="21" t="str">
        <v>BioLegend</v>
      </c>
      <c r="O53" s="21">
        <v>0</v>
      </c>
      <c r="P53" s="21" t="str">
        <v>STOCK</v>
      </c>
      <c r="Q53" s="21" t="str">
        <v>STOCK FOR AURIGINE ONCO</v>
      </c>
      <c r="R53" s="21" t="str">
        <v>STOCK</v>
      </c>
      <c r="S53" s="21">
        <f t="shared" si="3"/>
        <v>2</v>
      </c>
    </row>
    <row r="54" spans="1:19" x14ac:dyDescent="0.25">
      <c r="A54" s="21">
        <v>104729</v>
      </c>
      <c r="B54" s="21">
        <v>1</v>
      </c>
      <c r="C54" s="21" t="str">
        <v>IISER BHOPAL</v>
      </c>
      <c r="D54" s="21">
        <v>4</v>
      </c>
      <c r="E54" s="21" t="str">
        <v>BIOLEGEND</v>
      </c>
      <c r="F54" s="21">
        <v>0</v>
      </c>
      <c r="G54" s="21" t="str">
        <v>Bhopal</v>
      </c>
      <c r="H54" s="21" t="str">
        <v>On Hold (Priyanka madam)</v>
      </c>
      <c r="I54" s="21" t="str">
        <v>OutStation</v>
      </c>
      <c r="K54" s="21">
        <f t="shared" si="2"/>
        <v>1</v>
      </c>
      <c r="L54" s="21" t="str">
        <v>STOCK</v>
      </c>
      <c r="M54" s="21">
        <v>4</v>
      </c>
      <c r="N54" s="21" t="str">
        <v>BETHYL</v>
      </c>
      <c r="O54" s="21">
        <v>0</v>
      </c>
      <c r="P54" s="21" t="str">
        <v>STOCK</v>
      </c>
      <c r="Q54" s="21" t="str">
        <v>Stock</v>
      </c>
      <c r="R54" s="21" t="str">
        <v>STOCK</v>
      </c>
      <c r="S54" s="21">
        <f t="shared" si="3"/>
        <v>1</v>
      </c>
    </row>
    <row r="55" spans="1:19" x14ac:dyDescent="0.25">
      <c r="A55" s="21">
        <v>105606</v>
      </c>
      <c r="B55" s="21">
        <v>1</v>
      </c>
      <c r="C55" s="21" t="str">
        <v>IISER BHOPAL</v>
      </c>
      <c r="D55" s="21">
        <v>4</v>
      </c>
      <c r="E55" s="21" t="str">
        <v>BIOLEGEND</v>
      </c>
      <c r="F55" s="21">
        <v>0</v>
      </c>
      <c r="G55" s="21" t="str">
        <v>Bhopal</v>
      </c>
      <c r="H55" s="21" t="str">
        <v>On Hold (Priyanka madam)</v>
      </c>
      <c r="I55" s="21" t="str">
        <v>OutStation</v>
      </c>
      <c r="K55" s="21">
        <f t="shared" si="2"/>
        <v>1</v>
      </c>
      <c r="L55" s="21" t="str">
        <v>Stock</v>
      </c>
      <c r="M55" s="21">
        <v>4</v>
      </c>
      <c r="N55" s="21" t="str">
        <v>Unknown</v>
      </c>
      <c r="O55" s="21" t="str">
        <v>Received by Deepak / From Sharda University</v>
      </c>
      <c r="P55" s="21" t="str">
        <v>STOCK</v>
      </c>
      <c r="Q55" s="21" t="str">
        <v>From Sharda University/  By Deepak</v>
      </c>
      <c r="R55" s="21" t="str">
        <v>STOCK</v>
      </c>
      <c r="S55" s="21">
        <f t="shared" si="3"/>
        <v>1</v>
      </c>
    </row>
    <row r="56" spans="1:19" x14ac:dyDescent="0.25">
      <c r="A56" s="21">
        <v>106315</v>
      </c>
      <c r="B56" s="21">
        <v>1</v>
      </c>
      <c r="C56" s="21" t="str">
        <v>IISER BHOPAL</v>
      </c>
      <c r="D56" s="21">
        <v>4</v>
      </c>
      <c r="E56" s="21" t="str">
        <v>BIOLEGEND</v>
      </c>
      <c r="F56" s="21">
        <v>0</v>
      </c>
      <c r="G56" s="21" t="str">
        <v>Bhopal</v>
      </c>
      <c r="H56" s="21" t="str">
        <v>On Hold (Priyanka madam)</v>
      </c>
      <c r="I56" s="21" t="str">
        <v>OutStation</v>
      </c>
      <c r="K56" s="21">
        <f t="shared" si="2"/>
        <v>56</v>
      </c>
      <c r="L56" s="21" t="str">
        <v>THSTI</v>
      </c>
      <c r="M56" s="21">
        <v>4</v>
      </c>
      <c r="N56" s="21" t="str">
        <v>BioLegend</v>
      </c>
      <c r="O56" s="21">
        <v>0</v>
      </c>
      <c r="P56" s="21" t="str">
        <v>Faridabad</v>
      </c>
      <c r="Q56" s="21" t="str">
        <v>Priyanka Madam</v>
      </c>
      <c r="R56" s="21" t="str">
        <v>Local</v>
      </c>
      <c r="S56" s="21">
        <f t="shared" si="3"/>
        <v>56</v>
      </c>
    </row>
    <row r="57" spans="1:19" x14ac:dyDescent="0.25">
      <c r="A57" s="21">
        <v>107643</v>
      </c>
      <c r="B57" s="21">
        <v>1</v>
      </c>
      <c r="C57" s="21" t="str">
        <v>IISER BHOPAL</v>
      </c>
      <c r="D57" s="21">
        <v>4</v>
      </c>
      <c r="E57" s="21" t="str">
        <v>BIOLEGEND</v>
      </c>
      <c r="F57" s="21">
        <v>0</v>
      </c>
      <c r="G57" s="21" t="str">
        <v>Bhopal</v>
      </c>
      <c r="H57" s="21" t="str">
        <v>On Hold (Priyanka madam)</v>
      </c>
      <c r="I57" s="21" t="str">
        <v>OutStation</v>
      </c>
      <c r="K57" s="21">
        <f t="shared" si="2"/>
        <v>1</v>
      </c>
      <c r="L57" s="21" t="str">
        <v>THSTI</v>
      </c>
      <c r="M57" s="21">
        <v>4</v>
      </c>
      <c r="N57" s="21" t="str">
        <v>BioLegend</v>
      </c>
      <c r="O57" s="21">
        <v>0</v>
      </c>
      <c r="P57" s="21" t="str">
        <v>Faridabad</v>
      </c>
      <c r="Q57" s="21" t="str">
        <v>Monday</v>
      </c>
      <c r="R57" s="21" t="str">
        <v>Local</v>
      </c>
      <c r="S57" s="21">
        <f t="shared" si="3"/>
        <v>1</v>
      </c>
    </row>
    <row r="58" spans="1:19" x14ac:dyDescent="0.25">
      <c r="A58" s="21">
        <v>116119</v>
      </c>
      <c r="B58" s="21">
        <v>1</v>
      </c>
      <c r="C58" s="21" t="str">
        <v>IISER BHOPAL</v>
      </c>
      <c r="D58" s="21">
        <v>4</v>
      </c>
      <c r="E58" s="21" t="str">
        <v>BIOLEGEND</v>
      </c>
      <c r="F58" s="21">
        <v>0</v>
      </c>
      <c r="G58" s="21" t="str">
        <v>Bhopal</v>
      </c>
      <c r="H58" s="21" t="str">
        <v>On Hold (Priyanka madam)</v>
      </c>
      <c r="I58" s="21" t="str">
        <v>OutStation</v>
      </c>
      <c r="K58" s="21">
        <f t="shared" si="2"/>
        <v>4</v>
      </c>
      <c r="L58" s="21" t="str">
        <v>UNKNOWN</v>
      </c>
      <c r="M58" s="21">
        <v>4</v>
      </c>
      <c r="N58" s="21" t="str">
        <v>BioLegend</v>
      </c>
      <c r="O58" s="21" t="str">
        <v>Demo Kit Mohan Sir (740811, 741146) 2 pcs Kit</v>
      </c>
      <c r="P58" s="21" t="str">
        <v>Unknown</v>
      </c>
      <c r="Q58" s="21" t="str">
        <v>Mohan Sir, (Demo)</v>
      </c>
      <c r="R58" s="21" t="str">
        <v>Unknown</v>
      </c>
      <c r="S58" s="21">
        <f t="shared" si="3"/>
        <v>4</v>
      </c>
    </row>
    <row r="59" spans="1:19" x14ac:dyDescent="0.25">
      <c r="A59" s="21">
        <v>117329</v>
      </c>
      <c r="B59" s="21">
        <v>1</v>
      </c>
      <c r="C59" s="21" t="str">
        <v>IISER BHOPAL</v>
      </c>
      <c r="D59" s="21">
        <v>4</v>
      </c>
      <c r="E59" s="21" t="str">
        <v>BIOLEGEND</v>
      </c>
      <c r="F59" s="21">
        <v>0</v>
      </c>
      <c r="G59" s="21" t="str">
        <v>Bhopal</v>
      </c>
      <c r="H59" s="21" t="str">
        <v>On Hold (Priyanka madam)</v>
      </c>
      <c r="I59" s="21" t="str">
        <v>OutStation</v>
      </c>
      <c r="K59" s="21">
        <f t="shared" si="2"/>
        <v>1</v>
      </c>
      <c r="L59" s="21" t="str">
        <v>Unknown</v>
      </c>
      <c r="M59" s="21" t="str">
        <v>RT</v>
      </c>
      <c r="N59" s="21" t="str">
        <v>BioLegend</v>
      </c>
      <c r="O59" s="21" t="str">
        <v>Mohn Sir (Sample) Aurigine Onco</v>
      </c>
      <c r="P59" s="21" t="str">
        <v>Unknown</v>
      </c>
      <c r="Q59" s="21" t="str">
        <v>Mohan sir,(Sample) Aurigine Onco</v>
      </c>
      <c r="R59" s="21" t="str">
        <v>Unknown</v>
      </c>
      <c r="S59" s="21">
        <f t="shared" si="3"/>
        <v>1</v>
      </c>
    </row>
    <row r="60" spans="1:19" x14ac:dyDescent="0.25">
      <c r="A60" s="21">
        <v>122023</v>
      </c>
      <c r="B60" s="21">
        <v>1</v>
      </c>
      <c r="C60" s="21" t="str">
        <v>IISER BHOPAL</v>
      </c>
      <c r="D60" s="21">
        <v>4</v>
      </c>
      <c r="E60" s="21" t="str">
        <v>BIOLEGEND</v>
      </c>
      <c r="F60" s="21">
        <v>0</v>
      </c>
      <c r="G60" s="21" t="str">
        <v>Bhopal</v>
      </c>
      <c r="H60" s="21" t="str">
        <v>On Hold (Priyanka madam)</v>
      </c>
      <c r="I60" s="21" t="str">
        <v>OutStation</v>
      </c>
      <c r="K60" s="21">
        <f t="shared" si="2"/>
        <v>1</v>
      </c>
      <c r="L60" s="21" t="str">
        <v>Unknown</v>
      </c>
      <c r="M60" s="21">
        <v>4</v>
      </c>
      <c r="N60" s="21" t="str">
        <v>BioLegend</v>
      </c>
      <c r="O60" s="21" t="str">
        <v>Mohn Sir (Sample) Aurigine Onco</v>
      </c>
      <c r="P60" s="21" t="str">
        <v>Unknown</v>
      </c>
      <c r="Q60" s="21" t="str">
        <v>Mohan sir,(Sample) Aurigine Onco</v>
      </c>
      <c r="R60" s="21" t="str">
        <v>Unknown</v>
      </c>
      <c r="S60" s="21">
        <f t="shared" si="3"/>
        <v>1</v>
      </c>
    </row>
    <row r="61" spans="1:19" x14ac:dyDescent="0.25">
      <c r="A61" s="21">
        <v>123133</v>
      </c>
      <c r="B61" s="21">
        <v>1</v>
      </c>
      <c r="C61" s="21" t="str">
        <v>IISER BHOPAL</v>
      </c>
      <c r="D61" s="21">
        <v>4</v>
      </c>
      <c r="E61" s="21" t="str">
        <v>BIOLEGEND</v>
      </c>
      <c r="F61" s="21">
        <v>0</v>
      </c>
      <c r="G61" s="21" t="str">
        <v>Bhopal</v>
      </c>
      <c r="H61" s="21" t="str">
        <v>On Hold (Priyanka madam)</v>
      </c>
      <c r="I61" s="21" t="str">
        <v>OutStation</v>
      </c>
      <c r="K61" s="21">
        <f t="shared" si="2"/>
        <v>1</v>
      </c>
      <c r="L61" s="21" t="str">
        <v>Unknown</v>
      </c>
      <c r="M61" s="21">
        <v>4</v>
      </c>
      <c r="N61" s="21" t="str">
        <v>BioLegend</v>
      </c>
      <c r="O61" s="21">
        <v>0</v>
      </c>
      <c r="P61" s="21" t="str">
        <v>Unknown</v>
      </c>
      <c r="Q61" s="21" t="str">
        <v>Sample Mohan Sir</v>
      </c>
      <c r="R61" s="21" t="str">
        <v>Unknown</v>
      </c>
      <c r="S61" s="21">
        <f t="shared" si="3"/>
        <v>1</v>
      </c>
    </row>
    <row r="62" spans="1:19" x14ac:dyDescent="0.25">
      <c r="A62" s="21">
        <v>126511</v>
      </c>
      <c r="B62" s="21">
        <v>1</v>
      </c>
      <c r="C62" s="21" t="str">
        <v>IISER BHOPAL</v>
      </c>
      <c r="D62" s="21">
        <v>4</v>
      </c>
      <c r="E62" s="21" t="str">
        <v>BIOLEGEND</v>
      </c>
      <c r="F62" s="21">
        <v>0</v>
      </c>
      <c r="G62" s="21" t="str">
        <v>Bhopal</v>
      </c>
      <c r="H62" s="21" t="str">
        <v>On Hold (Priyanka madam)</v>
      </c>
      <c r="I62" s="21" t="str">
        <v>OutStation</v>
      </c>
      <c r="K62" s="21">
        <f t="shared" si="2"/>
        <v>2</v>
      </c>
      <c r="L62" s="21" t="str">
        <v>VPCI</v>
      </c>
      <c r="M62" s="21">
        <v>-20</v>
      </c>
      <c r="N62" s="21" t="str">
        <v>Dharmacon</v>
      </c>
      <c r="O62" s="21">
        <v>0</v>
      </c>
      <c r="P62" s="21" t="str">
        <v>DELHI</v>
      </c>
      <c r="Q62" s="21" t="str">
        <v>Priyanka Madam</v>
      </c>
      <c r="R62" s="21" t="str">
        <v>Local</v>
      </c>
      <c r="S62" s="21">
        <f t="shared" si="3"/>
        <v>2</v>
      </c>
    </row>
    <row r="63" spans="1:19" x14ac:dyDescent="0.25">
      <c r="A63" s="21">
        <v>127215</v>
      </c>
      <c r="B63" s="21">
        <v>1</v>
      </c>
      <c r="C63" s="21" t="str">
        <v>IISER BHOPAL</v>
      </c>
      <c r="D63" s="21">
        <v>4</v>
      </c>
      <c r="E63" s="21" t="str">
        <v>BIOLEGEND</v>
      </c>
      <c r="F63" s="21">
        <v>0</v>
      </c>
      <c r="G63" s="21" t="str">
        <v>Bhopal</v>
      </c>
      <c r="H63" s="21" t="str">
        <v>On Hold (Priyanka madam)</v>
      </c>
      <c r="I63" s="21" t="str">
        <v>OutStation</v>
      </c>
      <c r="K63" s="21">
        <f t="shared" si="2"/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f t="shared" si="3"/>
        <v>0</v>
      </c>
    </row>
    <row r="64" spans="1:19" x14ac:dyDescent="0.25">
      <c r="A64" s="21">
        <v>128035</v>
      </c>
      <c r="B64" s="21">
        <v>1</v>
      </c>
      <c r="C64" s="21" t="str">
        <v>IISER BHOPAL</v>
      </c>
      <c r="D64" s="21">
        <v>4</v>
      </c>
      <c r="E64" s="21" t="str">
        <v>BIOLEGEND</v>
      </c>
      <c r="F64" s="21">
        <v>0</v>
      </c>
      <c r="G64" s="21" t="str">
        <v>Bhopal</v>
      </c>
      <c r="H64" s="21" t="str">
        <v>On Hold (Priyanka madam)</v>
      </c>
      <c r="I64" s="21" t="str">
        <v>OutStation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>
        <v>134021</v>
      </c>
      <c r="B65" s="21">
        <v>1</v>
      </c>
      <c r="C65" s="21" t="str">
        <v>IISER BHOPAL</v>
      </c>
      <c r="D65" s="21">
        <v>4</v>
      </c>
      <c r="E65" s="21" t="str">
        <v>BIOLEGEND</v>
      </c>
      <c r="F65" s="21">
        <v>0</v>
      </c>
      <c r="G65" s="21" t="str">
        <v>Bhopal</v>
      </c>
      <c r="H65" s="21" t="str">
        <v>On Hold (Priyanka madam)</v>
      </c>
      <c r="I65" s="21" t="str">
        <v>OutStation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135219</v>
      </c>
      <c r="B66" s="21">
        <v>1</v>
      </c>
      <c r="C66" s="21" t="str">
        <v>IISER BHOPAL</v>
      </c>
      <c r="D66" s="21">
        <v>4</v>
      </c>
      <c r="E66" s="21" t="str">
        <v>BIOLEGEND</v>
      </c>
      <c r="F66" s="21">
        <v>0</v>
      </c>
      <c r="G66" s="21" t="str">
        <v>Bhopal</v>
      </c>
      <c r="H66" s="21" t="str">
        <v>On Hold (Priyanka madam)</v>
      </c>
      <c r="I66" s="21" t="str">
        <v>OutStation</v>
      </c>
      <c r="K66" s="21">
        <f t="shared" ref="K66:K9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97" si="5">SUMIFS(B:B,C:C, L66,D:D, M66,E:E, N66,F:F, O66,G:G, P66,H:H, Q66)</f>
        <v>0</v>
      </c>
    </row>
    <row r="67" spans="1:19" x14ac:dyDescent="0.25">
      <c r="A67" s="21">
        <v>137017</v>
      </c>
      <c r="B67" s="21">
        <v>1</v>
      </c>
      <c r="C67" s="21" t="str">
        <v>IISER BHOPAL</v>
      </c>
      <c r="D67" s="21">
        <v>4</v>
      </c>
      <c r="E67" s="21" t="str">
        <v>BIOLEGEND</v>
      </c>
      <c r="F67" s="21">
        <v>0</v>
      </c>
      <c r="G67" s="21" t="str">
        <v>Bhopal</v>
      </c>
      <c r="H67" s="21" t="str">
        <v>On Hold (Priyanka madam)</v>
      </c>
      <c r="I67" s="21" t="str">
        <v>OutStation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138427</v>
      </c>
      <c r="B68" s="21">
        <v>1</v>
      </c>
      <c r="C68" s="21" t="str">
        <v>IISER BHOPAL</v>
      </c>
      <c r="D68" s="21">
        <v>4</v>
      </c>
      <c r="E68" s="21" t="str">
        <v>BIOLEGEND</v>
      </c>
      <c r="F68" s="21">
        <v>0</v>
      </c>
      <c r="G68" s="21" t="str">
        <v>Bhopal</v>
      </c>
      <c r="H68" s="21" t="str">
        <v>On Hold (Priyanka madam)</v>
      </c>
      <c r="I68" s="21" t="str">
        <v>OutStation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141716</v>
      </c>
      <c r="B69" s="21">
        <v>1</v>
      </c>
      <c r="C69" s="21" t="str">
        <v>IISER BHOPAL</v>
      </c>
      <c r="D69" s="21">
        <v>4</v>
      </c>
      <c r="E69" s="21" t="str">
        <v>BIOLEGEND</v>
      </c>
      <c r="F69" s="21">
        <v>0</v>
      </c>
      <c r="G69" s="21" t="str">
        <v>Bhopal</v>
      </c>
      <c r="H69" s="21" t="str">
        <v>On Hold (Priyanka madam)</v>
      </c>
      <c r="I69" s="21" t="str">
        <v>OutStation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151227</v>
      </c>
      <c r="B70" s="21">
        <v>1</v>
      </c>
      <c r="C70" s="21" t="str">
        <v>IISER BHOPAL</v>
      </c>
      <c r="D70" s="21">
        <v>4</v>
      </c>
      <c r="E70" s="21" t="str">
        <v>BIOLEGEND</v>
      </c>
      <c r="F70" s="21">
        <v>0</v>
      </c>
      <c r="G70" s="21" t="str">
        <v>Bhopal</v>
      </c>
      <c r="H70" s="21" t="str">
        <v>On Hold (Priyanka madam)</v>
      </c>
      <c r="I70" s="21" t="str">
        <v>OutStation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152421</v>
      </c>
      <c r="B71" s="21">
        <v>1</v>
      </c>
      <c r="C71" s="21" t="str">
        <v>IISER BHOPAL</v>
      </c>
      <c r="D71" s="21">
        <v>4</v>
      </c>
      <c r="E71" s="21" t="str">
        <v>BIOLEGEND</v>
      </c>
      <c r="F71" s="21">
        <v>0</v>
      </c>
      <c r="G71" s="21" t="str">
        <v>Bhopal</v>
      </c>
      <c r="H71" s="21" t="str">
        <v>On Hold (Priyanka madam)</v>
      </c>
      <c r="I71" s="21" t="str">
        <v>OutStation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156908</v>
      </c>
      <c r="B72" s="21">
        <v>1</v>
      </c>
      <c r="C72" s="21" t="str">
        <v>IISER BHOPAL</v>
      </c>
      <c r="D72" s="21">
        <v>4</v>
      </c>
      <c r="E72" s="21" t="str">
        <v>BIOLEGEND</v>
      </c>
      <c r="F72" s="21">
        <v>0</v>
      </c>
      <c r="G72" s="21" t="str">
        <v>Bhopal</v>
      </c>
      <c r="H72" s="21" t="str">
        <v>On Hold (Priyanka madam)</v>
      </c>
      <c r="I72" s="21" t="str">
        <v>OutStation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>
        <v>304121</v>
      </c>
      <c r="B73" s="21">
        <v>1</v>
      </c>
      <c r="C73" s="21" t="str">
        <v>IISER BHOPAL</v>
      </c>
      <c r="D73" s="21">
        <v>4</v>
      </c>
      <c r="E73" s="21" t="str">
        <v>BIOLEGEND</v>
      </c>
      <c r="F73" s="21">
        <v>0</v>
      </c>
      <c r="G73" s="21" t="str">
        <v>Bhopal</v>
      </c>
      <c r="H73" s="21" t="str">
        <v>On Hold (Priyanka madam)</v>
      </c>
      <c r="I73" s="21" t="str">
        <v>OutStation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304237</v>
      </c>
      <c r="B74" s="21">
        <v>1</v>
      </c>
      <c r="C74" s="21" t="str">
        <v>IISER BHOPAL</v>
      </c>
      <c r="D74" s="21">
        <v>4</v>
      </c>
      <c r="E74" s="21" t="str">
        <v>BIOLEGEND</v>
      </c>
      <c r="F74" s="21">
        <v>0</v>
      </c>
      <c r="G74" s="21" t="str">
        <v>Bhopal</v>
      </c>
      <c r="H74" s="21" t="str">
        <v>On Hold (Priyanka madam)</v>
      </c>
      <c r="I74" s="21" t="str">
        <v>OutStation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>
        <v>310925</v>
      </c>
      <c r="B75" s="21">
        <v>1</v>
      </c>
      <c r="C75" s="21" t="str">
        <v>IISER BHOPAL</v>
      </c>
      <c r="D75" s="21">
        <v>4</v>
      </c>
      <c r="E75" s="21" t="str">
        <v>BIOLEGEND</v>
      </c>
      <c r="F75" s="21">
        <v>0</v>
      </c>
      <c r="G75" s="21" t="str">
        <v>Bhopal</v>
      </c>
      <c r="H75" s="21" t="str">
        <v>On Hold (Priyanka madam)</v>
      </c>
      <c r="I75" s="21" t="str">
        <v>OutStation</v>
      </c>
      <c r="K75" s="55">
        <f t="shared" si="4"/>
        <v>0</v>
      </c>
      <c r="L75" s="55"/>
      <c r="M75" s="55"/>
      <c r="N75" s="55"/>
      <c r="O75" s="55"/>
      <c r="P75" s="55"/>
      <c r="Q75" s="55"/>
      <c r="R75" s="55"/>
      <c r="S75" s="55">
        <f t="shared" si="5"/>
        <v>0</v>
      </c>
    </row>
    <row r="76" spans="1:19" x14ac:dyDescent="0.25">
      <c r="A76" s="21">
        <v>339007</v>
      </c>
      <c r="B76" s="21">
        <v>1</v>
      </c>
      <c r="C76" s="21" t="str">
        <v>IISER BHOPAL</v>
      </c>
      <c r="D76" s="21">
        <v>4</v>
      </c>
      <c r="E76" s="21" t="str">
        <v>BIOLEGEND</v>
      </c>
      <c r="F76" s="21">
        <v>0</v>
      </c>
      <c r="G76" s="21" t="str">
        <v>Bhopal</v>
      </c>
      <c r="H76" s="21" t="str">
        <v>On Hold (Priyanka madam)</v>
      </c>
      <c r="I76" s="21" t="str">
        <v>OutStation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>
        <v>340009</v>
      </c>
      <c r="B77" s="21">
        <v>1</v>
      </c>
      <c r="C77" s="21" t="str">
        <v>IISER BHOPAL</v>
      </c>
      <c r="D77" s="21">
        <v>4</v>
      </c>
      <c r="E77" s="21" t="str">
        <v>BIOLEGEND</v>
      </c>
      <c r="F77" s="21">
        <v>0</v>
      </c>
      <c r="G77" s="21" t="str">
        <v>Bhopal</v>
      </c>
      <c r="H77" s="21" t="str">
        <v>On Hold (Priyanka madam)</v>
      </c>
      <c r="I77" s="21" t="str">
        <v>OutStation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344747</v>
      </c>
      <c r="B78" s="21">
        <v>1</v>
      </c>
      <c r="C78" s="21" t="str">
        <v>IISER BHOPAL</v>
      </c>
      <c r="D78" s="21">
        <v>4</v>
      </c>
      <c r="E78" s="21" t="str">
        <v>BIOLEGEND</v>
      </c>
      <c r="F78" s="21">
        <v>0</v>
      </c>
      <c r="G78" s="21" t="str">
        <v>Bhopal</v>
      </c>
      <c r="H78" s="21" t="str">
        <v>On Hold (Priyanka madam)</v>
      </c>
      <c r="I78" s="21" t="str">
        <v>OutStation</v>
      </c>
      <c r="K78" s="21">
        <f t="shared" si="4"/>
        <v>0</v>
      </c>
      <c r="L78" s="21"/>
      <c r="M78" s="21"/>
      <c r="N78" s="21"/>
      <c r="O78" s="21"/>
      <c r="P78" s="21"/>
      <c r="Q78" s="21"/>
      <c r="R78" s="21"/>
      <c r="S78" s="21">
        <f t="shared" si="5"/>
        <v>0</v>
      </c>
    </row>
    <row r="79" spans="1:19" x14ac:dyDescent="0.25">
      <c r="A79" s="21">
        <v>364115</v>
      </c>
      <c r="B79" s="21">
        <v>1</v>
      </c>
      <c r="C79" s="21" t="str">
        <v>IISER BHOPAL</v>
      </c>
      <c r="D79" s="21">
        <v>4</v>
      </c>
      <c r="E79" s="21" t="str">
        <v>BIOLEGEND</v>
      </c>
      <c r="F79" s="21">
        <v>0</v>
      </c>
      <c r="G79" s="21" t="str">
        <v>Bhopal</v>
      </c>
      <c r="H79" s="21" t="str">
        <v>On Hold (Priyanka madam)</v>
      </c>
      <c r="I79" s="21" t="str">
        <v>OutStation</v>
      </c>
      <c r="K79" s="21">
        <f t="shared" si="4"/>
        <v>0</v>
      </c>
      <c r="L79" s="21"/>
      <c r="M79" s="21"/>
      <c r="N79" s="21"/>
      <c r="O79" s="21"/>
      <c r="P79" s="21"/>
      <c r="Q79" s="21"/>
      <c r="R79" s="21"/>
      <c r="S79" s="21">
        <f t="shared" si="5"/>
        <v>0</v>
      </c>
    </row>
    <row r="80" spans="1:19" x14ac:dyDescent="0.25">
      <c r="A80" s="21">
        <v>364805</v>
      </c>
      <c r="B80" s="21">
        <v>1</v>
      </c>
      <c r="C80" s="21" t="str">
        <v>IISER BHOPAL</v>
      </c>
      <c r="D80" s="21">
        <v>4</v>
      </c>
      <c r="E80" s="21" t="str">
        <v>BIOLEGEND</v>
      </c>
      <c r="F80" s="21">
        <v>0</v>
      </c>
      <c r="G80" s="21" t="str">
        <v>Bhopal</v>
      </c>
      <c r="H80" s="21" t="str">
        <v>On Hold (Priyanka madam)</v>
      </c>
      <c r="I80" s="21" t="str">
        <v>OutStation</v>
      </c>
      <c r="K80" s="21">
        <f t="shared" si="4"/>
        <v>0</v>
      </c>
      <c r="L80" s="21"/>
      <c r="M80" s="21"/>
      <c r="N80" s="21"/>
      <c r="O80" s="21"/>
      <c r="P80" s="21"/>
      <c r="Q80" s="21"/>
      <c r="R80" s="21"/>
      <c r="S80" s="21">
        <f t="shared" si="5"/>
        <v>0</v>
      </c>
    </row>
    <row r="81" spans="1:19" x14ac:dyDescent="0.25">
      <c r="A81" s="21">
        <v>369611</v>
      </c>
      <c r="B81" s="21">
        <v>1</v>
      </c>
      <c r="C81" s="21" t="str">
        <v>IISER BHOPAL</v>
      </c>
      <c r="D81" s="21">
        <v>4</v>
      </c>
      <c r="E81" s="21" t="str">
        <v>BIOLEGEND</v>
      </c>
      <c r="F81" s="21">
        <v>0</v>
      </c>
      <c r="G81" s="21" t="str">
        <v>Bhopal</v>
      </c>
      <c r="H81" s="21" t="str">
        <v>On Hold (Priyanka madam)</v>
      </c>
      <c r="I81" s="21" t="str">
        <v>OutStation</v>
      </c>
      <c r="K81" s="21">
        <f t="shared" si="4"/>
        <v>0</v>
      </c>
      <c r="L81" s="21"/>
      <c r="M81" s="21"/>
      <c r="N81" s="21"/>
      <c r="O81" s="21"/>
      <c r="P81" s="21"/>
      <c r="Q81" s="21"/>
      <c r="R81" s="21"/>
      <c r="S81" s="21">
        <f t="shared" si="5"/>
        <v>0</v>
      </c>
    </row>
    <row r="82" spans="1:19" x14ac:dyDescent="0.25">
      <c r="A82" s="21">
        <v>379205</v>
      </c>
      <c r="B82" s="21">
        <v>1</v>
      </c>
      <c r="C82" s="21" t="str">
        <v>IISER BHOPAL</v>
      </c>
      <c r="D82" s="21">
        <v>4</v>
      </c>
      <c r="E82" s="21" t="str">
        <v>BIOLEGEND</v>
      </c>
      <c r="F82" s="21">
        <v>0</v>
      </c>
      <c r="G82" s="21" t="str">
        <v>Bhopal</v>
      </c>
      <c r="H82" s="21" t="str">
        <v>On Hold (Priyanka madam)</v>
      </c>
      <c r="I82" s="21" t="str">
        <v>OutStation</v>
      </c>
      <c r="K82" s="21">
        <f t="shared" si="4"/>
        <v>0</v>
      </c>
      <c r="L82" s="21"/>
      <c r="M82" s="21"/>
      <c r="N82" s="21"/>
      <c r="O82" s="21"/>
      <c r="P82" s="21"/>
      <c r="Q82" s="21"/>
      <c r="R82" s="21"/>
      <c r="S82" s="21">
        <f t="shared" si="5"/>
        <v>0</v>
      </c>
    </row>
    <row r="83" spans="1:19" x14ac:dyDescent="0.25">
      <c r="A83" s="21">
        <v>406410</v>
      </c>
      <c r="B83" s="21">
        <v>1</v>
      </c>
      <c r="C83" s="21" t="str">
        <v>IISER BHOPAL</v>
      </c>
      <c r="D83" s="21">
        <v>4</v>
      </c>
      <c r="E83" s="21" t="str">
        <v>BIOLEGEND</v>
      </c>
      <c r="F83" s="21" t="str">
        <v>FOC</v>
      </c>
      <c r="G83" s="21" t="str">
        <v>Bhopal</v>
      </c>
      <c r="H83" s="21" t="str">
        <v>On Hold (Priyanka madam)</v>
      </c>
      <c r="I83" s="21" t="str">
        <v>OutStation</v>
      </c>
      <c r="K83" s="21">
        <f t="shared" si="4"/>
        <v>0</v>
      </c>
      <c r="L83" s="21"/>
      <c r="M83" s="21"/>
      <c r="N83" s="21"/>
      <c r="O83" s="21"/>
      <c r="P83" s="21"/>
      <c r="Q83" s="21"/>
      <c r="R83" s="21"/>
      <c r="S83" s="21">
        <f t="shared" si="5"/>
        <v>0</v>
      </c>
    </row>
    <row r="84" spans="1:19" x14ac:dyDescent="0.25">
      <c r="A84" s="21">
        <v>420601</v>
      </c>
      <c r="B84" s="21">
        <v>1</v>
      </c>
      <c r="C84" s="21" t="str">
        <v>IISER BHOPAL</v>
      </c>
      <c r="D84" s="21">
        <v>4</v>
      </c>
      <c r="E84" s="21" t="str">
        <v>BIOLEGEND</v>
      </c>
      <c r="F84" s="21" t="str">
        <v>FOC</v>
      </c>
      <c r="G84" s="21" t="str">
        <v>Bhopal</v>
      </c>
      <c r="H84" s="21" t="str">
        <v>On Hold (Priyanka madam)</v>
      </c>
      <c r="I84" s="21" t="str">
        <v>OutStation</v>
      </c>
      <c r="K84" s="21">
        <f t="shared" si="4"/>
        <v>0</v>
      </c>
      <c r="L84" s="21"/>
      <c r="M84" s="21"/>
      <c r="N84" s="21"/>
      <c r="O84" s="21"/>
      <c r="P84" s="21"/>
      <c r="Q84" s="21"/>
      <c r="R84" s="21"/>
      <c r="S84" s="21">
        <f t="shared" si="5"/>
        <v>0</v>
      </c>
    </row>
    <row r="85" spans="1:19" x14ac:dyDescent="0.25">
      <c r="A85" s="21">
        <v>420801</v>
      </c>
      <c r="B85" s="21">
        <v>1</v>
      </c>
      <c r="C85" s="21" t="str">
        <v>IISER BHOPAL</v>
      </c>
      <c r="D85" s="21">
        <v>4</v>
      </c>
      <c r="E85" s="21" t="str">
        <v>BIOLEGEND</v>
      </c>
      <c r="F85" s="21" t="str">
        <v>FOC</v>
      </c>
      <c r="G85" s="21" t="str">
        <v>Bhopal</v>
      </c>
      <c r="H85" s="21" t="str">
        <v>On Hold (Priyanka madam)</v>
      </c>
      <c r="I85" s="21" t="str">
        <v>OutStation</v>
      </c>
      <c r="K85" s="21">
        <f t="shared" si="4"/>
        <v>0</v>
      </c>
      <c r="L85" s="21"/>
      <c r="M85" s="21"/>
      <c r="N85" s="21"/>
      <c r="O85" s="21"/>
      <c r="P85" s="21"/>
      <c r="Q85" s="21"/>
      <c r="R85" s="21"/>
      <c r="S85" s="21">
        <f t="shared" si="5"/>
        <v>0</v>
      </c>
    </row>
    <row r="86" spans="1:19" x14ac:dyDescent="0.25">
      <c r="A86" s="21">
        <v>421002</v>
      </c>
      <c r="B86" s="21">
        <v>1</v>
      </c>
      <c r="C86" s="21" t="str">
        <v>IISER BHOPAL</v>
      </c>
      <c r="D86" s="21">
        <v>4</v>
      </c>
      <c r="E86" s="21" t="str">
        <v>BIOLEGEND</v>
      </c>
      <c r="F86" s="21" t="str">
        <v>FOC</v>
      </c>
      <c r="G86" s="21" t="str">
        <v>Bhopal</v>
      </c>
      <c r="H86" s="21" t="str">
        <v>On Hold (Priyanka madam)</v>
      </c>
      <c r="I86" s="21" t="str">
        <v>OutStation</v>
      </c>
      <c r="K86" s="21">
        <f t="shared" si="4"/>
        <v>0</v>
      </c>
      <c r="L86" s="21"/>
      <c r="M86" s="21"/>
      <c r="N86" s="21"/>
      <c r="O86" s="21"/>
      <c r="P86" s="21"/>
      <c r="Q86" s="21"/>
      <c r="R86" s="21"/>
      <c r="S86" s="21">
        <f t="shared" si="5"/>
        <v>0</v>
      </c>
    </row>
    <row r="87" spans="1:19" x14ac:dyDescent="0.25">
      <c r="A87" s="21">
        <v>423301</v>
      </c>
      <c r="B87" s="21">
        <v>1</v>
      </c>
      <c r="C87" s="21" t="str">
        <v>IISER BHOPAL</v>
      </c>
      <c r="D87" s="21">
        <v>-20</v>
      </c>
      <c r="E87" s="21" t="str">
        <v>BIOLEGEND</v>
      </c>
      <c r="F87" s="21">
        <v>0</v>
      </c>
      <c r="G87" s="21" t="str">
        <v>Bhopal</v>
      </c>
      <c r="H87" s="21" t="str">
        <v>On Hold (Priyanka madam)</v>
      </c>
      <c r="I87" s="21" t="str">
        <v>OutStation</v>
      </c>
      <c r="K87" s="21">
        <f t="shared" si="4"/>
        <v>0</v>
      </c>
      <c r="L87" s="21"/>
      <c r="M87" s="21"/>
      <c r="N87" s="21"/>
      <c r="O87" s="21"/>
      <c r="P87" s="21"/>
      <c r="Q87" s="21"/>
      <c r="R87" s="21"/>
      <c r="S87" s="21">
        <f t="shared" si="5"/>
        <v>0</v>
      </c>
    </row>
    <row r="88" spans="1:19" x14ac:dyDescent="0.25">
      <c r="A88" s="21">
        <v>500345</v>
      </c>
      <c r="B88" s="21">
        <v>1</v>
      </c>
      <c r="C88" s="21" t="str">
        <v>IISER BHOPAL</v>
      </c>
      <c r="D88" s="21">
        <v>4</v>
      </c>
      <c r="E88" s="21" t="str">
        <v>BIOLEGEND</v>
      </c>
      <c r="F88" s="21">
        <v>0</v>
      </c>
      <c r="G88" s="21" t="str">
        <v>Bhopal</v>
      </c>
      <c r="H88" s="21" t="str">
        <v>On Hold (Priyanka madam)</v>
      </c>
      <c r="I88" s="21" t="str">
        <v>OutStation</v>
      </c>
      <c r="K88" s="21">
        <f t="shared" si="4"/>
        <v>0</v>
      </c>
      <c r="L88" s="21"/>
      <c r="M88" s="21"/>
      <c r="N88" s="21"/>
      <c r="O88" s="21"/>
      <c r="P88" s="21"/>
      <c r="Q88" s="21"/>
      <c r="R88" s="21"/>
      <c r="S88" s="21">
        <f t="shared" si="5"/>
        <v>0</v>
      </c>
    </row>
    <row r="89" spans="1:19" x14ac:dyDescent="0.25">
      <c r="A89" s="21">
        <v>500847</v>
      </c>
      <c r="B89" s="21">
        <v>1</v>
      </c>
      <c r="C89" s="21" t="str">
        <v>IISER BHOPAL</v>
      </c>
      <c r="D89" s="21">
        <v>4</v>
      </c>
      <c r="E89" s="21" t="str">
        <v>BIOLEGEND</v>
      </c>
      <c r="F89" s="21">
        <v>0</v>
      </c>
      <c r="G89" s="21" t="str">
        <v>Bhopal</v>
      </c>
      <c r="H89" s="21" t="str">
        <v>On Hold (Priyanka madam)</v>
      </c>
      <c r="I89" s="21" t="str">
        <v>OutStation</v>
      </c>
      <c r="K89" s="21">
        <f t="shared" si="4"/>
        <v>0</v>
      </c>
      <c r="L89" s="21"/>
      <c r="M89" s="21"/>
      <c r="N89" s="21"/>
      <c r="O89" s="21"/>
      <c r="P89" s="21"/>
      <c r="Q89" s="21"/>
      <c r="R89" s="21"/>
      <c r="S89" s="21">
        <f t="shared" si="5"/>
        <v>0</v>
      </c>
    </row>
    <row r="90" spans="1:19" x14ac:dyDescent="0.25">
      <c r="A90" s="21">
        <v>505031</v>
      </c>
      <c r="B90" s="21">
        <v>1</v>
      </c>
      <c r="C90" s="21" t="str">
        <v>IISER BHOPAL</v>
      </c>
      <c r="D90" s="21">
        <v>4</v>
      </c>
      <c r="E90" s="21" t="str">
        <v>BIOLEGEND</v>
      </c>
      <c r="F90" s="21">
        <v>0</v>
      </c>
      <c r="G90" s="21" t="str">
        <v>Bhopal</v>
      </c>
      <c r="H90" s="21" t="str">
        <v>On Hold (Priyanka madam)</v>
      </c>
      <c r="I90" s="21" t="str">
        <v>OutStation</v>
      </c>
      <c r="K90" s="21">
        <f t="shared" si="4"/>
        <v>0</v>
      </c>
      <c r="L90" s="21"/>
      <c r="M90" s="21"/>
      <c r="N90" s="21"/>
      <c r="O90" s="21"/>
      <c r="P90" s="21"/>
      <c r="Q90" s="21"/>
      <c r="R90" s="21"/>
      <c r="S90" s="21">
        <f t="shared" si="5"/>
        <v>0</v>
      </c>
    </row>
    <row r="91" spans="1:19" x14ac:dyDescent="0.25">
      <c r="A91" s="21">
        <v>505830</v>
      </c>
      <c r="B91" s="21">
        <v>1</v>
      </c>
      <c r="C91" s="21" t="str">
        <v>IISER BHOPAL</v>
      </c>
      <c r="D91" s="21">
        <v>4</v>
      </c>
      <c r="E91" s="21" t="str">
        <v>BIOLEGEND</v>
      </c>
      <c r="F91" s="21">
        <v>0</v>
      </c>
      <c r="G91" s="21" t="str">
        <v>Bhopal</v>
      </c>
      <c r="H91" s="21" t="str">
        <v>On Hold (Priyanka madam)</v>
      </c>
      <c r="I91" s="21" t="str">
        <v>OutStation</v>
      </c>
      <c r="K91" s="21">
        <f t="shared" si="4"/>
        <v>0</v>
      </c>
      <c r="L91" s="21"/>
      <c r="M91" s="21"/>
      <c r="N91" s="21"/>
      <c r="O91" s="21"/>
      <c r="P91" s="21"/>
      <c r="Q91" s="21"/>
      <c r="R91" s="21"/>
      <c r="S91" s="21">
        <f t="shared" si="5"/>
        <v>0</v>
      </c>
    </row>
    <row r="92" spans="1:19" x14ac:dyDescent="0.25">
      <c r="A92" s="21">
        <v>640949</v>
      </c>
      <c r="B92" s="21">
        <v>1</v>
      </c>
      <c r="C92" s="21" t="str">
        <v>IISER BHOPAL</v>
      </c>
      <c r="D92" s="21">
        <v>4</v>
      </c>
      <c r="E92" s="21" t="str">
        <v>BIOLEGEND</v>
      </c>
      <c r="F92" s="21">
        <v>0</v>
      </c>
      <c r="G92" s="21" t="str">
        <v>Bhopal</v>
      </c>
      <c r="H92" s="21" t="str">
        <v>On Hold (Priyanka madam)</v>
      </c>
      <c r="I92" s="21" t="str">
        <v>OutStation</v>
      </c>
      <c r="K92" s="21">
        <f t="shared" si="4"/>
        <v>0</v>
      </c>
      <c r="L92" s="21"/>
      <c r="M92" s="21"/>
      <c r="N92" s="21"/>
      <c r="O92" s="21"/>
      <c r="P92" s="21"/>
      <c r="Q92" s="21"/>
      <c r="R92" s="21"/>
      <c r="S92" s="21">
        <f t="shared" si="5"/>
        <v>0</v>
      </c>
    </row>
    <row r="93" spans="1:19" x14ac:dyDescent="0.25">
      <c r="A93" s="21">
        <v>696814</v>
      </c>
      <c r="B93" s="21">
        <v>1</v>
      </c>
      <c r="C93" s="21" t="str">
        <v>IISER BHOPAL</v>
      </c>
      <c r="D93" s="21">
        <v>4</v>
      </c>
      <c r="E93" s="21" t="str">
        <v>BIOLEGEND</v>
      </c>
      <c r="F93" s="21">
        <v>0</v>
      </c>
      <c r="G93" s="21" t="str">
        <v>Bhopal</v>
      </c>
      <c r="H93" s="21" t="str">
        <v>On Hold (Priyanka madam)</v>
      </c>
      <c r="I93" s="21" t="str">
        <v>OutStation</v>
      </c>
      <c r="K93" s="21">
        <f t="shared" si="4"/>
        <v>0</v>
      </c>
      <c r="L93" s="21"/>
      <c r="M93" s="21"/>
      <c r="N93" s="21"/>
      <c r="O93" s="21"/>
      <c r="P93" s="21"/>
      <c r="Q93" s="21"/>
      <c r="R93" s="21"/>
      <c r="S93" s="21">
        <f t="shared" si="5"/>
        <v>0</v>
      </c>
    </row>
    <row r="94" spans="1:19" x14ac:dyDescent="0.25">
      <c r="A94" s="21">
        <v>824806</v>
      </c>
      <c r="B94" s="21">
        <v>1</v>
      </c>
      <c r="C94" s="21" t="str">
        <v>IISER BHOPAL</v>
      </c>
      <c r="D94" s="21">
        <v>4</v>
      </c>
      <c r="E94" s="21" t="str">
        <v>BIOLEGEND</v>
      </c>
      <c r="F94" s="21">
        <v>0</v>
      </c>
      <c r="G94" s="21" t="str">
        <v>Bhopal</v>
      </c>
      <c r="H94" s="21" t="str">
        <v>On Hold (Priyanka madam)</v>
      </c>
      <c r="I94" s="21" t="str">
        <v>OutStation</v>
      </c>
      <c r="K94" s="21">
        <f t="shared" si="4"/>
        <v>0</v>
      </c>
      <c r="L94" s="21"/>
      <c r="M94" s="21"/>
      <c r="N94" s="21"/>
      <c r="O94" s="21"/>
      <c r="P94" s="21"/>
      <c r="Q94" s="21"/>
      <c r="R94" s="21"/>
      <c r="S94" s="21">
        <f t="shared" si="5"/>
        <v>0</v>
      </c>
    </row>
    <row r="95" spans="1:19" x14ac:dyDescent="0.25">
      <c r="A95" s="21">
        <v>158003</v>
      </c>
      <c r="B95" s="21">
        <v>1</v>
      </c>
      <c r="C95" s="21" t="str">
        <v>IISER BHOPAL</v>
      </c>
      <c r="D95" s="21">
        <v>4</v>
      </c>
      <c r="E95" s="21" t="str">
        <v>BioLegend</v>
      </c>
      <c r="F95" s="21">
        <v>0</v>
      </c>
      <c r="G95" s="21" t="str">
        <v>Bhopal</v>
      </c>
      <c r="H95" s="21" t="str">
        <v>On Hold (Priyanka madam)</v>
      </c>
      <c r="I95" s="21" t="str">
        <v>OutStation</v>
      </c>
      <c r="K95" s="21">
        <f t="shared" si="4"/>
        <v>0</v>
      </c>
      <c r="L95" s="21"/>
      <c r="M95" s="21"/>
      <c r="N95" s="21"/>
      <c r="O95" s="21"/>
      <c r="P95" s="21"/>
      <c r="Q95" s="21"/>
      <c r="R95" s="21"/>
      <c r="S95" s="21">
        <f t="shared" si="5"/>
        <v>0</v>
      </c>
    </row>
    <row r="96" spans="1:19" x14ac:dyDescent="0.25">
      <c r="A96" s="21">
        <v>508206</v>
      </c>
      <c r="B96" s="21">
        <v>1</v>
      </c>
      <c r="C96" s="21" t="str">
        <v>IISER BHOPAL</v>
      </c>
      <c r="D96" s="21">
        <v>4</v>
      </c>
      <c r="E96" s="21" t="str">
        <v>BioLegend</v>
      </c>
      <c r="F96" s="21">
        <v>0</v>
      </c>
      <c r="G96" s="21" t="str">
        <v>Bhopal</v>
      </c>
      <c r="H96" s="21" t="str">
        <v>On Hold (Priyanka madam)</v>
      </c>
      <c r="I96" s="21" t="str">
        <v>OutStation</v>
      </c>
      <c r="K96" s="21">
        <f t="shared" si="4"/>
        <v>0</v>
      </c>
      <c r="L96" s="21"/>
      <c r="M96" s="21"/>
      <c r="N96" s="21"/>
      <c r="O96" s="21"/>
      <c r="P96" s="21"/>
      <c r="Q96" s="21"/>
      <c r="R96" s="21"/>
      <c r="S96" s="21">
        <f t="shared" si="5"/>
        <v>0</v>
      </c>
    </row>
    <row r="97" spans="1:19" x14ac:dyDescent="0.25">
      <c r="A97" s="21" t="str">
        <v>OEC4987-213605766</v>
      </c>
      <c r="B97" s="21">
        <v>1</v>
      </c>
      <c r="C97" s="21" t="str">
        <v>IIT KHARAGPUR</v>
      </c>
      <c r="D97" s="21">
        <v>-80</v>
      </c>
      <c r="E97" s="21" t="str">
        <v>Dharmacon</v>
      </c>
      <c r="F97" s="21">
        <v>0</v>
      </c>
      <c r="G97" s="21" t="str">
        <v>Kharagpur</v>
      </c>
      <c r="H97" s="21" t="str">
        <v>Non Gem Certificate Required</v>
      </c>
      <c r="I97" s="21" t="str">
        <v>OutStation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x14ac:dyDescent="0.25">
      <c r="A98" s="21" t="str">
        <v>OEC4987-213605767</v>
      </c>
      <c r="B98" s="21">
        <v>1</v>
      </c>
      <c r="C98" s="21" t="str">
        <v>IIT KHARAGPUR</v>
      </c>
      <c r="D98" s="21">
        <v>-80</v>
      </c>
      <c r="E98" s="21" t="str">
        <v>Dharmacon</v>
      </c>
      <c r="F98" s="21">
        <v>0</v>
      </c>
      <c r="G98" s="21" t="str">
        <v>Kharagpur</v>
      </c>
      <c r="H98" s="21" t="str">
        <v>Non Gem Certificate Required</v>
      </c>
      <c r="I98" s="21" t="str">
        <v>OutStation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x14ac:dyDescent="0.25">
      <c r="A99" s="21" t="str">
        <v>OEC4987-200826507</v>
      </c>
      <c r="B99" s="21">
        <v>1</v>
      </c>
      <c r="C99" s="21" t="str">
        <v>IIT KHARAGPUR</v>
      </c>
      <c r="D99" s="21">
        <v>-80</v>
      </c>
      <c r="E99" s="21" t="str">
        <v>Dharmacon</v>
      </c>
      <c r="F99" s="21">
        <v>0</v>
      </c>
      <c r="G99" s="21" t="str">
        <v>Kharagpur</v>
      </c>
      <c r="H99" s="21" t="str">
        <v>Non Gem Certificate Required</v>
      </c>
      <c r="I99" s="21" t="str">
        <v>OutStation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791904</v>
      </c>
      <c r="B100" s="21">
        <v>1</v>
      </c>
      <c r="C100" s="21" t="str">
        <v>IKESIA</v>
      </c>
      <c r="D100" s="21">
        <v>-20</v>
      </c>
      <c r="E100" s="21" t="str">
        <v>BioLegend</v>
      </c>
      <c r="F100" s="21">
        <v>0</v>
      </c>
      <c r="G100" s="21" t="str">
        <v>Banglore</v>
      </c>
      <c r="H100" s="21" t="str">
        <v>PO Pending (Mohan Sir)</v>
      </c>
      <c r="I100" s="21" t="str">
        <v>OutStation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L-019598-00-0005</v>
      </c>
      <c r="B101" s="21">
        <v>1</v>
      </c>
      <c r="C101" s="21" t="str">
        <v>ILS</v>
      </c>
      <c r="D101" s="21">
        <v>-20</v>
      </c>
      <c r="E101" s="21" t="str">
        <v>DHARMACON</v>
      </c>
      <c r="F101" s="21">
        <v>0</v>
      </c>
      <c r="G101" s="21" t="str">
        <v>Bhuvneshwar</v>
      </c>
      <c r="H101" s="21" t="str">
        <v>Back Order (New Item)</v>
      </c>
      <c r="I101" s="21" t="str">
        <v>OutStation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 t="str">
        <v>L-013680-01-0005</v>
      </c>
      <c r="B102" s="21">
        <v>1</v>
      </c>
      <c r="C102" s="21" t="str">
        <v>ILS</v>
      </c>
      <c r="D102" s="21">
        <v>-20</v>
      </c>
      <c r="E102" s="21" t="str">
        <v>DHARMACON</v>
      </c>
      <c r="F102" s="21">
        <v>0</v>
      </c>
      <c r="G102" s="21" t="str">
        <v>Bhuvneshwar</v>
      </c>
      <c r="H102" s="21" t="str">
        <v>Back Order (New Item)</v>
      </c>
      <c r="I102" s="21" t="str">
        <v>OutStation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L-012078-00-0005</v>
      </c>
      <c r="B103" s="21">
        <v>1</v>
      </c>
      <c r="C103" s="21" t="str">
        <v>ILS</v>
      </c>
      <c r="D103" s="21">
        <v>-20</v>
      </c>
      <c r="E103" s="21" t="str">
        <v>DHARMACON</v>
      </c>
      <c r="F103" s="21">
        <v>0</v>
      </c>
      <c r="G103" s="21" t="str">
        <v>Bhuvneshwar</v>
      </c>
      <c r="H103" s="21" t="str">
        <v>Back Order (New Item)</v>
      </c>
      <c r="I103" s="21" t="str">
        <v>OutStation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L-003030-00-0005</v>
      </c>
      <c r="B104" s="21">
        <v>1</v>
      </c>
      <c r="C104" s="21" t="str">
        <v>ILS</v>
      </c>
      <c r="D104" s="21">
        <v>-20</v>
      </c>
      <c r="E104" s="21" t="str">
        <v>DHARMACON</v>
      </c>
      <c r="F104" s="21">
        <v>0</v>
      </c>
      <c r="G104" s="21" t="str">
        <v>Bhuvneshwar</v>
      </c>
      <c r="H104" s="21" t="str">
        <v>Back Order (New Item)</v>
      </c>
      <c r="I104" s="21" t="str">
        <v>OutStation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 t="str">
        <v>L-004920-01-0005</v>
      </c>
      <c r="B105" s="21">
        <v>1</v>
      </c>
      <c r="C105" s="21" t="str">
        <v>ILS</v>
      </c>
      <c r="D105" s="21">
        <v>-20</v>
      </c>
      <c r="E105" s="21" t="str">
        <v>DHARMACON</v>
      </c>
      <c r="F105" s="21">
        <v>0</v>
      </c>
      <c r="G105" s="21" t="str">
        <v>Bhuvneshwar</v>
      </c>
      <c r="H105" s="21" t="str">
        <v>Back Order (New Item)</v>
      </c>
      <c r="I105" s="21" t="str">
        <v>OutStation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L-003805-00-0005</v>
      </c>
      <c r="B106" s="21">
        <v>1</v>
      </c>
      <c r="C106" s="21" t="str">
        <v>ILS</v>
      </c>
      <c r="D106" s="21">
        <v>-20</v>
      </c>
      <c r="E106" s="21" t="str">
        <v>DHARMACON</v>
      </c>
      <c r="F106" s="21">
        <v>0</v>
      </c>
      <c r="G106" s="21" t="str">
        <v>Bhuvneshwar</v>
      </c>
      <c r="H106" s="21" t="str">
        <v>Back Order (New Item)</v>
      </c>
      <c r="I106" s="21" t="str">
        <v>OutStation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 t="str">
        <v>D-001810-10-05</v>
      </c>
      <c r="B107" s="21">
        <v>1</v>
      </c>
      <c r="C107" s="21" t="str">
        <v>ILS</v>
      </c>
      <c r="D107" s="21">
        <v>-20</v>
      </c>
      <c r="E107" s="21" t="str">
        <v>DHARMACON</v>
      </c>
      <c r="F107" s="21">
        <v>0</v>
      </c>
      <c r="G107" s="21" t="str">
        <v>Bhuvneshwar</v>
      </c>
      <c r="H107" s="21" t="str">
        <v>Back Order (New Item)</v>
      </c>
      <c r="I107" s="21" t="str">
        <v>OutStation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303735</v>
      </c>
      <c r="B108" s="21">
        <v>1</v>
      </c>
      <c r="C108" s="21" t="str">
        <v>INVITRO</v>
      </c>
      <c r="D108" s="21">
        <v>4</v>
      </c>
      <c r="E108" s="21" t="str">
        <v>BioLegend</v>
      </c>
      <c r="F108" s="21">
        <v>0</v>
      </c>
      <c r="G108" s="21" t="str">
        <v>Delhi</v>
      </c>
      <c r="H108" s="21" t="str">
        <v>Priyanka Madam</v>
      </c>
      <c r="I108" s="21" t="str">
        <v>Local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343625</v>
      </c>
      <c r="B109" s="21">
        <v>1</v>
      </c>
      <c r="C109" s="21" t="str">
        <v>INVITRO</v>
      </c>
      <c r="D109" s="21">
        <v>4</v>
      </c>
      <c r="E109" s="21" t="str">
        <v>BioLegend</v>
      </c>
      <c r="F109" s="21">
        <v>0</v>
      </c>
      <c r="G109" s="21" t="str">
        <v>Delhi</v>
      </c>
      <c r="H109" s="21" t="str">
        <v>Priyanka Madam</v>
      </c>
      <c r="I109" s="21" t="str">
        <v>Local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 t="str">
        <v>L-015121-00-0005</v>
      </c>
      <c r="B110" s="21">
        <v>1</v>
      </c>
      <c r="C110" s="21" t="str">
        <v>NCBS</v>
      </c>
      <c r="D110" s="21">
        <v>-20</v>
      </c>
      <c r="E110" s="21" t="str">
        <v>DHARMACON</v>
      </c>
      <c r="F110" s="21">
        <v>0</v>
      </c>
      <c r="G110" s="21" t="str">
        <v>Banglore</v>
      </c>
      <c r="H110" s="21" t="str">
        <v>Pending Purchase Order</v>
      </c>
      <c r="I110" s="21" t="str">
        <v>OutStation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 t="str">
        <v>L-020165-00-0005</v>
      </c>
      <c r="B111" s="21">
        <v>1</v>
      </c>
      <c r="C111" s="21" t="str">
        <v>NCBS</v>
      </c>
      <c r="D111" s="21">
        <v>-20</v>
      </c>
      <c r="E111" s="21" t="str">
        <v>DHARMACON</v>
      </c>
      <c r="F111" s="21">
        <v>0</v>
      </c>
      <c r="G111" s="21" t="str">
        <v>Banglore</v>
      </c>
      <c r="H111" s="21" t="str">
        <v>Pending Purchase Order</v>
      </c>
      <c r="I111" s="21" t="str">
        <v>OutStation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 t="str">
        <v>L-009101-00-0005</v>
      </c>
      <c r="B112" s="21">
        <v>1</v>
      </c>
      <c r="C112" s="21" t="str">
        <v>NIBMG</v>
      </c>
      <c r="D112" s="21">
        <v>-20</v>
      </c>
      <c r="E112" s="21" t="str">
        <v>Dharmacon</v>
      </c>
      <c r="F112" s="21">
        <v>0</v>
      </c>
      <c r="G112" s="21" t="str">
        <v>Kalyani</v>
      </c>
      <c r="H112" s="21" t="str">
        <v>pending purchase order</v>
      </c>
      <c r="I112" s="21" t="str">
        <v>OutStation</v>
      </c>
      <c r="M112" s="23" t="s">
        <v>6108</v>
      </c>
    </row>
    <row r="113" spans="1:9" x14ac:dyDescent="0.25">
      <c r="A113" s="21">
        <v>420201</v>
      </c>
      <c r="B113" s="21">
        <v>2</v>
      </c>
      <c r="C113" s="21" t="str">
        <v>PRIYANKA MADAM</v>
      </c>
      <c r="D113" s="21">
        <v>4</v>
      </c>
      <c r="E113" s="21" t="str">
        <v>BioLegend</v>
      </c>
      <c r="F113" s="21">
        <v>0</v>
      </c>
      <c r="G113" s="21" t="str">
        <v>Delhi</v>
      </c>
      <c r="H113" s="21" t="str">
        <v>Priyanka Madam</v>
      </c>
      <c r="I113" s="21" t="str">
        <v>Local</v>
      </c>
    </row>
    <row r="114" spans="1:9" x14ac:dyDescent="0.25">
      <c r="A114" s="21">
        <v>100433</v>
      </c>
      <c r="B114" s="21">
        <v>1</v>
      </c>
      <c r="C114" s="21" t="str">
        <v>RCB</v>
      </c>
      <c r="D114" s="21">
        <v>4</v>
      </c>
      <c r="E114" s="21" t="str">
        <v>BioLegend</v>
      </c>
      <c r="F114" s="21">
        <v>0</v>
      </c>
      <c r="G114" s="21" t="str">
        <v>Delhi</v>
      </c>
      <c r="H114" s="21" t="str">
        <v>Priyanka Madam</v>
      </c>
      <c r="I114" s="21" t="str">
        <v>Local</v>
      </c>
    </row>
    <row r="115" spans="1:9" x14ac:dyDescent="0.25">
      <c r="A115" s="21" t="str">
        <v>HBM-EXP-B2.5</v>
      </c>
      <c r="B115" s="21">
        <v>5</v>
      </c>
      <c r="C115" s="21" t="str">
        <v>Sample (PM)</v>
      </c>
      <c r="D115" s="21">
        <v>4</v>
      </c>
      <c r="E115" s="21" t="str">
        <v>Hansa Biomed</v>
      </c>
      <c r="F115" s="21" t="str">
        <v>Priyanka Madam</v>
      </c>
      <c r="G115" s="21" t="str">
        <v>delhi</v>
      </c>
      <c r="H115" s="21" t="str">
        <v>Priyanka Madam</v>
      </c>
      <c r="I115" s="21" t="str">
        <v>Local</v>
      </c>
    </row>
    <row r="116" spans="1:9" x14ac:dyDescent="0.25">
      <c r="A116" s="21" t="str">
        <v>SE2619T-2-1.5</v>
      </c>
      <c r="B116" s="21">
        <v>1</v>
      </c>
      <c r="C116" s="21" t="str">
        <v>SOUTH CAMPUS</v>
      </c>
      <c r="D116" s="21" t="str">
        <v>RT</v>
      </c>
      <c r="E116" s="21" t="str">
        <v>HOEFER</v>
      </c>
      <c r="F116" s="21">
        <v>0</v>
      </c>
      <c r="G116" s="21" t="str">
        <v>Delhi</v>
      </c>
      <c r="H116" s="21" t="str">
        <v>Sample</v>
      </c>
      <c r="I116" s="21" t="str">
        <v>Local</v>
      </c>
    </row>
    <row r="117" spans="1:9" x14ac:dyDescent="0.25">
      <c r="A117" s="21" t="str">
        <v>SE211A-10-1.5</v>
      </c>
      <c r="B117" s="21">
        <v>1</v>
      </c>
      <c r="C117" s="21" t="str">
        <v>SOUTH CAMPUS</v>
      </c>
      <c r="D117" s="21" t="str">
        <v>RT</v>
      </c>
      <c r="E117" s="21" t="str">
        <v>HOEFER</v>
      </c>
      <c r="F117" s="21">
        <v>0</v>
      </c>
      <c r="G117" s="21" t="str">
        <v>Delhi</v>
      </c>
      <c r="H117" s="21" t="str">
        <v>Sample</v>
      </c>
      <c r="I117" s="21" t="str">
        <v>Local</v>
      </c>
    </row>
    <row r="118" spans="1:9" x14ac:dyDescent="0.25">
      <c r="A118" s="21">
        <v>316302</v>
      </c>
      <c r="B118" s="21">
        <v>2</v>
      </c>
      <c r="C118" s="21" t="str">
        <v>Stock</v>
      </c>
      <c r="D118" s="21">
        <v>4</v>
      </c>
      <c r="E118" s="21" t="str">
        <v>BioLegend</v>
      </c>
      <c r="F118" s="21" t="str">
        <v>Biocon Order Cancelled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>
        <v>556002</v>
      </c>
      <c r="B119" s="21">
        <v>5</v>
      </c>
      <c r="C119" s="21" t="str">
        <v>Stock</v>
      </c>
      <c r="D119" s="21">
        <v>-20</v>
      </c>
      <c r="E119" s="21" t="str">
        <v>BioLegend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>
        <v>570802</v>
      </c>
      <c r="B120" s="21">
        <v>2</v>
      </c>
      <c r="C120" s="21" t="str">
        <v>Stock</v>
      </c>
      <c r="D120" s="21">
        <v>-20</v>
      </c>
      <c r="E120" s="21" t="str">
        <v>BioLegend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423303</v>
      </c>
      <c r="B121" s="21">
        <v>1</v>
      </c>
      <c r="C121" s="21" t="str">
        <v>Stock</v>
      </c>
      <c r="D121" s="21">
        <v>-20</v>
      </c>
      <c r="E121" s="21" t="str">
        <v>BioLegend</v>
      </c>
      <c r="F121" s="21">
        <v>0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>
        <v>421002</v>
      </c>
      <c r="B122" s="21">
        <v>2</v>
      </c>
      <c r="C122" s="21" t="str">
        <v>Stock</v>
      </c>
      <c r="D122" s="21">
        <v>4</v>
      </c>
      <c r="E122" s="21" t="str">
        <v>BioLegend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421403</v>
      </c>
      <c r="B123" s="21">
        <v>4</v>
      </c>
      <c r="C123" s="21" t="str">
        <v>Stock</v>
      </c>
      <c r="D123" s="21">
        <v>4</v>
      </c>
      <c r="E123" s="21" t="str">
        <v>BioLegend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>
        <v>100261</v>
      </c>
      <c r="B124" s="21">
        <v>1</v>
      </c>
      <c r="C124" s="21" t="str">
        <v>Stock</v>
      </c>
      <c r="D124" s="21">
        <v>4</v>
      </c>
      <c r="E124" s="21" t="str">
        <v>BioLegend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>
        <v>108123</v>
      </c>
      <c r="B125" s="21">
        <v>1</v>
      </c>
      <c r="C125" s="21" t="str">
        <v>Stock</v>
      </c>
      <c r="D125" s="21">
        <v>4</v>
      </c>
      <c r="E125" s="21" t="str">
        <v>BioLegend</v>
      </c>
      <c r="F125" s="21">
        <v>0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>
        <v>329702</v>
      </c>
      <c r="B126" s="21">
        <v>2</v>
      </c>
      <c r="C126" s="21" t="str">
        <v>Stock</v>
      </c>
      <c r="D126" s="21">
        <v>4</v>
      </c>
      <c r="E126" s="21" t="str">
        <v>BioLegend</v>
      </c>
      <c r="F126" s="21">
        <v>0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 t="str">
        <v>RU-187978-00-0020</v>
      </c>
      <c r="B127" s="21">
        <v>1</v>
      </c>
      <c r="C127" s="21" t="str">
        <v>Stock</v>
      </c>
      <c r="D127" s="21">
        <v>-20</v>
      </c>
      <c r="E127" s="21" t="str">
        <v>Dharmacon</v>
      </c>
      <c r="F127" s="21" t="str">
        <v>Set of 4 item code (N-187978-01-0020, N-187978-02-0020, N-187978-03-0020, N-187978-04-0020)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 t="str">
        <v>J-004924-06-0010</v>
      </c>
      <c r="B128" s="21">
        <v>1</v>
      </c>
      <c r="C128" s="21" t="str">
        <v>Stock</v>
      </c>
      <c r="D128" s="21">
        <v>-20</v>
      </c>
      <c r="E128" s="21" t="str">
        <v>Dharmacon</v>
      </c>
      <c r="F128" s="21" t="str">
        <v>Extra Item Purchased (Informed by Dharmendra Sir)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>
        <v>814326</v>
      </c>
      <c r="B129" s="21">
        <v>2</v>
      </c>
      <c r="C129" s="21" t="str">
        <v>Stock</v>
      </c>
      <c r="D129" s="21" t="str">
        <v>RT</v>
      </c>
      <c r="E129" s="21" t="str">
        <v>Mp Bio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>
        <v>194825</v>
      </c>
      <c r="B130" s="21">
        <v>2</v>
      </c>
      <c r="C130" s="21" t="str">
        <v>Stock</v>
      </c>
      <c r="D130" s="21" t="str">
        <v>RT</v>
      </c>
      <c r="E130" s="21" t="str">
        <v>Mp Bio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104772</v>
      </c>
      <c r="B131" s="21">
        <v>2</v>
      </c>
      <c r="C131" s="21" t="str">
        <v>Stock</v>
      </c>
      <c r="D131" s="21" t="str">
        <v>RT</v>
      </c>
      <c r="E131" s="21" t="str">
        <v>Mp Bio</v>
      </c>
      <c r="F131" s="21">
        <v>0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100570</v>
      </c>
      <c r="B132" s="21">
        <v>1</v>
      </c>
      <c r="C132" s="21" t="str">
        <v>Stock</v>
      </c>
      <c r="D132" s="21" t="str">
        <v>RT</v>
      </c>
      <c r="E132" s="21" t="str">
        <v>Mp Bio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152574</v>
      </c>
      <c r="B133" s="21">
        <v>1</v>
      </c>
      <c r="C133" s="21" t="str">
        <v>Stock</v>
      </c>
      <c r="D133" s="21" t="str">
        <v>RT</v>
      </c>
      <c r="E133" s="21" t="str">
        <v>Mp Bio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>
        <v>193982</v>
      </c>
      <c r="B134" s="21">
        <v>4</v>
      </c>
      <c r="C134" s="21" t="str">
        <v>Stock</v>
      </c>
      <c r="D134" s="21" t="str">
        <v>RT</v>
      </c>
      <c r="E134" s="21" t="str">
        <v>Mp Bio</v>
      </c>
      <c r="F134" s="21">
        <v>0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1860454</v>
      </c>
      <c r="B135" s="21">
        <v>1</v>
      </c>
      <c r="C135" s="21" t="str">
        <v>Stock</v>
      </c>
      <c r="D135" s="21" t="str">
        <v>RT</v>
      </c>
      <c r="E135" s="21" t="str">
        <v>Mp Bio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>
        <v>6553050</v>
      </c>
      <c r="B136" s="21">
        <v>1</v>
      </c>
      <c r="C136" s="21" t="str">
        <v>Stock</v>
      </c>
      <c r="D136" s="21" t="str">
        <v>RT</v>
      </c>
      <c r="E136" s="21" t="str">
        <v>Mp Bio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194002</v>
      </c>
      <c r="B137" s="21">
        <v>2</v>
      </c>
      <c r="C137" s="21" t="str">
        <v>Stock</v>
      </c>
      <c r="D137" s="21" t="str">
        <v>RT</v>
      </c>
      <c r="E137" s="21" t="str">
        <v>Mp Bio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>
        <v>16532</v>
      </c>
      <c r="B138" s="21">
        <v>20</v>
      </c>
      <c r="C138" s="21" t="str">
        <v>Stock</v>
      </c>
      <c r="D138" s="21" t="str">
        <v>RT</v>
      </c>
      <c r="E138" s="21" t="str">
        <v>Sartorius</v>
      </c>
      <c r="F138" s="21">
        <v>0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>
        <v>16532</v>
      </c>
      <c r="B139" s="21">
        <v>11</v>
      </c>
      <c r="C139" s="21" t="str">
        <v>Stock</v>
      </c>
      <c r="D139" s="21" t="str">
        <v>RT</v>
      </c>
      <c r="E139" s="21" t="str">
        <v>Sartorius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>
        <v>16533</v>
      </c>
      <c r="B140" s="21">
        <v>9</v>
      </c>
      <c r="C140" s="21" t="str">
        <v>Stock</v>
      </c>
      <c r="D140" s="21" t="str">
        <v>RT</v>
      </c>
      <c r="E140" s="21" t="str">
        <v>Sartorius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 t="str">
        <v>VS0141</v>
      </c>
      <c r="B141" s="21">
        <v>1</v>
      </c>
      <c r="C141" s="21" t="str">
        <v>Stock</v>
      </c>
      <c r="D141" s="21" t="str">
        <v>RT</v>
      </c>
      <c r="E141" s="21" t="str">
        <v>Sartorius</v>
      </c>
      <c r="F141" s="21">
        <v>0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 t="str">
        <v>15407-47-MIN</v>
      </c>
      <c r="B142" s="21">
        <v>2</v>
      </c>
      <c r="C142" s="21" t="str">
        <v>Stock</v>
      </c>
      <c r="D142" s="21" t="str">
        <v>RT</v>
      </c>
      <c r="E142" s="21" t="str">
        <v>Sartorius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 t="str">
        <v>VS04T01</v>
      </c>
      <c r="B143" s="21">
        <v>2</v>
      </c>
      <c r="C143" s="21" t="str">
        <v>Stock</v>
      </c>
      <c r="D143" s="21" t="str">
        <v>RT</v>
      </c>
      <c r="E143" s="21" t="str">
        <v>Sartorius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 t="str">
        <v>VS04T01</v>
      </c>
      <c r="B144" s="21">
        <v>4</v>
      </c>
      <c r="C144" s="21" t="str">
        <v>Stock</v>
      </c>
      <c r="D144" s="21" t="str">
        <v>RT</v>
      </c>
      <c r="E144" s="21" t="str">
        <v>Sartorius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 t="str">
        <v>VS15T21</v>
      </c>
      <c r="B145" s="21">
        <v>1</v>
      </c>
      <c r="C145" s="21" t="str">
        <v>Stock</v>
      </c>
      <c r="D145" s="21" t="str">
        <v>RT</v>
      </c>
      <c r="E145" s="21" t="str">
        <v>Sartorius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 t="str">
        <v>VS2051</v>
      </c>
      <c r="B146" s="21">
        <v>1</v>
      </c>
      <c r="C146" s="21" t="str">
        <v>Stock</v>
      </c>
      <c r="D146" s="21" t="str">
        <v>RT</v>
      </c>
      <c r="E146" s="21" t="str">
        <v>Sartorius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>
        <v>631151</v>
      </c>
      <c r="B147" s="21">
        <v>1</v>
      </c>
      <c r="C147" s="21" t="str">
        <v>Stock</v>
      </c>
      <c r="D147" s="21">
        <v>4</v>
      </c>
      <c r="E147" s="21" t="str">
        <v>BioLegend</v>
      </c>
      <c r="F147" s="21" t="str">
        <v>FOC Informed By Priya Madam and informed to SM Sir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>
        <v>656801</v>
      </c>
      <c r="B148" s="21">
        <v>1</v>
      </c>
      <c r="C148" s="21" t="str">
        <v>Stock</v>
      </c>
      <c r="D148" s="21">
        <v>4</v>
      </c>
      <c r="E148" s="21" t="str">
        <v>BioLegend</v>
      </c>
      <c r="F148" s="21" t="str">
        <v>FOC Informed By Priya Madam and informed to SM Sir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>
        <v>805002</v>
      </c>
      <c r="B149" s="21">
        <v>1</v>
      </c>
      <c r="C149" s="21" t="str">
        <v>Stock</v>
      </c>
      <c r="D149" s="21">
        <v>4</v>
      </c>
      <c r="E149" s="21" t="str">
        <v>BioLegend</v>
      </c>
      <c r="F149" s="21" t="str">
        <v>FOC Informed By Priya Madam and informed to SM Sir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TM125-220</v>
      </c>
      <c r="B150" s="21">
        <v>1</v>
      </c>
      <c r="C150" s="21" t="str">
        <v>Stock</v>
      </c>
      <c r="D150" s="21" t="str">
        <v>RT</v>
      </c>
      <c r="E150" s="21" t="str">
        <v>Revvity</v>
      </c>
      <c r="F150" s="21" t="str">
        <v>MACHINE (PRIYANKA MADAM)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 t="str">
        <v>TM-125-220-05</v>
      </c>
      <c r="B151" s="21">
        <v>1</v>
      </c>
      <c r="C151" s="21" t="str">
        <v>Stock</v>
      </c>
      <c r="D151" s="21" t="str">
        <v>RT</v>
      </c>
      <c r="E151" s="21" t="str">
        <v>Revvity</v>
      </c>
      <c r="F151" s="21" t="str">
        <v>MACHINE (PRIYANKA MADAM)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>
        <v>344812</v>
      </c>
      <c r="B152" s="21">
        <v>1</v>
      </c>
      <c r="C152" s="21" t="str">
        <v>Stock</v>
      </c>
      <c r="D152" s="21">
        <v>4</v>
      </c>
      <c r="E152" s="21" t="str">
        <v>BioLegend</v>
      </c>
      <c r="F152" s="21" t="str">
        <v>Return From Bio Health (Extra Purchase infromed by Priynka Madam)</v>
      </c>
      <c r="G152" s="21" t="str">
        <v>STOCK</v>
      </c>
      <c r="H152" s="21" t="str">
        <v>Priyanka Madam</v>
      </c>
      <c r="I152" s="21" t="str">
        <v>STOCK</v>
      </c>
    </row>
    <row r="153" spans="1:9" x14ac:dyDescent="0.25">
      <c r="A153" s="21">
        <v>421403</v>
      </c>
      <c r="B153" s="21">
        <v>1</v>
      </c>
      <c r="C153" s="21" t="str">
        <v>Stock</v>
      </c>
      <c r="D153" s="21">
        <v>4</v>
      </c>
      <c r="E153" s="21" t="str">
        <v>BioLegend</v>
      </c>
      <c r="F153" s="21" t="str">
        <v>Expired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>
        <v>6542050</v>
      </c>
      <c r="B154" s="21">
        <v>1</v>
      </c>
      <c r="C154" s="21" t="str">
        <v>Stock</v>
      </c>
      <c r="D154" s="21" t="str">
        <v>RT</v>
      </c>
      <c r="E154" s="21" t="str">
        <v>Mp Bio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>
        <v>6539025</v>
      </c>
      <c r="B155" s="21">
        <v>1</v>
      </c>
      <c r="C155" s="21" t="str">
        <v>Stock</v>
      </c>
      <c r="D155" s="21" t="str">
        <v>RT</v>
      </c>
      <c r="E155" s="21" t="str">
        <v>Mp Bio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>
        <v>6552050</v>
      </c>
      <c r="B156" s="21">
        <v>6</v>
      </c>
      <c r="C156" s="21" t="str">
        <v>Stock</v>
      </c>
      <c r="D156" s="21" t="str">
        <v>RT</v>
      </c>
      <c r="E156" s="21" t="str">
        <v>Mp Bio</v>
      </c>
      <c r="F156" s="21">
        <v>0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>
        <v>300408</v>
      </c>
      <c r="B157" s="21">
        <v>1</v>
      </c>
      <c r="C157" s="21" t="str">
        <v>Stock</v>
      </c>
      <c r="D157" s="21" t="str">
        <v>4</v>
      </c>
      <c r="E157" s="21" t="str">
        <v>BioLegend</v>
      </c>
      <c r="F157" s="21" t="str">
        <v>Extra Purchase By Priya Madam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>
        <v>41003</v>
      </c>
      <c r="B158" s="21">
        <v>1</v>
      </c>
      <c r="C158" s="21" t="str">
        <v>Stock</v>
      </c>
      <c r="D158" s="21" t="str">
        <v>RT</v>
      </c>
      <c r="E158" s="21" t="str">
        <v>Biotium</v>
      </c>
      <c r="F158" s="21">
        <v>0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>
        <v>116910001</v>
      </c>
      <c r="B159" s="21">
        <v>1</v>
      </c>
      <c r="C159" s="21" t="str">
        <v>Stock</v>
      </c>
      <c r="D159" s="21" t="str">
        <v>RT</v>
      </c>
      <c r="E159" s="21" t="str">
        <v>Mp Bio</v>
      </c>
      <c r="F159" s="21">
        <v>0</v>
      </c>
      <c r="G159" s="21" t="str">
        <v>STOCK</v>
      </c>
      <c r="H159" s="21" t="str">
        <v>Stock</v>
      </c>
      <c r="I159" s="21" t="str">
        <v>STOCK</v>
      </c>
    </row>
    <row r="160" spans="1:9" x14ac:dyDescent="0.25">
      <c r="A160" s="21" t="str">
        <v>VS15T01</v>
      </c>
      <c r="B160" s="21">
        <v>1</v>
      </c>
      <c r="C160" s="21" t="str">
        <v>Stock</v>
      </c>
      <c r="D160" s="21" t="str">
        <v>RT</v>
      </c>
      <c r="E160" s="21" t="str">
        <v>Sartorius</v>
      </c>
      <c r="F160" s="21">
        <v>0</v>
      </c>
      <c r="G160" s="21" t="str">
        <v>STOCK</v>
      </c>
      <c r="H160" s="21" t="str">
        <v>Stock</v>
      </c>
      <c r="I160" s="21" t="str">
        <v>STOCK</v>
      </c>
    </row>
    <row r="161" spans="1:9" x14ac:dyDescent="0.25">
      <c r="A161" s="21" t="str">
        <v>2662070501730</v>
      </c>
      <c r="B161" s="21">
        <v>2</v>
      </c>
      <c r="C161" s="21" t="str">
        <v>Stock</v>
      </c>
      <c r="D161" s="21">
        <v>-20</v>
      </c>
      <c r="E161" s="21" t="str">
        <v>Genei Lab</v>
      </c>
      <c r="F161" s="21" t="str">
        <v>One Piece Damaged received (Replacement received)</v>
      </c>
      <c r="G161" s="21" t="str">
        <v>STOCK</v>
      </c>
      <c r="H161" s="21" t="str">
        <v>Stock</v>
      </c>
      <c r="I161" s="21" t="str">
        <v>STOCK</v>
      </c>
    </row>
    <row r="162" spans="1:9" x14ac:dyDescent="0.25">
      <c r="A162" s="21" t="str">
        <v>2662670501730</v>
      </c>
      <c r="B162" s="21">
        <v>2</v>
      </c>
      <c r="C162" s="21" t="str">
        <v>Stock</v>
      </c>
      <c r="D162" s="21">
        <v>-20</v>
      </c>
      <c r="E162" s="21" t="str">
        <v>Genei Lab</v>
      </c>
      <c r="F162" s="21">
        <v>0</v>
      </c>
      <c r="G162" s="21" t="str">
        <v>STOCK</v>
      </c>
      <c r="H162" s="21" t="str">
        <v>Stock</v>
      </c>
      <c r="I162" s="21" t="str">
        <v>STOCK</v>
      </c>
    </row>
    <row r="163" spans="1:9" x14ac:dyDescent="0.25">
      <c r="A163" s="21">
        <v>16532</v>
      </c>
      <c r="B163" s="21">
        <v>18</v>
      </c>
      <c r="C163" s="21" t="str">
        <v>Stock</v>
      </c>
      <c r="D163" s="21" t="str">
        <v>RT</v>
      </c>
      <c r="E163" s="21" t="str">
        <v>Sartorius</v>
      </c>
      <c r="F163" s="21">
        <v>0</v>
      </c>
      <c r="G163" s="21" t="str">
        <v>STOCK</v>
      </c>
      <c r="H163" s="21" t="str">
        <v>Stock</v>
      </c>
      <c r="I163" s="21" t="str">
        <v>STOCK</v>
      </c>
    </row>
    <row r="164" spans="1:9" x14ac:dyDescent="0.25">
      <c r="A164" s="21" t="str">
        <v>VS15T21</v>
      </c>
      <c r="B164" s="21">
        <v>4</v>
      </c>
      <c r="C164" s="21" t="str">
        <v>Stock</v>
      </c>
      <c r="D164" s="21" t="str">
        <v>RT</v>
      </c>
      <c r="E164" s="21" t="str">
        <v>Sartorius</v>
      </c>
      <c r="F164" s="21">
        <v>0</v>
      </c>
      <c r="G164" s="21" t="str">
        <v>STOCK</v>
      </c>
      <c r="H164" s="21" t="str">
        <v>Stock</v>
      </c>
      <c r="I164" s="21" t="str">
        <v>STOCK</v>
      </c>
    </row>
    <row r="165" spans="1:9" x14ac:dyDescent="0.25">
      <c r="A165" s="21">
        <v>432504</v>
      </c>
      <c r="B165" s="21">
        <v>1</v>
      </c>
      <c r="C165" s="21" t="str">
        <v>Stock</v>
      </c>
      <c r="D165" s="21">
        <v>4</v>
      </c>
      <c r="E165" s="21" t="str">
        <v>BioLegend</v>
      </c>
      <c r="F165" s="21" t="str">
        <v>Extra Received</v>
      </c>
      <c r="G165" s="21" t="str">
        <v>STOCK</v>
      </c>
      <c r="H165" s="21" t="str">
        <v>Stock</v>
      </c>
      <c r="I165" s="21" t="str">
        <v>STOCK</v>
      </c>
    </row>
    <row r="166" spans="1:9" x14ac:dyDescent="0.25">
      <c r="A166" s="21">
        <v>431304</v>
      </c>
      <c r="B166" s="21">
        <v>1</v>
      </c>
      <c r="C166" s="21" t="str">
        <v>Stock</v>
      </c>
      <c r="D166" s="21">
        <v>4</v>
      </c>
      <c r="E166" s="21" t="str">
        <v>BioLegend</v>
      </c>
      <c r="F166" s="21" t="str">
        <v>Extra Received</v>
      </c>
      <c r="G166" s="21" t="str">
        <v>STOCK</v>
      </c>
      <c r="H166" s="21" t="str">
        <v>Stock</v>
      </c>
      <c r="I166" s="21" t="str">
        <v>STOCK</v>
      </c>
    </row>
    <row r="167" spans="1:9" x14ac:dyDescent="0.25">
      <c r="A167" s="21">
        <v>430804</v>
      </c>
      <c r="B167" s="21">
        <v>1</v>
      </c>
      <c r="C167" s="21" t="str">
        <v>Stock</v>
      </c>
      <c r="D167" s="21">
        <v>4</v>
      </c>
      <c r="E167" s="21" t="str">
        <v>BioLegend</v>
      </c>
      <c r="F167" s="21" t="str">
        <v>Extra Received</v>
      </c>
      <c r="G167" s="21" t="str">
        <v>STOCK</v>
      </c>
      <c r="H167" s="21" t="str">
        <v>Stock</v>
      </c>
      <c r="I167" s="21" t="str">
        <v>STOCK</v>
      </c>
    </row>
    <row r="168" spans="1:9" x14ac:dyDescent="0.25">
      <c r="A168" s="21">
        <v>430904</v>
      </c>
      <c r="B168" s="21">
        <v>1</v>
      </c>
      <c r="C168" s="21" t="str">
        <v>Stock</v>
      </c>
      <c r="D168" s="21">
        <v>4</v>
      </c>
      <c r="E168" s="21" t="str">
        <v>BioLegend</v>
      </c>
      <c r="F168" s="21" t="str">
        <v>Extra Received</v>
      </c>
      <c r="G168" s="21" t="str">
        <v>STOCK</v>
      </c>
      <c r="H168" s="21" t="str">
        <v>Stock</v>
      </c>
      <c r="I168" s="21" t="str">
        <v>STOCK</v>
      </c>
    </row>
    <row r="169" spans="1:9" x14ac:dyDescent="0.25">
      <c r="A169" s="21">
        <v>850494</v>
      </c>
      <c r="B169" s="21">
        <v>1</v>
      </c>
      <c r="C169" s="21" t="str">
        <v>Stock</v>
      </c>
      <c r="D169" s="21" t="str">
        <v>RT</v>
      </c>
      <c r="E169" s="21" t="str">
        <v>Mp Bio</v>
      </c>
      <c r="F169" s="21">
        <v>0</v>
      </c>
      <c r="G169" s="21" t="str">
        <v>STOCK</v>
      </c>
      <c r="H169" s="21" t="str">
        <v>Stock</v>
      </c>
      <c r="I169" s="21" t="str">
        <v>STOCK</v>
      </c>
    </row>
    <row r="170" spans="1:9" x14ac:dyDescent="0.25">
      <c r="A170" s="21">
        <v>424602</v>
      </c>
      <c r="B170" s="21">
        <v>1</v>
      </c>
      <c r="C170" s="21" t="str">
        <v>Stock</v>
      </c>
      <c r="D170" s="21">
        <v>4</v>
      </c>
      <c r="E170" s="21" t="str">
        <v>BioLegend</v>
      </c>
      <c r="F170" s="21" t="str">
        <v>Retrun From IGIB , Invoice Number 1058</v>
      </c>
      <c r="G170" s="21" t="str">
        <v>STOCK</v>
      </c>
      <c r="H170" s="21" t="str">
        <v>Open Item</v>
      </c>
      <c r="I170" s="21" t="str">
        <v>STOCK</v>
      </c>
    </row>
    <row r="171" spans="1:9" x14ac:dyDescent="0.25">
      <c r="A171" s="21">
        <v>25021.5</v>
      </c>
      <c r="B171" s="21">
        <v>10</v>
      </c>
      <c r="C171" s="21" t="str">
        <v>Stock</v>
      </c>
      <c r="D171" s="21">
        <v>-20</v>
      </c>
      <c r="E171" s="21" t="str">
        <v>Intron</v>
      </c>
      <c r="F171" s="21">
        <v>0</v>
      </c>
      <c r="G171" s="21" t="str">
        <v>STOCK</v>
      </c>
      <c r="H171" s="21" t="str">
        <v>Stock</v>
      </c>
      <c r="I171" s="21" t="str">
        <v>STOCK</v>
      </c>
    </row>
    <row r="172" spans="1:9" x14ac:dyDescent="0.25">
      <c r="A172" s="21">
        <v>25021.5</v>
      </c>
      <c r="B172" s="21">
        <v>7</v>
      </c>
      <c r="C172" s="21" t="str">
        <v>Stock</v>
      </c>
      <c r="D172" s="21">
        <v>-20</v>
      </c>
      <c r="E172" s="21" t="str">
        <v>Intron</v>
      </c>
      <c r="F172" s="21">
        <v>0</v>
      </c>
      <c r="G172" s="21" t="str">
        <v>STOCK</v>
      </c>
      <c r="H172" s="21" t="str">
        <v>Stock</v>
      </c>
      <c r="I172" s="21" t="str">
        <v>STOCK</v>
      </c>
    </row>
    <row r="173" spans="1:9" x14ac:dyDescent="0.25">
      <c r="A173" s="21" t="str">
        <v>LSM 1077</v>
      </c>
      <c r="B173" s="21">
        <v>3</v>
      </c>
      <c r="C173" s="21" t="str">
        <v>Stock</v>
      </c>
      <c r="D173" s="21">
        <v>4</v>
      </c>
      <c r="E173" s="21" t="str">
        <v>Genexis Biotech</v>
      </c>
      <c r="F173" s="21" t="str">
        <v>Sample Received (Priyanka madam)</v>
      </c>
      <c r="G173" s="21" t="str">
        <v>STOCK</v>
      </c>
      <c r="H173" s="21" t="str">
        <v>Stock</v>
      </c>
      <c r="I173" s="21" t="str">
        <v>STOCK</v>
      </c>
    </row>
    <row r="174" spans="1:9" x14ac:dyDescent="0.25">
      <c r="A174" s="21">
        <v>152624</v>
      </c>
      <c r="B174" s="21">
        <v>1</v>
      </c>
      <c r="C174" s="21" t="str">
        <v>Stock</v>
      </c>
      <c r="D174" s="21" t="str">
        <v>RT</v>
      </c>
      <c r="E174" s="21" t="str">
        <v>Mp Bio</v>
      </c>
      <c r="F174" s="21">
        <v>0</v>
      </c>
      <c r="G174" s="21" t="str">
        <v>STOCK</v>
      </c>
      <c r="H174" s="21" t="str">
        <v>Stock</v>
      </c>
      <c r="I174" s="21" t="str">
        <v>STOCK</v>
      </c>
    </row>
    <row r="175" spans="1:9" x14ac:dyDescent="0.25">
      <c r="A175" s="21" t="str">
        <v>0602100031730</v>
      </c>
      <c r="B175" s="21">
        <v>1</v>
      </c>
      <c r="C175" s="21" t="str">
        <v>Stock</v>
      </c>
      <c r="D175" s="21">
        <v>-20</v>
      </c>
      <c r="E175" s="21" t="str">
        <v>Genei Lab</v>
      </c>
      <c r="F175" s="21">
        <v>0</v>
      </c>
      <c r="G175" s="21" t="str">
        <v>STOCK</v>
      </c>
      <c r="H175" s="21" t="str">
        <v>Stock</v>
      </c>
      <c r="I175" s="21" t="str">
        <v>STOCK</v>
      </c>
    </row>
    <row r="176" spans="1:9" x14ac:dyDescent="0.25">
      <c r="A176" s="21">
        <v>421101</v>
      </c>
      <c r="B176" s="21">
        <v>2</v>
      </c>
      <c r="C176" s="21" t="str">
        <v>Stock</v>
      </c>
      <c r="D176" s="21">
        <v>4</v>
      </c>
      <c r="E176" s="21" t="str">
        <v>BioLegend</v>
      </c>
      <c r="F176" s="21">
        <v>0</v>
      </c>
      <c r="G176" s="21" t="str">
        <v>STOCK</v>
      </c>
      <c r="H176" s="21" t="str">
        <v>Stock</v>
      </c>
      <c r="I176" s="21" t="str">
        <v>STOCK</v>
      </c>
    </row>
    <row r="177" spans="1:9" x14ac:dyDescent="0.25">
      <c r="A177" s="21">
        <v>41003</v>
      </c>
      <c r="B177" s="21">
        <v>4</v>
      </c>
      <c r="C177" s="21" t="str">
        <v>Stock</v>
      </c>
      <c r="D177" s="21" t="str">
        <v>RT</v>
      </c>
      <c r="E177" s="21" t="str">
        <v>Biotium</v>
      </c>
      <c r="F177" s="21">
        <v>0</v>
      </c>
      <c r="G177" s="21" t="str">
        <v>STOCK</v>
      </c>
      <c r="H177" s="21" t="str">
        <v>Stock</v>
      </c>
      <c r="I177" s="21" t="str">
        <v>STOCK</v>
      </c>
    </row>
    <row r="178" spans="1:9" x14ac:dyDescent="0.25">
      <c r="A178" s="21" t="str">
        <v>092913726</v>
      </c>
      <c r="B178" s="21">
        <v>3</v>
      </c>
      <c r="C178" s="21" t="str">
        <v>Stock</v>
      </c>
      <c r="D178" s="21">
        <v>-20</v>
      </c>
      <c r="E178" s="21" t="str">
        <v>MP Bio</v>
      </c>
      <c r="F178" s="21">
        <v>0</v>
      </c>
      <c r="G178" s="21" t="str">
        <v>STOCK</v>
      </c>
      <c r="H178" s="21" t="str">
        <v>Stock</v>
      </c>
      <c r="I178" s="21" t="str">
        <v>STOCK</v>
      </c>
    </row>
    <row r="179" spans="1:9" x14ac:dyDescent="0.25">
      <c r="A179" s="21">
        <v>805615</v>
      </c>
      <c r="B179" s="21">
        <v>2</v>
      </c>
      <c r="C179" s="21" t="str">
        <v>Stock</v>
      </c>
      <c r="D179" s="21" t="str">
        <v>RT</v>
      </c>
      <c r="E179" s="21" t="str">
        <v>MP BIO</v>
      </c>
      <c r="F179" s="21">
        <v>0</v>
      </c>
      <c r="G179" s="21" t="str">
        <v>STOCK</v>
      </c>
      <c r="H179" s="21" t="str">
        <v>Stock</v>
      </c>
      <c r="I179" s="21" t="str">
        <v>STOCK</v>
      </c>
    </row>
    <row r="180" spans="1:9" x14ac:dyDescent="0.25">
      <c r="A180" s="21">
        <v>4064112</v>
      </c>
      <c r="B180" s="21">
        <v>4</v>
      </c>
      <c r="C180" s="21" t="str">
        <v>Stock</v>
      </c>
      <c r="D180" s="21">
        <v>4</v>
      </c>
      <c r="E180" s="21" t="str">
        <v>MP BIO</v>
      </c>
      <c r="F180" s="21">
        <v>0</v>
      </c>
      <c r="G180" s="21" t="str">
        <v>STOCK</v>
      </c>
      <c r="H180" s="21" t="str">
        <v>Stock</v>
      </c>
      <c r="I180" s="21" t="str">
        <v>STOCK</v>
      </c>
    </row>
    <row r="181" spans="1:9" x14ac:dyDescent="0.25">
      <c r="A181" s="21" t="str">
        <v>11TRIMPR01</v>
      </c>
      <c r="B181" s="21">
        <v>3</v>
      </c>
      <c r="C181" s="21" t="str">
        <v>Stock</v>
      </c>
      <c r="D181" s="21" t="str">
        <v>RT</v>
      </c>
      <c r="E181" s="21" t="str">
        <v>MP BIO</v>
      </c>
      <c r="F181" s="21">
        <v>0</v>
      </c>
      <c r="G181" s="21" t="str">
        <v>STOCK</v>
      </c>
      <c r="H181" s="21" t="str">
        <v>Stock</v>
      </c>
      <c r="I181" s="21" t="str">
        <v>STOCK</v>
      </c>
    </row>
    <row r="182" spans="1:9" x14ac:dyDescent="0.25">
      <c r="A182" s="21">
        <v>16006925</v>
      </c>
      <c r="B182" s="21">
        <v>4</v>
      </c>
      <c r="C182" s="21" t="str">
        <v>Stock</v>
      </c>
      <c r="D182" s="21">
        <v>4</v>
      </c>
      <c r="E182" s="21" t="str">
        <v>MP BIO</v>
      </c>
      <c r="F182" s="21">
        <v>0</v>
      </c>
      <c r="G182" s="21" t="str">
        <v>STOCK</v>
      </c>
      <c r="H182" s="21" t="str">
        <v>Stock</v>
      </c>
      <c r="I182" s="21" t="str">
        <v>STOCK</v>
      </c>
    </row>
    <row r="183" spans="1:9" x14ac:dyDescent="0.25">
      <c r="A183" s="21">
        <v>424401</v>
      </c>
      <c r="B183" s="21">
        <v>1</v>
      </c>
      <c r="C183" s="21" t="str">
        <v>Stock</v>
      </c>
      <c r="D183" s="21">
        <v>4</v>
      </c>
      <c r="E183" s="21" t="str">
        <v>BioLegend</v>
      </c>
      <c r="F183" s="21">
        <v>0</v>
      </c>
      <c r="G183" s="21" t="str">
        <v>STOCK</v>
      </c>
      <c r="H183" s="21" t="str">
        <v>Stock</v>
      </c>
      <c r="I183" s="21" t="str">
        <v>STOCK</v>
      </c>
    </row>
    <row r="184" spans="1:9" x14ac:dyDescent="0.25">
      <c r="A184" s="21" t="str">
        <v>B-003000-WB-100</v>
      </c>
      <c r="B184" s="21">
        <v>5</v>
      </c>
      <c r="C184" s="21" t="str">
        <v>Stock</v>
      </c>
      <c r="D184" s="21">
        <v>4</v>
      </c>
      <c r="E184" s="21" t="str">
        <v>DHARMACON</v>
      </c>
      <c r="F184" s="21">
        <v>0</v>
      </c>
      <c r="G184" s="21" t="str">
        <v>STOCK</v>
      </c>
      <c r="H184" s="21" t="str">
        <v>Stock</v>
      </c>
      <c r="I184" s="21" t="str">
        <v>STOCK</v>
      </c>
    </row>
    <row r="185" spans="1:9" x14ac:dyDescent="0.25">
      <c r="A185" s="21" t="str">
        <v>D-001810-10-05</v>
      </c>
      <c r="B185" s="21">
        <v>4</v>
      </c>
      <c r="C185" s="21" t="str">
        <v>Stock</v>
      </c>
      <c r="D185" s="21">
        <v>-20</v>
      </c>
      <c r="E185" s="21" t="str">
        <v>DHARMACON</v>
      </c>
      <c r="F185" s="21">
        <v>0</v>
      </c>
      <c r="G185" s="21" t="str">
        <v>STOCK</v>
      </c>
      <c r="H185" s="21" t="str">
        <v>Stock</v>
      </c>
      <c r="I185" s="21" t="str">
        <v>STOCK</v>
      </c>
    </row>
    <row r="186" spans="1:9" x14ac:dyDescent="0.25">
      <c r="A186" s="21" t="str">
        <v>T-2001-02</v>
      </c>
      <c r="B186" s="21">
        <v>3</v>
      </c>
      <c r="C186" s="21" t="str">
        <v>Stock</v>
      </c>
      <c r="D186" s="21">
        <v>4</v>
      </c>
      <c r="E186" s="21" t="str">
        <v>DHARMACON</v>
      </c>
      <c r="F186" s="21">
        <v>0</v>
      </c>
      <c r="G186" s="21" t="str">
        <v>STOCK</v>
      </c>
      <c r="H186" s="21" t="str">
        <v>Stock</v>
      </c>
      <c r="I186" s="21" t="str">
        <v>STOCK</v>
      </c>
    </row>
    <row r="187" spans="1:9" x14ac:dyDescent="0.25">
      <c r="A187" s="21">
        <v>1261254</v>
      </c>
      <c r="B187" s="21">
        <v>1</v>
      </c>
      <c r="C187" s="21" t="str">
        <v>STOCK</v>
      </c>
      <c r="D187" s="21">
        <v>4</v>
      </c>
      <c r="E187" s="21" t="str">
        <v>MP BIO</v>
      </c>
      <c r="F187" s="21">
        <v>0</v>
      </c>
      <c r="G187" s="21" t="str">
        <v>STOCK</v>
      </c>
      <c r="H187" s="21" t="str">
        <v>STOCK</v>
      </c>
      <c r="I187" s="21" t="str">
        <v>STOCK</v>
      </c>
    </row>
    <row r="188" spans="1:9" x14ac:dyDescent="0.25">
      <c r="A188" s="21">
        <v>740379</v>
      </c>
      <c r="B188" s="21">
        <v>164</v>
      </c>
      <c r="C188" s="21" t="str">
        <v>Stock</v>
      </c>
      <c r="D188" s="21" t="str">
        <v>RT</v>
      </c>
      <c r="E188" s="21" t="str">
        <v>BioLegend</v>
      </c>
      <c r="F188" s="21">
        <v>0</v>
      </c>
      <c r="G188" s="21" t="str">
        <v>STOCK</v>
      </c>
      <c r="H188" s="21" t="str">
        <v>Stock</v>
      </c>
      <c r="I188" s="21" t="str">
        <v>STOCK</v>
      </c>
    </row>
    <row r="189" spans="1:9" x14ac:dyDescent="0.25">
      <c r="A189" s="21" t="str">
        <v>T-0928</v>
      </c>
      <c r="B189" s="21">
        <v>1</v>
      </c>
      <c r="C189" s="21" t="str">
        <v>Stock</v>
      </c>
      <c r="D189" s="21">
        <v>-20</v>
      </c>
      <c r="E189" s="21" t="str">
        <v>TargetMol</v>
      </c>
      <c r="F189" s="21" t="str">
        <v>EXTRA RECEIVED</v>
      </c>
      <c r="G189" s="21" t="str">
        <v>STOCK</v>
      </c>
      <c r="H189" s="21" t="str">
        <v>Stock</v>
      </c>
      <c r="I189" s="21" t="str">
        <v>STOCK</v>
      </c>
    </row>
    <row r="190" spans="1:9" x14ac:dyDescent="0.25">
      <c r="A190" s="21" t="str">
        <v>11TRIMPR01</v>
      </c>
      <c r="B190" s="21">
        <v>1</v>
      </c>
      <c r="C190" s="21" t="str">
        <v>Stock</v>
      </c>
      <c r="D190" s="21" t="str">
        <v>RT</v>
      </c>
      <c r="E190" s="21" t="str">
        <v>MP BIO</v>
      </c>
      <c r="F190" s="21">
        <v>0</v>
      </c>
      <c r="G190" s="21" t="str">
        <v>STOCK</v>
      </c>
      <c r="H190" s="21" t="str">
        <v>Stock</v>
      </c>
      <c r="I190" s="21" t="str">
        <v>STOCK</v>
      </c>
    </row>
    <row r="191" spans="1:9" x14ac:dyDescent="0.25">
      <c r="A191" s="21">
        <v>740379</v>
      </c>
      <c r="B191" s="21">
        <v>4</v>
      </c>
      <c r="C191" s="21" t="str">
        <v>Stock</v>
      </c>
      <c r="D191" s="21" t="str">
        <v>RT</v>
      </c>
      <c r="E191" s="21" t="str">
        <v>BioLegend</v>
      </c>
      <c r="F191" s="21">
        <v>0</v>
      </c>
      <c r="G191" s="21" t="str">
        <v>STOCK</v>
      </c>
      <c r="H191" s="21" t="str">
        <v>STOCK</v>
      </c>
      <c r="I191" s="21" t="str">
        <v>STOCK</v>
      </c>
    </row>
    <row r="192" spans="1:9" x14ac:dyDescent="0.25">
      <c r="A192" s="21">
        <v>331222</v>
      </c>
      <c r="B192" s="21">
        <v>1</v>
      </c>
      <c r="C192" s="21" t="str">
        <v>STOCK</v>
      </c>
      <c r="D192" s="21">
        <v>4</v>
      </c>
      <c r="E192" s="21" t="str">
        <v>Biolegend</v>
      </c>
      <c r="F192" s="21" t="str">
        <v>EXTRA RECEIVED</v>
      </c>
      <c r="G192" s="21" t="str">
        <v>STOCK</v>
      </c>
      <c r="H192" s="21" t="str">
        <v>STOCK</v>
      </c>
      <c r="I192" s="21" t="str">
        <v>STOCK</v>
      </c>
    </row>
    <row r="193" spans="1:9" x14ac:dyDescent="0.25">
      <c r="A193" s="21" t="str">
        <v>3025-1K</v>
      </c>
      <c r="B193" s="21">
        <v>2</v>
      </c>
      <c r="C193" s="21" t="str">
        <v>STOCK</v>
      </c>
      <c r="D193" s="21">
        <v>-20</v>
      </c>
      <c r="E193" s="21" t="str">
        <v>BellBrook</v>
      </c>
      <c r="F193" s="21">
        <v>0</v>
      </c>
      <c r="G193" s="21" t="str">
        <v>STOCK</v>
      </c>
      <c r="H193" s="21" t="str">
        <v>STOCK</v>
      </c>
      <c r="I193" s="21" t="str">
        <v>STOCK</v>
      </c>
    </row>
    <row r="194" spans="1:9" x14ac:dyDescent="0.25">
      <c r="A194" s="21">
        <v>2227</v>
      </c>
      <c r="B194" s="21">
        <v>2</v>
      </c>
      <c r="C194" s="21" t="str">
        <v>STOCK</v>
      </c>
      <c r="D194" s="21">
        <v>-20</v>
      </c>
      <c r="E194" s="21" t="str">
        <v>BellBrook</v>
      </c>
      <c r="F194" s="21">
        <v>0</v>
      </c>
      <c r="G194" s="21" t="str">
        <v>STOCK</v>
      </c>
      <c r="H194" s="21" t="str">
        <v>STOCK</v>
      </c>
      <c r="I194" s="21" t="str">
        <v>STOCK</v>
      </c>
    </row>
    <row r="195" spans="1:9" x14ac:dyDescent="0.25">
      <c r="A195" s="21" t="str">
        <v>3010-1K</v>
      </c>
      <c r="B195" s="21">
        <v>2</v>
      </c>
      <c r="C195" s="21" t="str">
        <v>STOCK</v>
      </c>
      <c r="D195" s="21">
        <v>-20</v>
      </c>
      <c r="E195" s="21" t="str">
        <v>BellBrook</v>
      </c>
      <c r="F195" s="21">
        <v>0</v>
      </c>
      <c r="G195" s="21" t="str">
        <v>STOCK</v>
      </c>
      <c r="H195" s="21" t="str">
        <v>STOCK</v>
      </c>
      <c r="I195" s="21" t="str">
        <v>STOCK</v>
      </c>
    </row>
    <row r="196" spans="1:9" x14ac:dyDescent="0.25">
      <c r="A196" s="21" t="str">
        <v>AR1065</v>
      </c>
      <c r="B196" s="21">
        <v>2</v>
      </c>
      <c r="C196" s="21" t="str">
        <v>Stock</v>
      </c>
      <c r="D196" s="21" t="str">
        <v>rt</v>
      </c>
      <c r="E196" s="21" t="str">
        <v>BOSTER</v>
      </c>
      <c r="F196" s="21" t="str">
        <v>(20 SLIDES AT NII DC NO. 222 AND 223 DATED 10-12-25)</v>
      </c>
      <c r="G196" s="21" t="str">
        <v>STOCK</v>
      </c>
      <c r="H196" s="21" t="str">
        <v>Stock (Sample) Priyanka madam</v>
      </c>
      <c r="I196" s="21" t="str">
        <v>STOCK</v>
      </c>
    </row>
    <row r="197" spans="1:9" x14ac:dyDescent="0.25">
      <c r="A197" s="21">
        <v>626812</v>
      </c>
      <c r="B197" s="21">
        <v>2</v>
      </c>
      <c r="C197" s="21" t="str">
        <v>STOCK</v>
      </c>
      <c r="D197" s="21">
        <v>4</v>
      </c>
      <c r="E197" s="21" t="str">
        <v>BioLegend</v>
      </c>
      <c r="F197" s="21">
        <v>0</v>
      </c>
      <c r="G197" s="21" t="str">
        <v>STOCK</v>
      </c>
      <c r="H197" s="21" t="str">
        <v>STOCK FOR AURIGINE ONCO</v>
      </c>
      <c r="I197" s="21" t="str">
        <v>STOCK</v>
      </c>
    </row>
    <row r="198" spans="1:9" x14ac:dyDescent="0.25">
      <c r="A198" s="21" t="str">
        <v>092910149</v>
      </c>
      <c r="B198" s="21">
        <v>7</v>
      </c>
      <c r="C198" s="21" t="str">
        <v>STOCK</v>
      </c>
      <c r="D198" s="21">
        <v>-20</v>
      </c>
      <c r="E198" s="21" t="str">
        <v>MP BIO</v>
      </c>
      <c r="F198" s="21">
        <v>0</v>
      </c>
      <c r="G198" s="21" t="str">
        <v>STOCK</v>
      </c>
      <c r="H198" s="21" t="str">
        <v>STOCK</v>
      </c>
      <c r="I198" s="21" t="str">
        <v>STOCK</v>
      </c>
    </row>
    <row r="199" spans="1:9" x14ac:dyDescent="0.25">
      <c r="A199" s="21" t="str">
        <v>180E04---E</v>
      </c>
      <c r="B199" s="21">
        <v>1</v>
      </c>
      <c r="C199" s="21" t="str">
        <v>STOCK</v>
      </c>
      <c r="D199" s="21" t="str">
        <v>RT</v>
      </c>
      <c r="E199" s="21" t="str">
        <v>SARTORIUS</v>
      </c>
      <c r="F199" s="21">
        <v>0</v>
      </c>
      <c r="G199" s="21" t="str">
        <v>STOCK</v>
      </c>
      <c r="H199" s="21" t="str">
        <v>STOCK</v>
      </c>
      <c r="I199" s="21" t="str">
        <v>STOCK</v>
      </c>
    </row>
    <row r="200" spans="1:9" x14ac:dyDescent="0.25">
      <c r="A200" s="21" t="str">
        <v>180E05---E</v>
      </c>
      <c r="B200" s="21">
        <v>1</v>
      </c>
      <c r="C200" s="21" t="str">
        <v>STOCK</v>
      </c>
      <c r="D200" s="21" t="str">
        <v>RT</v>
      </c>
      <c r="E200" s="21" t="str">
        <v>SARTORIUS</v>
      </c>
      <c r="F200" s="21">
        <v>0</v>
      </c>
      <c r="G200" s="21" t="str">
        <v>STOCK</v>
      </c>
      <c r="H200" s="21" t="str">
        <v>STOCK</v>
      </c>
      <c r="I200" s="21" t="str">
        <v>STOCK</v>
      </c>
    </row>
    <row r="201" spans="1:9" x14ac:dyDescent="0.25">
      <c r="A201" s="21" t="str">
        <v>VS02H22</v>
      </c>
      <c r="B201" s="21">
        <v>2</v>
      </c>
      <c r="C201" s="21" t="str">
        <v>STOCK</v>
      </c>
      <c r="D201" s="21" t="str">
        <v>RT</v>
      </c>
      <c r="E201" s="21" t="str">
        <v>SARTORIUS</v>
      </c>
      <c r="F201" s="21">
        <v>0</v>
      </c>
      <c r="G201" s="21" t="str">
        <v>STOCK</v>
      </c>
      <c r="H201" s="21" t="str">
        <v>STOCK</v>
      </c>
      <c r="I201" s="21" t="str">
        <v>STOCK</v>
      </c>
    </row>
    <row r="202" spans="1:9" x14ac:dyDescent="0.25">
      <c r="A202" s="21">
        <v>16532</v>
      </c>
      <c r="B202" s="21">
        <v>25</v>
      </c>
      <c r="C202" s="21" t="str">
        <v>STOCK</v>
      </c>
      <c r="D202" s="21" t="str">
        <v>RT</v>
      </c>
      <c r="E202" s="21" t="str">
        <v>SARTORIUS</v>
      </c>
      <c r="F202" s="21">
        <v>0</v>
      </c>
      <c r="G202" s="21" t="str">
        <v>STOCK</v>
      </c>
      <c r="H202" s="21" t="str">
        <v>STOCK</v>
      </c>
      <c r="I202" s="21" t="str">
        <v>STOCK</v>
      </c>
    </row>
    <row r="203" spans="1:9" x14ac:dyDescent="0.25">
      <c r="A203" s="21" t="str">
        <v>LH-729220</v>
      </c>
      <c r="B203" s="21">
        <v>1</v>
      </c>
      <c r="C203" s="21" t="str">
        <v>STOCK</v>
      </c>
      <c r="D203" s="21" t="str">
        <v>RT</v>
      </c>
      <c r="E203" s="21" t="str">
        <v>SARTORIUS</v>
      </c>
      <c r="F203" s="21">
        <v>0</v>
      </c>
      <c r="G203" s="21" t="str">
        <v>STOCK</v>
      </c>
      <c r="H203" s="21" t="str">
        <v>STOCK</v>
      </c>
      <c r="I203" s="21" t="str">
        <v>STOCK</v>
      </c>
    </row>
    <row r="204" spans="1:9" x14ac:dyDescent="0.25">
      <c r="A204" s="21" t="str">
        <v>LH-729230</v>
      </c>
      <c r="B204" s="21">
        <v>1</v>
      </c>
      <c r="C204" s="21" t="str">
        <v>STOCK</v>
      </c>
      <c r="D204" s="21" t="str">
        <v>RT</v>
      </c>
      <c r="E204" s="21" t="str">
        <v>SARTORIUS</v>
      </c>
      <c r="F204" s="21">
        <v>0</v>
      </c>
      <c r="G204" s="21" t="str">
        <v>STOCK</v>
      </c>
      <c r="H204" s="21" t="str">
        <v>STOCK</v>
      </c>
      <c r="I204" s="21" t="str">
        <v>STOCK</v>
      </c>
    </row>
    <row r="205" spans="1:9" x14ac:dyDescent="0.25">
      <c r="A205" s="21" t="str">
        <v>LH-729240</v>
      </c>
      <c r="B205" s="21">
        <v>1</v>
      </c>
      <c r="C205" s="21" t="str">
        <v>STOCK</v>
      </c>
      <c r="D205" s="21" t="str">
        <v>RT</v>
      </c>
      <c r="E205" s="21" t="str">
        <v>SARTORIUS</v>
      </c>
      <c r="F205" s="21">
        <v>0</v>
      </c>
      <c r="G205" s="21" t="str">
        <v>STOCK</v>
      </c>
      <c r="H205" s="21" t="str">
        <v>STOCK</v>
      </c>
      <c r="I205" s="21" t="str">
        <v>STOCK</v>
      </c>
    </row>
    <row r="206" spans="1:9" x14ac:dyDescent="0.25">
      <c r="A206" s="21" t="str">
        <v>A301-862A-T</v>
      </c>
      <c r="B206" s="21">
        <v>1</v>
      </c>
      <c r="C206" s="21" t="str">
        <v>STOCK</v>
      </c>
      <c r="D206" s="21">
        <v>4</v>
      </c>
      <c r="E206" s="21" t="str">
        <v>BETHYL</v>
      </c>
      <c r="F206" s="21">
        <v>0</v>
      </c>
      <c r="G206" s="21" t="str">
        <v>STOCK</v>
      </c>
      <c r="H206" s="21" t="str">
        <v>Stock</v>
      </c>
      <c r="I206" s="21" t="str">
        <v>STOCK</v>
      </c>
    </row>
    <row r="207" spans="1:9" x14ac:dyDescent="0.25">
      <c r="A207" s="21">
        <v>430659</v>
      </c>
      <c r="B207" s="21">
        <v>1</v>
      </c>
      <c r="C207" s="21" t="str">
        <v>Stock</v>
      </c>
      <c r="D207" s="21">
        <v>4</v>
      </c>
      <c r="E207" s="21" t="str">
        <v>Unknown</v>
      </c>
      <c r="F207" s="21" t="str">
        <v>Received by Deepak / From Sharda University</v>
      </c>
      <c r="G207" s="21" t="str">
        <v>STOCK</v>
      </c>
      <c r="H207" s="21" t="str">
        <v>From Sharda University/  By Deepak</v>
      </c>
      <c r="I207" s="21" t="str">
        <v>STOCK</v>
      </c>
    </row>
    <row r="208" spans="1:9" x14ac:dyDescent="0.25">
      <c r="A208" s="21" t="str">
        <v>VS0121</v>
      </c>
      <c r="B208" s="21">
        <v>1</v>
      </c>
      <c r="C208" s="21" t="str">
        <v>Stock</v>
      </c>
      <c r="D208" s="21" t="str">
        <v>RT</v>
      </c>
      <c r="E208" s="21" t="str">
        <v>SARTORIUS</v>
      </c>
      <c r="F208" s="21">
        <v>0</v>
      </c>
      <c r="G208" s="21" t="str">
        <v>STOCK</v>
      </c>
      <c r="H208" s="21" t="str">
        <v>Stock</v>
      </c>
      <c r="I208" s="21" t="str">
        <v>STOCK</v>
      </c>
    </row>
    <row r="209" spans="1:9" x14ac:dyDescent="0.25">
      <c r="A209" s="21">
        <v>100273</v>
      </c>
      <c r="B209" s="21">
        <v>1</v>
      </c>
      <c r="C209" s="21" t="str">
        <v>THSTI</v>
      </c>
      <c r="D209" s="21">
        <v>4</v>
      </c>
      <c r="E209" s="21" t="str">
        <v>BioLegend</v>
      </c>
      <c r="F209" s="21">
        <v>0</v>
      </c>
      <c r="G209" s="21" t="str">
        <v>Faridabad</v>
      </c>
      <c r="H209" s="21" t="str">
        <v>Priyanka Madam</v>
      </c>
      <c r="I209" s="21" t="str">
        <v>Local</v>
      </c>
    </row>
    <row r="210" spans="1:9" x14ac:dyDescent="0.25">
      <c r="A210" s="21">
        <v>100412</v>
      </c>
      <c r="B210" s="21">
        <v>1</v>
      </c>
      <c r="C210" s="21" t="str">
        <v>THSTI</v>
      </c>
      <c r="D210" s="21">
        <v>4</v>
      </c>
      <c r="E210" s="21" t="str">
        <v>BioLegend</v>
      </c>
      <c r="F210" s="21">
        <v>0</v>
      </c>
      <c r="G210" s="21" t="str">
        <v>Faridabad</v>
      </c>
      <c r="H210" s="21" t="str">
        <v>Priyanka Madam</v>
      </c>
      <c r="I210" s="21" t="str">
        <v>Local</v>
      </c>
    </row>
    <row r="211" spans="1:9" x14ac:dyDescent="0.25">
      <c r="A211" s="21">
        <v>100714</v>
      </c>
      <c r="B211" s="21">
        <v>1</v>
      </c>
      <c r="C211" s="21" t="str">
        <v>THSTI</v>
      </c>
      <c r="D211" s="21">
        <v>4</v>
      </c>
      <c r="E211" s="21" t="str">
        <v>BioLegend</v>
      </c>
      <c r="F211" s="21">
        <v>0</v>
      </c>
      <c r="G211" s="21" t="str">
        <v>Faridabad</v>
      </c>
      <c r="H211" s="21" t="str">
        <v>Priyanka Madam</v>
      </c>
      <c r="I211" s="21" t="str">
        <v>Local</v>
      </c>
    </row>
    <row r="212" spans="1:9" x14ac:dyDescent="0.25">
      <c r="A212" s="21">
        <v>101256</v>
      </c>
      <c r="B212" s="21">
        <v>1</v>
      </c>
      <c r="C212" s="21" t="str">
        <v>THSTI</v>
      </c>
      <c r="D212" s="21">
        <v>4</v>
      </c>
      <c r="E212" s="21" t="str">
        <v>BioLegend</v>
      </c>
      <c r="F212" s="21">
        <v>0</v>
      </c>
      <c r="G212" s="21" t="str">
        <v>Faridabad</v>
      </c>
      <c r="H212" s="21" t="str">
        <v>Priyanka Madam</v>
      </c>
      <c r="I212" s="21" t="str">
        <v>Local</v>
      </c>
    </row>
    <row r="213" spans="1:9" x14ac:dyDescent="0.25">
      <c r="A213" s="21">
        <v>101908</v>
      </c>
      <c r="B213" s="21">
        <v>1</v>
      </c>
      <c r="C213" s="21" t="str">
        <v>THSTI</v>
      </c>
      <c r="D213" s="21">
        <v>4</v>
      </c>
      <c r="E213" s="21" t="str">
        <v>BioLegend</v>
      </c>
      <c r="F213" s="21">
        <v>0</v>
      </c>
      <c r="G213" s="21" t="str">
        <v>Faridabad</v>
      </c>
      <c r="H213" s="21" t="str">
        <v>Priyanka Madam</v>
      </c>
      <c r="I213" s="21" t="str">
        <v>Local</v>
      </c>
    </row>
    <row r="214" spans="1:9" x14ac:dyDescent="0.25">
      <c r="A214" s="21">
        <v>103123</v>
      </c>
      <c r="B214" s="21">
        <v>1</v>
      </c>
      <c r="C214" s="21" t="str">
        <v>THSTI</v>
      </c>
      <c r="D214" s="21">
        <v>4</v>
      </c>
      <c r="E214" s="21" t="str">
        <v>BioLegend</v>
      </c>
      <c r="F214" s="21">
        <v>0</v>
      </c>
      <c r="G214" s="21" t="str">
        <v>Faridabad</v>
      </c>
      <c r="H214" s="21" t="str">
        <v>Priyanka Madam</v>
      </c>
      <c r="I214" s="21" t="str">
        <v>Local</v>
      </c>
    </row>
    <row r="215" spans="1:9" x14ac:dyDescent="0.25">
      <c r="A215" s="21">
        <v>103129</v>
      </c>
      <c r="B215" s="21">
        <v>2</v>
      </c>
      <c r="C215" s="21" t="str">
        <v>THSTI</v>
      </c>
      <c r="D215" s="21">
        <v>4</v>
      </c>
      <c r="E215" s="21" t="str">
        <v>BioLegend</v>
      </c>
      <c r="F215" s="21">
        <v>0</v>
      </c>
      <c r="G215" s="21" t="str">
        <v>Faridabad</v>
      </c>
      <c r="H215" s="21" t="str">
        <v>Priyanka Madam</v>
      </c>
      <c r="I215" s="21" t="str">
        <v>Local</v>
      </c>
    </row>
    <row r="216" spans="1:9" x14ac:dyDescent="0.25">
      <c r="A216" s="21">
        <v>103233</v>
      </c>
      <c r="B216" s="21">
        <v>1</v>
      </c>
      <c r="C216" s="21" t="str">
        <v>THSTI</v>
      </c>
      <c r="D216" s="21">
        <v>4</v>
      </c>
      <c r="E216" s="21" t="str">
        <v>BioLegend</v>
      </c>
      <c r="F216" s="21">
        <v>0</v>
      </c>
      <c r="G216" s="21" t="str">
        <v>Faridabad</v>
      </c>
      <c r="H216" s="21" t="str">
        <v>Monday</v>
      </c>
      <c r="I216" s="21" t="str">
        <v>Local</v>
      </c>
    </row>
    <row r="217" spans="1:9" x14ac:dyDescent="0.25">
      <c r="A217" s="21">
        <v>103425</v>
      </c>
      <c r="B217" s="21">
        <v>1</v>
      </c>
      <c r="C217" s="21" t="str">
        <v>THSTI</v>
      </c>
      <c r="D217" s="21">
        <v>4</v>
      </c>
      <c r="E217" s="21" t="str">
        <v>BioLegend</v>
      </c>
      <c r="F217" s="21">
        <v>0</v>
      </c>
      <c r="G217" s="21" t="str">
        <v>Faridabad</v>
      </c>
      <c r="H217" s="21" t="str">
        <v>Priyanka Madam</v>
      </c>
      <c r="I217" s="21" t="str">
        <v>Local</v>
      </c>
    </row>
    <row r="218" spans="1:9" x14ac:dyDescent="0.25">
      <c r="A218" s="21">
        <v>103510</v>
      </c>
      <c r="B218" s="21">
        <v>1</v>
      </c>
      <c r="C218" s="21" t="str">
        <v>THSTI</v>
      </c>
      <c r="D218" s="21">
        <v>4</v>
      </c>
      <c r="E218" s="21" t="str">
        <v>BioLegend</v>
      </c>
      <c r="F218" s="21">
        <v>0</v>
      </c>
      <c r="G218" s="21" t="str">
        <v>Faridabad</v>
      </c>
      <c r="H218" s="21" t="str">
        <v>Priyanka Madam</v>
      </c>
      <c r="I218" s="21" t="str">
        <v>Local</v>
      </c>
    </row>
    <row r="219" spans="1:9" x14ac:dyDescent="0.25">
      <c r="A219" s="21">
        <v>103519</v>
      </c>
      <c r="B219" s="21">
        <v>1</v>
      </c>
      <c r="C219" s="21" t="str">
        <v>THSTI</v>
      </c>
      <c r="D219" s="21">
        <v>4</v>
      </c>
      <c r="E219" s="21" t="str">
        <v>BioLegend</v>
      </c>
      <c r="F219" s="21">
        <v>0</v>
      </c>
      <c r="G219" s="21" t="str">
        <v>Faridabad</v>
      </c>
      <c r="H219" s="21" t="str">
        <v>Priyanka Madam</v>
      </c>
      <c r="I219" s="21" t="str">
        <v>Local</v>
      </c>
    </row>
    <row r="220" spans="1:9" x14ac:dyDescent="0.25">
      <c r="A220" s="21">
        <v>104717</v>
      </c>
      <c r="B220" s="21">
        <v>1</v>
      </c>
      <c r="C220" s="21" t="str">
        <v>THSTI</v>
      </c>
      <c r="D220" s="21">
        <v>4</v>
      </c>
      <c r="E220" s="21" t="str">
        <v>BioLegend</v>
      </c>
      <c r="F220" s="21">
        <v>0</v>
      </c>
      <c r="G220" s="21" t="str">
        <v>Faridabad</v>
      </c>
      <c r="H220" s="21" t="str">
        <v>Priyanka Madam</v>
      </c>
      <c r="I220" s="21" t="str">
        <v>Local</v>
      </c>
    </row>
    <row r="221" spans="1:9" x14ac:dyDescent="0.25">
      <c r="A221" s="21">
        <v>105811</v>
      </c>
      <c r="B221" s="21">
        <v>1</v>
      </c>
      <c r="C221" s="21" t="str">
        <v>THSTI</v>
      </c>
      <c r="D221" s="21">
        <v>4</v>
      </c>
      <c r="E221" s="21" t="str">
        <v>BioLegend</v>
      </c>
      <c r="F221" s="21">
        <v>0</v>
      </c>
      <c r="G221" s="21" t="str">
        <v>Faridabad</v>
      </c>
      <c r="H221" s="21" t="str">
        <v>Priyanka Madam</v>
      </c>
      <c r="I221" s="21" t="str">
        <v>Local</v>
      </c>
    </row>
    <row r="222" spans="1:9" x14ac:dyDescent="0.25">
      <c r="A222" s="21">
        <v>105825</v>
      </c>
      <c r="B222" s="21">
        <v>1</v>
      </c>
      <c r="C222" s="21" t="str">
        <v>THSTI</v>
      </c>
      <c r="D222" s="21">
        <v>4</v>
      </c>
      <c r="E222" s="21" t="str">
        <v>BioLegend</v>
      </c>
      <c r="F222" s="21">
        <v>0</v>
      </c>
      <c r="G222" s="21" t="str">
        <v>Faridabad</v>
      </c>
      <c r="H222" s="21" t="str">
        <v>Priyanka Madam</v>
      </c>
      <c r="I222" s="21" t="str">
        <v>Local</v>
      </c>
    </row>
    <row r="223" spans="1:9" x14ac:dyDescent="0.25">
      <c r="A223" s="21">
        <v>108127</v>
      </c>
      <c r="B223" s="21">
        <v>1</v>
      </c>
      <c r="C223" s="21" t="str">
        <v>THSTI</v>
      </c>
      <c r="D223" s="21">
        <v>4</v>
      </c>
      <c r="E223" s="21" t="str">
        <v>BioLegend</v>
      </c>
      <c r="F223" s="21">
        <v>0</v>
      </c>
      <c r="G223" s="21" t="str">
        <v>Faridabad</v>
      </c>
      <c r="H223" s="21" t="str">
        <v>Priyanka Madam</v>
      </c>
      <c r="I223" s="21" t="str">
        <v>Local</v>
      </c>
    </row>
    <row r="224" spans="1:9" x14ac:dyDescent="0.25">
      <c r="A224" s="21">
        <v>108445</v>
      </c>
      <c r="B224" s="21">
        <v>1</v>
      </c>
      <c r="C224" s="21" t="str">
        <v>THSTI</v>
      </c>
      <c r="D224" s="21">
        <v>4</v>
      </c>
      <c r="E224" s="21" t="str">
        <v>BioLegend</v>
      </c>
      <c r="F224" s="21">
        <v>0</v>
      </c>
      <c r="G224" s="21" t="str">
        <v>Faridabad</v>
      </c>
      <c r="H224" s="21" t="str">
        <v>Priyanka Madam</v>
      </c>
      <c r="I224" s="21" t="str">
        <v>Local</v>
      </c>
    </row>
    <row r="225" spans="1:9" x14ac:dyDescent="0.25">
      <c r="A225" s="21">
        <v>109003</v>
      </c>
      <c r="B225" s="21">
        <v>1</v>
      </c>
      <c r="C225" s="21" t="str">
        <v>THSTI</v>
      </c>
      <c r="D225" s="21">
        <v>4</v>
      </c>
      <c r="E225" s="21" t="str">
        <v>BioLegend</v>
      </c>
      <c r="F225" s="21">
        <v>0</v>
      </c>
      <c r="G225" s="21" t="str">
        <v>Faridabad</v>
      </c>
      <c r="H225" s="21" t="str">
        <v>Priyanka Madam</v>
      </c>
      <c r="I225" s="21" t="str">
        <v>Local</v>
      </c>
    </row>
    <row r="226" spans="1:9" x14ac:dyDescent="0.25">
      <c r="A226" s="21">
        <v>109814</v>
      </c>
      <c r="B226" s="21">
        <v>1</v>
      </c>
      <c r="C226" s="21" t="str">
        <v>THSTI</v>
      </c>
      <c r="D226" s="21">
        <v>4</v>
      </c>
      <c r="E226" s="21" t="str">
        <v>BioLegend</v>
      </c>
      <c r="F226" s="21">
        <v>0</v>
      </c>
      <c r="G226" s="21" t="str">
        <v>Faridabad</v>
      </c>
      <c r="H226" s="21" t="str">
        <v>Priyanka Madam</v>
      </c>
      <c r="I226" s="21" t="str">
        <v>Local</v>
      </c>
    </row>
    <row r="227" spans="1:9" x14ac:dyDescent="0.25">
      <c r="A227" s="21">
        <v>115918</v>
      </c>
      <c r="B227" s="21">
        <v>1</v>
      </c>
      <c r="C227" s="21" t="str">
        <v>THSTI</v>
      </c>
      <c r="D227" s="21">
        <v>4</v>
      </c>
      <c r="E227" s="21" t="str">
        <v>BioLegend</v>
      </c>
      <c r="F227" s="21">
        <v>0</v>
      </c>
      <c r="G227" s="21" t="str">
        <v>Faridabad</v>
      </c>
      <c r="H227" s="21" t="str">
        <v>Priyanka Madam</v>
      </c>
      <c r="I227" s="21" t="str">
        <v>Local</v>
      </c>
    </row>
    <row r="228" spans="1:9" x14ac:dyDescent="0.25">
      <c r="A228" s="21">
        <v>116425</v>
      </c>
      <c r="B228" s="21">
        <v>1</v>
      </c>
      <c r="C228" s="21" t="str">
        <v>THSTI</v>
      </c>
      <c r="D228" s="21">
        <v>4</v>
      </c>
      <c r="E228" s="21" t="str">
        <v>BioLegend</v>
      </c>
      <c r="F228" s="21">
        <v>0</v>
      </c>
      <c r="G228" s="21" t="str">
        <v>Faridabad</v>
      </c>
      <c r="H228" s="21" t="str">
        <v>Priyanka Madam</v>
      </c>
      <c r="I228" s="21" t="str">
        <v>Local</v>
      </c>
    </row>
    <row r="229" spans="1:9" x14ac:dyDescent="0.25">
      <c r="A229" s="21">
        <v>117309</v>
      </c>
      <c r="B229" s="21">
        <v>1</v>
      </c>
      <c r="C229" s="21" t="str">
        <v>THSTI</v>
      </c>
      <c r="D229" s="21">
        <v>4</v>
      </c>
      <c r="E229" s="21" t="str">
        <v>BioLegend</v>
      </c>
      <c r="F229" s="21">
        <v>0</v>
      </c>
      <c r="G229" s="21" t="str">
        <v>Faridabad</v>
      </c>
      <c r="H229" s="21" t="str">
        <v>Priyanka Madam</v>
      </c>
      <c r="I229" s="21" t="str">
        <v>Local</v>
      </c>
    </row>
    <row r="230" spans="1:9" x14ac:dyDescent="0.25">
      <c r="A230" s="21">
        <v>117334</v>
      </c>
      <c r="B230" s="21">
        <v>1</v>
      </c>
      <c r="C230" s="21" t="str">
        <v>THSTI</v>
      </c>
      <c r="D230" s="21">
        <v>4</v>
      </c>
      <c r="E230" s="21" t="str">
        <v>BioLegend</v>
      </c>
      <c r="F230" s="21">
        <v>0</v>
      </c>
      <c r="G230" s="21" t="str">
        <v>Faridabad</v>
      </c>
      <c r="H230" s="21" t="str">
        <v>Priyanka Madam</v>
      </c>
      <c r="I230" s="21" t="str">
        <v>Local</v>
      </c>
    </row>
    <row r="231" spans="1:9" x14ac:dyDescent="0.25">
      <c r="A231" s="21">
        <v>121129</v>
      </c>
      <c r="B231" s="21">
        <v>1</v>
      </c>
      <c r="C231" s="21" t="str">
        <v>THSTI</v>
      </c>
      <c r="D231" s="21">
        <v>4</v>
      </c>
      <c r="E231" s="21" t="str">
        <v>BioLegend</v>
      </c>
      <c r="F231" s="21">
        <v>0</v>
      </c>
      <c r="G231" s="21" t="str">
        <v>Faridabad</v>
      </c>
      <c r="H231" s="21" t="str">
        <v>Priyanka Madam</v>
      </c>
      <c r="I231" s="21" t="str">
        <v>Local</v>
      </c>
    </row>
    <row r="232" spans="1:9" x14ac:dyDescent="0.25">
      <c r="A232" s="21">
        <v>122207</v>
      </c>
      <c r="B232" s="21">
        <v>1</v>
      </c>
      <c r="C232" s="21" t="str">
        <v>THSTI</v>
      </c>
      <c r="D232" s="21">
        <v>4</v>
      </c>
      <c r="E232" s="21" t="str">
        <v>BioLegend</v>
      </c>
      <c r="F232" s="21">
        <v>0</v>
      </c>
      <c r="G232" s="21" t="str">
        <v>Faridabad</v>
      </c>
      <c r="H232" s="21" t="str">
        <v>Priyanka Madam</v>
      </c>
      <c r="I232" s="21" t="str">
        <v>Local</v>
      </c>
    </row>
    <row r="233" spans="1:9" x14ac:dyDescent="0.25">
      <c r="A233" s="21">
        <v>123109</v>
      </c>
      <c r="B233" s="21">
        <v>1</v>
      </c>
      <c r="C233" s="21" t="str">
        <v>THSTI</v>
      </c>
      <c r="D233" s="21">
        <v>4</v>
      </c>
      <c r="E233" s="21" t="str">
        <v>BioLegend</v>
      </c>
      <c r="F233" s="21">
        <v>0</v>
      </c>
      <c r="G233" s="21" t="str">
        <v>Faridabad</v>
      </c>
      <c r="H233" s="21" t="str">
        <v>Priyanka Madam</v>
      </c>
      <c r="I233" s="21" t="str">
        <v>Local</v>
      </c>
    </row>
    <row r="234" spans="1:9" x14ac:dyDescent="0.25">
      <c r="A234" s="21">
        <v>123113</v>
      </c>
      <c r="B234" s="21">
        <v>1</v>
      </c>
      <c r="C234" s="21" t="str">
        <v>THSTI</v>
      </c>
      <c r="D234" s="21">
        <v>4</v>
      </c>
      <c r="E234" s="21" t="str">
        <v>BioLegend</v>
      </c>
      <c r="F234" s="21">
        <v>0</v>
      </c>
      <c r="G234" s="21" t="str">
        <v>Faridabad</v>
      </c>
      <c r="H234" s="21" t="str">
        <v>Priyanka Madam</v>
      </c>
      <c r="I234" s="21" t="str">
        <v>Local</v>
      </c>
    </row>
    <row r="235" spans="1:9" x14ac:dyDescent="0.25">
      <c r="A235" s="21">
        <v>125618</v>
      </c>
      <c r="B235" s="21">
        <v>1</v>
      </c>
      <c r="C235" s="21" t="str">
        <v>THSTI</v>
      </c>
      <c r="D235" s="21">
        <v>4</v>
      </c>
      <c r="E235" s="21" t="str">
        <v>BioLegend</v>
      </c>
      <c r="F235" s="21">
        <v>0</v>
      </c>
      <c r="G235" s="21" t="str">
        <v>Faridabad</v>
      </c>
      <c r="H235" s="21" t="str">
        <v>Priyanka Madam</v>
      </c>
      <c r="I235" s="21" t="str">
        <v>Local</v>
      </c>
    </row>
    <row r="236" spans="1:9" x14ac:dyDescent="0.25">
      <c r="A236" s="21">
        <v>126522</v>
      </c>
      <c r="B236" s="21">
        <v>1</v>
      </c>
      <c r="C236" s="21" t="str">
        <v>THSTI</v>
      </c>
      <c r="D236" s="21">
        <v>4</v>
      </c>
      <c r="E236" s="21" t="str">
        <v>BioLegend</v>
      </c>
      <c r="F236" s="21">
        <v>0</v>
      </c>
      <c r="G236" s="21" t="str">
        <v>Faridabad</v>
      </c>
      <c r="H236" s="21" t="str">
        <v>Priyanka Madam</v>
      </c>
      <c r="I236" s="21" t="str">
        <v>Local</v>
      </c>
    </row>
    <row r="237" spans="1:9" x14ac:dyDescent="0.25">
      <c r="A237" s="21">
        <v>128005</v>
      </c>
      <c r="B237" s="21">
        <v>1</v>
      </c>
      <c r="C237" s="21" t="str">
        <v>THSTI</v>
      </c>
      <c r="D237" s="21">
        <v>4</v>
      </c>
      <c r="E237" s="21" t="str">
        <v>BioLegend</v>
      </c>
      <c r="F237" s="21">
        <v>0</v>
      </c>
      <c r="G237" s="21" t="str">
        <v>Faridabad</v>
      </c>
      <c r="H237" s="21" t="str">
        <v>Priyanka Madam</v>
      </c>
      <c r="I237" s="21" t="str">
        <v>Local</v>
      </c>
    </row>
    <row r="238" spans="1:9" x14ac:dyDescent="0.25">
      <c r="A238" s="21">
        <v>133921</v>
      </c>
      <c r="B238" s="21">
        <v>1</v>
      </c>
      <c r="C238" s="21" t="str">
        <v>THSTI</v>
      </c>
      <c r="D238" s="21">
        <v>4</v>
      </c>
      <c r="E238" s="21" t="str">
        <v>BioLegend</v>
      </c>
      <c r="F238" s="21">
        <v>0</v>
      </c>
      <c r="G238" s="21" t="str">
        <v>Faridabad</v>
      </c>
      <c r="H238" s="21" t="str">
        <v>Priyanka Madam</v>
      </c>
      <c r="I238" s="21" t="str">
        <v>Local</v>
      </c>
    </row>
    <row r="239" spans="1:9" x14ac:dyDescent="0.25">
      <c r="A239" s="21">
        <v>135205</v>
      </c>
      <c r="B239" s="21">
        <v>1</v>
      </c>
      <c r="C239" s="21" t="str">
        <v>THSTI</v>
      </c>
      <c r="D239" s="21">
        <v>4</v>
      </c>
      <c r="E239" s="21" t="str">
        <v>BioLegend</v>
      </c>
      <c r="F239" s="21">
        <v>0</v>
      </c>
      <c r="G239" s="21" t="str">
        <v>Faridabad</v>
      </c>
      <c r="H239" s="21" t="str">
        <v>Priyanka Madam</v>
      </c>
      <c r="I239" s="21" t="str">
        <v>Local</v>
      </c>
    </row>
    <row r="240" spans="1:9" x14ac:dyDescent="0.25">
      <c r="A240" s="21">
        <v>135311</v>
      </c>
      <c r="B240" s="21">
        <v>1</v>
      </c>
      <c r="C240" s="21" t="str">
        <v>THSTI</v>
      </c>
      <c r="D240" s="21">
        <v>4</v>
      </c>
      <c r="E240" s="21" t="str">
        <v>BioLegend</v>
      </c>
      <c r="F240" s="21">
        <v>0</v>
      </c>
      <c r="G240" s="21" t="str">
        <v>Faridabad</v>
      </c>
      <c r="H240" s="21" t="str">
        <v>Priyanka Madam</v>
      </c>
      <c r="I240" s="21" t="str">
        <v>Local</v>
      </c>
    </row>
    <row r="241" spans="1:9" x14ac:dyDescent="0.25">
      <c r="A241" s="21">
        <v>138418</v>
      </c>
      <c r="B241" s="21">
        <v>1</v>
      </c>
      <c r="C241" s="21" t="str">
        <v>THSTI</v>
      </c>
      <c r="D241" s="21">
        <v>4</v>
      </c>
      <c r="E241" s="21" t="str">
        <v>BioLegend</v>
      </c>
      <c r="F241" s="21">
        <v>0</v>
      </c>
      <c r="G241" s="21" t="str">
        <v>Faridabad</v>
      </c>
      <c r="H241" s="21" t="str">
        <v>Priyanka Madam</v>
      </c>
      <c r="I241" s="21" t="str">
        <v>Local</v>
      </c>
    </row>
    <row r="242" spans="1:9" x14ac:dyDescent="0.25">
      <c r="A242" s="21">
        <v>141211</v>
      </c>
      <c r="B242" s="21">
        <v>1</v>
      </c>
      <c r="C242" s="21" t="str">
        <v>THSTI</v>
      </c>
      <c r="D242" s="21">
        <v>4</v>
      </c>
      <c r="E242" s="21" t="str">
        <v>BioLegend</v>
      </c>
      <c r="F242" s="21">
        <v>0</v>
      </c>
      <c r="G242" s="21" t="str">
        <v>Faridabad</v>
      </c>
      <c r="H242" s="21" t="str">
        <v>Priyanka Madam</v>
      </c>
      <c r="I242" s="21" t="str">
        <v>Local</v>
      </c>
    </row>
    <row r="243" spans="1:9" x14ac:dyDescent="0.25">
      <c r="A243" s="21">
        <v>145522</v>
      </c>
      <c r="B243" s="21">
        <v>1</v>
      </c>
      <c r="C243" s="21" t="str">
        <v>THSTI</v>
      </c>
      <c r="D243" s="21">
        <v>4</v>
      </c>
      <c r="E243" s="21" t="str">
        <v>BioLegend</v>
      </c>
      <c r="F243" s="21">
        <v>0</v>
      </c>
      <c r="G243" s="21" t="str">
        <v>Faridabad</v>
      </c>
      <c r="H243" s="21" t="str">
        <v>Priyanka Madam</v>
      </c>
      <c r="I243" s="21" t="str">
        <v>Local</v>
      </c>
    </row>
    <row r="244" spans="1:9" x14ac:dyDescent="0.25">
      <c r="A244" s="21">
        <v>145533</v>
      </c>
      <c r="B244" s="21">
        <v>1</v>
      </c>
      <c r="C244" s="21" t="str">
        <v>THSTI</v>
      </c>
      <c r="D244" s="21">
        <v>4</v>
      </c>
      <c r="E244" s="21" t="str">
        <v>BioLegend</v>
      </c>
      <c r="F244" s="21">
        <v>0</v>
      </c>
      <c r="G244" s="21" t="str">
        <v>Faridabad</v>
      </c>
      <c r="H244" s="21" t="str">
        <v>Priyanka Madam</v>
      </c>
      <c r="I244" s="21" t="str">
        <v>Local</v>
      </c>
    </row>
    <row r="245" spans="1:9" x14ac:dyDescent="0.25">
      <c r="A245" s="21">
        <v>146517</v>
      </c>
      <c r="B245" s="21">
        <v>1</v>
      </c>
      <c r="C245" s="21" t="str">
        <v>THSTI</v>
      </c>
      <c r="D245" s="21">
        <v>4</v>
      </c>
      <c r="E245" s="21" t="str">
        <v>BioLegend</v>
      </c>
      <c r="F245" s="21">
        <v>0</v>
      </c>
      <c r="G245" s="21" t="str">
        <v>Faridabad</v>
      </c>
      <c r="H245" s="21" t="str">
        <v>Priyanka Madam</v>
      </c>
      <c r="I245" s="21" t="str">
        <v>Local</v>
      </c>
    </row>
    <row r="246" spans="1:9" x14ac:dyDescent="0.25">
      <c r="A246" s="21">
        <v>146606</v>
      </c>
      <c r="B246" s="21">
        <v>1</v>
      </c>
      <c r="C246" s="21" t="str">
        <v>THSTI</v>
      </c>
      <c r="D246" s="21">
        <v>4</v>
      </c>
      <c r="E246" s="21" t="str">
        <v>BioLegend</v>
      </c>
      <c r="F246" s="21">
        <v>0</v>
      </c>
      <c r="G246" s="21" t="str">
        <v>Faridabad</v>
      </c>
      <c r="H246" s="21" t="str">
        <v>Priyanka Madam</v>
      </c>
      <c r="I246" s="21" t="str">
        <v>Local</v>
      </c>
    </row>
    <row r="247" spans="1:9" x14ac:dyDescent="0.25">
      <c r="A247" s="21">
        <v>150906</v>
      </c>
      <c r="B247" s="21">
        <v>1</v>
      </c>
      <c r="C247" s="21" t="str">
        <v>THSTI</v>
      </c>
      <c r="D247" s="21">
        <v>4</v>
      </c>
      <c r="E247" s="21" t="str">
        <v>BioLegend</v>
      </c>
      <c r="F247" s="21">
        <v>0</v>
      </c>
      <c r="G247" s="21" t="str">
        <v>Faridabad</v>
      </c>
      <c r="H247" s="21" t="str">
        <v>Priyanka Madam</v>
      </c>
      <c r="I247" s="21" t="str">
        <v>Local</v>
      </c>
    </row>
    <row r="248" spans="1:9" x14ac:dyDescent="0.25">
      <c r="A248" s="21">
        <v>153406</v>
      </c>
      <c r="B248" s="21">
        <v>1</v>
      </c>
      <c r="C248" s="21" t="str">
        <v>THSTI</v>
      </c>
      <c r="D248" s="21">
        <v>4</v>
      </c>
      <c r="E248" s="21" t="str">
        <v>BioLegend</v>
      </c>
      <c r="F248" s="21">
        <v>0</v>
      </c>
      <c r="G248" s="21" t="str">
        <v>Faridabad</v>
      </c>
      <c r="H248" s="21" t="str">
        <v>Priyanka Madam</v>
      </c>
      <c r="I248" s="21" t="str">
        <v>Local</v>
      </c>
    </row>
    <row r="249" spans="1:9" x14ac:dyDescent="0.25">
      <c r="A249" s="21">
        <v>154316</v>
      </c>
      <c r="B249" s="21">
        <v>1</v>
      </c>
      <c r="C249" s="21" t="str">
        <v>THSTI</v>
      </c>
      <c r="D249" s="21">
        <v>4</v>
      </c>
      <c r="E249" s="21" t="str">
        <v>BioLegend</v>
      </c>
      <c r="F249" s="21">
        <v>0</v>
      </c>
      <c r="G249" s="21" t="str">
        <v>Faridabad</v>
      </c>
      <c r="H249" s="21" t="str">
        <v>Priyanka Madam</v>
      </c>
      <c r="I249" s="21" t="str">
        <v>Local</v>
      </c>
    </row>
    <row r="250" spans="1:9" x14ac:dyDescent="0.25">
      <c r="A250" s="21">
        <v>155519</v>
      </c>
      <c r="B250" s="21">
        <v>1</v>
      </c>
      <c r="C250" s="21" t="str">
        <v>THSTI</v>
      </c>
      <c r="D250" s="21">
        <v>4</v>
      </c>
      <c r="E250" s="21" t="str">
        <v>BioLegend</v>
      </c>
      <c r="F250" s="21">
        <v>0</v>
      </c>
      <c r="G250" s="21" t="str">
        <v>Faridabad</v>
      </c>
      <c r="H250" s="21" t="str">
        <v>Priyanka Madam</v>
      </c>
      <c r="I250" s="21" t="str">
        <v>Local</v>
      </c>
    </row>
    <row r="251" spans="1:9" x14ac:dyDescent="0.25">
      <c r="A251" s="21">
        <v>155527</v>
      </c>
      <c r="B251" s="21">
        <v>1</v>
      </c>
      <c r="C251" s="21" t="str">
        <v>THSTI</v>
      </c>
      <c r="D251" s="21">
        <v>4</v>
      </c>
      <c r="E251" s="21" t="str">
        <v>BioLegend</v>
      </c>
      <c r="F251" s="21">
        <v>0</v>
      </c>
      <c r="G251" s="21" t="str">
        <v>Faridabad</v>
      </c>
      <c r="H251" s="21" t="str">
        <v>Priyanka Madam</v>
      </c>
      <c r="I251" s="21" t="str">
        <v>Local</v>
      </c>
    </row>
    <row r="252" spans="1:9" x14ac:dyDescent="0.25">
      <c r="A252" s="21">
        <v>158105</v>
      </c>
      <c r="B252" s="21">
        <v>1</v>
      </c>
      <c r="C252" s="21" t="str">
        <v>THSTI</v>
      </c>
      <c r="D252" s="21">
        <v>4</v>
      </c>
      <c r="E252" s="21" t="str">
        <v>BioLegend</v>
      </c>
      <c r="F252" s="21">
        <v>0</v>
      </c>
      <c r="G252" s="21" t="str">
        <v>Faridabad</v>
      </c>
      <c r="H252" s="21" t="str">
        <v>Priyanka Madam</v>
      </c>
      <c r="I252" s="21" t="str">
        <v>Local</v>
      </c>
    </row>
    <row r="253" spans="1:9" x14ac:dyDescent="0.25">
      <c r="A253" s="21">
        <v>159408</v>
      </c>
      <c r="B253" s="21">
        <v>1</v>
      </c>
      <c r="C253" s="21" t="str">
        <v>THSTI</v>
      </c>
      <c r="D253" s="21">
        <v>4</v>
      </c>
      <c r="E253" s="21" t="str">
        <v>BioLegend</v>
      </c>
      <c r="F253" s="21">
        <v>0</v>
      </c>
      <c r="G253" s="21" t="str">
        <v>Faridabad</v>
      </c>
      <c r="H253" s="21" t="str">
        <v>Priyanka Madam</v>
      </c>
      <c r="I253" s="21" t="str">
        <v>Local</v>
      </c>
    </row>
    <row r="254" spans="1:9" x14ac:dyDescent="0.25">
      <c r="A254" s="21">
        <v>326107</v>
      </c>
      <c r="B254" s="21">
        <v>1</v>
      </c>
      <c r="C254" s="21" t="str">
        <v>THSTI</v>
      </c>
      <c r="D254" s="21">
        <v>4</v>
      </c>
      <c r="E254" s="21" t="str">
        <v>BioLegend</v>
      </c>
      <c r="F254" s="21">
        <v>0</v>
      </c>
      <c r="G254" s="21" t="str">
        <v>Faridabad</v>
      </c>
      <c r="H254" s="21" t="str">
        <v>Priyanka Madam</v>
      </c>
      <c r="I254" s="21" t="str">
        <v>Local</v>
      </c>
    </row>
    <row r="255" spans="1:9" x14ac:dyDescent="0.25">
      <c r="A255" s="21">
        <v>330323</v>
      </c>
      <c r="B255" s="21">
        <v>1</v>
      </c>
      <c r="C255" s="21" t="str">
        <v>THSTI</v>
      </c>
      <c r="D255" s="21">
        <v>4</v>
      </c>
      <c r="E255" s="21" t="str">
        <v>BioLegend</v>
      </c>
      <c r="F255" s="21">
        <v>0</v>
      </c>
      <c r="G255" s="21" t="str">
        <v>Faridabad</v>
      </c>
      <c r="H255" s="21" t="str">
        <v>Priyanka Madam</v>
      </c>
      <c r="I255" s="21" t="str">
        <v>Local</v>
      </c>
    </row>
    <row r="256" spans="1:9" x14ac:dyDescent="0.25">
      <c r="A256" s="21">
        <v>358513</v>
      </c>
      <c r="B256" s="21">
        <v>1</v>
      </c>
      <c r="C256" s="21" t="str">
        <v>THSTI</v>
      </c>
      <c r="D256" s="21">
        <v>4</v>
      </c>
      <c r="E256" s="21" t="str">
        <v>BioLegend</v>
      </c>
      <c r="F256" s="21">
        <v>0</v>
      </c>
      <c r="G256" s="21" t="str">
        <v>Faridabad</v>
      </c>
      <c r="H256" s="21" t="str">
        <v>Priyanka Madam</v>
      </c>
      <c r="I256" s="21" t="str">
        <v>Local</v>
      </c>
    </row>
    <row r="257" spans="1:9" x14ac:dyDescent="0.25">
      <c r="A257" s="21">
        <v>386912</v>
      </c>
      <c r="B257" s="21">
        <v>1</v>
      </c>
      <c r="C257" s="21" t="str">
        <v>THSTI</v>
      </c>
      <c r="D257" s="21">
        <v>4</v>
      </c>
      <c r="E257" s="21" t="str">
        <v>BioLegend</v>
      </c>
      <c r="F257" s="21">
        <v>0</v>
      </c>
      <c r="G257" s="21" t="str">
        <v>Faridabad</v>
      </c>
      <c r="H257" s="21" t="str">
        <v>Priyanka Madam</v>
      </c>
      <c r="I257" s="21" t="str">
        <v>Local</v>
      </c>
    </row>
    <row r="258" spans="1:9" x14ac:dyDescent="0.25">
      <c r="A258" s="21">
        <v>504123</v>
      </c>
      <c r="B258" s="21">
        <v>1</v>
      </c>
      <c r="C258" s="21" t="str">
        <v>THSTI</v>
      </c>
      <c r="D258" s="21">
        <v>4</v>
      </c>
      <c r="E258" s="21" t="str">
        <v>BioLegend</v>
      </c>
      <c r="F258" s="21">
        <v>0</v>
      </c>
      <c r="G258" s="21" t="str">
        <v>Faridabad</v>
      </c>
      <c r="H258" s="21" t="str">
        <v>Priyanka Madam</v>
      </c>
      <c r="I258" s="21" t="str">
        <v>Local</v>
      </c>
    </row>
    <row r="259" spans="1:9" x14ac:dyDescent="0.25">
      <c r="A259" s="21">
        <v>504304</v>
      </c>
      <c r="B259" s="21">
        <v>1</v>
      </c>
      <c r="C259" s="21" t="str">
        <v>THSTI</v>
      </c>
      <c r="D259" s="21">
        <v>4</v>
      </c>
      <c r="E259" s="21" t="str">
        <v>BioLegend</v>
      </c>
      <c r="F259" s="21">
        <v>0</v>
      </c>
      <c r="G259" s="21" t="str">
        <v>Faridabad</v>
      </c>
      <c r="H259" s="21" t="str">
        <v>Priyanka Madam</v>
      </c>
      <c r="I259" s="21" t="str">
        <v>Local</v>
      </c>
    </row>
    <row r="260" spans="1:9" x14ac:dyDescent="0.25">
      <c r="A260" s="21">
        <v>504508</v>
      </c>
      <c r="B260" s="21">
        <v>1</v>
      </c>
      <c r="C260" s="21" t="str">
        <v>THSTI</v>
      </c>
      <c r="D260" s="21">
        <v>4</v>
      </c>
      <c r="E260" s="21" t="str">
        <v>BioLegend</v>
      </c>
      <c r="F260" s="21">
        <v>0</v>
      </c>
      <c r="G260" s="21" t="str">
        <v>Faridabad</v>
      </c>
      <c r="H260" s="21" t="str">
        <v>Priyanka Madam</v>
      </c>
      <c r="I260" s="21" t="str">
        <v>Local</v>
      </c>
    </row>
    <row r="261" spans="1:9" x14ac:dyDescent="0.25">
      <c r="A261" s="21">
        <v>514103</v>
      </c>
      <c r="B261" s="21">
        <v>1</v>
      </c>
      <c r="C261" s="21" t="str">
        <v>THSTI</v>
      </c>
      <c r="D261" s="21">
        <v>4</v>
      </c>
      <c r="E261" s="21" t="str">
        <v>BioLegend</v>
      </c>
      <c r="F261" s="21">
        <v>0</v>
      </c>
      <c r="G261" s="21" t="str">
        <v>Faridabad</v>
      </c>
      <c r="H261" s="21" t="str">
        <v>Priyanka Madam</v>
      </c>
      <c r="I261" s="21" t="str">
        <v>Local</v>
      </c>
    </row>
    <row r="262" spans="1:9" x14ac:dyDescent="0.25">
      <c r="A262" s="21">
        <v>515406</v>
      </c>
      <c r="B262" s="21">
        <v>1</v>
      </c>
      <c r="C262" s="21" t="str">
        <v>THSTI</v>
      </c>
      <c r="D262" s="21">
        <v>4</v>
      </c>
      <c r="E262" s="21" t="str">
        <v>BioLegend</v>
      </c>
      <c r="F262" s="21">
        <v>0</v>
      </c>
      <c r="G262" s="21" t="str">
        <v>Faridabad</v>
      </c>
      <c r="H262" s="21" t="str">
        <v>Priyanka Madam</v>
      </c>
      <c r="I262" s="21" t="str">
        <v>Local</v>
      </c>
    </row>
    <row r="263" spans="1:9" x14ac:dyDescent="0.25">
      <c r="A263" s="21">
        <v>681303</v>
      </c>
      <c r="B263" s="21">
        <v>1</v>
      </c>
      <c r="C263" s="21" t="str">
        <v>THSTI</v>
      </c>
      <c r="D263" s="21">
        <v>4</v>
      </c>
      <c r="E263" s="21" t="str">
        <v>BioLegend</v>
      </c>
      <c r="F263" s="21">
        <v>0</v>
      </c>
      <c r="G263" s="21" t="str">
        <v>Faridabad</v>
      </c>
      <c r="H263" s="21" t="str">
        <v>Priyanka Madam</v>
      </c>
      <c r="I263" s="21" t="str">
        <v>Local</v>
      </c>
    </row>
    <row r="264" spans="1:9" x14ac:dyDescent="0.25">
      <c r="A264" s="21">
        <v>824101</v>
      </c>
      <c r="B264" s="21">
        <v>1</v>
      </c>
      <c r="C264" s="21" t="str">
        <v>THSTI</v>
      </c>
      <c r="D264" s="21">
        <v>4</v>
      </c>
      <c r="E264" s="21" t="str">
        <v>BioLegend</v>
      </c>
      <c r="F264" s="21">
        <v>0</v>
      </c>
      <c r="G264" s="21" t="str">
        <v>Faridabad</v>
      </c>
      <c r="H264" s="21" t="str">
        <v>Priyanka Madam</v>
      </c>
      <c r="I264" s="21" t="str">
        <v>Local</v>
      </c>
    </row>
    <row r="265" spans="1:9" x14ac:dyDescent="0.25">
      <c r="A265" s="21">
        <v>740811</v>
      </c>
      <c r="B265" s="21">
        <v>2</v>
      </c>
      <c r="C265" s="21" t="str">
        <v>UNKNOWN</v>
      </c>
      <c r="D265" s="21">
        <v>4</v>
      </c>
      <c r="E265" s="21" t="str">
        <v>BioLegend</v>
      </c>
      <c r="F265" s="21" t="str">
        <v>Demo Kit Mohan Sir (740811, 741146) 2 pcs Kit</v>
      </c>
      <c r="G265" s="21" t="str">
        <v>Unknown</v>
      </c>
      <c r="H265" s="21" t="str">
        <v>Mohan Sir, (Demo)</v>
      </c>
      <c r="I265" s="21" t="str">
        <v>Unknown</v>
      </c>
    </row>
    <row r="266" spans="1:9" x14ac:dyDescent="0.25">
      <c r="A266" s="21">
        <v>741146</v>
      </c>
      <c r="B266" s="21">
        <v>2</v>
      </c>
      <c r="C266" s="21" t="str">
        <v>UNKNOWN</v>
      </c>
      <c r="D266" s="21">
        <v>4</v>
      </c>
      <c r="E266" s="21" t="str">
        <v>BioLegend</v>
      </c>
      <c r="F266" s="21" t="str">
        <v>Demo Kit Mohan Sir (740811, 741146) 2 pcs Kit</v>
      </c>
      <c r="G266" s="21" t="str">
        <v>Unknown</v>
      </c>
      <c r="H266" s="21" t="str">
        <v>Mohan Sir, (Demo)</v>
      </c>
      <c r="I266" s="21" t="str">
        <v>Unknown</v>
      </c>
    </row>
    <row r="267" spans="1:9" x14ac:dyDescent="0.25">
      <c r="A267" s="21">
        <v>740379</v>
      </c>
      <c r="B267" s="21">
        <v>1</v>
      </c>
      <c r="C267" s="21" t="str">
        <v>Unknown</v>
      </c>
      <c r="D267" s="21" t="str">
        <v>RT</v>
      </c>
      <c r="E267" s="21" t="str">
        <v>BioLegend</v>
      </c>
      <c r="F267" s="21" t="str">
        <v>Mohn Sir (Sample) Aurigine Onco</v>
      </c>
      <c r="G267" s="21" t="str">
        <v>Unknown</v>
      </c>
      <c r="H267" s="21" t="str">
        <v>Mohan sir,(Sample) Aurigine Onco</v>
      </c>
      <c r="I267" s="21" t="str">
        <v>Unknown</v>
      </c>
    </row>
    <row r="268" spans="1:9" x14ac:dyDescent="0.25">
      <c r="A268" s="21">
        <v>741110</v>
      </c>
      <c r="B268" s="21">
        <v>1</v>
      </c>
      <c r="C268" s="21" t="str">
        <v>Unknown</v>
      </c>
      <c r="D268" s="21">
        <v>4</v>
      </c>
      <c r="E268" s="21" t="str">
        <v>BioLegend</v>
      </c>
      <c r="F268" s="21" t="str">
        <v>Mohn Sir (Sample) Aurigine Onco</v>
      </c>
      <c r="G268" s="21" t="str">
        <v>Unknown</v>
      </c>
      <c r="H268" s="21" t="str">
        <v>Mohan sir,(Sample) Aurigine Onco</v>
      </c>
      <c r="I268" s="21" t="str">
        <v>Unknown</v>
      </c>
    </row>
    <row r="269" spans="1:9" x14ac:dyDescent="0.25">
      <c r="A269" s="21">
        <v>567903</v>
      </c>
      <c r="B269" s="21">
        <v>1</v>
      </c>
      <c r="C269" s="21" t="str">
        <v>Unknown</v>
      </c>
      <c r="D269" s="21">
        <v>4</v>
      </c>
      <c r="E269" s="21" t="str">
        <v>BioLegend</v>
      </c>
      <c r="F269" s="21">
        <v>0</v>
      </c>
      <c r="G269" s="21" t="str">
        <v>Unknown</v>
      </c>
      <c r="H269" s="21" t="str">
        <v>Sample Mohan Sir</v>
      </c>
      <c r="I269" s="21" t="str">
        <v>Unknown</v>
      </c>
    </row>
    <row r="270" spans="1:9" x14ac:dyDescent="0.25">
      <c r="A270" s="21" t="str">
        <v>D-011025-01-0005</v>
      </c>
      <c r="B270" s="21">
        <v>1</v>
      </c>
      <c r="C270" s="21" t="str">
        <v>VPCI</v>
      </c>
      <c r="D270" s="21">
        <v>-20</v>
      </c>
      <c r="E270" s="21" t="str">
        <v>Dharmacon</v>
      </c>
      <c r="F270" s="21">
        <v>0</v>
      </c>
      <c r="G270" s="21" t="str">
        <v>DELHI</v>
      </c>
      <c r="H270" s="21" t="str">
        <v>Priyanka Madam</v>
      </c>
      <c r="I270" s="21" t="str">
        <v>Local</v>
      </c>
    </row>
    <row r="271" spans="1:9" x14ac:dyDescent="0.25">
      <c r="A271" s="21" t="str">
        <v>D-001140-01-05</v>
      </c>
      <c r="B271" s="21">
        <v>1</v>
      </c>
      <c r="C271" s="21" t="str">
        <v>VPCI</v>
      </c>
      <c r="D271" s="21">
        <v>-20</v>
      </c>
      <c r="E271" s="21" t="str">
        <v>Dharmacon</v>
      </c>
      <c r="F271" s="21">
        <v>0</v>
      </c>
      <c r="G271" s="21" t="str">
        <v>DELHI</v>
      </c>
      <c r="H271" s="21" t="str">
        <v>Priyanka Madam</v>
      </c>
      <c r="I271" s="21" t="str">
        <v>Local</v>
      </c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63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ABHI BIO</v>
      </c>
      <c r="B2" s="1">
        <v>4</v>
      </c>
      <c r="C2" s="1" t="str">
        <v>BETHYL</v>
      </c>
      <c r="D2" s="1">
        <v>1</v>
      </c>
      <c r="E2" s="1" t="str">
        <v>OutStation</v>
      </c>
      <c r="F2" s="1">
        <v>0</v>
      </c>
    </row>
    <row r="3" spans="1:6" x14ac:dyDescent="0.25">
      <c r="A3" s="1" t="str">
        <v>ACTREC</v>
      </c>
      <c r="B3" s="1">
        <v>4</v>
      </c>
      <c r="C3" s="1" t="str">
        <v>BETHYL</v>
      </c>
      <c r="D3" s="1">
        <v>1</v>
      </c>
      <c r="E3" s="1" t="str">
        <v>OutStation</v>
      </c>
      <c r="F3" s="1">
        <v>0</v>
      </c>
    </row>
    <row r="4" spans="1:6" x14ac:dyDescent="0.25">
      <c r="A4" s="1" t="str">
        <v>AIIMS</v>
      </c>
      <c r="B4" s="1">
        <v>-20</v>
      </c>
      <c r="C4" s="1" t="str">
        <v>TARGETMOL</v>
      </c>
      <c r="D4" s="1">
        <v>1</v>
      </c>
      <c r="E4" s="1" t="str">
        <v>Local</v>
      </c>
      <c r="F4" s="1" t="str">
        <v>Priyanka Madam</v>
      </c>
    </row>
    <row r="5" spans="1:6" x14ac:dyDescent="0.25">
      <c r="A5" s="1" t="str">
        <v>AIIMS</v>
      </c>
      <c r="B5" s="1">
        <v>4</v>
      </c>
      <c r="C5" s="1" t="str">
        <v>BioLegend</v>
      </c>
      <c r="D5" s="1">
        <v>32</v>
      </c>
      <c r="E5" s="1" t="str">
        <v>Local</v>
      </c>
      <c r="F5" s="1" t="str">
        <v>PRIYANKA MADAM</v>
      </c>
    </row>
    <row r="6" spans="1:6" x14ac:dyDescent="0.25">
      <c r="A6" s="1" t="str">
        <v>ANKUR</v>
      </c>
      <c r="B6" s="1">
        <v>4</v>
      </c>
      <c r="C6" s="1" t="str">
        <v>BioLegend</v>
      </c>
      <c r="D6" s="1">
        <v>8</v>
      </c>
      <c r="E6" s="1" t="str">
        <v>Local</v>
      </c>
      <c r="F6" s="1" t="str">
        <v>Priyanka Madam</v>
      </c>
    </row>
    <row r="7" spans="1:6" x14ac:dyDescent="0.25">
      <c r="A7" s="1" t="str">
        <v>APOLLO CHENNAI</v>
      </c>
      <c r="B7" s="1">
        <v>4</v>
      </c>
      <c r="C7" s="1" t="str">
        <v>BioLegend</v>
      </c>
      <c r="D7" s="1">
        <v>1</v>
      </c>
      <c r="E7" s="1" t="str">
        <v>OutStation</v>
      </c>
      <c r="F7" s="1" t="str">
        <v>Pending Purchase Order</v>
      </c>
    </row>
    <row r="8" spans="1:6" x14ac:dyDescent="0.25">
      <c r="A8" s="1" t="str">
        <v>GENECARE</v>
      </c>
      <c r="B8" s="1">
        <v>4</v>
      </c>
      <c r="C8" s="1" t="str">
        <v>BioLegend</v>
      </c>
      <c r="D8" s="1">
        <v>2</v>
      </c>
      <c r="E8" s="1" t="str">
        <v>OutStation</v>
      </c>
      <c r="F8" s="1" t="str">
        <v>Payment Issue (Priya)</v>
      </c>
    </row>
    <row r="9" spans="1:6" x14ac:dyDescent="0.25">
      <c r="A9" s="1" t="str">
        <v>GOLDLAKE</v>
      </c>
      <c r="B9" s="1">
        <v>4</v>
      </c>
      <c r="C9" s="1" t="str">
        <v>CYTOSKELETON</v>
      </c>
      <c r="D9" s="1">
        <v>1</v>
      </c>
      <c r="E9" s="1" t="str">
        <v>OutStation</v>
      </c>
      <c r="F9" s="1" t="str">
        <v>Payment Issue (Anjali)</v>
      </c>
    </row>
    <row r="10" spans="1:6" x14ac:dyDescent="0.25">
      <c r="A10" s="1" t="str">
        <v>ICGEB</v>
      </c>
      <c r="B10" s="1">
        <v>4</v>
      </c>
      <c r="C10" s="1" t="str">
        <v>BioLegend</v>
      </c>
      <c r="D10" s="1">
        <v>2</v>
      </c>
      <c r="E10" s="1" t="str">
        <v>Local</v>
      </c>
      <c r="F10" s="1" t="str">
        <v>PRIYANKA MADAM (FOC)</v>
      </c>
    </row>
    <row r="11" spans="1:6" x14ac:dyDescent="0.25">
      <c r="A11" s="1" t="str">
        <v>IGIB</v>
      </c>
      <c r="B11" s="1">
        <v>4</v>
      </c>
      <c r="C11" s="1" t="str">
        <v>BioLegend</v>
      </c>
      <c r="D11" s="1">
        <v>3</v>
      </c>
      <c r="E11" s="1" t="str">
        <v>Local</v>
      </c>
      <c r="F11" s="1" t="str">
        <v>Priyanka Madam</v>
      </c>
    </row>
    <row r="12" spans="1:6" x14ac:dyDescent="0.25">
      <c r="A12" s="1" t="str">
        <v>IISC</v>
      </c>
      <c r="B12" s="1">
        <v>4</v>
      </c>
      <c r="C12" s="1" t="str">
        <v>BioLegend</v>
      </c>
      <c r="D12" s="1">
        <v>1</v>
      </c>
      <c r="E12" s="1" t="str">
        <v>OutStation</v>
      </c>
      <c r="F12" s="1" t="str">
        <v>pending purchase order</v>
      </c>
    </row>
    <row r="13" spans="1:6" x14ac:dyDescent="0.25">
      <c r="A13" s="1" t="str">
        <v>IISER BHOPAL</v>
      </c>
      <c r="B13" s="1">
        <v>4</v>
      </c>
      <c r="C13" s="1" t="str">
        <v>BIOLEGEND</v>
      </c>
      <c r="D13" s="1">
        <v>40</v>
      </c>
      <c r="E13" s="1" t="str">
        <v>OutStation</v>
      </c>
      <c r="F13" s="1" t="str">
        <v>On Hold (Priyanka madam)</v>
      </c>
    </row>
    <row r="14" spans="1:6" x14ac:dyDescent="0.25">
      <c r="A14" s="1" t="str">
        <v>IISER BHOPAL</v>
      </c>
      <c r="B14" s="1">
        <v>4</v>
      </c>
      <c r="C14" s="1" t="str">
        <v>BIOLEGEND</v>
      </c>
      <c r="D14" s="1">
        <v>4</v>
      </c>
      <c r="E14" s="1" t="str">
        <v>OutStation</v>
      </c>
      <c r="F14" s="1" t="str">
        <v>On Hold (Priyanka madam)</v>
      </c>
    </row>
    <row r="15" spans="1:6" x14ac:dyDescent="0.25">
      <c r="A15" s="1" t="str">
        <v>IISER BHOPAL</v>
      </c>
      <c r="B15" s="1">
        <v>-20</v>
      </c>
      <c r="C15" s="1" t="str">
        <v>BIOLEGEND</v>
      </c>
      <c r="D15" s="1">
        <v>1</v>
      </c>
      <c r="E15" s="1" t="str">
        <v>OutStation</v>
      </c>
      <c r="F15" s="1" t="str">
        <v>On Hold (Priyanka madam)</v>
      </c>
    </row>
    <row r="16" spans="1:6" x14ac:dyDescent="0.25">
      <c r="A16" s="1" t="str">
        <v>IIT KHARAGPUR</v>
      </c>
      <c r="B16" s="1">
        <v>-80</v>
      </c>
      <c r="C16" s="1" t="str">
        <v>Dharmacon</v>
      </c>
      <c r="D16" s="1">
        <v>3</v>
      </c>
      <c r="E16" s="1" t="str">
        <v>OutStation</v>
      </c>
      <c r="F16" s="1" t="str">
        <v>Non Gem Certificate Required</v>
      </c>
    </row>
    <row r="17" spans="1:6" x14ac:dyDescent="0.25">
      <c r="A17" s="1" t="str">
        <v>IKESIA</v>
      </c>
      <c r="B17" s="1">
        <v>-20</v>
      </c>
      <c r="C17" s="1" t="str">
        <v>BioLegend</v>
      </c>
      <c r="D17" s="1">
        <v>1</v>
      </c>
      <c r="E17" s="1" t="str">
        <v>OutStation</v>
      </c>
      <c r="F17" s="1" t="str">
        <v>PO Pending (Mohan Sir)</v>
      </c>
    </row>
    <row r="18" spans="1:6" x14ac:dyDescent="0.25">
      <c r="A18" s="1" t="str">
        <v>ILS</v>
      </c>
      <c r="B18" s="1">
        <v>-20</v>
      </c>
      <c r="C18" s="1" t="str">
        <v>DHARMACON</v>
      </c>
      <c r="D18" s="1">
        <v>7</v>
      </c>
      <c r="E18" s="1" t="str">
        <v>OutStation</v>
      </c>
      <c r="F18" s="1" t="str">
        <v>Back Order (New Item)</v>
      </c>
    </row>
    <row r="19" spans="1:6" x14ac:dyDescent="0.25">
      <c r="A19" s="1" t="str">
        <v>INVITRO</v>
      </c>
      <c r="B19" s="1">
        <v>4</v>
      </c>
      <c r="C19" s="1" t="str">
        <v>BioLegend</v>
      </c>
      <c r="D19" s="1">
        <v>2</v>
      </c>
      <c r="E19" s="1" t="str">
        <v>Local</v>
      </c>
      <c r="F19" s="1" t="str">
        <v>Priyanka Madam</v>
      </c>
    </row>
    <row r="20" spans="1:6" x14ac:dyDescent="0.25">
      <c r="A20" s="1" t="str">
        <v>NCBS</v>
      </c>
      <c r="B20" s="1">
        <v>-20</v>
      </c>
      <c r="C20" s="1" t="str">
        <v>DHARMACON</v>
      </c>
      <c r="D20" s="1">
        <v>2</v>
      </c>
      <c r="E20" s="1" t="str">
        <v>OutStation</v>
      </c>
      <c r="F20" s="1" t="str">
        <v>Pending Purchase Order</v>
      </c>
    </row>
    <row r="21" spans="1:6" x14ac:dyDescent="0.25">
      <c r="A21" s="1" t="str">
        <v>NIBMG</v>
      </c>
      <c r="B21" s="1">
        <v>-20</v>
      </c>
      <c r="C21" s="1" t="str">
        <v>Dharmacon</v>
      </c>
      <c r="D21" s="1">
        <v>1</v>
      </c>
      <c r="E21" s="1" t="str">
        <v>OutStation</v>
      </c>
      <c r="F21" s="1" t="str">
        <v>pending purchase order</v>
      </c>
    </row>
    <row r="22" spans="1:6" x14ac:dyDescent="0.25">
      <c r="A22" s="1" t="str">
        <v>PRIYANKA MADAM</v>
      </c>
      <c r="B22" s="1">
        <v>4</v>
      </c>
      <c r="C22" s="1" t="str">
        <v>BioLegend</v>
      </c>
      <c r="D22" s="1">
        <v>2</v>
      </c>
      <c r="E22" s="1" t="str">
        <v>Local</v>
      </c>
      <c r="F22" s="1" t="str">
        <v>Priyanka Madam</v>
      </c>
    </row>
    <row r="23" spans="1:6" x14ac:dyDescent="0.25">
      <c r="A23" s="1" t="str">
        <v>RCB</v>
      </c>
      <c r="B23" s="1">
        <v>4</v>
      </c>
      <c r="C23" s="1" t="str">
        <v>BioLegend</v>
      </c>
      <c r="D23" s="1">
        <v>1</v>
      </c>
      <c r="E23" s="1" t="str">
        <v>Local</v>
      </c>
      <c r="F23" s="1" t="str">
        <v>Priyanka Madam</v>
      </c>
    </row>
    <row r="24" spans="1:6" x14ac:dyDescent="0.25">
      <c r="A24" s="1" t="str">
        <v>Sample (PM)</v>
      </c>
      <c r="B24" s="1">
        <v>4</v>
      </c>
      <c r="C24" s="1" t="str">
        <v>Hansa Biomed</v>
      </c>
      <c r="D24" s="1">
        <v>5</v>
      </c>
      <c r="E24" s="1" t="str">
        <v>Local</v>
      </c>
      <c r="F24" s="1" t="str">
        <v>Priyanka Madam</v>
      </c>
    </row>
    <row r="25" spans="1:6" x14ac:dyDescent="0.25">
      <c r="A25" s="1" t="str">
        <v>SOUTH CAMPUS</v>
      </c>
      <c r="B25" s="1" t="str">
        <v>RT</v>
      </c>
      <c r="C25" s="1" t="str">
        <v>HOEFER</v>
      </c>
      <c r="D25" s="1">
        <v>2</v>
      </c>
      <c r="E25" s="1" t="str">
        <v>Local</v>
      </c>
      <c r="F25" s="1" t="str">
        <v>Sample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2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>
        <v>-20</v>
      </c>
      <c r="C27" s="1" t="str">
        <v>BioLegend</v>
      </c>
      <c r="D27" s="1">
        <v>8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13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-20</v>
      </c>
      <c r="C29" s="1" t="str">
        <v>Dharmacon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Mp Bio</v>
      </c>
      <c r="D30" s="1">
        <v>33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Sartorius</v>
      </c>
      <c r="D31" s="1">
        <v>107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4</v>
      </c>
      <c r="C32" s="1" t="str">
        <v>BioLegend</v>
      </c>
      <c r="D32" s="1">
        <v>3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 t="str">
        <v>RT</v>
      </c>
      <c r="C33" s="1" t="str">
        <v>Revvity</v>
      </c>
      <c r="D33" s="1">
        <v>2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1</v>
      </c>
      <c r="E34" s="1" t="str">
        <v>STOCK</v>
      </c>
      <c r="F34" s="1" t="str">
        <v>Priyanka Madam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1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 t="str">
        <v>4</v>
      </c>
      <c r="C36" s="1" t="str">
        <v>BioLegend</v>
      </c>
      <c r="D36" s="1">
        <v>1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 t="str">
        <v>RT</v>
      </c>
      <c r="C37" s="1" t="str">
        <v>Biotium</v>
      </c>
      <c r="D37" s="1">
        <v>5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-20</v>
      </c>
      <c r="C38" s="1" t="str">
        <v>Genei Lab</v>
      </c>
      <c r="D38" s="1">
        <v>2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-20</v>
      </c>
      <c r="C39" s="1" t="str">
        <v>Genei Lab</v>
      </c>
      <c r="D39" s="1">
        <v>3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BioLegend</v>
      </c>
      <c r="D40" s="1">
        <v>5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BioLegend</v>
      </c>
      <c r="D41" s="1">
        <v>1</v>
      </c>
      <c r="E41" s="1" t="str">
        <v>STOCK</v>
      </c>
      <c r="F41" s="1" t="str">
        <v>Open Item</v>
      </c>
    </row>
    <row r="42" spans="1:6" x14ac:dyDescent="0.25">
      <c r="A42" s="1" t="str">
        <v>Stock</v>
      </c>
      <c r="B42" s="1">
        <v>-20</v>
      </c>
      <c r="C42" s="1" t="str">
        <v>Intron</v>
      </c>
      <c r="D42" s="1">
        <v>17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4</v>
      </c>
      <c r="C43" s="1" t="str">
        <v>Genexis Biotech</v>
      </c>
      <c r="D43" s="1">
        <v>3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MP Bio</v>
      </c>
      <c r="D44" s="1">
        <v>10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>
        <v>4</v>
      </c>
      <c r="C45" s="1" t="str">
        <v>MP BIO</v>
      </c>
      <c r="D45" s="1">
        <v>9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4</v>
      </c>
      <c r="C46" s="1" t="str">
        <v>DHARMACON</v>
      </c>
      <c r="D46" s="1">
        <v>8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>
        <v>-20</v>
      </c>
      <c r="C47" s="1" t="str">
        <v>DHARMACON</v>
      </c>
      <c r="D47" s="1">
        <v>4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 t="str">
        <v>RT</v>
      </c>
      <c r="C48" s="1" t="str">
        <v>BioLegend</v>
      </c>
      <c r="D48" s="1">
        <v>168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-20</v>
      </c>
      <c r="C49" s="1" t="str">
        <v>TargetMol</v>
      </c>
      <c r="D49" s="1">
        <v>1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-20</v>
      </c>
      <c r="C50" s="1" t="str">
        <v>BellBrook</v>
      </c>
      <c r="D50" s="1">
        <v>6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 t="str">
        <v>rt</v>
      </c>
      <c r="C51" s="1" t="str">
        <v>BOSTER</v>
      </c>
      <c r="D51" s="1">
        <v>2</v>
      </c>
      <c r="E51" s="1" t="str">
        <v>STOCK</v>
      </c>
      <c r="F51" s="1" t="str">
        <v>Stock (Sample) Priyanka madam</v>
      </c>
    </row>
    <row r="52" spans="1:6" x14ac:dyDescent="0.25">
      <c r="A52" s="1" t="str">
        <v>STOCK</v>
      </c>
      <c r="B52" s="1">
        <v>4</v>
      </c>
      <c r="C52" s="1" t="str">
        <v>BioLegend</v>
      </c>
      <c r="D52" s="1">
        <v>2</v>
      </c>
      <c r="E52" s="1" t="str">
        <v>STOCK</v>
      </c>
      <c r="F52" s="1" t="str">
        <v>STOCK FOR AURIGINE ONCO</v>
      </c>
    </row>
    <row r="53" spans="1:6" x14ac:dyDescent="0.25">
      <c r="A53" s="1" t="str">
        <v>STOCK</v>
      </c>
      <c r="B53" s="1">
        <v>4</v>
      </c>
      <c r="C53" s="1" t="str">
        <v>BETHYL</v>
      </c>
      <c r="D53" s="1">
        <v>1</v>
      </c>
      <c r="E53" s="1" t="str">
        <v>STOCK</v>
      </c>
      <c r="F53" s="1" t="str">
        <v>Stock</v>
      </c>
    </row>
    <row r="54" spans="1:6" x14ac:dyDescent="0.25">
      <c r="A54" s="1" t="str">
        <v>Stock</v>
      </c>
      <c r="B54" s="1">
        <v>4</v>
      </c>
      <c r="C54" s="1" t="str">
        <v>Unknown</v>
      </c>
      <c r="D54" s="1">
        <v>1</v>
      </c>
      <c r="E54" s="1" t="str">
        <v>STOCK</v>
      </c>
      <c r="F54" s="1" t="str">
        <v>From Sharda University/  By Deepak</v>
      </c>
    </row>
    <row r="55" spans="1:6" x14ac:dyDescent="0.25">
      <c r="A55" s="1" t="str">
        <v>THSTI</v>
      </c>
      <c r="B55" s="1">
        <v>4</v>
      </c>
      <c r="C55" s="1" t="str">
        <v>BioLegend</v>
      </c>
      <c r="D55" s="1">
        <v>56</v>
      </c>
      <c r="E55" s="1" t="str">
        <v>Local</v>
      </c>
      <c r="F55" s="1" t="str">
        <v>Priyanka Madam</v>
      </c>
    </row>
    <row r="56" spans="1:6" x14ac:dyDescent="0.25">
      <c r="A56" s="1" t="str">
        <v>THSTI</v>
      </c>
      <c r="B56" s="1">
        <v>4</v>
      </c>
      <c r="C56" s="1" t="str">
        <v>BioLegend</v>
      </c>
      <c r="D56" s="1">
        <v>1</v>
      </c>
      <c r="E56" s="1" t="str">
        <v>Local</v>
      </c>
      <c r="F56" s="1" t="str">
        <v>Monday</v>
      </c>
    </row>
    <row r="57" spans="1:6" x14ac:dyDescent="0.25">
      <c r="A57" s="1" t="str">
        <v>UNKNOWN</v>
      </c>
      <c r="B57" s="1">
        <v>4</v>
      </c>
      <c r="C57" s="1" t="str">
        <v>BioLegend</v>
      </c>
      <c r="D57" s="1">
        <v>4</v>
      </c>
      <c r="E57" s="1" t="str">
        <v>Unknown</v>
      </c>
      <c r="F57" s="1" t="str">
        <v>Mohan Sir, (Demo)</v>
      </c>
    </row>
    <row r="58" spans="1:6" x14ac:dyDescent="0.25">
      <c r="A58" s="1" t="str">
        <v>Unknown</v>
      </c>
      <c r="B58" s="1" t="str">
        <v>RT</v>
      </c>
      <c r="C58" s="1" t="str">
        <v>BioLegend</v>
      </c>
      <c r="D58" s="1">
        <v>1</v>
      </c>
      <c r="E58" s="1" t="str">
        <v>Unknown</v>
      </c>
      <c r="F58" s="1" t="str">
        <v>Mohan sir,(Sample) Aurigine Onco</v>
      </c>
    </row>
    <row r="59" spans="1:6" x14ac:dyDescent="0.25">
      <c r="A59" s="1" t="str">
        <v>Unknown</v>
      </c>
      <c r="B59" s="1">
        <v>4</v>
      </c>
      <c r="C59" s="1" t="str">
        <v>BioLegend</v>
      </c>
      <c r="D59" s="1">
        <v>1</v>
      </c>
      <c r="E59" s="1" t="str">
        <v>Unknown</v>
      </c>
      <c r="F59" s="1" t="str">
        <v>Mohan sir,(Sample) Aurigine Onco</v>
      </c>
    </row>
    <row r="60" spans="1:6" x14ac:dyDescent="0.25">
      <c r="A60" s="1" t="str">
        <v>Unknown</v>
      </c>
      <c r="B60" s="1">
        <v>4</v>
      </c>
      <c r="C60" s="1" t="str">
        <v>BioLegend</v>
      </c>
      <c r="D60" s="1">
        <v>1</v>
      </c>
      <c r="E60" s="1" t="str">
        <v>Unknown</v>
      </c>
      <c r="F60" s="1" t="str">
        <v>Sample Mohan Sir</v>
      </c>
    </row>
    <row r="61" spans="1:6" x14ac:dyDescent="0.25">
      <c r="A61" s="1" t="str">
        <v>VPCI</v>
      </c>
      <c r="B61" s="1">
        <v>-20</v>
      </c>
      <c r="C61" s="1" t="str">
        <v>Dharmacon</v>
      </c>
      <c r="D61" s="1">
        <v>2</v>
      </c>
      <c r="E61" s="1" t="str">
        <v>Local</v>
      </c>
      <c r="F61" s="1" t="str">
        <v>Priyanka Madam</v>
      </c>
    </row>
    <row r="62" spans="1:6" x14ac:dyDescent="0.25">
      <c r="A62" s="1">
        <v>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</row>
    <row r="63" spans="1:6" x14ac:dyDescent="0.25">
      <c r="A63" s="1">
        <v>0</v>
      </c>
      <c r="B63" s="1" t="str">
        <v xml:space="preserve"> </v>
      </c>
      <c r="C63" s="1">
        <v>0</v>
      </c>
      <c r="D63" s="1">
        <v>0</v>
      </c>
      <c r="E63" s="1">
        <v>0</v>
      </c>
      <c r="F63" s="1">
        <v>0</v>
      </c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15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15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46002</v>
      </c>
      <c r="B2" s="1" t="str">
        <v>D3005213617</v>
      </c>
      <c r="C2" s="1">
        <v>0</v>
      </c>
      <c r="D2" s="1" t="str">
        <v>MEDLIFE</v>
      </c>
    </row>
    <row r="3" spans="1:4" x14ac:dyDescent="0.25">
      <c r="A3" s="2">
        <v>46004</v>
      </c>
      <c r="B3" s="1">
        <v>58159343896</v>
      </c>
      <c r="C3" s="1">
        <v>0</v>
      </c>
      <c r="D3" s="1" t="str">
        <v>INTAS</v>
      </c>
    </row>
    <row r="4" spans="1:4" x14ac:dyDescent="0.25">
      <c r="A4" s="2">
        <v>46004</v>
      </c>
      <c r="B4" s="1">
        <v>58159344036</v>
      </c>
      <c r="C4" s="1">
        <v>0</v>
      </c>
      <c r="D4" s="1" t="str">
        <v>CCMB</v>
      </c>
    </row>
    <row r="5" spans="1:4" x14ac:dyDescent="0.25">
      <c r="A5" s="2">
        <v>46004</v>
      </c>
      <c r="B5" s="1">
        <v>58159344412</v>
      </c>
      <c r="C5" s="1">
        <v>0</v>
      </c>
      <c r="D5" s="1" t="str">
        <v>ABHISHEK</v>
      </c>
    </row>
    <row r="6" spans="1:4" x14ac:dyDescent="0.25">
      <c r="A6" s="2">
        <v>46004</v>
      </c>
      <c r="B6" s="1">
        <v>58159344574</v>
      </c>
      <c r="C6" s="1">
        <v>0</v>
      </c>
      <c r="D6" s="1" t="str">
        <v>SUN PHARMA</v>
      </c>
    </row>
    <row r="7" spans="1:4" x14ac:dyDescent="0.25">
      <c r="A7" s="2">
        <v>46004</v>
      </c>
      <c r="B7" s="1">
        <v>58159344935</v>
      </c>
      <c r="C7" s="1">
        <v>0</v>
      </c>
      <c r="D7" s="1" t="str">
        <v>POPVAX</v>
      </c>
    </row>
    <row r="8" spans="1:4" x14ac:dyDescent="0.25">
      <c r="A8" s="6">
        <v>46004</v>
      </c>
      <c r="B8">
        <v>58159345355</v>
      </c>
      <c r="C8">
        <v>0</v>
      </c>
      <c r="D8" t="str">
        <v>HELIX</v>
      </c>
    </row>
    <row r="9" spans="1:4" x14ac:dyDescent="0.25">
      <c r="A9" s="6">
        <v>46004</v>
      </c>
      <c r="B9">
        <v>58159345996</v>
      </c>
      <c r="C9">
        <v>0</v>
      </c>
      <c r="D9" t="str">
        <v>BIO SOLUTION</v>
      </c>
    </row>
    <row r="10" spans="1:4" x14ac:dyDescent="0.25">
      <c r="A10" s="6">
        <v>46004</v>
      </c>
      <c r="B10">
        <v>58159346416</v>
      </c>
      <c r="C10">
        <v>0</v>
      </c>
      <c r="D10" t="str">
        <v>AURIGINE SERVICE</v>
      </c>
    </row>
    <row r="11" spans="1:4" x14ac:dyDescent="0.25">
      <c r="A11" s="6">
        <v>46004</v>
      </c>
      <c r="B11">
        <v>58159346722</v>
      </c>
      <c r="C11">
        <v>0</v>
      </c>
      <c r="D11" t="str">
        <v>NIAB</v>
      </c>
    </row>
    <row r="12" spans="1:4" x14ac:dyDescent="0.25">
      <c r="A12" s="6">
        <v>46004</v>
      </c>
      <c r="B12">
        <v>58159348520</v>
      </c>
      <c r="C12">
        <v>0</v>
      </c>
      <c r="D12" t="str">
        <v>BIO SOLUTION</v>
      </c>
    </row>
    <row r="13" spans="1:4" x14ac:dyDescent="0.25">
      <c r="A13" s="6">
        <v>46006</v>
      </c>
      <c r="B13" t="str">
        <v>D3005408017</v>
      </c>
      <c r="C13">
        <v>0</v>
      </c>
      <c r="D13" t="str">
        <v>IMTECH</v>
      </c>
    </row>
    <row r="14" spans="1:4" x14ac:dyDescent="0.25">
      <c r="A14" s="6">
        <v>46006</v>
      </c>
      <c r="B14" t="str">
        <v>D3005408018</v>
      </c>
      <c r="C14">
        <v>0</v>
      </c>
      <c r="D14" t="str">
        <v>IMTECH</v>
      </c>
    </row>
    <row r="15" spans="1:4" x14ac:dyDescent="0.25">
      <c r="A15" s="6">
        <v>0</v>
      </c>
      <c r="B15">
        <v>0</v>
      </c>
      <c r="C15">
        <v>0</v>
      </c>
      <c r="D1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271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VS0141</v>
      </c>
      <c r="B11" s="1" t="str">
        <v>VivaSpin 500 100000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VS15T21</v>
      </c>
      <c r="B12" s="1" t="str">
        <v>VivaSpin Turbo 15 30000 MWCO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VS2051</v>
      </c>
      <c r="B13" s="1" t="str">
        <v>VivaSpin 20 300000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>
        <v>631151</v>
      </c>
      <c r="B14" s="1" t="str">
        <v>Purified anti-MAP2 Antibody</v>
      </c>
      <c r="C14" s="1">
        <v>1</v>
      </c>
      <c r="D14" s="1" t="str">
        <v>Stock</v>
      </c>
      <c r="E14" s="1">
        <v>4</v>
      </c>
      <c r="F14" s="1" t="str">
        <v>BioLegend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>
        <v>656801</v>
      </c>
      <c r="B15" s="1" t="str">
        <v>Purified anti-Nestin Antibody</v>
      </c>
      <c r="C15" s="1">
        <v>1</v>
      </c>
      <c r="D15" s="1" t="str">
        <v>Stock</v>
      </c>
      <c r="E15" s="1">
        <v>4</v>
      </c>
      <c r="F15" s="1" t="str">
        <v>BioLegend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805002</v>
      </c>
      <c r="B16" s="1" t="str">
        <v xml:space="preserve">Purified anti-SNAP-25 Antibody 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 t="str">
        <v>TM125-220</v>
      </c>
      <c r="B17" s="1" t="str">
        <v>Omni Tissue Master 220V with 7</v>
      </c>
      <c r="C17" s="1">
        <v>1</v>
      </c>
      <c r="D17" s="1" t="str">
        <v>Stock</v>
      </c>
      <c r="E17" s="1" t="str">
        <v>RT</v>
      </c>
      <c r="F17" s="1" t="str">
        <v>Revvity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 t="str">
        <v>TM-125-220-05</v>
      </c>
      <c r="B18" s="1" t="str">
        <v>Omni Tissue Master 220V with 5</v>
      </c>
      <c r="C18" s="1">
        <v>1</v>
      </c>
      <c r="D18" s="1" t="str">
        <v>Stock</v>
      </c>
      <c r="E18" s="1" t="str">
        <v>RT</v>
      </c>
      <c r="F18" s="1" t="str">
        <v>Revvity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344812</v>
      </c>
      <c r="B19" s="1" t="str">
        <v>APC anti-human CD3 Antibody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Priyanka Madam</v>
      </c>
      <c r="I19" s="1" t="str">
        <v>STOCK</v>
      </c>
    </row>
    <row r="20" spans="1:9" x14ac:dyDescent="0.25">
      <c r="A20" s="1">
        <v>421403</v>
      </c>
      <c r="B20" s="1" t="str">
        <v>FOXP3 Fix/Perm Buffer Set</v>
      </c>
      <c r="C20" s="1">
        <v>1</v>
      </c>
      <c r="D20" s="1" t="str">
        <v>Stock</v>
      </c>
      <c r="E20" s="1">
        <v>4</v>
      </c>
      <c r="F20" s="1" t="str">
        <v>BioLegend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6542050</v>
      </c>
      <c r="B21" s="1" t="str">
        <v>SPINeasy RNA Kit for Tissue (Without Lysing Matrix)</v>
      </c>
      <c r="C21" s="1">
        <v>1</v>
      </c>
      <c r="D21" s="1" t="str">
        <v>Stock</v>
      </c>
      <c r="E21" s="1" t="str">
        <v>RT</v>
      </c>
      <c r="F21" s="1" t="str">
        <v>Mp Bio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6539025</v>
      </c>
      <c r="B22" s="1" t="str">
        <v>SPINeasy Plasmid Midiprep Kit</v>
      </c>
      <c r="C22" s="1">
        <v>1</v>
      </c>
      <c r="D22" s="1" t="str">
        <v>Stock</v>
      </c>
      <c r="E22" s="1" t="str">
        <v>RT</v>
      </c>
      <c r="F22" s="1" t="str">
        <v>Mp Bio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300408</v>
      </c>
      <c r="B23" s="1" t="str">
        <v>PE anti-human CD3 Antibody</v>
      </c>
      <c r="C23" s="1">
        <v>1</v>
      </c>
      <c r="D23" s="1" t="str">
        <v>Stock</v>
      </c>
      <c r="E23" s="1" t="str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41003</v>
      </c>
      <c r="B24" s="1" t="str">
        <v>GelRed® Nucleic Acid Stain, 10,000X in water (trial size): (0.1mL)</v>
      </c>
      <c r="C24" s="1">
        <v>1</v>
      </c>
      <c r="D24" s="1" t="str">
        <v>Stock</v>
      </c>
      <c r="E24" s="1" t="str">
        <v>RT</v>
      </c>
      <c r="F24" s="1" t="str">
        <v>Biotium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116910001</v>
      </c>
      <c r="B25" s="1" t="str">
        <v>Lysing Matrix A, 10 X 2ML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 t="str">
        <v>VS15T01</v>
      </c>
      <c r="B26" s="1" t="str">
        <v>Vivaspin Turbo 15 Centrifugal concentrators 4-15 ml Sample Volume 10 kDa MWCO PES, 12pc</v>
      </c>
      <c r="C26" s="1">
        <v>1</v>
      </c>
      <c r="D26" s="1" t="str">
        <v>Stock</v>
      </c>
      <c r="E26" s="1" t="str">
        <v>RT</v>
      </c>
      <c r="F26" s="1" t="str">
        <v>Sartorius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900007707</v>
      </c>
      <c r="B27" s="1" t="str">
        <v>Custom Human Panel 2273</v>
      </c>
      <c r="C27" s="1">
        <v>1</v>
      </c>
      <c r="D27" s="1" t="str">
        <v>APOLLO CHENNAI</v>
      </c>
      <c r="E27" s="1">
        <v>4</v>
      </c>
      <c r="F27" s="1" t="str">
        <v>BioLegend</v>
      </c>
      <c r="G27" s="1" t="str">
        <v>CHENNAI</v>
      </c>
      <c r="H27" s="1" t="str">
        <v>Pending Purchase Order</v>
      </c>
      <c r="I27" s="1" t="str">
        <v>OutStation</v>
      </c>
    </row>
    <row r="28" spans="1:9" x14ac:dyDescent="0.25">
      <c r="A28" s="1">
        <v>432504</v>
      </c>
      <c r="B28" s="1" t="str">
        <v>ELISA MAX™ Deluxe Set Mouse IL-17A</v>
      </c>
      <c r="C28" s="1">
        <v>1</v>
      </c>
      <c r="D28" s="1" t="str">
        <v>Stock</v>
      </c>
      <c r="E28" s="1">
        <v>4</v>
      </c>
      <c r="F28" s="1" t="str">
        <v>BioLegend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431304</v>
      </c>
      <c r="B29" s="1" t="str">
        <v>ELISA MAX™ Deluxe Set Mouse IL-6</v>
      </c>
      <c r="C29" s="1">
        <v>1</v>
      </c>
      <c r="D29" s="1" t="str">
        <v>Stock</v>
      </c>
      <c r="E29" s="1">
        <v>4</v>
      </c>
      <c r="F29" s="1" t="str">
        <v>BioLegend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430804</v>
      </c>
      <c r="B30" s="1" t="str">
        <v>ELISA MAX™ Deluxe Set Mouse IFN-γ</v>
      </c>
      <c r="C30" s="1">
        <v>1</v>
      </c>
      <c r="D30" s="1" t="str">
        <v>Stock</v>
      </c>
      <c r="E30" s="1">
        <v>4</v>
      </c>
      <c r="F30" s="1" t="str">
        <v>BioLegend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430904</v>
      </c>
      <c r="B31" s="1" t="str">
        <v>ELISA MAX™ Deluxe Set Mouse TNF-α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850494</v>
      </c>
      <c r="B32" s="1" t="str">
        <v>LSM™ lymphocyte separation medium 100ml</v>
      </c>
      <c r="C32" s="1">
        <v>1</v>
      </c>
      <c r="D32" s="1" t="str">
        <v>Stock</v>
      </c>
      <c r="E32" s="1" t="str">
        <v>RT</v>
      </c>
      <c r="F32" s="1" t="str">
        <v>Mp Bio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424602</v>
      </c>
      <c r="B33" s="1" t="str">
        <v>Compensation Beads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Open Item</v>
      </c>
      <c r="I33" s="1" t="str">
        <v>STOCK</v>
      </c>
    </row>
    <row r="34" spans="1:9" x14ac:dyDescent="0.25">
      <c r="A34" s="1">
        <v>152624</v>
      </c>
      <c r="B34" s="1" t="str">
        <v>Alcian Blue 8Gx</v>
      </c>
      <c r="C34" s="1">
        <v>1</v>
      </c>
      <c r="D34" s="1" t="str">
        <v>Stock</v>
      </c>
      <c r="E34" s="1" t="str">
        <v>RT</v>
      </c>
      <c r="F34" s="1" t="str">
        <v>Mp Bio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 t="str">
        <v>0602100031730</v>
      </c>
      <c r="B35" s="1" t="str">
        <v>(GeNei Red Dye PCR Master Mix (2X), 5X100 Reactions</v>
      </c>
      <c r="C35" s="1">
        <v>1</v>
      </c>
      <c r="D35" s="1" t="str">
        <v>Stock</v>
      </c>
      <c r="E35" s="1">
        <v>-20</v>
      </c>
      <c r="F35" s="1" t="str">
        <v>Genei Lab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 t="str">
        <v>SE2619T-2-1.5</v>
      </c>
      <c r="B36" s="1">
        <v>0</v>
      </c>
      <c r="C36" s="1">
        <v>1</v>
      </c>
      <c r="D36" s="1" t="str">
        <v>SOUTH CAMPUS</v>
      </c>
      <c r="E36" s="1" t="str">
        <v>RT</v>
      </c>
      <c r="F36" s="1" t="str">
        <v>HOEFER</v>
      </c>
      <c r="G36" s="1" t="str">
        <v>Delhi</v>
      </c>
      <c r="H36" s="1" t="str">
        <v>Sample</v>
      </c>
      <c r="I36" s="1" t="str">
        <v>Local</v>
      </c>
    </row>
    <row r="37" spans="1:9" x14ac:dyDescent="0.25">
      <c r="A37" s="1" t="str">
        <v>SE211A-10-1.5</v>
      </c>
      <c r="B37" s="1">
        <v>0</v>
      </c>
      <c r="C37" s="1">
        <v>1</v>
      </c>
      <c r="D37" s="1" t="str">
        <v>SOUTH CAMPUS</v>
      </c>
      <c r="E37" s="1" t="str">
        <v>RT</v>
      </c>
      <c r="F37" s="1" t="str">
        <v>HOEFER</v>
      </c>
      <c r="G37" s="1" t="str">
        <v>Delhi</v>
      </c>
      <c r="H37" s="1" t="str">
        <v>Sample</v>
      </c>
      <c r="I37" s="1" t="str">
        <v>Local</v>
      </c>
    </row>
    <row r="38" spans="1:9" x14ac:dyDescent="0.25">
      <c r="A38" s="1">
        <v>424401</v>
      </c>
      <c r="B38" s="1" t="str">
        <v>True-Nuclear™ Transcription Factor Buffer Set  120tests</v>
      </c>
      <c r="C38" s="1">
        <v>1</v>
      </c>
      <c r="D38" s="1" t="str">
        <v>Stock</v>
      </c>
      <c r="E38" s="1">
        <v>4</v>
      </c>
      <c r="F38" s="1" t="str">
        <v>BioLegend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>
        <v>740379</v>
      </c>
      <c r="B39" s="1" t="str">
        <v>V-bottom Plate for LEGENDplex™ Assay  1plate</v>
      </c>
      <c r="C39" s="1">
        <v>1</v>
      </c>
      <c r="D39" s="1" t="str">
        <v>Unknown</v>
      </c>
      <c r="E39" s="1" t="str">
        <v>RT</v>
      </c>
      <c r="F39" s="1" t="str">
        <v>BioLegend</v>
      </c>
      <c r="G39" s="1" t="str">
        <v>Unknown</v>
      </c>
      <c r="H39" s="1" t="str">
        <v>Mohan sir,(Sample) Aurigine Onco</v>
      </c>
      <c r="I39" s="1" t="str">
        <v>Unknown</v>
      </c>
    </row>
    <row r="40" spans="1:9" x14ac:dyDescent="0.25">
      <c r="A40" s="1">
        <v>741110</v>
      </c>
      <c r="B40" s="1" t="str">
        <v>LEGENDplex™ Buffer Set A2  100 tests</v>
      </c>
      <c r="C40" s="1">
        <v>1</v>
      </c>
      <c r="D40" s="1" t="str">
        <v>Unknown</v>
      </c>
      <c r="E40" s="1">
        <v>4</v>
      </c>
      <c r="F40" s="1" t="str">
        <v>BioLegend</v>
      </c>
      <c r="G40" s="1" t="str">
        <v>Unknown</v>
      </c>
      <c r="H40" s="1" t="str">
        <v>Mohan sir,(Sample) Aurigine Onco</v>
      </c>
      <c r="I40" s="1" t="str">
        <v>Unknown</v>
      </c>
    </row>
    <row r="41" spans="1:9" x14ac:dyDescent="0.25">
      <c r="A41" s="1" t="str">
        <v>L-019598-00-0005</v>
      </c>
      <c r="B41" s="1" t="str">
        <v xml:space="preserve">ON-TARGETplus Human PABPC1 (26986) siRNA - SMARTpool, 5_x000D_
Nmol </v>
      </c>
      <c r="C41" s="1">
        <v>1</v>
      </c>
      <c r="D41" s="1" t="str">
        <v>ILS</v>
      </c>
      <c r="E41" s="1">
        <v>-20</v>
      </c>
      <c r="F41" s="1" t="str">
        <v>DHARMACON</v>
      </c>
      <c r="G41" s="1" t="str">
        <v>Bhuvneshwar</v>
      </c>
      <c r="H41" s="1" t="str">
        <v>Back Order (New Item)</v>
      </c>
      <c r="I41" s="1" t="str">
        <v>OutStation</v>
      </c>
    </row>
    <row r="42" spans="1:9" x14ac:dyDescent="0.25">
      <c r="A42" s="1" t="str">
        <v>L-013680-01-0005</v>
      </c>
      <c r="B42" s="1" t="str">
        <v xml:space="preserve">ON-TARGETplus Human NXF1 (10482) siRNA - SMARTpool, 5_x000D_
Nmol </v>
      </c>
      <c r="C42" s="1">
        <v>1</v>
      </c>
      <c r="D42" s="1" t="str">
        <v>ILS</v>
      </c>
      <c r="E42" s="1">
        <v>-20</v>
      </c>
      <c r="F42" s="1" t="str">
        <v>DHARMACON</v>
      </c>
      <c r="G42" s="1" t="str">
        <v>Bhuvneshwar</v>
      </c>
      <c r="H42" s="1" t="str">
        <v>Back Order (New Item)</v>
      </c>
      <c r="I42" s="1" t="str">
        <v>OutStation</v>
      </c>
    </row>
    <row r="43" spans="1:9" x14ac:dyDescent="0.25">
      <c r="A43" s="1" t="str">
        <v>L-012078-00-0005</v>
      </c>
      <c r="B43" s="1" t="str">
        <v xml:space="preserve">ON-TARGETplus Human ALYREF (10189) siRNA - SMARTpool, 5_x000D_
Nmol </v>
      </c>
      <c r="C43" s="1">
        <v>1</v>
      </c>
      <c r="D43" s="1" t="str">
        <v>ILS</v>
      </c>
      <c r="E43" s="1">
        <v>-20</v>
      </c>
      <c r="F43" s="1" t="str">
        <v>DHARMACON</v>
      </c>
      <c r="G43" s="1" t="str">
        <v>Bhuvneshwar</v>
      </c>
      <c r="H43" s="1" t="str">
        <v>Back Order (New Item)</v>
      </c>
      <c r="I43" s="1" t="str">
        <v>OutStation</v>
      </c>
    </row>
    <row r="44" spans="1:9" x14ac:dyDescent="0.25">
      <c r="A44" s="1" t="str">
        <v>L-003030-00-0005</v>
      </c>
      <c r="B44" s="1" t="str">
        <v xml:space="preserve">ON-TARGETplus Human XPO1 (7514) siRNA - SMARTpool, 5_x000D_
Nmol </v>
      </c>
      <c r="C44" s="1">
        <v>1</v>
      </c>
      <c r="D44" s="1" t="str">
        <v>ILS</v>
      </c>
      <c r="E44" s="1">
        <v>-20</v>
      </c>
      <c r="F44" s="1" t="str">
        <v>DHARMACON</v>
      </c>
      <c r="G44" s="1" t="str">
        <v>Bhuvneshwar</v>
      </c>
      <c r="H44" s="1" t="str">
        <v>Back Order (New Item)</v>
      </c>
      <c r="I44" s="1" t="str">
        <v>OutStation</v>
      </c>
    </row>
    <row r="45" spans="1:9" x14ac:dyDescent="0.25">
      <c r="A45" s="1" t="str">
        <v>L-004920-01-0005</v>
      </c>
      <c r="B45" s="1" t="str">
        <v xml:space="preserve">ON-TARGETplus Human DDX39A (10212) siRNA -_x000D_
SMARTpool, 5 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Back Order (New Item)</v>
      </c>
      <c r="I45" s="1" t="str">
        <v>OutStation</v>
      </c>
    </row>
    <row r="46" spans="1:9" x14ac:dyDescent="0.25">
      <c r="A46" s="1" t="str">
        <v>L-003805-00-0005</v>
      </c>
      <c r="B46" s="1" t="str">
        <v xml:space="preserve">ON-TARGETplus Human DDX39B (7919) siRNA -_x000D_
SMARTpool, 5 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Back Order (New Item)</v>
      </c>
      <c r="I46" s="1" t="str">
        <v>OutStation</v>
      </c>
    </row>
    <row r="47" spans="1:9" x14ac:dyDescent="0.25">
      <c r="A47" s="1" t="str">
        <v>D-001810-10-05</v>
      </c>
      <c r="B47" s="1" t="str">
        <v>ON-TARGETplus Non-targeting Pool  5nmol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Back Order (New Item)</v>
      </c>
      <c r="I47" s="1" t="str">
        <v>OutStation</v>
      </c>
    </row>
    <row r="48" spans="1:9" x14ac:dyDescent="0.25">
      <c r="A48" s="1" t="str">
        <v>L-015121-00-0005</v>
      </c>
      <c r="B48" s="1" t="str">
        <v>ON-TARGETplus Human MYO1C (4641) siRNA - SMARTpool  5nmol</v>
      </c>
      <c r="C48" s="1">
        <v>1</v>
      </c>
      <c r="D48" s="1" t="str">
        <v>NCBS</v>
      </c>
      <c r="E48" s="1">
        <v>-20</v>
      </c>
      <c r="F48" s="1" t="str">
        <v>DHARMACON</v>
      </c>
      <c r="G48" s="1" t="str">
        <v>Banglore</v>
      </c>
      <c r="H48" s="1" t="str">
        <v>Pending Purchase Order</v>
      </c>
      <c r="I48" s="1" t="str">
        <v>OutStation</v>
      </c>
    </row>
    <row r="49" spans="1:9" x14ac:dyDescent="0.25">
      <c r="A49" s="1" t="str">
        <v>L-020165-00-0005</v>
      </c>
      <c r="B49" s="1" t="str">
        <v>ON-TARGETplus Human CTCF (10664) siRNA - SMARTpool  5nmol</v>
      </c>
      <c r="C49" s="1">
        <v>1</v>
      </c>
      <c r="D49" s="1" t="str">
        <v>NCBS</v>
      </c>
      <c r="E49" s="1">
        <v>-20</v>
      </c>
      <c r="F49" s="1" t="str">
        <v>DHARMACON</v>
      </c>
      <c r="G49" s="1" t="str">
        <v>Banglore</v>
      </c>
      <c r="H49" s="1" t="str">
        <v>Pending Purchase Order</v>
      </c>
      <c r="I49" s="1" t="str">
        <v>OutStation</v>
      </c>
    </row>
    <row r="50" spans="1:9" x14ac:dyDescent="0.25">
      <c r="A50" s="1">
        <v>1261254</v>
      </c>
      <c r="B50" s="1" t="str">
        <v>RPMI 1640, 1x, w/o glutamine, 500 mL</v>
      </c>
      <c r="C50" s="1">
        <v>1</v>
      </c>
      <c r="D50" s="1" t="str">
        <v>STOCK</v>
      </c>
      <c r="E50" s="1">
        <v>4</v>
      </c>
      <c r="F50" s="1" t="str">
        <v>MP BIO</v>
      </c>
      <c r="G50" s="1" t="str">
        <v>STOCK</v>
      </c>
      <c r="H50" s="1" t="str">
        <v>STOCK</v>
      </c>
      <c r="I50" s="1" t="str">
        <v>STOCK</v>
      </c>
    </row>
    <row r="51" spans="1:9" x14ac:dyDescent="0.25">
      <c r="A51" s="1" t="str">
        <v>T-0928</v>
      </c>
      <c r="B51" s="1">
        <v>0</v>
      </c>
      <c r="C51" s="1">
        <v>1</v>
      </c>
      <c r="D51" s="1" t="str">
        <v>Stock</v>
      </c>
      <c r="E51" s="1">
        <v>-20</v>
      </c>
      <c r="F51" s="1" t="str">
        <v>TargetMol</v>
      </c>
      <c r="G51" s="1" t="str">
        <v>STOCK</v>
      </c>
      <c r="H51" s="1" t="str">
        <v>Stock</v>
      </c>
      <c r="I51" s="1" t="str">
        <v>STOCK</v>
      </c>
    </row>
    <row r="52" spans="1:9" x14ac:dyDescent="0.25">
      <c r="A52" s="1" t="str">
        <v>11TRIMPR01</v>
      </c>
      <c r="B52" s="1">
        <v>0</v>
      </c>
      <c r="C52" s="1">
        <v>1</v>
      </c>
      <c r="D52" s="1" t="str">
        <v>Stock</v>
      </c>
      <c r="E52" s="1" t="str">
        <v>RT</v>
      </c>
      <c r="F52" s="1" t="str">
        <v>MP BIO</v>
      </c>
      <c r="G52" s="1" t="str">
        <v>STOCK</v>
      </c>
      <c r="H52" s="1" t="str">
        <v>Stock</v>
      </c>
      <c r="I52" s="1" t="str">
        <v>STOCK</v>
      </c>
    </row>
    <row r="53" spans="1:9" x14ac:dyDescent="0.25">
      <c r="A53" s="1" t="str">
        <v>T1408</v>
      </c>
      <c r="B53" s="1">
        <v>0</v>
      </c>
      <c r="C53" s="1">
        <v>1</v>
      </c>
      <c r="D53" s="1" t="str">
        <v>AIIMS</v>
      </c>
      <c r="E53" s="1">
        <v>-20</v>
      </c>
      <c r="F53" s="1" t="str">
        <v>TARGETMOL</v>
      </c>
      <c r="G53" s="1" t="str">
        <v>Delhi</v>
      </c>
      <c r="H53" s="1" t="str">
        <v>Priyanka Madam</v>
      </c>
      <c r="I53" s="1" t="str">
        <v>Local</v>
      </c>
    </row>
    <row r="54" spans="1:9" x14ac:dyDescent="0.25">
      <c r="A54" s="1">
        <v>301804</v>
      </c>
      <c r="B54" s="1" t="str">
        <v>anti-human CD14</v>
      </c>
      <c r="C54" s="1">
        <v>1</v>
      </c>
      <c r="D54" s="1" t="str">
        <v>AIIMS</v>
      </c>
      <c r="E54" s="1">
        <v>4</v>
      </c>
      <c r="F54" s="1" t="str">
        <v>BioLegend</v>
      </c>
      <c r="G54" s="1" t="str">
        <v>Delhi</v>
      </c>
      <c r="H54" s="1" t="str">
        <v>PRIYANKA MADAM</v>
      </c>
      <c r="I54" s="1" t="str">
        <v>Local</v>
      </c>
    </row>
    <row r="55" spans="1:9" x14ac:dyDescent="0.25">
      <c r="A55" s="1">
        <v>331222</v>
      </c>
      <c r="B55" s="1" t="str">
        <v>anti-Brevican</v>
      </c>
      <c r="C55" s="1">
        <v>1</v>
      </c>
      <c r="D55" s="1" t="str">
        <v>STOCK</v>
      </c>
      <c r="E55" s="1">
        <v>4</v>
      </c>
      <c r="F55" s="1" t="str">
        <v>Biolegend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180E04---E</v>
      </c>
      <c r="B56" s="1">
        <v>0</v>
      </c>
      <c r="C56" s="1">
        <v>1</v>
      </c>
      <c r="D56" s="1" t="str">
        <v>STOCK</v>
      </c>
      <c r="E56" s="1" t="str">
        <v>RT</v>
      </c>
      <c r="F56" s="1" t="str">
        <v>SARTORIUS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180E05---E</v>
      </c>
      <c r="B57" s="1">
        <v>0</v>
      </c>
      <c r="C57" s="1">
        <v>1</v>
      </c>
      <c r="D57" s="1" t="str">
        <v>STOCK</v>
      </c>
      <c r="E57" s="1" t="str">
        <v>RT</v>
      </c>
      <c r="F57" s="1" t="str">
        <v>SARTORIUS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LH-729220</v>
      </c>
      <c r="B58" s="1">
        <v>0</v>
      </c>
      <c r="C58" s="1">
        <v>1</v>
      </c>
      <c r="D58" s="1" t="str">
        <v>STOCK</v>
      </c>
      <c r="E58" s="1" t="str">
        <v>RT</v>
      </c>
      <c r="F58" s="1" t="str">
        <v>SARTORIUS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LH-729230</v>
      </c>
      <c r="B59" s="1">
        <v>0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LH-729240</v>
      </c>
      <c r="B60" s="1">
        <v>0</v>
      </c>
      <c r="C60" s="1">
        <v>1</v>
      </c>
      <c r="D60" s="1" t="str">
        <v>STOCK</v>
      </c>
      <c r="E60" s="1" t="str">
        <v>RT</v>
      </c>
      <c r="F60" s="1" t="str">
        <v>SARTORIUS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>
        <v>101206</v>
      </c>
      <c r="B61" s="1" t="str">
        <v>anti-mouse/human CD11b</v>
      </c>
      <c r="C61" s="1">
        <v>1</v>
      </c>
      <c r="D61" s="1" t="str">
        <v>IISER BHOPAL</v>
      </c>
      <c r="E61" s="1">
        <v>4</v>
      </c>
      <c r="F61" s="1" t="str">
        <v>BIOLEGEND</v>
      </c>
      <c r="G61" s="1" t="str">
        <v>Bhopal</v>
      </c>
      <c r="H61" s="1" t="str">
        <v>On Hold (Priyanka madam)</v>
      </c>
      <c r="I61" s="1" t="str">
        <v>OutStation</v>
      </c>
    </row>
    <row r="62" spans="1:9" x14ac:dyDescent="0.25">
      <c r="A62" s="1">
        <v>103039</v>
      </c>
      <c r="B62" s="1" t="str">
        <v>anti-mouse/human CD44</v>
      </c>
      <c r="C62" s="1">
        <v>1</v>
      </c>
      <c r="D62" s="1" t="str">
        <v>IISER BHOPAL</v>
      </c>
      <c r="E62" s="1">
        <v>4</v>
      </c>
      <c r="F62" s="1" t="str">
        <v>BIOLEGEND</v>
      </c>
      <c r="G62" s="1" t="str">
        <v>Bhopal</v>
      </c>
      <c r="H62" s="1" t="str">
        <v>On Hold (Priyanka madam)</v>
      </c>
      <c r="I62" s="1" t="str">
        <v>OutStation</v>
      </c>
    </row>
    <row r="63" spans="1:9" x14ac:dyDescent="0.25">
      <c r="A63" s="1">
        <v>104729</v>
      </c>
      <c r="B63" s="1" t="str">
        <v>anti-mouse CD80</v>
      </c>
      <c r="C63" s="1">
        <v>1</v>
      </c>
      <c r="D63" s="1" t="str">
        <v>IISER BHOPAL</v>
      </c>
      <c r="E63" s="1">
        <v>4</v>
      </c>
      <c r="F63" s="1" t="str">
        <v>BIOLEGEND</v>
      </c>
      <c r="G63" s="1" t="str">
        <v>Bhopal</v>
      </c>
      <c r="H63" s="1" t="str">
        <v>On Hold (Priyanka madam)</v>
      </c>
      <c r="I63" s="1" t="str">
        <v>OutStation</v>
      </c>
    </row>
    <row r="64" spans="1:9" x14ac:dyDescent="0.25">
      <c r="A64" s="1">
        <v>105606</v>
      </c>
      <c r="B64" s="1" t="str">
        <v>anti-mouse CD102</v>
      </c>
      <c r="C64" s="1">
        <v>1</v>
      </c>
      <c r="D64" s="1" t="str">
        <v>IISER BHOPAL</v>
      </c>
      <c r="E64" s="1">
        <v>4</v>
      </c>
      <c r="F64" s="1" t="str">
        <v>BIOLEGEND</v>
      </c>
      <c r="G64" s="1" t="str">
        <v>Bhopal</v>
      </c>
      <c r="H64" s="1" t="str">
        <v>On Hold (Priyanka madam)</v>
      </c>
      <c r="I64" s="1" t="str">
        <v>OutStation</v>
      </c>
    </row>
    <row r="65" spans="1:9" x14ac:dyDescent="0.25">
      <c r="A65" s="1">
        <v>106315</v>
      </c>
      <c r="B65" s="1" t="str">
        <v>anti-mouse CD152</v>
      </c>
      <c r="C65" s="1">
        <v>1</v>
      </c>
      <c r="D65" s="1" t="str">
        <v>IISER BHOPAL</v>
      </c>
      <c r="E65" s="1">
        <v>4</v>
      </c>
      <c r="F65" s="1" t="str">
        <v>BIOLEGEND</v>
      </c>
      <c r="G65" s="1" t="str">
        <v>Bhopal</v>
      </c>
      <c r="H65" s="1" t="str">
        <v>On Hold (Priyanka madam)</v>
      </c>
      <c r="I65" s="1" t="str">
        <v>OutStation</v>
      </c>
    </row>
    <row r="66" spans="1:9" x14ac:dyDescent="0.25">
      <c r="A66" s="1">
        <v>107643</v>
      </c>
      <c r="B66" s="1" t="str">
        <v>anti-mouse I-A/I-E</v>
      </c>
      <c r="C66" s="1">
        <v>1</v>
      </c>
      <c r="D66" s="1" t="str">
        <v>IISER BHOPAL</v>
      </c>
      <c r="E66" s="1">
        <v>4</v>
      </c>
      <c r="F66" s="1" t="str">
        <v>BIOLEGEND</v>
      </c>
      <c r="G66" s="1" t="str">
        <v>Bhopal</v>
      </c>
      <c r="H66" s="1" t="str">
        <v>On Hold (Priyanka madam)</v>
      </c>
      <c r="I66" s="1" t="str">
        <v>OutStation</v>
      </c>
    </row>
    <row r="67" spans="1:9" x14ac:dyDescent="0.25">
      <c r="A67" s="1">
        <v>116119</v>
      </c>
      <c r="B67" s="1" t="str">
        <v>anti-mouse CD54</v>
      </c>
      <c r="C67" s="1">
        <v>1</v>
      </c>
      <c r="D67" s="1" t="str">
        <v>IISER BHOPAL</v>
      </c>
      <c r="E67" s="1">
        <v>4</v>
      </c>
      <c r="F67" s="1" t="str">
        <v>BIOLEGEND</v>
      </c>
      <c r="G67" s="1" t="str">
        <v>Bhopal</v>
      </c>
      <c r="H67" s="1" t="str">
        <v>On Hold (Priyanka madam)</v>
      </c>
      <c r="I67" s="1" t="str">
        <v>OutStation</v>
      </c>
    </row>
    <row r="68" spans="1:9" x14ac:dyDescent="0.25">
      <c r="A68" s="1">
        <v>117329</v>
      </c>
      <c r="B68" s="1" t="str">
        <v>anti-mouse CD11c</v>
      </c>
      <c r="C68" s="1">
        <v>1</v>
      </c>
      <c r="D68" s="1" t="str">
        <v>IISER BHOPAL</v>
      </c>
      <c r="E68" s="1">
        <v>4</v>
      </c>
      <c r="F68" s="1" t="str">
        <v>BIOLEGEND</v>
      </c>
      <c r="G68" s="1" t="str">
        <v>Bhopal</v>
      </c>
      <c r="H68" s="1" t="str">
        <v>On Hold (Priyanka madam)</v>
      </c>
      <c r="I68" s="1" t="str">
        <v>OutStation</v>
      </c>
    </row>
    <row r="69" spans="1:9" x14ac:dyDescent="0.25">
      <c r="A69" s="1">
        <v>122023</v>
      </c>
      <c r="B69" s="1" t="str">
        <v>anti-mouse CD28</v>
      </c>
      <c r="C69" s="1">
        <v>1</v>
      </c>
      <c r="D69" s="1" t="str">
        <v>IISER BHOPAL</v>
      </c>
      <c r="E69" s="1">
        <v>4</v>
      </c>
      <c r="F69" s="1" t="str">
        <v>BIOLEGEND</v>
      </c>
      <c r="G69" s="1" t="str">
        <v>Bhopal</v>
      </c>
      <c r="H69" s="1" t="str">
        <v>On Hold (Priyanka madam)</v>
      </c>
      <c r="I69" s="1" t="str">
        <v>OutStation</v>
      </c>
    </row>
    <row r="70" spans="1:9" x14ac:dyDescent="0.25">
      <c r="A70" s="1">
        <v>123133</v>
      </c>
      <c r="B70" s="1" t="str">
        <v>anti-mouse F4/80</v>
      </c>
      <c r="C70" s="1">
        <v>1</v>
      </c>
      <c r="D70" s="1" t="str">
        <v>IISER BHOPAL</v>
      </c>
      <c r="E70" s="1">
        <v>4</v>
      </c>
      <c r="F70" s="1" t="str">
        <v>BIOLEGEND</v>
      </c>
      <c r="G70" s="1" t="str">
        <v>Bhopal</v>
      </c>
      <c r="H70" s="1" t="str">
        <v>On Hold (Priyanka madam)</v>
      </c>
      <c r="I70" s="1" t="str">
        <v>OutStation</v>
      </c>
    </row>
    <row r="71" spans="1:9" x14ac:dyDescent="0.25">
      <c r="A71" s="1">
        <v>126511</v>
      </c>
      <c r="B71" s="1" t="str">
        <v>anti-mouse CD183 (CXCR3)</v>
      </c>
      <c r="C71" s="1">
        <v>1</v>
      </c>
      <c r="D71" s="1" t="str">
        <v>IISER BHOPAL</v>
      </c>
      <c r="E71" s="1">
        <v>4</v>
      </c>
      <c r="F71" s="1" t="str">
        <v>BIOLEGEND</v>
      </c>
      <c r="G71" s="1" t="str">
        <v>Bhopal</v>
      </c>
      <c r="H71" s="1" t="str">
        <v>On Hold (Priyanka madam)</v>
      </c>
      <c r="I71" s="1" t="str">
        <v>OutStation</v>
      </c>
    </row>
    <row r="72" spans="1:9" x14ac:dyDescent="0.25">
      <c r="A72" s="1">
        <v>127215</v>
      </c>
      <c r="B72" s="1" t="str">
        <v>anti-mouse CD73</v>
      </c>
      <c r="C72" s="1">
        <v>1</v>
      </c>
      <c r="D72" s="1" t="str">
        <v>IISER BHOPAL</v>
      </c>
      <c r="E72" s="1">
        <v>4</v>
      </c>
      <c r="F72" s="1" t="str">
        <v>BIOLEGEND</v>
      </c>
      <c r="G72" s="1" t="str">
        <v>Bhopal</v>
      </c>
      <c r="H72" s="1" t="str">
        <v>On Hold (Priyanka madam)</v>
      </c>
      <c r="I72" s="1" t="str">
        <v>OutStation</v>
      </c>
    </row>
    <row r="73" spans="1:9" x14ac:dyDescent="0.25">
      <c r="A73" s="1">
        <v>128035</v>
      </c>
      <c r="B73" s="1" t="str">
        <v>anti-mouse Ly-6C</v>
      </c>
      <c r="C73" s="1">
        <v>1</v>
      </c>
      <c r="D73" s="1" t="str">
        <v>IISER BHOPAL</v>
      </c>
      <c r="E73" s="1">
        <v>4</v>
      </c>
      <c r="F73" s="1" t="str">
        <v>BIOLEGEND</v>
      </c>
      <c r="G73" s="1" t="str">
        <v>Bhopal</v>
      </c>
      <c r="H73" s="1" t="str">
        <v>On Hold (Priyanka madam)</v>
      </c>
      <c r="I73" s="1" t="str">
        <v>OutStation</v>
      </c>
    </row>
    <row r="74" spans="1:9" x14ac:dyDescent="0.25">
      <c r="A74" s="1">
        <v>134021</v>
      </c>
      <c r="B74" s="1" t="str">
        <v>anti-mouse CD366 (Tim-3)</v>
      </c>
      <c r="C74" s="1">
        <v>1</v>
      </c>
      <c r="D74" s="1" t="str">
        <v>IISER BHOPAL</v>
      </c>
      <c r="E74" s="1">
        <v>4</v>
      </c>
      <c r="F74" s="1" t="str">
        <v>BIOLEGEND</v>
      </c>
      <c r="G74" s="1" t="str">
        <v>Bhopal</v>
      </c>
      <c r="H74" s="1" t="str">
        <v>On Hold (Priyanka madam)</v>
      </c>
      <c r="I74" s="1" t="str">
        <v>OutStation</v>
      </c>
    </row>
    <row r="75" spans="1:9" x14ac:dyDescent="0.25">
      <c r="A75" s="1">
        <v>135219</v>
      </c>
      <c r="B75" s="1" t="str">
        <v>anti-mouse CD279 (PD-1)</v>
      </c>
      <c r="C75" s="1">
        <v>1</v>
      </c>
      <c r="D75" s="1" t="str">
        <v>IISER BHOPAL</v>
      </c>
      <c r="E75" s="1">
        <v>4</v>
      </c>
      <c r="F75" s="1" t="str">
        <v>BIOLEGEND</v>
      </c>
      <c r="G75" s="1" t="str">
        <v>Bhopal</v>
      </c>
      <c r="H75" s="1" t="str">
        <v>On Hold (Priyanka madam)</v>
      </c>
      <c r="I75" s="1" t="str">
        <v>OutStation</v>
      </c>
    </row>
    <row r="76" spans="1:9" x14ac:dyDescent="0.25">
      <c r="A76" s="1">
        <v>137017</v>
      </c>
      <c r="B76" s="1" t="str">
        <v>anti-mouse CD68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On Hold (Priyanka madam)</v>
      </c>
      <c r="I76" s="1" t="str">
        <v>OutStation</v>
      </c>
    </row>
    <row r="77" spans="1:9" x14ac:dyDescent="0.25">
      <c r="A77" s="1">
        <v>138427</v>
      </c>
      <c r="B77" s="1" t="str">
        <v>anti-mouse/human KLRG1 (MAFA)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On Hold (Priyanka madam)</v>
      </c>
      <c r="I77" s="1" t="str">
        <v>OutStation</v>
      </c>
    </row>
    <row r="78" spans="1:9" x14ac:dyDescent="0.25">
      <c r="A78" s="1">
        <v>141716</v>
      </c>
      <c r="B78" s="1" t="str">
        <v>anti-mouse CD206 (MMR)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On Hold (Priyanka madam)</v>
      </c>
      <c r="I78" s="1" t="str">
        <v>OutStation</v>
      </c>
    </row>
    <row r="79" spans="1:9" x14ac:dyDescent="0.25">
      <c r="A79" s="1">
        <v>151227</v>
      </c>
      <c r="B79" s="1" t="str">
        <v>anti-mouse/human Ki-67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On Hold (Priyanka madam)</v>
      </c>
      <c r="I79" s="1" t="str">
        <v>OutStation</v>
      </c>
    </row>
    <row r="80" spans="1:9" x14ac:dyDescent="0.25">
      <c r="A80" s="1">
        <v>152421</v>
      </c>
      <c r="B80" s="1" t="str">
        <v>anti-mouse CD19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On Hold (Priyanka madam)</v>
      </c>
      <c r="I80" s="1" t="str">
        <v>OutStation</v>
      </c>
    </row>
    <row r="81" spans="1:9" x14ac:dyDescent="0.25">
      <c r="A81" s="1">
        <v>156908</v>
      </c>
      <c r="B81" s="1" t="str">
        <v>anti-mouse CD103 Recombinant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On Hold (Priyanka madam)</v>
      </c>
      <c r="I81" s="1" t="str">
        <v>OutStation</v>
      </c>
    </row>
    <row r="82" spans="1:9" x14ac:dyDescent="0.25">
      <c r="A82" s="1">
        <v>304121</v>
      </c>
      <c r="B82" s="1" t="str">
        <v>anti-human CD45RA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On Hold (Priyanka madam)</v>
      </c>
      <c r="I82" s="1" t="str">
        <v>OutStation</v>
      </c>
    </row>
    <row r="83" spans="1:9" x14ac:dyDescent="0.25">
      <c r="A83" s="1">
        <v>304237</v>
      </c>
      <c r="B83" s="1" t="str">
        <v>anti-human CD45RO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On Hold (Priyanka madam)</v>
      </c>
      <c r="I83" s="1" t="str">
        <v>OutStation</v>
      </c>
    </row>
    <row r="84" spans="1:9" x14ac:dyDescent="0.25">
      <c r="A84" s="1">
        <v>310925</v>
      </c>
      <c r="B84" s="1" t="str">
        <v>anti-human CD69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On Hold (Priyanka madam)</v>
      </c>
      <c r="I84" s="1" t="str">
        <v>OutStation</v>
      </c>
    </row>
    <row r="85" spans="1:9" x14ac:dyDescent="0.25">
      <c r="A85" s="1">
        <v>339007</v>
      </c>
      <c r="B85" s="1" t="str">
        <v>anti-human CD122 (IL-2Rβ)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On Hold (Priyanka madam)</v>
      </c>
      <c r="I85" s="1" t="str">
        <v>OutStation</v>
      </c>
    </row>
    <row r="86" spans="1:9" x14ac:dyDescent="0.25">
      <c r="A86" s="1">
        <v>340009</v>
      </c>
      <c r="B86" s="1" t="str">
        <v>anti-human CD11b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On Hold (Priyanka madam)</v>
      </c>
      <c r="I86" s="1" t="str">
        <v>OutStation</v>
      </c>
    </row>
    <row r="87" spans="1:9" x14ac:dyDescent="0.25">
      <c r="A87" s="1">
        <v>344747</v>
      </c>
      <c r="B87" s="1" t="str">
        <v>anti-human CD8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 t="str">
        <v>On Hold (Priyanka madam)</v>
      </c>
      <c r="I87" s="1" t="str">
        <v>OutStation</v>
      </c>
    </row>
    <row r="88" spans="1:9" x14ac:dyDescent="0.25">
      <c r="A88" s="1">
        <v>364115</v>
      </c>
      <c r="B88" s="1" t="str">
        <v>anti-BrdU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On Hold (Priyanka madam)</v>
      </c>
      <c r="I88" s="1" t="str">
        <v>OutStation</v>
      </c>
    </row>
    <row r="89" spans="1:9" x14ac:dyDescent="0.25">
      <c r="A89" s="1">
        <v>364805</v>
      </c>
      <c r="B89" s="1" t="str">
        <v>anti-human CD366 (Tim-3)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On Hold (Priyanka madam)</v>
      </c>
      <c r="I89" s="1" t="str">
        <v>OutStation</v>
      </c>
    </row>
    <row r="90" spans="1:9" x14ac:dyDescent="0.25">
      <c r="A90" s="1">
        <v>369611</v>
      </c>
      <c r="B90" s="1" t="str">
        <v>anti-human CD152 (CTLA-4)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On Hold (Priyanka madam)</v>
      </c>
      <c r="I90" s="1" t="str">
        <v>OutStation</v>
      </c>
    </row>
    <row r="91" spans="1:9" x14ac:dyDescent="0.25">
      <c r="A91" s="1">
        <v>379205</v>
      </c>
      <c r="B91" s="1" t="str">
        <v>anti-human CD279 (PD-1)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 t="str">
        <v>On Hold (Priyanka madam)</v>
      </c>
      <c r="I91" s="1" t="str">
        <v>OutStation</v>
      </c>
    </row>
    <row r="92" spans="1:9" x14ac:dyDescent="0.25">
      <c r="A92" s="1">
        <v>406410</v>
      </c>
      <c r="B92" s="1" t="str">
        <v>Donkey anti-rabbit IgG (min. x-reactivity)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On Hold (Priyanka madam)</v>
      </c>
      <c r="I92" s="1" t="str">
        <v>OutStation</v>
      </c>
    </row>
    <row r="93" spans="1:9" x14ac:dyDescent="0.25">
      <c r="A93" s="1">
        <v>420601</v>
      </c>
      <c r="B93" s="1" t="str">
        <v>Brefeldin A Solution (1,000X)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On Hold (Priyanka madam)</v>
      </c>
      <c r="I93" s="1" t="str">
        <v>OutStation</v>
      </c>
    </row>
    <row r="94" spans="1:9" x14ac:dyDescent="0.25">
      <c r="A94" s="1">
        <v>420801</v>
      </c>
      <c r="B94" s="1" t="str">
        <v>Fixation Buffer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On Hold (Priyanka madam)</v>
      </c>
      <c r="I94" s="1" t="str">
        <v>OutStation</v>
      </c>
    </row>
    <row r="95" spans="1:9" x14ac:dyDescent="0.25">
      <c r="A95" s="1">
        <v>421002</v>
      </c>
      <c r="B95" s="1" t="str">
        <v>Intracellular Staining Perm Wash Buffer (10X)</v>
      </c>
      <c r="C95" s="1">
        <v>1</v>
      </c>
      <c r="D95" s="1" t="str">
        <v>IISER BHOPAL</v>
      </c>
      <c r="E95" s="1">
        <v>4</v>
      </c>
      <c r="F95" s="1" t="str">
        <v>BIOLEGEND</v>
      </c>
      <c r="G95" s="1" t="str">
        <v>Bhopal</v>
      </c>
      <c r="H95" s="1" t="str">
        <v>On Hold (Priyanka madam)</v>
      </c>
      <c r="I95" s="1" t="str">
        <v>OutStation</v>
      </c>
    </row>
    <row r="96" spans="1:9" x14ac:dyDescent="0.25">
      <c r="A96" s="1">
        <v>423301</v>
      </c>
      <c r="B96" s="1" t="str">
        <v>Cell Activation Cocktail (without Brefeldin A)</v>
      </c>
      <c r="C96" s="1">
        <v>1</v>
      </c>
      <c r="D96" s="1" t="str">
        <v>IISER BHOPAL</v>
      </c>
      <c r="E96" s="1">
        <v>-20</v>
      </c>
      <c r="F96" s="1" t="str">
        <v>BIOLEGEND</v>
      </c>
      <c r="G96" s="1" t="str">
        <v>Bhopal</v>
      </c>
      <c r="H96" s="1" t="str">
        <v>On Hold (Priyanka madam)</v>
      </c>
      <c r="I96" s="1" t="str">
        <v>OutStation</v>
      </c>
    </row>
    <row r="97" spans="1:9" x14ac:dyDescent="0.25">
      <c r="A97" s="1">
        <v>500345</v>
      </c>
      <c r="B97" s="1" t="str">
        <v>anti-human IL-2</v>
      </c>
      <c r="C97" s="1">
        <v>1</v>
      </c>
      <c r="D97" s="1" t="str">
        <v>IISER BHOPAL</v>
      </c>
      <c r="E97" s="1">
        <v>4</v>
      </c>
      <c r="F97" s="1" t="str">
        <v>BIOLEGEND</v>
      </c>
      <c r="G97" s="1" t="str">
        <v>Bhopal</v>
      </c>
      <c r="H97" s="1" t="str">
        <v>On Hold (Priyanka madam)</v>
      </c>
      <c r="I97" s="1" t="str">
        <v>OutStation</v>
      </c>
    </row>
    <row r="98" spans="1:9" x14ac:dyDescent="0.25">
      <c r="A98" s="1">
        <v>500847</v>
      </c>
      <c r="B98" s="1" t="str">
        <v>anti-human IL-4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On Hold (Priyanka madam)</v>
      </c>
      <c r="I98" s="1" t="str">
        <v>OutStation</v>
      </c>
    </row>
    <row r="99" spans="1:9" x14ac:dyDescent="0.25">
      <c r="A99" s="1">
        <v>505031</v>
      </c>
      <c r="B99" s="1" t="str">
        <v>anti-mouse IL-10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On Hold (Priyanka madam)</v>
      </c>
      <c r="I99" s="1" t="str">
        <v>OutStation</v>
      </c>
    </row>
    <row r="100" spans="1:9" x14ac:dyDescent="0.25">
      <c r="A100" s="1">
        <v>505830</v>
      </c>
      <c r="B100" s="1" t="str">
        <v>anti-mouse IFN-γ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On Hold (Priyanka madam)</v>
      </c>
      <c r="I100" s="1" t="str">
        <v>OutStation</v>
      </c>
    </row>
    <row r="101" spans="1:9" x14ac:dyDescent="0.25">
      <c r="A101" s="1">
        <v>640949</v>
      </c>
      <c r="B101" s="1" t="str">
        <v>Annexin V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 t="str">
        <v>On Hold (Priyanka madam)</v>
      </c>
      <c r="I101" s="1" t="str">
        <v>OutStation</v>
      </c>
    </row>
    <row r="102" spans="1:9" x14ac:dyDescent="0.25">
      <c r="A102" s="1">
        <v>696814</v>
      </c>
      <c r="B102" s="1" t="str">
        <v>anti-Nos2 (iNOS)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On Hold (Priyanka madam)</v>
      </c>
      <c r="I102" s="1" t="str">
        <v>OutStation</v>
      </c>
    </row>
    <row r="103" spans="1:9" x14ac:dyDescent="0.25">
      <c r="A103" s="1">
        <v>824806</v>
      </c>
      <c r="B103" s="1" t="str">
        <v>anti-TREM-2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On Hold (Priyanka madam)</v>
      </c>
      <c r="I103" s="1" t="str">
        <v>OutStation</v>
      </c>
    </row>
    <row r="104" spans="1:9" x14ac:dyDescent="0.25">
      <c r="A104" s="1" t="str">
        <v>A301-862A-T</v>
      </c>
      <c r="B104" s="1">
        <v>0</v>
      </c>
      <c r="C104" s="1">
        <v>1</v>
      </c>
      <c r="D104" s="1" t="str">
        <v>STOCK</v>
      </c>
      <c r="E104" s="1">
        <v>4</v>
      </c>
      <c r="F104" s="1" t="str">
        <v>BETHYL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 t="str">
        <v>D-011025-01-0005</v>
      </c>
      <c r="B105" s="1" t="str">
        <v>siGENOME Human EMD (2010)
siRNA - Individual, 5 nmol</v>
      </c>
      <c r="C105" s="1">
        <v>1</v>
      </c>
      <c r="D105" s="1" t="str">
        <v>VPCI</v>
      </c>
      <c r="E105" s="1">
        <v>-20</v>
      </c>
      <c r="F105" s="1" t="str">
        <v>Dharmacon</v>
      </c>
      <c r="G105" s="1" t="str">
        <v>DELHI</v>
      </c>
      <c r="H105" s="1" t="str">
        <v>Priyanka Madam</v>
      </c>
      <c r="I105" s="1" t="str">
        <v>Local</v>
      </c>
    </row>
    <row r="106" spans="1:9" x14ac:dyDescent="0.25">
      <c r="A106" s="1" t="str">
        <v>D-001140-01-05</v>
      </c>
      <c r="B106" s="1" t="str">
        <v>siGENOME GAPD Control siRNA (Human), 5 nmol</v>
      </c>
      <c r="C106" s="1">
        <v>1</v>
      </c>
      <c r="D106" s="1" t="str">
        <v>VPCI</v>
      </c>
      <c r="E106" s="1">
        <v>-20</v>
      </c>
      <c r="F106" s="1" t="str">
        <v>Dharmacon</v>
      </c>
      <c r="G106" s="1" t="str">
        <v>DELHI</v>
      </c>
      <c r="H106" s="1" t="str">
        <v>Priyanka Madam</v>
      </c>
      <c r="I106" s="1" t="str">
        <v>Local</v>
      </c>
    </row>
    <row r="107" spans="1:9" x14ac:dyDescent="0.25">
      <c r="A107" s="1" t="str">
        <v>L-009101-00-0005</v>
      </c>
      <c r="B107" s="1" t="str">
        <v>ON-TARGETplus Human WT1 (7490) siRNA - SMARTpool, 5
nmol</v>
      </c>
      <c r="C107" s="1">
        <v>1</v>
      </c>
      <c r="D107" s="1" t="str">
        <v>NIBMG</v>
      </c>
      <c r="E107" s="1">
        <v>-20</v>
      </c>
      <c r="F107" s="1" t="str">
        <v>Dharmacon</v>
      </c>
      <c r="G107" s="1" t="str">
        <v>Kalyani</v>
      </c>
      <c r="H107" s="1" t="str">
        <v>pending purchase order</v>
      </c>
      <c r="I107" s="1" t="str">
        <v>OutStation</v>
      </c>
    </row>
    <row r="108" spans="1:9" x14ac:dyDescent="0.25">
      <c r="A108" s="1" t="str">
        <v>OEC4987-213605766</v>
      </c>
      <c r="B108" s="1" t="str">
        <v>ORF E. coli CloneId:JW1024, glycerol stock</v>
      </c>
      <c r="C108" s="1">
        <v>1</v>
      </c>
      <c r="D108" s="1" t="str">
        <v>IIT KHARAGPUR</v>
      </c>
      <c r="E108" s="1">
        <v>-80</v>
      </c>
      <c r="F108" s="1" t="str">
        <v>Dharmacon</v>
      </c>
      <c r="G108" s="1" t="str">
        <v>Kharagpur</v>
      </c>
      <c r="H108" s="1" t="str">
        <v>Non Gem Certificate Required</v>
      </c>
      <c r="I108" s="1" t="str">
        <v>OutStation</v>
      </c>
    </row>
    <row r="109" spans="1:9" x14ac:dyDescent="0.25">
      <c r="A109" s="1" t="str">
        <v>OEC4987-213605767</v>
      </c>
      <c r="B109" s="1" t="str">
        <v>ORF E. coli CloneId:JW1025, glycerol stock</v>
      </c>
      <c r="C109" s="1">
        <v>1</v>
      </c>
      <c r="D109" s="1" t="str">
        <v>IIT KHARAGPUR</v>
      </c>
      <c r="E109" s="1">
        <v>-80</v>
      </c>
      <c r="F109" s="1" t="str">
        <v>Dharmacon</v>
      </c>
      <c r="G109" s="1" t="str">
        <v>Kharagpur</v>
      </c>
      <c r="H109" s="1" t="str">
        <v>Non Gem Certificate Required</v>
      </c>
      <c r="I109" s="1" t="str">
        <v>OutStation</v>
      </c>
    </row>
    <row r="110" spans="1:9" x14ac:dyDescent="0.25">
      <c r="A110" s="1" t="str">
        <v>OEC4987-200826507</v>
      </c>
      <c r="B110" s="1" t="str">
        <v>ORF E. coli CloneId:JW1023, glycerol stock</v>
      </c>
      <c r="C110" s="1">
        <v>1</v>
      </c>
      <c r="D110" s="1" t="str">
        <v>IIT KHARAGPUR</v>
      </c>
      <c r="E110" s="1">
        <v>-80</v>
      </c>
      <c r="F110" s="1" t="str">
        <v>Dharmacon</v>
      </c>
      <c r="G110" s="1" t="str">
        <v>Kharagpur</v>
      </c>
      <c r="H110" s="1" t="str">
        <v>Non Gem Certificate Required</v>
      </c>
      <c r="I110" s="1" t="str">
        <v>OutStation</v>
      </c>
    </row>
    <row r="111" spans="1:9" x14ac:dyDescent="0.25">
      <c r="A111" s="1">
        <v>127627</v>
      </c>
      <c r="B111" s="1" t="str">
        <v>anti-mouse Ly-6G</v>
      </c>
      <c r="C111" s="1">
        <v>1</v>
      </c>
      <c r="D111" s="1" t="str">
        <v>GENECARE</v>
      </c>
      <c r="E111" s="1">
        <v>4</v>
      </c>
      <c r="F111" s="1" t="str">
        <v>BioLegend</v>
      </c>
      <c r="G111" s="1" t="str">
        <v>VARANASI</v>
      </c>
      <c r="H111" s="1" t="str">
        <v>Payment Issue (Priya)</v>
      </c>
      <c r="I111" s="1" t="str">
        <v>OutStation</v>
      </c>
    </row>
    <row r="112" spans="1:9" x14ac:dyDescent="0.25">
      <c r="A112" s="1">
        <v>158003</v>
      </c>
      <c r="B112" s="1" t="str">
        <v>anti-mouse CD16</v>
      </c>
      <c r="C112" s="1">
        <v>1</v>
      </c>
      <c r="D112" s="1" t="str">
        <v>IISER BHOPAL</v>
      </c>
      <c r="E112" s="1">
        <v>4</v>
      </c>
      <c r="F112" s="1" t="str">
        <v>BioLegend</v>
      </c>
      <c r="G112" s="1" t="str">
        <v>Bhopal</v>
      </c>
      <c r="H112" s="1" t="str">
        <v>On Hold (Priyanka madam)</v>
      </c>
      <c r="I112" s="1" t="str">
        <v>OutStation</v>
      </c>
    </row>
    <row r="113" spans="1:9" x14ac:dyDescent="0.25">
      <c r="A113" s="1">
        <v>303735</v>
      </c>
      <c r="B113" s="1" t="str">
        <v>anti-human CD41</v>
      </c>
      <c r="C113" s="1">
        <v>1</v>
      </c>
      <c r="D113" s="1" t="str">
        <v>INVITRO</v>
      </c>
      <c r="E113" s="1">
        <v>4</v>
      </c>
      <c r="F113" s="1" t="str">
        <v>BioLegend</v>
      </c>
      <c r="G113" s="1" t="str">
        <v>Delhi</v>
      </c>
      <c r="H113" s="1" t="str">
        <v>Priyanka Madam</v>
      </c>
      <c r="I113" s="1" t="str">
        <v>Local</v>
      </c>
    </row>
    <row r="114" spans="1:9" x14ac:dyDescent="0.25">
      <c r="A114" s="1">
        <v>343625</v>
      </c>
      <c r="B114" s="1" t="str">
        <v>anti-human CD34</v>
      </c>
      <c r="C114" s="1">
        <v>1</v>
      </c>
      <c r="D114" s="1" t="str">
        <v>INVITRO</v>
      </c>
      <c r="E114" s="1">
        <v>4</v>
      </c>
      <c r="F114" s="1" t="str">
        <v>BioLegend</v>
      </c>
      <c r="G114" s="1" t="str">
        <v>Delhi</v>
      </c>
      <c r="H114" s="1" t="str">
        <v>Priyanka Madam</v>
      </c>
      <c r="I114" s="1" t="str">
        <v>Local</v>
      </c>
    </row>
    <row r="115" spans="1:9" x14ac:dyDescent="0.25">
      <c r="A115" s="1">
        <v>567903</v>
      </c>
      <c r="B115" s="1" t="str">
        <v>FLAER</v>
      </c>
      <c r="C115" s="1">
        <v>1</v>
      </c>
      <c r="D115" s="1" t="str">
        <v>Unknown</v>
      </c>
      <c r="E115" s="1">
        <v>4</v>
      </c>
      <c r="F115" s="1" t="str">
        <v>BioLegend</v>
      </c>
      <c r="G115" s="1" t="str">
        <v>Unknown</v>
      </c>
      <c r="H115" s="1" t="str">
        <v>Sample Mohan Sir</v>
      </c>
      <c r="I115" s="1" t="str">
        <v>Unknown</v>
      </c>
    </row>
    <row r="116" spans="1:9" x14ac:dyDescent="0.25">
      <c r="A116" s="1">
        <v>640908</v>
      </c>
      <c r="B116" s="1" t="str">
        <v>Annexin V</v>
      </c>
      <c r="C116" s="1">
        <v>1</v>
      </c>
      <c r="D116" s="1" t="str">
        <v>GENECARE</v>
      </c>
      <c r="E116" s="1">
        <v>4</v>
      </c>
      <c r="F116" s="1" t="str">
        <v>BioLegend</v>
      </c>
      <c r="G116" s="1" t="str">
        <v>VARANASI</v>
      </c>
      <c r="H116" s="1" t="str">
        <v>Payment Issue (Priya)</v>
      </c>
      <c r="I116" s="1" t="str">
        <v>OutStation</v>
      </c>
    </row>
    <row r="117" spans="1:9" x14ac:dyDescent="0.25">
      <c r="A117" s="1">
        <v>663104</v>
      </c>
      <c r="B117" s="1" t="str">
        <v>anti-E. coli RNA Polymerase α</v>
      </c>
      <c r="C117" s="1">
        <v>1</v>
      </c>
      <c r="D117" s="1" t="str">
        <v>IISC</v>
      </c>
      <c r="E117" s="1">
        <v>4</v>
      </c>
      <c r="F117" s="1" t="str">
        <v>BioLegend</v>
      </c>
      <c r="G117" s="1" t="str">
        <v>Banglore</v>
      </c>
      <c r="H117" s="1" t="str">
        <v>pending purchase order</v>
      </c>
      <c r="I117" s="1" t="str">
        <v>OutStation</v>
      </c>
    </row>
    <row r="118" spans="1:9" x14ac:dyDescent="0.25">
      <c r="A118" s="1">
        <v>100273</v>
      </c>
      <c r="B118" s="1" t="str">
        <v>anti-mouse CD3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 t="str">
        <v>Priyanka Madam</v>
      </c>
      <c r="I118" s="1" t="str">
        <v>Local</v>
      </c>
    </row>
    <row r="119" spans="1:9" x14ac:dyDescent="0.25">
      <c r="A119" s="1">
        <v>100412</v>
      </c>
      <c r="B119" s="1" t="str">
        <v>anti-mouse CD4</v>
      </c>
      <c r="C119" s="1">
        <v>1</v>
      </c>
      <c r="D119" s="1" t="str">
        <v>THSTI</v>
      </c>
      <c r="E119" s="1">
        <v>4</v>
      </c>
      <c r="F119" s="1" t="str">
        <v>BioLegend</v>
      </c>
      <c r="G119" s="1" t="str">
        <v>Faridabad</v>
      </c>
      <c r="H119" s="1" t="str">
        <v>Priyanka Madam</v>
      </c>
      <c r="I119" s="1" t="str">
        <v>Local</v>
      </c>
    </row>
    <row r="120" spans="1:9" x14ac:dyDescent="0.25">
      <c r="A120" s="1">
        <v>100433</v>
      </c>
      <c r="B120" s="1" t="str">
        <v>anti-mouse CD4</v>
      </c>
      <c r="C120" s="1">
        <v>1</v>
      </c>
      <c r="D120" s="1" t="str">
        <v>RCB</v>
      </c>
      <c r="E120" s="1">
        <v>4</v>
      </c>
      <c r="F120" s="1" t="str">
        <v>BioLegend</v>
      </c>
      <c r="G120" s="1" t="str">
        <v>Delhi</v>
      </c>
      <c r="H120" s="1" t="str">
        <v>Priyanka Madam</v>
      </c>
      <c r="I120" s="1" t="str">
        <v>Local</v>
      </c>
    </row>
    <row r="121" spans="1:9" x14ac:dyDescent="0.25">
      <c r="A121" s="1">
        <v>100453</v>
      </c>
      <c r="B121" s="1" t="str">
        <v>anti-mouse CD4</v>
      </c>
      <c r="C121" s="1">
        <v>1</v>
      </c>
      <c r="D121" s="1" t="str">
        <v>AIIMS</v>
      </c>
      <c r="E121" s="1">
        <v>4</v>
      </c>
      <c r="F121" s="1" t="str">
        <v>BioLegend</v>
      </c>
      <c r="G121" s="1" t="str">
        <v>Delhi</v>
      </c>
      <c r="H121" s="1" t="str">
        <v>Priyanka Madam</v>
      </c>
      <c r="I121" s="1" t="str">
        <v>Local</v>
      </c>
    </row>
    <row r="122" spans="1:9" x14ac:dyDescent="0.25">
      <c r="A122" s="1">
        <v>100714</v>
      </c>
      <c r="B122" s="1" t="str">
        <v>anti-mouse CD8a</v>
      </c>
      <c r="C122" s="1">
        <v>1</v>
      </c>
      <c r="D122" s="1" t="str">
        <v>THSTI</v>
      </c>
      <c r="E122" s="1">
        <v>4</v>
      </c>
      <c r="F122" s="1" t="str">
        <v>BioLegend</v>
      </c>
      <c r="G122" s="1" t="str">
        <v>Faridabad</v>
      </c>
      <c r="H122" s="1" t="str">
        <v>Priyanka Madam</v>
      </c>
      <c r="I122" s="1" t="str">
        <v>Local</v>
      </c>
    </row>
    <row r="123" spans="1:9" x14ac:dyDescent="0.25">
      <c r="A123" s="1">
        <v>100759</v>
      </c>
      <c r="B123" s="1" t="str">
        <v>anti-mouse CD8a</v>
      </c>
      <c r="C123" s="1">
        <v>1</v>
      </c>
      <c r="D123" s="1" t="str">
        <v>AIIMS</v>
      </c>
      <c r="E123" s="1">
        <v>4</v>
      </c>
      <c r="F123" s="1" t="str">
        <v>BioLegend</v>
      </c>
      <c r="G123" s="1" t="str">
        <v>Delhi</v>
      </c>
      <c r="H123" s="1" t="str">
        <v>Priyanka Madam</v>
      </c>
      <c r="I123" s="1" t="str">
        <v>Local</v>
      </c>
    </row>
    <row r="124" spans="1:9" x14ac:dyDescent="0.25">
      <c r="A124" s="1">
        <v>101228</v>
      </c>
      <c r="B124" s="1" t="str">
        <v>anti-mouse/human CD11b</v>
      </c>
      <c r="C124" s="1">
        <v>1</v>
      </c>
      <c r="D124" s="1" t="str">
        <v>AIIMS</v>
      </c>
      <c r="E124" s="1">
        <v>4</v>
      </c>
      <c r="F124" s="1" t="str">
        <v>BioLegend</v>
      </c>
      <c r="G124" s="1" t="str">
        <v>Delhi</v>
      </c>
      <c r="H124" s="1" t="str">
        <v>Priyanka Madam</v>
      </c>
      <c r="I124" s="1" t="str">
        <v>Local</v>
      </c>
    </row>
    <row r="125" spans="1:9" x14ac:dyDescent="0.25">
      <c r="A125" s="1">
        <v>101256</v>
      </c>
      <c r="B125" s="1" t="str">
        <v>anti-mouse/human CD11b</v>
      </c>
      <c r="C125" s="1">
        <v>1</v>
      </c>
      <c r="D125" s="1" t="str">
        <v>THSTI</v>
      </c>
      <c r="E125" s="1">
        <v>4</v>
      </c>
      <c r="F125" s="1" t="str">
        <v>BioLegend</v>
      </c>
      <c r="G125" s="1" t="str">
        <v>Faridabad</v>
      </c>
      <c r="H125" s="1" t="str">
        <v>Priyanka Madam</v>
      </c>
      <c r="I125" s="1" t="str">
        <v>Local</v>
      </c>
    </row>
    <row r="126" spans="1:9" x14ac:dyDescent="0.25">
      <c r="A126" s="1">
        <v>101908</v>
      </c>
      <c r="B126" s="1" t="str">
        <v>anti-mouse CD25</v>
      </c>
      <c r="C126" s="1">
        <v>1</v>
      </c>
      <c r="D126" s="1" t="str">
        <v>THSTI</v>
      </c>
      <c r="E126" s="1">
        <v>4</v>
      </c>
      <c r="F126" s="1" t="str">
        <v>BioLegend</v>
      </c>
      <c r="G126" s="1" t="str">
        <v>Faridabad</v>
      </c>
      <c r="H126" s="1" t="str">
        <v>Priyanka Madam</v>
      </c>
      <c r="I126" s="1" t="str">
        <v>Local</v>
      </c>
    </row>
    <row r="127" spans="1:9" x14ac:dyDescent="0.25">
      <c r="A127" s="1">
        <v>103123</v>
      </c>
      <c r="B127" s="1" t="str">
        <v>anti-mouse CD45</v>
      </c>
      <c r="C127" s="1">
        <v>1</v>
      </c>
      <c r="D127" s="1" t="str">
        <v>THSTI</v>
      </c>
      <c r="E127" s="1">
        <v>4</v>
      </c>
      <c r="F127" s="1" t="str">
        <v>BioLegend</v>
      </c>
      <c r="G127" s="1" t="str">
        <v>Faridabad</v>
      </c>
      <c r="H127" s="1" t="str">
        <v>Priyanka Madam</v>
      </c>
      <c r="I127" s="1" t="str">
        <v>Local</v>
      </c>
    </row>
    <row r="128" spans="1:9" x14ac:dyDescent="0.25">
      <c r="A128" s="1">
        <v>103149</v>
      </c>
      <c r="B128" s="1" t="str">
        <v>anti-mouse CD45</v>
      </c>
      <c r="C128" s="1">
        <v>1</v>
      </c>
      <c r="D128" s="1" t="str">
        <v>AIIMS</v>
      </c>
      <c r="E128" s="1">
        <v>4</v>
      </c>
      <c r="F128" s="1" t="str">
        <v>BioLegend</v>
      </c>
      <c r="G128" s="1" t="str">
        <v>Delhi</v>
      </c>
      <c r="H128" s="1" t="str">
        <v>Priyanka Madam</v>
      </c>
      <c r="I128" s="1" t="str">
        <v>Local</v>
      </c>
    </row>
    <row r="129" spans="1:9" x14ac:dyDescent="0.25">
      <c r="A129" s="1">
        <v>103233</v>
      </c>
      <c r="B129" s="1" t="str">
        <v>anti-mouse/human CD45R/B220</v>
      </c>
      <c r="C129" s="1">
        <v>1</v>
      </c>
      <c r="D129" s="1" t="str">
        <v>THSTI</v>
      </c>
      <c r="E129" s="1">
        <v>4</v>
      </c>
      <c r="F129" s="1" t="str">
        <v>BioLegend</v>
      </c>
      <c r="G129" s="1" t="str">
        <v>Faridabad</v>
      </c>
      <c r="H129" s="1" t="str">
        <v>Monday</v>
      </c>
      <c r="I129" s="1" t="str">
        <v>Local</v>
      </c>
    </row>
    <row r="130" spans="1:9" x14ac:dyDescent="0.25">
      <c r="A130" s="1">
        <v>103425</v>
      </c>
      <c r="B130" s="1" t="str">
        <v>anti-mouse CD48</v>
      </c>
      <c r="C130" s="1">
        <v>1</v>
      </c>
      <c r="D130" s="1" t="str">
        <v>THSTI</v>
      </c>
      <c r="E130" s="1">
        <v>4</v>
      </c>
      <c r="F130" s="1" t="str">
        <v>BioLegend</v>
      </c>
      <c r="G130" s="1" t="str">
        <v>Faridabad</v>
      </c>
      <c r="H130" s="1" t="str">
        <v>Priyanka Madam</v>
      </c>
      <c r="I130" s="1" t="str">
        <v>Local</v>
      </c>
    </row>
    <row r="131" spans="1:9" x14ac:dyDescent="0.25">
      <c r="A131" s="1">
        <v>103510</v>
      </c>
      <c r="B131" s="1" t="str">
        <v>anti-mouse CD49b</v>
      </c>
      <c r="C131" s="1">
        <v>1</v>
      </c>
      <c r="D131" s="1" t="str">
        <v>THSTI</v>
      </c>
      <c r="E131" s="1">
        <v>4</v>
      </c>
      <c r="F131" s="1" t="str">
        <v>BioLegend</v>
      </c>
      <c r="G131" s="1" t="str">
        <v>Faridabad</v>
      </c>
      <c r="H131" s="1" t="str">
        <v>Priyanka Madam</v>
      </c>
      <c r="I131" s="1" t="str">
        <v>Local</v>
      </c>
    </row>
    <row r="132" spans="1:9" x14ac:dyDescent="0.25">
      <c r="A132" s="1">
        <v>103519</v>
      </c>
      <c r="B132" s="1" t="str">
        <v>anti-mouse CD49b</v>
      </c>
      <c r="C132" s="1">
        <v>1</v>
      </c>
      <c r="D132" s="1" t="str">
        <v>THSTI</v>
      </c>
      <c r="E132" s="1">
        <v>4</v>
      </c>
      <c r="F132" s="1" t="str">
        <v>BioLegend</v>
      </c>
      <c r="G132" s="1" t="str">
        <v>Faridabad</v>
      </c>
      <c r="H132" s="1" t="str">
        <v>Priyanka Madam</v>
      </c>
      <c r="I132" s="1" t="str">
        <v>Local</v>
      </c>
    </row>
    <row r="133" spans="1:9" x14ac:dyDescent="0.25">
      <c r="A133" s="1">
        <v>104522</v>
      </c>
      <c r="B133" s="1" t="str">
        <v>anti-mouse CD69</v>
      </c>
      <c r="C133" s="1">
        <v>1</v>
      </c>
      <c r="D133" s="1" t="str">
        <v>AIIMS</v>
      </c>
      <c r="E133" s="1">
        <v>4</v>
      </c>
      <c r="F133" s="1" t="str">
        <v>BioLegend</v>
      </c>
      <c r="G133" s="1" t="str">
        <v>Delhi</v>
      </c>
      <c r="H133" s="1" t="str">
        <v>Priyanka Madam</v>
      </c>
      <c r="I133" s="1" t="str">
        <v>Local</v>
      </c>
    </row>
    <row r="134" spans="1:9" x14ac:dyDescent="0.25">
      <c r="A134" s="1">
        <v>104717</v>
      </c>
      <c r="B134" s="1" t="str">
        <v>anti-mouse CD80</v>
      </c>
      <c r="C134" s="1">
        <v>1</v>
      </c>
      <c r="D134" s="1" t="str">
        <v>THSTI</v>
      </c>
      <c r="E134" s="1">
        <v>4</v>
      </c>
      <c r="F134" s="1" t="str">
        <v>BioLegend</v>
      </c>
      <c r="G134" s="1" t="str">
        <v>Faridabad</v>
      </c>
      <c r="H134" s="1" t="str">
        <v>Priyanka Madam</v>
      </c>
      <c r="I134" s="1" t="str">
        <v>Local</v>
      </c>
    </row>
    <row r="135" spans="1:9" x14ac:dyDescent="0.25">
      <c r="A135" s="1">
        <v>105811</v>
      </c>
      <c r="B135" s="1" t="str">
        <v>anti-mouse CD117 (c-kit)</v>
      </c>
      <c r="C135" s="1">
        <v>1</v>
      </c>
      <c r="D135" s="1" t="str">
        <v>THSTI</v>
      </c>
      <c r="E135" s="1">
        <v>4</v>
      </c>
      <c r="F135" s="1" t="str">
        <v>BioLegend</v>
      </c>
      <c r="G135" s="1" t="str">
        <v>Faridabad</v>
      </c>
      <c r="H135" s="1" t="str">
        <v>Priyanka Madam</v>
      </c>
      <c r="I135" s="1" t="str">
        <v>Local</v>
      </c>
    </row>
    <row r="136" spans="1:9" x14ac:dyDescent="0.25">
      <c r="A136" s="1">
        <v>105825</v>
      </c>
      <c r="B136" s="1" t="str">
        <v>anti-mouse CD117 (c-kit)</v>
      </c>
      <c r="C136" s="1">
        <v>1</v>
      </c>
      <c r="D136" s="1" t="str">
        <v>THSTI</v>
      </c>
      <c r="E136" s="1">
        <v>4</v>
      </c>
      <c r="F136" s="1" t="str">
        <v>BioLegend</v>
      </c>
      <c r="G136" s="1" t="str">
        <v>Faridabad</v>
      </c>
      <c r="H136" s="1" t="str">
        <v>Priyanka Madam</v>
      </c>
      <c r="I136" s="1" t="str">
        <v>Local</v>
      </c>
    </row>
    <row r="137" spans="1:9" x14ac:dyDescent="0.25">
      <c r="A137" s="1">
        <v>108127</v>
      </c>
      <c r="B137" s="1" t="str">
        <v>anti-mouse Ly-6A/E (Sca-1)</v>
      </c>
      <c r="C137" s="1">
        <v>1</v>
      </c>
      <c r="D137" s="1" t="str">
        <v>THSTI</v>
      </c>
      <c r="E137" s="1">
        <v>4</v>
      </c>
      <c r="F137" s="1" t="str">
        <v>BioLegend</v>
      </c>
      <c r="G137" s="1" t="str">
        <v>Faridabad</v>
      </c>
      <c r="H137" s="1" t="str">
        <v>Priyanka Madam</v>
      </c>
      <c r="I137" s="1" t="str">
        <v>Local</v>
      </c>
    </row>
    <row r="138" spans="1:9" x14ac:dyDescent="0.25">
      <c r="A138" s="1">
        <v>108445</v>
      </c>
      <c r="B138" s="1" t="str">
        <v>anti-mouse Ly-6G/Ly-6C (Gr-1)</v>
      </c>
      <c r="C138" s="1">
        <v>1</v>
      </c>
      <c r="D138" s="1" t="str">
        <v>THSTI</v>
      </c>
      <c r="E138" s="1">
        <v>4</v>
      </c>
      <c r="F138" s="1" t="str">
        <v>BioLegend</v>
      </c>
      <c r="G138" s="1" t="str">
        <v>Faridabad</v>
      </c>
      <c r="H138" s="1" t="str">
        <v>Priyanka Madam</v>
      </c>
      <c r="I138" s="1" t="str">
        <v>Local</v>
      </c>
    </row>
    <row r="139" spans="1:9" x14ac:dyDescent="0.25">
      <c r="A139" s="1">
        <v>109003</v>
      </c>
      <c r="B139" s="1" t="str">
        <v>anti-mouse CD90.1 (Thy1.1)</v>
      </c>
      <c r="C139" s="1">
        <v>1</v>
      </c>
      <c r="D139" s="1" t="str">
        <v>THSTI</v>
      </c>
      <c r="E139" s="1">
        <v>4</v>
      </c>
      <c r="F139" s="1" t="str">
        <v>BioLegend</v>
      </c>
      <c r="G139" s="1" t="str">
        <v>Faridabad</v>
      </c>
      <c r="H139" s="1" t="str">
        <v>Priyanka Madam</v>
      </c>
      <c r="I139" s="1" t="str">
        <v>Local</v>
      </c>
    </row>
    <row r="140" spans="1:9" x14ac:dyDescent="0.25">
      <c r="A140" s="1">
        <v>109814</v>
      </c>
      <c r="B140" s="1" t="str">
        <v>anti-mouse CD45.2</v>
      </c>
      <c r="C140" s="1">
        <v>1</v>
      </c>
      <c r="D140" s="1" t="str">
        <v>THSTI</v>
      </c>
      <c r="E140" s="1">
        <v>4</v>
      </c>
      <c r="F140" s="1" t="str">
        <v>BioLegend</v>
      </c>
      <c r="G140" s="1" t="str">
        <v>Faridabad</v>
      </c>
      <c r="H140" s="1" t="str">
        <v>Priyanka Madam</v>
      </c>
      <c r="I140" s="1" t="str">
        <v>Local</v>
      </c>
    </row>
    <row r="141" spans="1:9" x14ac:dyDescent="0.25">
      <c r="A141" s="1">
        <v>115918</v>
      </c>
      <c r="B141" s="1" t="str">
        <v>anti-mouse CD150 (SLAM)</v>
      </c>
      <c r="C141" s="1">
        <v>1</v>
      </c>
      <c r="D141" s="1" t="str">
        <v>THSTI</v>
      </c>
      <c r="E141" s="1">
        <v>4</v>
      </c>
      <c r="F141" s="1" t="str">
        <v>BioLegend</v>
      </c>
      <c r="G141" s="1" t="str">
        <v>Faridabad</v>
      </c>
      <c r="H141" s="1" t="str">
        <v>Priyanka Madam</v>
      </c>
      <c r="I141" s="1" t="str">
        <v>Local</v>
      </c>
    </row>
    <row r="142" spans="1:9" x14ac:dyDescent="0.25">
      <c r="A142" s="1">
        <v>116425</v>
      </c>
      <c r="B142" s="1" t="str">
        <v>anti-mouse I-Ab</v>
      </c>
      <c r="C142" s="1">
        <v>1</v>
      </c>
      <c r="D142" s="1" t="str">
        <v>THSTI</v>
      </c>
      <c r="E142" s="1">
        <v>4</v>
      </c>
      <c r="F142" s="1" t="str">
        <v>BioLegend</v>
      </c>
      <c r="G142" s="1" t="str">
        <v>Faridabad</v>
      </c>
      <c r="H142" s="1" t="str">
        <v>Priyanka Madam</v>
      </c>
      <c r="I142" s="1" t="str">
        <v>Local</v>
      </c>
    </row>
    <row r="143" spans="1:9" x14ac:dyDescent="0.25">
      <c r="A143" s="1">
        <v>117309</v>
      </c>
      <c r="B143" s="1" t="str">
        <v>anti-mouse CD11c</v>
      </c>
      <c r="C143" s="1">
        <v>1</v>
      </c>
      <c r="D143" s="1" t="str">
        <v>THSTI</v>
      </c>
      <c r="E143" s="1">
        <v>4</v>
      </c>
      <c r="F143" s="1" t="str">
        <v>BioLegend</v>
      </c>
      <c r="G143" s="1" t="str">
        <v>Faridabad</v>
      </c>
      <c r="H143" s="1" t="str">
        <v>Priyanka Madam</v>
      </c>
      <c r="I143" s="1" t="str">
        <v>Local</v>
      </c>
    </row>
    <row r="144" spans="1:9" x14ac:dyDescent="0.25">
      <c r="A144" s="1">
        <v>117334</v>
      </c>
      <c r="B144" s="1" t="str">
        <v>anti-mouse CD11c</v>
      </c>
      <c r="C144" s="1">
        <v>1</v>
      </c>
      <c r="D144" s="1" t="str">
        <v>THSTI</v>
      </c>
      <c r="E144" s="1">
        <v>4</v>
      </c>
      <c r="F144" s="1" t="str">
        <v>BioLegend</v>
      </c>
      <c r="G144" s="1" t="str">
        <v>Faridabad</v>
      </c>
      <c r="H144" s="1" t="str">
        <v>Priyanka Madam</v>
      </c>
      <c r="I144" s="1" t="str">
        <v>Local</v>
      </c>
    </row>
    <row r="145" spans="1:9" x14ac:dyDescent="0.25">
      <c r="A145" s="1">
        <v>121129</v>
      </c>
      <c r="B145" s="1" t="str">
        <v>anti-mouse CD127 (IL-7Rα)</v>
      </c>
      <c r="C145" s="1">
        <v>1</v>
      </c>
      <c r="D145" s="1" t="str">
        <v>THSTI</v>
      </c>
      <c r="E145" s="1">
        <v>4</v>
      </c>
      <c r="F145" s="1" t="str">
        <v>BioLegend</v>
      </c>
      <c r="G145" s="1" t="str">
        <v>Faridabad</v>
      </c>
      <c r="H145" s="1" t="str">
        <v>Priyanka Madam</v>
      </c>
      <c r="I145" s="1" t="str">
        <v>Local</v>
      </c>
    </row>
    <row r="146" spans="1:9" x14ac:dyDescent="0.25">
      <c r="A146" s="1">
        <v>122207</v>
      </c>
      <c r="B146" s="1" t="str">
        <v>anti-mouse IL-21</v>
      </c>
      <c r="C146" s="1">
        <v>1</v>
      </c>
      <c r="D146" s="1" t="str">
        <v>THSTI</v>
      </c>
      <c r="E146" s="1">
        <v>4</v>
      </c>
      <c r="F146" s="1" t="str">
        <v>BioLegend</v>
      </c>
      <c r="G146" s="1" t="str">
        <v>Faridabad</v>
      </c>
      <c r="H146" s="1" t="str">
        <v>Priyanka Madam</v>
      </c>
      <c r="I146" s="1" t="str">
        <v>Local</v>
      </c>
    </row>
    <row r="147" spans="1:9" x14ac:dyDescent="0.25">
      <c r="A147" s="1">
        <v>123109</v>
      </c>
      <c r="B147" s="1" t="str">
        <v>anti-mouse F4/80</v>
      </c>
      <c r="C147" s="1">
        <v>1</v>
      </c>
      <c r="D147" s="1" t="str">
        <v>THSTI</v>
      </c>
      <c r="E147" s="1">
        <v>4</v>
      </c>
      <c r="F147" s="1" t="str">
        <v>BioLegend</v>
      </c>
      <c r="G147" s="1" t="str">
        <v>Faridabad</v>
      </c>
      <c r="H147" s="1" t="str">
        <v>Priyanka Madam</v>
      </c>
      <c r="I147" s="1" t="str">
        <v>Local</v>
      </c>
    </row>
    <row r="148" spans="1:9" x14ac:dyDescent="0.25">
      <c r="A148" s="1">
        <v>123113</v>
      </c>
      <c r="B148" s="1" t="str">
        <v>anti-mouse F4/80</v>
      </c>
      <c r="C148" s="1">
        <v>1</v>
      </c>
      <c r="D148" s="1" t="str">
        <v>THSTI</v>
      </c>
      <c r="E148" s="1">
        <v>4</v>
      </c>
      <c r="F148" s="1" t="str">
        <v>BioLegend</v>
      </c>
      <c r="G148" s="1" t="str">
        <v>Faridabad</v>
      </c>
      <c r="H148" s="1" t="str">
        <v>Priyanka Madam</v>
      </c>
      <c r="I148" s="1" t="str">
        <v>Local</v>
      </c>
    </row>
    <row r="149" spans="1:9" x14ac:dyDescent="0.25">
      <c r="A149" s="1">
        <v>125618</v>
      </c>
      <c r="B149" s="1" t="str">
        <v>anti-mouse/human CD15 (SSEA-1)</v>
      </c>
      <c r="C149" s="1">
        <v>1</v>
      </c>
      <c r="D149" s="1" t="str">
        <v>THSTI</v>
      </c>
      <c r="E149" s="1">
        <v>4</v>
      </c>
      <c r="F149" s="1" t="str">
        <v>BioLegend</v>
      </c>
      <c r="G149" s="1" t="str">
        <v>Faridabad</v>
      </c>
      <c r="H149" s="1" t="str">
        <v>Priyanka Madam</v>
      </c>
      <c r="I149" s="1" t="str">
        <v>Local</v>
      </c>
    </row>
    <row r="150" spans="1:9" x14ac:dyDescent="0.25">
      <c r="A150" s="1">
        <v>126522</v>
      </c>
      <c r="B150" s="1" t="str">
        <v>anti-mouse CD183 (CXCR3)</v>
      </c>
      <c r="C150" s="1">
        <v>1</v>
      </c>
      <c r="D150" s="1" t="str">
        <v>THSTI</v>
      </c>
      <c r="E150" s="1">
        <v>4</v>
      </c>
      <c r="F150" s="1" t="str">
        <v>BioLegend</v>
      </c>
      <c r="G150" s="1" t="str">
        <v>Faridabad</v>
      </c>
      <c r="H150" s="1" t="str">
        <v>Priyanka Madam</v>
      </c>
      <c r="I150" s="1" t="str">
        <v>Local</v>
      </c>
    </row>
    <row r="151" spans="1:9" x14ac:dyDescent="0.25">
      <c r="A151" s="1">
        <v>128005</v>
      </c>
      <c r="B151" s="1" t="str">
        <v>anti-mouse Ly-6C</v>
      </c>
      <c r="C151" s="1">
        <v>1</v>
      </c>
      <c r="D151" s="1" t="str">
        <v>THSTI</v>
      </c>
      <c r="E151" s="1">
        <v>4</v>
      </c>
      <c r="F151" s="1" t="str">
        <v>BioLegend</v>
      </c>
      <c r="G151" s="1" t="str">
        <v>Faridabad</v>
      </c>
      <c r="H151" s="1" t="str">
        <v>Priyanka Madam</v>
      </c>
      <c r="I151" s="1" t="str">
        <v>Local</v>
      </c>
    </row>
    <row r="152" spans="1:9" x14ac:dyDescent="0.25">
      <c r="A152" s="1">
        <v>128023</v>
      </c>
      <c r="B152" s="1" t="str">
        <v>anti-mouse Ly-6C</v>
      </c>
      <c r="C152" s="1">
        <v>1</v>
      </c>
      <c r="D152" s="1" t="str">
        <v>IGIB</v>
      </c>
      <c r="E152" s="1">
        <v>4</v>
      </c>
      <c r="F152" s="1" t="str">
        <v>BioLegend</v>
      </c>
      <c r="G152" s="1" t="str">
        <v>Delhi</v>
      </c>
      <c r="H152" s="1" t="str">
        <v>Priyanka Madam</v>
      </c>
      <c r="I152" s="1" t="str">
        <v>Local</v>
      </c>
    </row>
    <row r="153" spans="1:9" x14ac:dyDescent="0.25">
      <c r="A153" s="1">
        <v>133921</v>
      </c>
      <c r="B153" s="1" t="str">
        <v>anti-mouse CD41</v>
      </c>
      <c r="C153" s="1">
        <v>1</v>
      </c>
      <c r="D153" s="1" t="str">
        <v>THSTI</v>
      </c>
      <c r="E153" s="1">
        <v>4</v>
      </c>
      <c r="F153" s="1" t="str">
        <v>BioLegend</v>
      </c>
      <c r="G153" s="1" t="str">
        <v>Faridabad</v>
      </c>
      <c r="H153" s="1" t="str">
        <v>Priyanka Madam</v>
      </c>
      <c r="I153" s="1" t="str">
        <v>Local</v>
      </c>
    </row>
    <row r="154" spans="1:9" x14ac:dyDescent="0.25">
      <c r="A154" s="1">
        <v>135205</v>
      </c>
      <c r="B154" s="1" t="str">
        <v>anti-mouse CD279 (PD-1)</v>
      </c>
      <c r="C154" s="1">
        <v>1</v>
      </c>
      <c r="D154" s="1" t="str">
        <v>THSTI</v>
      </c>
      <c r="E154" s="1">
        <v>4</v>
      </c>
      <c r="F154" s="1" t="str">
        <v>BioLegend</v>
      </c>
      <c r="G154" s="1" t="str">
        <v>Faridabad</v>
      </c>
      <c r="H154" s="1" t="str">
        <v>Priyanka Madam</v>
      </c>
      <c r="I154" s="1" t="str">
        <v>Local</v>
      </c>
    </row>
    <row r="155" spans="1:9" x14ac:dyDescent="0.25">
      <c r="A155" s="1">
        <v>135311</v>
      </c>
      <c r="B155" s="1" t="str">
        <v>anti-mouse CD135</v>
      </c>
      <c r="C155" s="1">
        <v>1</v>
      </c>
      <c r="D155" s="1" t="str">
        <v>THSTI</v>
      </c>
      <c r="E155" s="1">
        <v>4</v>
      </c>
      <c r="F155" s="1" t="str">
        <v>BioLegend</v>
      </c>
      <c r="G155" s="1" t="str">
        <v>Faridabad</v>
      </c>
      <c r="H155" s="1" t="str">
        <v>Priyanka Madam</v>
      </c>
      <c r="I155" s="1" t="str">
        <v>Local</v>
      </c>
    </row>
    <row r="156" spans="1:9" x14ac:dyDescent="0.25">
      <c r="A156" s="1">
        <v>138418</v>
      </c>
      <c r="B156" s="1" t="str">
        <v>anti-mouse/human KLRG1 (MAFA)</v>
      </c>
      <c r="C156" s="1">
        <v>1</v>
      </c>
      <c r="D156" s="1" t="str">
        <v>THSTI</v>
      </c>
      <c r="E156" s="1">
        <v>4</v>
      </c>
      <c r="F156" s="1" t="str">
        <v>BioLegend</v>
      </c>
      <c r="G156" s="1" t="str">
        <v>Faridabad</v>
      </c>
      <c r="H156" s="1" t="str">
        <v>Priyanka Madam</v>
      </c>
      <c r="I156" s="1" t="str">
        <v>Local</v>
      </c>
    </row>
    <row r="157" spans="1:9" x14ac:dyDescent="0.25">
      <c r="A157" s="1">
        <v>141211</v>
      </c>
      <c r="B157" s="1" t="str">
        <v>anti-mouse CD133</v>
      </c>
      <c r="C157" s="1">
        <v>1</v>
      </c>
      <c r="D157" s="1" t="str">
        <v>THSTI</v>
      </c>
      <c r="E157" s="1">
        <v>4</v>
      </c>
      <c r="F157" s="1" t="str">
        <v>BioLegend</v>
      </c>
      <c r="G157" s="1" t="str">
        <v>Faridabad</v>
      </c>
      <c r="H157" s="1" t="str">
        <v>Priyanka Madam</v>
      </c>
      <c r="I157" s="1" t="str">
        <v>Local</v>
      </c>
    </row>
    <row r="158" spans="1:9" x14ac:dyDescent="0.25">
      <c r="A158" s="1">
        <v>145522</v>
      </c>
      <c r="B158" s="1" t="str">
        <v>anti-mouse CD185 (CXCR5)</v>
      </c>
      <c r="C158" s="1">
        <v>1</v>
      </c>
      <c r="D158" s="1" t="str">
        <v>THSTI</v>
      </c>
      <c r="E158" s="1">
        <v>4</v>
      </c>
      <c r="F158" s="1" t="str">
        <v>BioLegend</v>
      </c>
      <c r="G158" s="1" t="str">
        <v>Faridabad</v>
      </c>
      <c r="H158" s="1" t="str">
        <v>Priyanka Madam</v>
      </c>
      <c r="I158" s="1" t="str">
        <v>Local</v>
      </c>
    </row>
    <row r="159" spans="1:9" x14ac:dyDescent="0.25">
      <c r="A159" s="1">
        <v>145533</v>
      </c>
      <c r="B159" s="1" t="str">
        <v>anti-mouse CD185 (CXCR5)</v>
      </c>
      <c r="C159" s="1">
        <v>1</v>
      </c>
      <c r="D159" s="1" t="str">
        <v>THSTI</v>
      </c>
      <c r="E159" s="1">
        <v>4</v>
      </c>
      <c r="F159" s="1" t="str">
        <v>BioLegend</v>
      </c>
      <c r="G159" s="1" t="str">
        <v>Faridabad</v>
      </c>
      <c r="H159" s="1" t="str">
        <v>Priyanka Madam</v>
      </c>
      <c r="I159" s="1" t="str">
        <v>Local</v>
      </c>
    </row>
    <row r="160" spans="1:9" x14ac:dyDescent="0.25">
      <c r="A160" s="1">
        <v>146517</v>
      </c>
      <c r="B160" s="1" t="str">
        <v>anti-mouse CD184 (CXCR4)</v>
      </c>
      <c r="C160" s="1">
        <v>1</v>
      </c>
      <c r="D160" s="1" t="str">
        <v>THSTI</v>
      </c>
      <c r="E160" s="1">
        <v>4</v>
      </c>
      <c r="F160" s="1" t="str">
        <v>BioLegend</v>
      </c>
      <c r="G160" s="1" t="str">
        <v>Faridabad</v>
      </c>
      <c r="H160" s="1" t="str">
        <v>Priyanka Madam</v>
      </c>
      <c r="I160" s="1" t="str">
        <v>Local</v>
      </c>
    </row>
    <row r="161" spans="1:9" x14ac:dyDescent="0.25">
      <c r="A161" s="1">
        <v>146606</v>
      </c>
      <c r="B161" s="1" t="str">
        <v>anti-mouse IL-33Rα (ST2)</v>
      </c>
      <c r="C161" s="1">
        <v>1</v>
      </c>
      <c r="D161" s="1" t="str">
        <v>THSTI</v>
      </c>
      <c r="E161" s="1">
        <v>4</v>
      </c>
      <c r="F161" s="1" t="str">
        <v>BioLegend</v>
      </c>
      <c r="G161" s="1" t="str">
        <v>Faridabad</v>
      </c>
      <c r="H161" s="1" t="str">
        <v>Priyanka Madam</v>
      </c>
      <c r="I161" s="1" t="str">
        <v>Local</v>
      </c>
    </row>
    <row r="162" spans="1:9" x14ac:dyDescent="0.25">
      <c r="A162" s="1">
        <v>150906</v>
      </c>
      <c r="B162" s="1" t="str">
        <v>anti-mouse IL-23R</v>
      </c>
      <c r="C162" s="1">
        <v>1</v>
      </c>
      <c r="D162" s="1" t="str">
        <v>THSTI</v>
      </c>
      <c r="E162" s="1">
        <v>4</v>
      </c>
      <c r="F162" s="1" t="str">
        <v>BioLegend</v>
      </c>
      <c r="G162" s="1" t="str">
        <v>Faridabad</v>
      </c>
      <c r="H162" s="1" t="str">
        <v>Priyanka Madam</v>
      </c>
      <c r="I162" s="1" t="str">
        <v>Local</v>
      </c>
    </row>
    <row r="163" spans="1:9" x14ac:dyDescent="0.25">
      <c r="A163" s="1">
        <v>153406</v>
      </c>
      <c r="B163" s="1" t="str">
        <v>anti-mouse CD125 (IL-5Rα)</v>
      </c>
      <c r="C163" s="1">
        <v>1</v>
      </c>
      <c r="D163" s="1" t="str">
        <v>THSTI</v>
      </c>
      <c r="E163" s="1">
        <v>4</v>
      </c>
      <c r="F163" s="1" t="str">
        <v>BioLegend</v>
      </c>
      <c r="G163" s="1" t="str">
        <v>Faridabad</v>
      </c>
      <c r="H163" s="1" t="str">
        <v>Priyanka Madam</v>
      </c>
      <c r="I163" s="1" t="str">
        <v>Local</v>
      </c>
    </row>
    <row r="164" spans="1:9" x14ac:dyDescent="0.25">
      <c r="A164" s="43">
        <v>154316</v>
      </c>
      <c r="B164" s="43" t="str">
        <v>anti-mouse Perforin</v>
      </c>
      <c r="C164" s="43">
        <v>1</v>
      </c>
      <c r="D164" s="43" t="str">
        <v>THSTI</v>
      </c>
      <c r="E164" s="43">
        <v>4</v>
      </c>
      <c r="F164" s="43" t="str">
        <v>BioLegend</v>
      </c>
      <c r="G164" s="43" t="str">
        <v>Faridabad</v>
      </c>
      <c r="H164" t="str">
        <v>Priyanka Madam</v>
      </c>
      <c r="I164" t="str">
        <v>Local</v>
      </c>
    </row>
    <row r="165" spans="1:9" x14ac:dyDescent="0.25">
      <c r="A165" s="1">
        <v>155519</v>
      </c>
      <c r="B165" s="1" t="str">
        <v>anti-mouse CD170 (Siglec-F)</v>
      </c>
      <c r="C165" s="1">
        <v>1</v>
      </c>
      <c r="D165" s="1" t="str">
        <v>THSTI</v>
      </c>
      <c r="E165" s="1">
        <v>4</v>
      </c>
      <c r="F165" s="1" t="str">
        <v>BioLegend</v>
      </c>
      <c r="G165" s="1" t="str">
        <v>Faridabad</v>
      </c>
      <c r="H165" t="str">
        <v>Priyanka Madam</v>
      </c>
      <c r="I165" t="str">
        <v>Local</v>
      </c>
    </row>
    <row r="166" spans="1:9" x14ac:dyDescent="0.25">
      <c r="A166" s="1">
        <v>155527</v>
      </c>
      <c r="B166" s="1" t="str">
        <v>anti-mouse CD170 (Siglec-F)</v>
      </c>
      <c r="C166" s="1">
        <v>1</v>
      </c>
      <c r="D166" s="1" t="str">
        <v>THSTI</v>
      </c>
      <c r="E166" s="1">
        <v>4</v>
      </c>
      <c r="F166" s="1" t="str">
        <v>BioLegend</v>
      </c>
      <c r="G166" s="1" t="str">
        <v>Faridabad</v>
      </c>
      <c r="H166" t="str">
        <v>Priyanka Madam</v>
      </c>
      <c r="I166" t="str">
        <v>Local</v>
      </c>
    </row>
    <row r="167" spans="1:9" x14ac:dyDescent="0.25">
      <c r="A167" s="1">
        <v>157305</v>
      </c>
      <c r="B167" s="1" t="str">
        <v>anti-mouse F4/80 Recombinant</v>
      </c>
      <c r="C167" s="1">
        <v>1</v>
      </c>
      <c r="D167" s="1" t="str">
        <v>IGIB</v>
      </c>
      <c r="E167" s="1">
        <v>4</v>
      </c>
      <c r="F167" s="1" t="str">
        <v>BioLegend</v>
      </c>
      <c r="G167" s="1" t="str">
        <v>Delhi</v>
      </c>
      <c r="H167" t="str">
        <v>Priyanka Madam</v>
      </c>
      <c r="I167" t="str">
        <v>Local</v>
      </c>
    </row>
    <row r="168" spans="1:9" x14ac:dyDescent="0.25">
      <c r="A168" s="1">
        <v>158105</v>
      </c>
      <c r="B168" s="1" t="str">
        <v>anti-mouse CD154 (CD40L) Recombinant</v>
      </c>
      <c r="C168" s="1">
        <v>1</v>
      </c>
      <c r="D168" s="1" t="str">
        <v>THSTI</v>
      </c>
      <c r="E168" s="1">
        <v>4</v>
      </c>
      <c r="F168" s="1" t="str">
        <v>BioLegend</v>
      </c>
      <c r="G168" s="1" t="str">
        <v>Faridabad</v>
      </c>
      <c r="H168" t="str">
        <v>Priyanka Madam</v>
      </c>
      <c r="I168" t="str">
        <v>Local</v>
      </c>
    </row>
    <row r="169" spans="1:9" x14ac:dyDescent="0.25">
      <c r="A169" s="1">
        <v>159408</v>
      </c>
      <c r="B169" s="1" t="str">
        <v>anti-mouse IL-13</v>
      </c>
      <c r="C169" s="1">
        <v>1</v>
      </c>
      <c r="D169" s="1" t="str">
        <v>THSTI</v>
      </c>
      <c r="E169" s="1">
        <v>4</v>
      </c>
      <c r="F169" s="1" t="str">
        <v>BioLegend</v>
      </c>
      <c r="G169" s="1" t="str">
        <v>Faridabad</v>
      </c>
      <c r="H169" t="str">
        <v>Priyanka Madam</v>
      </c>
      <c r="I169" t="str">
        <v>Local</v>
      </c>
    </row>
    <row r="170" spans="1:9" x14ac:dyDescent="0.25">
      <c r="A170" s="1">
        <v>300408</v>
      </c>
      <c r="B170" s="1" t="str">
        <v>anti-human CD3</v>
      </c>
      <c r="C170" s="1">
        <v>1</v>
      </c>
      <c r="D170" s="1" t="str">
        <v>ANKUR</v>
      </c>
      <c r="E170" s="1">
        <v>4</v>
      </c>
      <c r="F170" s="1" t="str">
        <v>BioLegend</v>
      </c>
      <c r="G170" s="1" t="str">
        <v>DELHI</v>
      </c>
      <c r="H170" t="str">
        <v>Priyanka Madam</v>
      </c>
      <c r="I170" t="str">
        <v>Local</v>
      </c>
    </row>
    <row r="171" spans="1:9" x14ac:dyDescent="0.25">
      <c r="A171" s="1">
        <v>302244</v>
      </c>
      <c r="B171" s="1" t="str">
        <v>anti-human CD19</v>
      </c>
      <c r="C171" s="1">
        <v>1</v>
      </c>
      <c r="D171" s="1" t="str">
        <v>ANKUR</v>
      </c>
      <c r="E171" s="1">
        <v>4</v>
      </c>
      <c r="F171" s="1" t="str">
        <v>BioLegend</v>
      </c>
      <c r="G171" s="1" t="str">
        <v>DELHI</v>
      </c>
      <c r="H171" t="str">
        <v>Priyanka Madam</v>
      </c>
      <c r="I171" t="str">
        <v>Local</v>
      </c>
    </row>
    <row r="172" spans="1:9" x14ac:dyDescent="0.25">
      <c r="A172" s="1">
        <v>302830</v>
      </c>
      <c r="B172" s="1" t="str">
        <v>anti-human CD27</v>
      </c>
      <c r="C172" s="1">
        <v>1</v>
      </c>
      <c r="D172" s="1" t="str">
        <v>AIIMS</v>
      </c>
      <c r="E172" s="1">
        <v>4</v>
      </c>
      <c r="F172" s="1" t="str">
        <v>BioLegend</v>
      </c>
      <c r="G172" s="1" t="str">
        <v>Delhi</v>
      </c>
      <c r="H172" t="str">
        <v>Priyanka Madam</v>
      </c>
      <c r="I172" t="str">
        <v>Local</v>
      </c>
    </row>
    <row r="173" spans="1:9" x14ac:dyDescent="0.25">
      <c r="A173" s="1">
        <v>303736</v>
      </c>
      <c r="B173" s="1" t="str">
        <v>anti-human CD41</v>
      </c>
      <c r="C173" s="1">
        <v>1</v>
      </c>
      <c r="D173" s="1" t="str">
        <v>AIIMS</v>
      </c>
      <c r="E173" s="1">
        <v>4</v>
      </c>
      <c r="F173" s="1" t="str">
        <v>BioLegend</v>
      </c>
      <c r="G173" s="1" t="str">
        <v>Delhi</v>
      </c>
      <c r="H173" t="str">
        <v>Priyanka Madam</v>
      </c>
      <c r="I173" t="str">
        <v>Local</v>
      </c>
    </row>
    <row r="174" spans="1:9" x14ac:dyDescent="0.25">
      <c r="A174" s="1">
        <v>303930</v>
      </c>
      <c r="B174" s="1" t="str">
        <v>anti-human CD42b</v>
      </c>
      <c r="C174" s="1">
        <v>1</v>
      </c>
      <c r="D174" s="1" t="str">
        <v>AIIMS</v>
      </c>
      <c r="E174" s="1">
        <v>4</v>
      </c>
      <c r="F174" s="1" t="str">
        <v>BioLegend</v>
      </c>
      <c r="G174" s="1" t="str">
        <v>Delhi</v>
      </c>
      <c r="H174" t="str">
        <v>Priyanka Madam</v>
      </c>
      <c r="I174" t="str">
        <v>Local</v>
      </c>
    </row>
    <row r="175" spans="1:9" x14ac:dyDescent="0.25">
      <c r="A175" s="1">
        <v>310838</v>
      </c>
      <c r="B175" s="1" t="str">
        <v>anti-human CD154 (CD40L)</v>
      </c>
      <c r="C175" s="1">
        <v>1</v>
      </c>
      <c r="D175" s="1" t="str">
        <v>AIIMS</v>
      </c>
      <c r="E175" s="1">
        <v>4</v>
      </c>
      <c r="F175" s="1" t="str">
        <v>BioLegend</v>
      </c>
      <c r="G175" s="1" t="str">
        <v>Delhi</v>
      </c>
      <c r="H175" t="str">
        <v>Priyanka Madam</v>
      </c>
      <c r="I175" t="str">
        <v>Local</v>
      </c>
    </row>
    <row r="176" spans="1:9" x14ac:dyDescent="0.25">
      <c r="A176" s="1">
        <v>310930</v>
      </c>
      <c r="B176" s="1" t="str">
        <v>anti-human CD69</v>
      </c>
      <c r="C176" s="1">
        <v>1</v>
      </c>
      <c r="D176" s="1" t="str">
        <v>ANKUR</v>
      </c>
      <c r="E176" s="1">
        <v>4</v>
      </c>
      <c r="F176" s="1" t="str">
        <v>BioLegend</v>
      </c>
      <c r="G176" s="1" t="str">
        <v>DELHI</v>
      </c>
      <c r="H176" t="str">
        <v>Priyanka Madam</v>
      </c>
      <c r="I176" t="str">
        <v>Local</v>
      </c>
    </row>
    <row r="177" spans="1:9" x14ac:dyDescent="0.25">
      <c r="A177" s="1">
        <v>317408</v>
      </c>
      <c r="B177" s="1" t="str">
        <v>anti-human CD4</v>
      </c>
      <c r="C177" s="1">
        <v>1</v>
      </c>
      <c r="D177" s="1" t="str">
        <v>ANKUR</v>
      </c>
      <c r="E177" s="1">
        <v>4</v>
      </c>
      <c r="F177" s="1" t="str">
        <v>BioLegend</v>
      </c>
      <c r="G177" s="1" t="str">
        <v>DELHI</v>
      </c>
      <c r="H177" t="str">
        <v>Priyanka Madam</v>
      </c>
      <c r="I177" t="str">
        <v>Local</v>
      </c>
    </row>
    <row r="178" spans="1:9" x14ac:dyDescent="0.25">
      <c r="A178" s="1">
        <v>317426</v>
      </c>
      <c r="B178" s="1" t="str">
        <v>anti-human CD4</v>
      </c>
      <c r="C178" s="1">
        <v>1</v>
      </c>
      <c r="D178" s="1" t="str">
        <v>AIIMS</v>
      </c>
      <c r="E178" s="1">
        <v>4</v>
      </c>
      <c r="F178" s="1" t="str">
        <v>BioLegend</v>
      </c>
      <c r="G178" s="1" t="str">
        <v>Delhi</v>
      </c>
      <c r="H178" t="str">
        <v>Priyanka Madam</v>
      </c>
      <c r="I178" t="str">
        <v>Local</v>
      </c>
    </row>
    <row r="179" spans="1:9" x14ac:dyDescent="0.25">
      <c r="A179" s="1">
        <v>326107</v>
      </c>
      <c r="B179" s="1" t="str">
        <v>anti-human CD229 (Ly-9)</v>
      </c>
      <c r="C179" s="1">
        <v>1</v>
      </c>
      <c r="D179" s="1" t="str">
        <v>THSTI</v>
      </c>
      <c r="E179" s="1">
        <v>4</v>
      </c>
      <c r="F179" s="1" t="str">
        <v>BioLegend</v>
      </c>
      <c r="G179" s="1" t="str">
        <v>Faridabad</v>
      </c>
      <c r="H179" t="str">
        <v>Priyanka Madam</v>
      </c>
      <c r="I179" t="str">
        <v>Local</v>
      </c>
    </row>
    <row r="180" spans="1:9" x14ac:dyDescent="0.25">
      <c r="A180" s="1">
        <v>329928</v>
      </c>
      <c r="B180" s="1" t="str">
        <v>anti-human CD279 (PD-1)</v>
      </c>
      <c r="C180" s="1">
        <v>1</v>
      </c>
      <c r="D180" s="1" t="str">
        <v>AIIMS</v>
      </c>
      <c r="E180" s="1">
        <v>4</v>
      </c>
      <c r="F180" s="1" t="str">
        <v>BioLegend</v>
      </c>
      <c r="G180" s="1" t="str">
        <v>Delhi</v>
      </c>
      <c r="H180" t="str">
        <v>Priyanka Madam</v>
      </c>
      <c r="I180" t="str">
        <v>Local</v>
      </c>
    </row>
    <row r="181" spans="1:9" x14ac:dyDescent="0.25">
      <c r="A181" s="1">
        <v>330323</v>
      </c>
      <c r="B181" s="1" t="str">
        <v>anti-human/mouse SSEA-3</v>
      </c>
      <c r="C181" s="1">
        <v>1</v>
      </c>
      <c r="D181" s="1" t="str">
        <v>THSTI</v>
      </c>
      <c r="E181" s="1">
        <v>4</v>
      </c>
      <c r="F181" s="1" t="str">
        <v>BioLegend</v>
      </c>
      <c r="G181" s="1" t="str">
        <v>Faridabad</v>
      </c>
      <c r="H181" t="str">
        <v>Priyanka Madam</v>
      </c>
      <c r="I181" t="str">
        <v>Local</v>
      </c>
    </row>
    <row r="182" spans="1:9" x14ac:dyDescent="0.25">
      <c r="A182" s="1">
        <v>336214</v>
      </c>
      <c r="B182" s="1" t="str">
        <v>anti-human CD36</v>
      </c>
      <c r="C182" s="1">
        <v>1</v>
      </c>
      <c r="D182" s="1" t="str">
        <v>AIIMS</v>
      </c>
      <c r="E182" s="1">
        <v>4</v>
      </c>
      <c r="F182" s="1" t="str">
        <v>BioLegend</v>
      </c>
      <c r="G182" s="1" t="str">
        <v>Delhi</v>
      </c>
      <c r="H182" t="str">
        <v>Priyanka Madam</v>
      </c>
      <c r="I182" t="str">
        <v>Local</v>
      </c>
    </row>
    <row r="183" spans="1:9" x14ac:dyDescent="0.25">
      <c r="A183" s="1">
        <v>344724</v>
      </c>
      <c r="B183" s="1" t="str">
        <v>anti-human CD8</v>
      </c>
      <c r="C183" s="1">
        <v>1</v>
      </c>
      <c r="D183" s="1" t="str">
        <v>ANKUR</v>
      </c>
      <c r="E183" s="1">
        <v>4</v>
      </c>
      <c r="F183" s="1" t="str">
        <v>BioLegend</v>
      </c>
      <c r="G183" s="1" t="str">
        <v>DELHI</v>
      </c>
      <c r="H183" t="str">
        <v>Priyanka Madam</v>
      </c>
      <c r="I183" t="str">
        <v>Local</v>
      </c>
    </row>
    <row r="184" spans="1:9" x14ac:dyDescent="0.25">
      <c r="A184" s="1">
        <v>344732</v>
      </c>
      <c r="B184" s="1" t="str">
        <v>anti-human CD8</v>
      </c>
      <c r="C184" s="1">
        <v>1</v>
      </c>
      <c r="D184" s="1" t="str">
        <v>AIIMS</v>
      </c>
      <c r="E184" s="1">
        <v>4</v>
      </c>
      <c r="F184" s="1" t="str">
        <v>BioLegend</v>
      </c>
      <c r="G184" s="1" t="str">
        <v>Delhi</v>
      </c>
      <c r="H184" t="str">
        <v>Priyanka Madam</v>
      </c>
      <c r="I184" t="str">
        <v>Local</v>
      </c>
    </row>
    <row r="185" spans="1:9" x14ac:dyDescent="0.25">
      <c r="A185" s="1">
        <v>353038</v>
      </c>
      <c r="B185" s="1" t="str">
        <v>anti-human CD63</v>
      </c>
      <c r="C185" s="1">
        <v>1</v>
      </c>
      <c r="D185" s="1" t="str">
        <v>AIIMS</v>
      </c>
      <c r="E185" s="1">
        <v>4</v>
      </c>
      <c r="F185" s="1" t="str">
        <v>BioLegend</v>
      </c>
      <c r="G185" s="1" t="str">
        <v>Delhi</v>
      </c>
      <c r="H185" t="str">
        <v>Priyanka Madam</v>
      </c>
      <c r="I185" t="str">
        <v>Local</v>
      </c>
    </row>
    <row r="186" spans="1:9" x14ac:dyDescent="0.25">
      <c r="A186" s="1">
        <v>358513</v>
      </c>
      <c r="B186" s="1" t="str">
        <v>anti-human/mouse Bcl-6</v>
      </c>
      <c r="C186" s="1">
        <v>1</v>
      </c>
      <c r="D186" s="1" t="str">
        <v>THSTI</v>
      </c>
      <c r="E186" s="1">
        <v>4</v>
      </c>
      <c r="F186" s="1" t="str">
        <v>BioLegend</v>
      </c>
      <c r="G186" s="1" t="str">
        <v>Faridabad</v>
      </c>
      <c r="H186" t="str">
        <v>Priyanka Madam</v>
      </c>
      <c r="I186" t="str">
        <v>Local</v>
      </c>
    </row>
    <row r="187" spans="1:9" x14ac:dyDescent="0.25">
      <c r="A187" s="1">
        <v>369708</v>
      </c>
      <c r="B187" s="1" t="str">
        <v>anti-human Arginase I</v>
      </c>
      <c r="C187" s="1">
        <v>1</v>
      </c>
      <c r="D187" s="1" t="str">
        <v>AIIMS</v>
      </c>
      <c r="E187" s="1">
        <v>4</v>
      </c>
      <c r="F187" s="1" t="str">
        <v>BioLegend</v>
      </c>
      <c r="G187" s="1" t="str">
        <v>Delhi</v>
      </c>
      <c r="H187" t="str">
        <v>Priyanka Madam</v>
      </c>
      <c r="I187" t="str">
        <v>Local</v>
      </c>
    </row>
    <row r="188" spans="1:9" x14ac:dyDescent="0.25">
      <c r="A188" s="1">
        <v>372220</v>
      </c>
      <c r="B188" s="1" t="str">
        <v>anti-human/mouse Granzyme B Recombinant</v>
      </c>
      <c r="C188" s="1">
        <v>1</v>
      </c>
      <c r="D188" s="1" t="str">
        <v>ANKUR</v>
      </c>
      <c r="E188" s="1">
        <v>4</v>
      </c>
      <c r="F188" s="1" t="str">
        <v>BioLegend</v>
      </c>
      <c r="G188" s="1" t="str">
        <v>DELHI</v>
      </c>
      <c r="H188" t="str">
        <v>Priyanka Madam</v>
      </c>
      <c r="I188" t="str">
        <v>Local</v>
      </c>
    </row>
    <row r="189" spans="1:9" x14ac:dyDescent="0.25">
      <c r="A189" s="1">
        <v>379210</v>
      </c>
      <c r="B189" s="1" t="str">
        <v>anti-human CD279 (PD-1)</v>
      </c>
      <c r="C189" s="1">
        <v>1</v>
      </c>
      <c r="D189" s="1" t="str">
        <v>IGIB</v>
      </c>
      <c r="E189" s="1">
        <v>4</v>
      </c>
      <c r="F189" s="1" t="str">
        <v>BioLegend</v>
      </c>
      <c r="G189" s="1" t="str">
        <v>Delhi</v>
      </c>
      <c r="H189" t="str">
        <v>Priyanka Madam</v>
      </c>
      <c r="I189" t="str">
        <v>Local</v>
      </c>
    </row>
    <row r="190" spans="1:9" x14ac:dyDescent="0.25">
      <c r="A190" s="1">
        <v>386912</v>
      </c>
      <c r="B190" s="1" t="str">
        <v>anti-GATA3</v>
      </c>
      <c r="C190" s="1">
        <v>1</v>
      </c>
      <c r="D190" s="1" t="str">
        <v>THSTI</v>
      </c>
      <c r="E190" s="1">
        <v>4</v>
      </c>
      <c r="F190" s="1" t="str">
        <v>BioLegend</v>
      </c>
      <c r="G190" s="1" t="str">
        <v>Faridabad</v>
      </c>
      <c r="H190" t="str">
        <v>Priyanka Madam</v>
      </c>
      <c r="I190" t="str">
        <v>Local</v>
      </c>
    </row>
    <row r="191" spans="1:9" x14ac:dyDescent="0.25">
      <c r="A191" s="1">
        <v>393610</v>
      </c>
      <c r="B191" s="1" t="str">
        <v>anti-human CD274 (B7-H1, PD-L1)</v>
      </c>
      <c r="C191" s="1">
        <v>1</v>
      </c>
      <c r="D191" s="1" t="str">
        <v>AIIMS</v>
      </c>
      <c r="E191" s="1">
        <v>4</v>
      </c>
      <c r="F191" s="1" t="str">
        <v>BioLegend</v>
      </c>
      <c r="G191" s="1" t="str">
        <v>Delhi</v>
      </c>
      <c r="H191" t="str">
        <v>Priyanka Madam</v>
      </c>
      <c r="I191" t="str">
        <v>Local</v>
      </c>
    </row>
    <row r="192" spans="1:9" x14ac:dyDescent="0.25">
      <c r="A192" s="1">
        <v>420201</v>
      </c>
      <c r="B192" s="1" t="str">
        <v>Cell Staining Buffer</v>
      </c>
      <c r="C192" s="1">
        <v>1</v>
      </c>
      <c r="D192" s="1" t="str">
        <v>AIIMS</v>
      </c>
      <c r="E192" s="1">
        <v>4</v>
      </c>
      <c r="F192" s="1" t="str">
        <v>BioLegend</v>
      </c>
      <c r="G192" s="1" t="str">
        <v>Delhi</v>
      </c>
      <c r="H192" t="str">
        <v>Priyanka Madam</v>
      </c>
      <c r="I192" t="str">
        <v>Local</v>
      </c>
    </row>
    <row r="193" spans="1:9" x14ac:dyDescent="0.25">
      <c r="A193" s="1">
        <v>420404</v>
      </c>
      <c r="B193" s="1" t="str">
        <v>7-AAD Viability Staining Solution</v>
      </c>
      <c r="C193" s="1">
        <v>1</v>
      </c>
      <c r="D193" s="1" t="str">
        <v>AIIMS</v>
      </c>
      <c r="E193" s="1">
        <v>4</v>
      </c>
      <c r="F193" s="1" t="str">
        <v>BioLegend</v>
      </c>
      <c r="G193" s="1" t="str">
        <v>Delhi</v>
      </c>
      <c r="H193" t="str">
        <v>Priyanka Madam</v>
      </c>
      <c r="I193" t="str">
        <v>Local</v>
      </c>
    </row>
    <row r="194" spans="1:9" x14ac:dyDescent="0.25">
      <c r="A194" s="1">
        <v>421002</v>
      </c>
      <c r="B194" s="1" t="str">
        <v>Intracellular Staining Perm Wash Buffer (10X)</v>
      </c>
      <c r="C194" s="1">
        <v>1</v>
      </c>
      <c r="D194" s="1" t="str">
        <v>AIIMS</v>
      </c>
      <c r="E194" s="1">
        <v>4</v>
      </c>
      <c r="F194" s="1" t="str">
        <v>BioLegend</v>
      </c>
      <c r="G194" s="1" t="str">
        <v>Delhi</v>
      </c>
      <c r="H194" t="str">
        <v>Priyanka Madam</v>
      </c>
      <c r="I194" t="str">
        <v>Local</v>
      </c>
    </row>
    <row r="195" spans="1:9" x14ac:dyDescent="0.25">
      <c r="A195" s="1">
        <v>424601</v>
      </c>
      <c r="B195" s="1" t="str">
        <v>Compensation Beads</v>
      </c>
      <c r="C195" s="1">
        <v>1</v>
      </c>
      <c r="D195" s="1" t="str">
        <v>AIIMS</v>
      </c>
      <c r="E195" s="1">
        <v>4</v>
      </c>
      <c r="F195" s="1" t="str">
        <v>BioLegend</v>
      </c>
      <c r="G195" s="1" t="str">
        <v>Delhi</v>
      </c>
      <c r="H195" t="str">
        <v>Priyanka Madam</v>
      </c>
      <c r="I195" t="str">
        <v>Local</v>
      </c>
    </row>
    <row r="196" spans="1:9" x14ac:dyDescent="0.25">
      <c r="A196" s="1">
        <v>502538</v>
      </c>
      <c r="B196" s="1" t="str">
        <v>anti-human IFN-γ</v>
      </c>
      <c r="C196" s="1">
        <v>1</v>
      </c>
      <c r="D196" s="1" t="str">
        <v>ANKUR</v>
      </c>
      <c r="E196" s="1">
        <v>4</v>
      </c>
      <c r="F196" s="1" t="str">
        <v>BioLegend</v>
      </c>
      <c r="G196" s="1" t="str">
        <v>DELHI</v>
      </c>
      <c r="H196" t="str">
        <v>Priyanka Madam</v>
      </c>
      <c r="I196" t="str">
        <v>Local</v>
      </c>
    </row>
    <row r="197" spans="1:9" x14ac:dyDescent="0.25">
      <c r="A197" s="1">
        <v>504123</v>
      </c>
      <c r="B197" s="1" t="str">
        <v>anti-mouse IL-4</v>
      </c>
      <c r="C197" s="1">
        <v>1</v>
      </c>
      <c r="D197" s="1" t="str">
        <v>THSTI</v>
      </c>
      <c r="E197" s="1">
        <v>4</v>
      </c>
      <c r="F197" s="1" t="str">
        <v>BioLegend</v>
      </c>
      <c r="G197" s="1" t="str">
        <v>Faridabad</v>
      </c>
      <c r="H197" t="str">
        <v>Priyanka Madam</v>
      </c>
      <c r="I197" t="str">
        <v>Local</v>
      </c>
    </row>
    <row r="198" spans="1:9" x14ac:dyDescent="0.25">
      <c r="A198" s="1">
        <v>504304</v>
      </c>
      <c r="B198" s="1" t="str">
        <v>anti-mouse/human IL-5</v>
      </c>
      <c r="C198" s="1">
        <v>1</v>
      </c>
      <c r="D198" s="1" t="str">
        <v>THSTI</v>
      </c>
      <c r="E198" s="1">
        <v>4</v>
      </c>
      <c r="F198" s="1" t="str">
        <v>BioLegend</v>
      </c>
      <c r="G198" s="1" t="str">
        <v>Faridabad</v>
      </c>
      <c r="H198" t="str">
        <v>Priyanka Madam</v>
      </c>
      <c r="I198" t="str">
        <v>Local</v>
      </c>
    </row>
    <row r="199" spans="1:9" x14ac:dyDescent="0.25">
      <c r="A199" s="1">
        <v>504508</v>
      </c>
      <c r="B199" s="1" t="str">
        <v>anti-mouse IL-6</v>
      </c>
      <c r="C199" s="1">
        <v>1</v>
      </c>
      <c r="D199" s="1" t="str">
        <v>THSTI</v>
      </c>
      <c r="E199" s="1">
        <v>4</v>
      </c>
      <c r="F199" s="1" t="str">
        <v>BioLegend</v>
      </c>
      <c r="G199" s="1" t="str">
        <v>Faridabad</v>
      </c>
      <c r="H199" t="str">
        <v>Priyanka Madam</v>
      </c>
      <c r="I199" t="str">
        <v>Local</v>
      </c>
    </row>
    <row r="200" spans="1:9" x14ac:dyDescent="0.25">
      <c r="A200" s="1">
        <v>505830</v>
      </c>
      <c r="B200" s="1" t="str">
        <v>anti-mouse IFN-γ</v>
      </c>
      <c r="C200" s="1">
        <v>1</v>
      </c>
      <c r="D200" s="1" t="str">
        <v>AIIMS</v>
      </c>
      <c r="E200" s="1">
        <v>4</v>
      </c>
      <c r="F200" s="1" t="str">
        <v>BioLegend</v>
      </c>
      <c r="G200" s="1" t="str">
        <v>Delhi</v>
      </c>
      <c r="H200" t="str">
        <v>Priyanka Madam</v>
      </c>
      <c r="I200" t="str">
        <v>Local</v>
      </c>
    </row>
    <row r="201" spans="1:9" x14ac:dyDescent="0.25">
      <c r="A201" s="1">
        <v>506933</v>
      </c>
      <c r="B201" s="1" t="str">
        <v>anti-mouse IL-17A</v>
      </c>
      <c r="C201" s="1">
        <v>1</v>
      </c>
      <c r="D201" s="1" t="str">
        <v>AIIMS</v>
      </c>
      <c r="E201" s="1">
        <v>4</v>
      </c>
      <c r="F201" s="1" t="str">
        <v>BioLegend</v>
      </c>
      <c r="G201" s="1" t="str">
        <v>Delhi</v>
      </c>
      <c r="H201" t="str">
        <v>Priyanka Madam</v>
      </c>
      <c r="I201" t="str">
        <v>Local</v>
      </c>
    </row>
    <row r="202" spans="1:9" x14ac:dyDescent="0.25">
      <c r="A202" s="1">
        <v>508206</v>
      </c>
      <c r="B202" s="1" t="str">
        <v>anti-human IL-1β</v>
      </c>
      <c r="C202" s="1">
        <v>1</v>
      </c>
      <c r="D202" s="1" t="str">
        <v>IISER BHOPAL</v>
      </c>
      <c r="E202" s="1">
        <v>4</v>
      </c>
      <c r="F202" s="1" t="str">
        <v>BioLegend</v>
      </c>
      <c r="G202" s="1" t="str">
        <v>Bhopal</v>
      </c>
      <c r="H202" t="str">
        <v>On Hold (Priyanka madam)</v>
      </c>
      <c r="I202" t="str">
        <v>OutStation</v>
      </c>
    </row>
    <row r="203" spans="1:9" x14ac:dyDescent="0.25">
      <c r="A203" s="1">
        <v>512338</v>
      </c>
      <c r="B203" s="1" t="str">
        <v>anti-human IL-17A</v>
      </c>
      <c r="C203" s="1">
        <v>1</v>
      </c>
      <c r="D203" s="1" t="str">
        <v>ANKUR</v>
      </c>
      <c r="E203" s="1">
        <v>4</v>
      </c>
      <c r="F203" s="1" t="str">
        <v>BioLegend</v>
      </c>
      <c r="G203" s="1" t="str">
        <v>DELHI</v>
      </c>
      <c r="H203" t="str">
        <v>Priyanka Madam</v>
      </c>
      <c r="I203" t="str">
        <v>Local</v>
      </c>
    </row>
    <row r="204" spans="1:9" x14ac:dyDescent="0.25">
      <c r="A204" s="1">
        <v>514103</v>
      </c>
      <c r="B204" s="1" t="str">
        <v>anti-mouse IL-9</v>
      </c>
      <c r="C204" s="1">
        <v>1</v>
      </c>
      <c r="D204" s="1" t="str">
        <v>THSTI</v>
      </c>
      <c r="E204" s="1">
        <v>4</v>
      </c>
      <c r="F204" s="1" t="str">
        <v>BioLegend</v>
      </c>
      <c r="G204" s="1" t="str">
        <v>Faridabad</v>
      </c>
      <c r="H204" t="str">
        <v>Priyanka Madam</v>
      </c>
      <c r="I204" t="str">
        <v>Local</v>
      </c>
    </row>
    <row r="205" spans="1:9" x14ac:dyDescent="0.25">
      <c r="A205" s="1">
        <v>515406</v>
      </c>
      <c r="B205" s="1" t="str">
        <v>anti-human/mouse Granzyme B</v>
      </c>
      <c r="C205" s="1">
        <v>1</v>
      </c>
      <c r="D205" s="1" t="str">
        <v>THSTI</v>
      </c>
      <c r="E205" s="1">
        <v>4</v>
      </c>
      <c r="F205" s="1" t="str">
        <v>BioLegend</v>
      </c>
      <c r="G205" s="1" t="str">
        <v>Faridabad</v>
      </c>
      <c r="H205" t="str">
        <v>Priyanka Madam</v>
      </c>
      <c r="I205" t="str">
        <v>Local</v>
      </c>
    </row>
    <row r="206" spans="1:9" x14ac:dyDescent="0.25">
      <c r="A206" s="1">
        <v>611354</v>
      </c>
      <c r="B206" s="1" t="str">
        <v>anti-NF-kB p65</v>
      </c>
      <c r="C206" s="1">
        <v>1</v>
      </c>
      <c r="D206" s="1" t="str">
        <v>AIIMS</v>
      </c>
      <c r="E206" s="1">
        <v>4</v>
      </c>
      <c r="F206" s="1" t="str">
        <v>BioLegend</v>
      </c>
      <c r="G206" s="1" t="str">
        <v>Delhi</v>
      </c>
      <c r="H206" t="str">
        <v>Priyanka Madam</v>
      </c>
      <c r="I206" t="str">
        <v>Local</v>
      </c>
    </row>
    <row r="207" spans="1:9" x14ac:dyDescent="0.25">
      <c r="A207" s="1">
        <v>614154</v>
      </c>
      <c r="B207" s="1" t="str">
        <v>anti-NF-κB p65 Phospho (Ser529)</v>
      </c>
      <c r="C207" s="1">
        <v>1</v>
      </c>
      <c r="D207" s="1" t="str">
        <v>AIIMS</v>
      </c>
      <c r="E207" s="1">
        <v>4</v>
      </c>
      <c r="F207" s="1" t="str">
        <v>BioLegend</v>
      </c>
      <c r="G207" s="1" t="str">
        <v>Delhi</v>
      </c>
      <c r="H207" t="str">
        <v>Priyanka Madam</v>
      </c>
      <c r="I207" t="str">
        <v>Local</v>
      </c>
    </row>
    <row r="208" spans="1:9" x14ac:dyDescent="0.25">
      <c r="A208" s="1">
        <v>626754</v>
      </c>
      <c r="B208" s="1" t="str">
        <v>anti-NOS3 (eNOS)</v>
      </c>
      <c r="C208" s="1">
        <v>1</v>
      </c>
      <c r="D208" s="1" t="str">
        <v>AIIMS</v>
      </c>
      <c r="E208" s="1">
        <v>4</v>
      </c>
      <c r="F208" s="1" t="str">
        <v>BioLegend</v>
      </c>
      <c r="G208" s="1" t="str">
        <v>Delhi</v>
      </c>
      <c r="H208" t="str">
        <v>Priyanka Madam</v>
      </c>
      <c r="I208" t="str">
        <v>Local</v>
      </c>
    </row>
    <row r="209" spans="1:9" x14ac:dyDescent="0.25">
      <c r="A209" s="1">
        <v>626756</v>
      </c>
      <c r="B209" s="1" t="str">
        <v>anti-NOS3 (eNOS)</v>
      </c>
      <c r="C209" s="1">
        <v>1</v>
      </c>
      <c r="D209" s="1" t="str">
        <v>AIIMS</v>
      </c>
      <c r="E209" s="1">
        <v>4</v>
      </c>
      <c r="F209" s="1" t="str">
        <v>BioLegend</v>
      </c>
      <c r="G209" s="1" t="str">
        <v>Delhi</v>
      </c>
      <c r="H209" t="str">
        <v>Priyanka Madam</v>
      </c>
      <c r="I209" t="str">
        <v>Local</v>
      </c>
    </row>
    <row r="210" spans="1:9" x14ac:dyDescent="0.25">
      <c r="A210" s="1">
        <v>640920</v>
      </c>
      <c r="B210" s="1" t="str">
        <v>Annexin V</v>
      </c>
      <c r="C210" s="1">
        <v>1</v>
      </c>
      <c r="D210" s="1" t="str">
        <v>AIIMS</v>
      </c>
      <c r="E210" s="1">
        <v>4</v>
      </c>
      <c r="F210" s="1" t="str">
        <v>BioLegend</v>
      </c>
      <c r="G210" s="1" t="str">
        <v>Delhi</v>
      </c>
      <c r="H210" t="str">
        <v>Priyanka Madam</v>
      </c>
      <c r="I210" t="str">
        <v>Local</v>
      </c>
    </row>
    <row r="211" spans="1:9" x14ac:dyDescent="0.25">
      <c r="A211" s="1">
        <v>681303</v>
      </c>
      <c r="B211" s="1" t="str">
        <v>anti-SPI1 (PU.1)</v>
      </c>
      <c r="C211" s="1">
        <v>1</v>
      </c>
      <c r="D211" s="1" t="str">
        <v>THSTI</v>
      </c>
      <c r="E211" s="1">
        <v>4</v>
      </c>
      <c r="F211" s="1" t="str">
        <v>BioLegend</v>
      </c>
      <c r="G211" s="1" t="str">
        <v>Faridabad</v>
      </c>
      <c r="H211" t="str">
        <v>Priyanka Madam</v>
      </c>
      <c r="I211" t="str">
        <v>Local</v>
      </c>
    </row>
    <row r="212" spans="1:9" x14ac:dyDescent="0.25">
      <c r="A212" s="1">
        <v>791904</v>
      </c>
      <c r="B212" s="1" t="str">
        <v>Human IL-2 (E. coli expressed, carrier-free)</v>
      </c>
      <c r="C212" s="1">
        <v>1</v>
      </c>
      <c r="D212" s="1" t="str">
        <v>IKESIA</v>
      </c>
      <c r="E212" s="1">
        <v>-20</v>
      </c>
      <c r="F212" s="1" t="str">
        <v>BioLegend</v>
      </c>
      <c r="G212" s="1" t="str">
        <v>Banglore</v>
      </c>
      <c r="H212" t="str">
        <v>PO Pending (Mohan Sir)</v>
      </c>
      <c r="I212" t="str">
        <v>OutStation</v>
      </c>
    </row>
    <row r="213" spans="1:9" x14ac:dyDescent="0.25">
      <c r="A213" s="1">
        <v>824101</v>
      </c>
      <c r="B213" s="1" t="str">
        <v>anti-PP2AC (Leu309)</v>
      </c>
      <c r="C213" s="1">
        <v>1</v>
      </c>
      <c r="D213" s="1" t="str">
        <v>THSTI</v>
      </c>
      <c r="E213" s="1">
        <v>4</v>
      </c>
      <c r="F213" s="1" t="str">
        <v>BioLegend</v>
      </c>
      <c r="G213" s="1" t="str">
        <v>Faridabad</v>
      </c>
      <c r="H213" t="str">
        <v>Priyanka Madam</v>
      </c>
      <c r="I213" t="str">
        <v>Local</v>
      </c>
    </row>
    <row r="214" spans="1:9" x14ac:dyDescent="0.25">
      <c r="A214" s="1" t="str">
        <v>BK011P</v>
      </c>
      <c r="B214" s="1" t="str">
        <v>TUBULIN POLYMERIZATION ASSAY BIOCHEM KIT (FLUORESCENCE FORMAT): 99% PURE PORCINE TUBULIN 96 ASSAYS</v>
      </c>
      <c r="C214" s="1">
        <v>1</v>
      </c>
      <c r="D214" s="1" t="str">
        <v>GOLDLAKE</v>
      </c>
      <c r="E214" s="1">
        <v>4</v>
      </c>
      <c r="F214" s="1" t="str">
        <v>CYTOSKELETON</v>
      </c>
      <c r="G214" s="1" t="str">
        <v>PUNE</v>
      </c>
      <c r="H214" t="str">
        <v>Payment Issue (Anjali)</v>
      </c>
      <c r="I214" t="str">
        <v>OutStation</v>
      </c>
    </row>
    <row r="215" spans="1:9" x14ac:dyDescent="0.25">
      <c r="A215" s="1">
        <v>430659</v>
      </c>
      <c r="B215" s="1">
        <v>0</v>
      </c>
      <c r="C215" s="1">
        <v>1</v>
      </c>
      <c r="D215" s="1" t="str">
        <v>Stock</v>
      </c>
      <c r="E215" s="1">
        <v>4</v>
      </c>
      <c r="F215" s="1" t="str">
        <v>Unknown</v>
      </c>
      <c r="G215" s="1" t="str">
        <v>STOCK</v>
      </c>
      <c r="H215" t="str">
        <v>From Sharda University/  By Deepak</v>
      </c>
      <c r="I215" t="str">
        <v>STOCK</v>
      </c>
    </row>
    <row r="216" spans="1:9" x14ac:dyDescent="0.25">
      <c r="A216" s="1" t="str">
        <v>VS0121</v>
      </c>
      <c r="B216" s="1">
        <v>0</v>
      </c>
      <c r="C216" s="1">
        <v>1</v>
      </c>
      <c r="D216" s="1" t="str">
        <v>Stock</v>
      </c>
      <c r="E216" s="1" t="str">
        <v>RT</v>
      </c>
      <c r="F216" s="1" t="str">
        <v>SARTORIUS</v>
      </c>
      <c r="G216" s="1" t="str">
        <v>STOCK</v>
      </c>
      <c r="H216" t="str">
        <v>Stock</v>
      </c>
      <c r="I216" t="str">
        <v>STOCK</v>
      </c>
    </row>
    <row r="217" spans="1:9" x14ac:dyDescent="0.25">
      <c r="A217" s="1" t="str">
        <v>A301-826A-T</v>
      </c>
      <c r="B217" s="1">
        <v>0</v>
      </c>
      <c r="C217" s="1">
        <v>1</v>
      </c>
      <c r="D217" s="1" t="str">
        <v>ABHI BIO</v>
      </c>
      <c r="E217" s="1">
        <v>4</v>
      </c>
      <c r="F217" s="1" t="str">
        <v>BETHYL</v>
      </c>
      <c r="G217" s="1" t="str">
        <v>Kolkata</v>
      </c>
      <c r="H217">
        <v>0</v>
      </c>
      <c r="I217" t="str">
        <v>OutStation</v>
      </c>
    </row>
    <row r="218" spans="1:9" x14ac:dyDescent="0.25">
      <c r="A218" s="1" t="str">
        <v>A305-130A-T</v>
      </c>
      <c r="B218" s="1">
        <v>0</v>
      </c>
      <c r="C218" s="1">
        <v>1</v>
      </c>
      <c r="D218" s="1" t="str">
        <v>ACTREC</v>
      </c>
      <c r="E218" s="1">
        <v>4</v>
      </c>
      <c r="F218" s="1" t="str">
        <v>BETHYL</v>
      </c>
      <c r="G218" s="1" t="str">
        <v>Mumbai</v>
      </c>
      <c r="H218">
        <v>0</v>
      </c>
      <c r="I218" t="str">
        <v>OutStation</v>
      </c>
    </row>
    <row r="219" spans="1:9" x14ac:dyDescent="0.25">
      <c r="A219" s="1">
        <v>316302</v>
      </c>
      <c r="B219" s="1" t="str">
        <v>Purified anti-human β2-microglobulin Antibody</v>
      </c>
      <c r="C219" s="1">
        <v>2</v>
      </c>
      <c r="D219" s="1" t="str">
        <v>Stock</v>
      </c>
      <c r="E219" s="1">
        <v>4</v>
      </c>
      <c r="F219" s="1" t="str">
        <v>BioLegend</v>
      </c>
      <c r="G219" s="1" t="str">
        <v>STOCK</v>
      </c>
      <c r="H219" t="str">
        <v>stock</v>
      </c>
      <c r="I219" t="str">
        <v>STOCK</v>
      </c>
    </row>
    <row r="220" spans="1:9" x14ac:dyDescent="0.25">
      <c r="A220" s="1">
        <v>570802</v>
      </c>
      <c r="B220" s="1" t="str">
        <v xml:space="preserve">Recombinant Human IL-6 </v>
      </c>
      <c r="C220" s="1">
        <v>2</v>
      </c>
      <c r="D220" s="1" t="str">
        <v>Stock</v>
      </c>
      <c r="E220" s="1">
        <v>-20</v>
      </c>
      <c r="F220" s="1" t="str">
        <v>BioLegend</v>
      </c>
      <c r="G220" s="1" t="str">
        <v>STOCK</v>
      </c>
      <c r="H220" t="str">
        <v>Stock</v>
      </c>
      <c r="I220" t="str">
        <v>STOCK</v>
      </c>
    </row>
    <row r="221" spans="1:9" x14ac:dyDescent="0.25">
      <c r="A221" s="1">
        <v>421002</v>
      </c>
      <c r="B221" s="1" t="str">
        <v xml:space="preserve">Intracellular Staining Permeabilization Wash Buffer </v>
      </c>
      <c r="C221" s="1">
        <v>2</v>
      </c>
      <c r="D221" s="1" t="str">
        <v>Stock</v>
      </c>
      <c r="E221" s="1">
        <v>4</v>
      </c>
      <c r="F221" s="1" t="str">
        <v>BioLegend</v>
      </c>
      <c r="G221" s="1" t="str">
        <v>STOCK</v>
      </c>
      <c r="H221" t="str">
        <v>Stock</v>
      </c>
      <c r="I221" t="str">
        <v>STOCK</v>
      </c>
    </row>
    <row r="222" spans="1:9" x14ac:dyDescent="0.25">
      <c r="A222" s="1">
        <v>329702</v>
      </c>
      <c r="B222" s="1" t="str">
        <v xml:space="preserve">Purified anti-human CD274 </v>
      </c>
      <c r="C222" s="1">
        <v>2</v>
      </c>
      <c r="D222" s="1" t="str">
        <v>Stock</v>
      </c>
      <c r="E222" s="1">
        <v>4</v>
      </c>
      <c r="F222" s="1" t="str">
        <v>BioLegend</v>
      </c>
      <c r="G222" s="1" t="str">
        <v>STOCK</v>
      </c>
      <c r="H222" t="str">
        <v>Stock</v>
      </c>
      <c r="I222" t="str">
        <v>STOCK</v>
      </c>
    </row>
    <row r="223" spans="1:9" x14ac:dyDescent="0.25">
      <c r="A223" s="1">
        <v>814326</v>
      </c>
      <c r="B223" s="1" t="str">
        <v>Acrylamide, Ultra Pure 500 KG</v>
      </c>
      <c r="C223" s="1">
        <v>2</v>
      </c>
      <c r="D223" s="1" t="str">
        <v>Stock</v>
      </c>
      <c r="E223" s="1" t="str">
        <v>RT</v>
      </c>
      <c r="F223" s="1" t="str">
        <v>Mp Bio</v>
      </c>
      <c r="G223" s="1" t="str">
        <v>STOCK</v>
      </c>
      <c r="H223" t="str">
        <v>Stock</v>
      </c>
      <c r="I223" t="str">
        <v>STOCK</v>
      </c>
    </row>
    <row r="224" spans="1:9" x14ac:dyDescent="0.25">
      <c r="A224" s="1">
        <v>194825</v>
      </c>
      <c r="B224" s="1" t="str">
        <v>Glycine, Molecular Biology Reagent 1 KG</v>
      </c>
      <c r="C224" s="1">
        <v>2</v>
      </c>
      <c r="D224" s="1" t="str">
        <v>Stock</v>
      </c>
      <c r="E224" s="1" t="str">
        <v>RT</v>
      </c>
      <c r="F224" s="1" t="str">
        <v>Mp Bio</v>
      </c>
      <c r="G224" s="1" t="str">
        <v>STOCK</v>
      </c>
      <c r="H224" t="str">
        <v>Stock</v>
      </c>
      <c r="I224" t="str">
        <v>STOCK</v>
      </c>
    </row>
    <row r="225" spans="1:9" x14ac:dyDescent="0.25">
      <c r="A225" s="1">
        <v>104772</v>
      </c>
      <c r="B225" s="1" t="str">
        <v>Ammonium Sulfate, Technical Pure 500 GM</v>
      </c>
      <c r="C225" s="1">
        <v>2</v>
      </c>
      <c r="D225" s="1" t="str">
        <v>Stock</v>
      </c>
      <c r="E225" s="1" t="str">
        <v>RT</v>
      </c>
      <c r="F225" s="1" t="str">
        <v>Mp Bio</v>
      </c>
      <c r="G225" s="1" t="str">
        <v>STOCK</v>
      </c>
      <c r="H225" t="str">
        <v>Stock</v>
      </c>
      <c r="I225" t="str">
        <v>STOCK</v>
      </c>
    </row>
    <row r="226" spans="1:9" x14ac:dyDescent="0.25">
      <c r="A226" s="1">
        <v>194002</v>
      </c>
      <c r="B226" s="1" t="str">
        <v>Chloroform, Molecular Biology Reagent</v>
      </c>
      <c r="C226" s="1">
        <v>2</v>
      </c>
      <c r="D226" s="1" t="str">
        <v>Stock</v>
      </c>
      <c r="E226" s="1" t="str">
        <v>RT</v>
      </c>
      <c r="F226" s="1" t="str">
        <v>Mp Bio</v>
      </c>
      <c r="G226" s="1" t="str">
        <v>STOCK</v>
      </c>
      <c r="H226" t="str">
        <v>Stock</v>
      </c>
      <c r="I226" t="str">
        <v>STOCK</v>
      </c>
    </row>
    <row r="227" spans="1:9" x14ac:dyDescent="0.25">
      <c r="A227" s="1" t="str">
        <v>15407-47-MIN</v>
      </c>
      <c r="B227" s="1" t="str">
        <v>Polyethersulfone 0.22 µm</v>
      </c>
      <c r="C227" s="1">
        <v>2</v>
      </c>
      <c r="D227" s="1" t="str">
        <v>Stock</v>
      </c>
      <c r="E227" s="1" t="str">
        <v>RT</v>
      </c>
      <c r="F227" s="1" t="str">
        <v>Sartorius</v>
      </c>
      <c r="G227" s="1" t="str">
        <v>STOCK</v>
      </c>
      <c r="H227" t="str">
        <v>Stock</v>
      </c>
      <c r="I227" t="str">
        <v>STOCK</v>
      </c>
    </row>
    <row r="228" spans="1:9" x14ac:dyDescent="0.25">
      <c r="A228" s="1" t="str">
        <v>VS04T01</v>
      </c>
      <c r="B228" s="1" t="str">
        <v>VivaSpin Turbo 4 10000 MWCO</v>
      </c>
      <c r="C228" s="1">
        <v>2</v>
      </c>
      <c r="D228" s="1" t="str">
        <v>Stock</v>
      </c>
      <c r="E228" s="1" t="str">
        <v>RT</v>
      </c>
      <c r="F228" s="1" t="str">
        <v>Sartorius</v>
      </c>
      <c r="G228" s="1" t="str">
        <v>STOCK</v>
      </c>
      <c r="H228" t="str">
        <v>Stock</v>
      </c>
      <c r="I228" t="str">
        <v>STOCK</v>
      </c>
    </row>
    <row r="229" spans="1:9" x14ac:dyDescent="0.25">
      <c r="A229" s="1" t="str">
        <v>2662070501730</v>
      </c>
      <c r="B229" s="1" t="str">
        <v>(StepUp 1 Kb DNA Ladder RTU, 50 µg)</v>
      </c>
      <c r="C229" s="1">
        <v>2</v>
      </c>
      <c r="D229" s="1" t="str">
        <v>Stock</v>
      </c>
      <c r="E229" s="1">
        <v>-20</v>
      </c>
      <c r="F229" s="1" t="str">
        <v>Genei Lab</v>
      </c>
      <c r="G229" s="1" t="str">
        <v>STOCK</v>
      </c>
      <c r="H229" t="str">
        <v>Stock</v>
      </c>
      <c r="I229" t="str">
        <v>STOCK</v>
      </c>
    </row>
    <row r="230" spans="1:9" x14ac:dyDescent="0.25">
      <c r="A230" s="1" t="str">
        <v>2662670501730</v>
      </c>
      <c r="B230" s="1" t="str">
        <v>RMBD13 (StepUp 100 Bp DNA Ladder RTU, 50 µg)</v>
      </c>
      <c r="C230" s="1">
        <v>2</v>
      </c>
      <c r="D230" s="1" t="str">
        <v>Stock</v>
      </c>
      <c r="E230" s="1">
        <v>-20</v>
      </c>
      <c r="F230" s="1" t="str">
        <v>Genei Lab</v>
      </c>
      <c r="G230" s="1" t="str">
        <v>STOCK</v>
      </c>
      <c r="H230" t="str">
        <v>Stock</v>
      </c>
      <c r="I230" t="str">
        <v>STOCK</v>
      </c>
    </row>
    <row r="231" spans="1:9" x14ac:dyDescent="0.25">
      <c r="A231" s="1">
        <v>740811</v>
      </c>
      <c r="B231" s="1" t="str">
        <v>LEGENDplex™ Human Inflammation Panel 1 Standard  1 vial</v>
      </c>
      <c r="C231" s="1">
        <v>2</v>
      </c>
      <c r="D231" s="1" t="str">
        <v>UNKNOWN</v>
      </c>
      <c r="E231" s="1">
        <v>4</v>
      </c>
      <c r="F231" s="1" t="str">
        <v>BioLegend</v>
      </c>
      <c r="G231" s="1" t="str">
        <v>Unknown</v>
      </c>
      <c r="H231" t="str">
        <v>Mohan Sir, (Demo)</v>
      </c>
      <c r="I231" t="str">
        <v>Unknown</v>
      </c>
    </row>
    <row r="232" spans="1:9" x14ac:dyDescent="0.25">
      <c r="A232" s="1">
        <v>741146</v>
      </c>
      <c r="B232" s="1" t="str">
        <v>LEGENDplex™ Buffer Set A3  100tests</v>
      </c>
      <c r="C232" s="1">
        <v>2</v>
      </c>
      <c r="D232" s="1" t="str">
        <v>UNKNOWN</v>
      </c>
      <c r="E232" s="1">
        <v>4</v>
      </c>
      <c r="F232" s="1" t="str">
        <v>BioLegend</v>
      </c>
      <c r="G232" s="1" t="str">
        <v>Unknown</v>
      </c>
      <c r="H232" t="str">
        <v>Mohan Sir, (Demo)</v>
      </c>
      <c r="I232" t="str">
        <v>Unknown</v>
      </c>
    </row>
    <row r="233" spans="1:9" x14ac:dyDescent="0.25">
      <c r="A233" s="1">
        <v>421101</v>
      </c>
      <c r="B233" s="1" t="str">
        <v>TMB substrate set  110mlx2</v>
      </c>
      <c r="C233" s="1">
        <v>2</v>
      </c>
      <c r="D233" s="1" t="str">
        <v>Stock</v>
      </c>
      <c r="E233" s="1">
        <v>4</v>
      </c>
      <c r="F233" s="1" t="str">
        <v>BioLegend</v>
      </c>
      <c r="G233" s="1" t="str">
        <v>STOCK</v>
      </c>
      <c r="H233" t="str">
        <v>Stock</v>
      </c>
      <c r="I233" t="str">
        <v>STOCK</v>
      </c>
    </row>
    <row r="234" spans="1:9" x14ac:dyDescent="0.25">
      <c r="A234" s="1">
        <v>805615</v>
      </c>
      <c r="B234" s="1">
        <v>0</v>
      </c>
      <c r="C234" s="1">
        <v>2</v>
      </c>
      <c r="D234" s="1" t="str">
        <v>Stock</v>
      </c>
      <c r="E234" s="1" t="str">
        <v>RT</v>
      </c>
      <c r="F234" s="1" t="str">
        <v>MP BIO</v>
      </c>
      <c r="G234" s="1" t="str">
        <v>STOCK</v>
      </c>
      <c r="H234" t="str">
        <v>Stock</v>
      </c>
      <c r="I234" t="str">
        <v>STOCK</v>
      </c>
    </row>
    <row r="235" spans="1:9" x14ac:dyDescent="0.25">
      <c r="A235" s="1" t="str">
        <v>3025-1K</v>
      </c>
      <c r="B235" s="1">
        <v>0</v>
      </c>
      <c r="C235" s="1">
        <v>2</v>
      </c>
      <c r="D235" s="1" t="str">
        <v>STOCK</v>
      </c>
      <c r="E235" s="1">
        <v>-20</v>
      </c>
      <c r="F235" s="1" t="str">
        <v>BellBrook</v>
      </c>
      <c r="G235" s="1" t="str">
        <v>STOCK</v>
      </c>
      <c r="H235" t="str">
        <v>STOCK</v>
      </c>
      <c r="I235" t="str">
        <v>STOCK</v>
      </c>
    </row>
    <row r="236" spans="1:9" x14ac:dyDescent="0.25">
      <c r="A236" s="1">
        <v>2227</v>
      </c>
      <c r="B236" s="1">
        <v>0</v>
      </c>
      <c r="C236" s="1">
        <v>2</v>
      </c>
      <c r="D236" s="1" t="str">
        <v>STOCK</v>
      </c>
      <c r="E236" s="1">
        <v>-20</v>
      </c>
      <c r="F236" s="1" t="str">
        <v>BellBrook</v>
      </c>
      <c r="G236" s="1" t="str">
        <v>STOCK</v>
      </c>
      <c r="H236" t="str">
        <v>STOCK</v>
      </c>
      <c r="I236" t="str">
        <v>STOCK</v>
      </c>
    </row>
    <row r="237" spans="1:9" x14ac:dyDescent="0.25">
      <c r="A237" s="1" t="str">
        <v>3010-1K</v>
      </c>
      <c r="B237" s="1">
        <v>0</v>
      </c>
      <c r="C237" s="1">
        <v>2</v>
      </c>
      <c r="D237" s="1" t="str">
        <v>STOCK</v>
      </c>
      <c r="E237" s="1">
        <v>-20</v>
      </c>
      <c r="F237" s="1" t="str">
        <v>BellBrook</v>
      </c>
      <c r="G237" s="1" t="str">
        <v>STOCK</v>
      </c>
      <c r="H237" t="str">
        <v>STOCK</v>
      </c>
      <c r="I237" t="str">
        <v>STOCK</v>
      </c>
    </row>
    <row r="238" spans="1:9" x14ac:dyDescent="0.25">
      <c r="A238" s="1" t="str">
        <v>AR1065</v>
      </c>
      <c r="B238" s="1" t="str">
        <v>Poly-L-Lysine Coated Slides</v>
      </c>
      <c r="C238" s="1">
        <v>2</v>
      </c>
      <c r="D238" s="1" t="str">
        <v>Stock</v>
      </c>
      <c r="E238" s="1" t="str">
        <v>rt</v>
      </c>
      <c r="F238" s="1" t="str">
        <v>BOSTER</v>
      </c>
      <c r="G238" s="1" t="str">
        <v>STOCK</v>
      </c>
      <c r="H238" t="str">
        <v>Stock (Sample) Priyanka madam</v>
      </c>
      <c r="I238" t="str">
        <v>STOCK</v>
      </c>
    </row>
    <row r="239" spans="1:9" x14ac:dyDescent="0.25">
      <c r="A239" s="1">
        <v>420801</v>
      </c>
      <c r="B239" s="1" t="str">
        <v>Fixation Buffer</v>
      </c>
      <c r="C239" s="1">
        <v>2</v>
      </c>
      <c r="D239" s="1" t="str">
        <v>ICGEB</v>
      </c>
      <c r="E239" s="1">
        <v>4</v>
      </c>
      <c r="F239" s="1" t="str">
        <v>BioLegend</v>
      </c>
      <c r="G239" s="1" t="str">
        <v>Delhi</v>
      </c>
      <c r="H239" t="str">
        <v>PRIYANKA MADAM (FOC)</v>
      </c>
      <c r="I239" t="str">
        <v>Local</v>
      </c>
    </row>
    <row r="240" spans="1:9" x14ac:dyDescent="0.25">
      <c r="A240" s="1">
        <v>626812</v>
      </c>
      <c r="B240" s="1" t="str">
        <v>anti-c-Myc</v>
      </c>
      <c r="C240" s="1">
        <v>2</v>
      </c>
      <c r="D240" s="1" t="str">
        <v>STOCK</v>
      </c>
      <c r="E240" s="1">
        <v>4</v>
      </c>
      <c r="F240" s="1" t="str">
        <v>BioLegend</v>
      </c>
      <c r="G240" s="1" t="str">
        <v>STOCK</v>
      </c>
      <c r="H240" t="str">
        <v>STOCK FOR AURIGINE ONCO</v>
      </c>
      <c r="I240" t="str">
        <v>STOCK</v>
      </c>
    </row>
    <row r="241" spans="1:9" x14ac:dyDescent="0.25">
      <c r="A241" s="1" t="str">
        <v>VS02H22</v>
      </c>
      <c r="B241" s="1">
        <v>0</v>
      </c>
      <c r="C241" s="1">
        <v>2</v>
      </c>
      <c r="D241" s="1" t="str">
        <v>STOCK</v>
      </c>
      <c r="E241" s="1" t="str">
        <v>RT</v>
      </c>
      <c r="F241" s="1" t="str">
        <v>SARTORIUS</v>
      </c>
      <c r="G241" s="1" t="str">
        <v>STOCK</v>
      </c>
      <c r="H241" t="str">
        <v>STOCK</v>
      </c>
      <c r="I241" t="str">
        <v>STOCK</v>
      </c>
    </row>
    <row r="242" spans="1:9" x14ac:dyDescent="0.25">
      <c r="A242" s="1">
        <v>103129</v>
      </c>
      <c r="B242" s="1" t="str">
        <v>anti-mouse CD45</v>
      </c>
      <c r="C242" s="1">
        <v>2</v>
      </c>
      <c r="D242" s="1" t="str">
        <v>THSTI</v>
      </c>
      <c r="E242" s="1">
        <v>4</v>
      </c>
      <c r="F242" s="1" t="str">
        <v>BioLegend</v>
      </c>
      <c r="G242" s="1" t="str">
        <v>Faridabad</v>
      </c>
      <c r="H242" t="str">
        <v>Priyanka Madam</v>
      </c>
      <c r="I242" t="str">
        <v>Local</v>
      </c>
    </row>
    <row r="243" spans="1:9" x14ac:dyDescent="0.25">
      <c r="A243" s="1">
        <v>304028</v>
      </c>
      <c r="B243" s="1" t="str">
        <v>anti-human CD45</v>
      </c>
      <c r="C243" s="1">
        <v>2</v>
      </c>
      <c r="D243" s="1" t="str">
        <v>AIIMS</v>
      </c>
      <c r="E243" s="1">
        <v>4</v>
      </c>
      <c r="F243" s="1" t="str">
        <v>BioLegend</v>
      </c>
      <c r="G243" s="1" t="str">
        <v>Delhi</v>
      </c>
      <c r="H243" t="str">
        <v>Priyanka Madam</v>
      </c>
      <c r="I243" t="str">
        <v>Local</v>
      </c>
    </row>
    <row r="244" spans="1:9" x14ac:dyDescent="0.25">
      <c r="A244" s="1">
        <v>305022</v>
      </c>
      <c r="B244" s="1" t="str">
        <v>anti-human CD64</v>
      </c>
      <c r="C244" s="1">
        <v>2</v>
      </c>
      <c r="D244" s="1" t="str">
        <v>AIIMS</v>
      </c>
      <c r="E244" s="1">
        <v>4</v>
      </c>
      <c r="F244" s="1" t="str">
        <v>BioLegend</v>
      </c>
      <c r="G244" s="1" t="str">
        <v>Delhi</v>
      </c>
      <c r="H244" t="str">
        <v>Priyanka Madam</v>
      </c>
      <c r="I244" t="str">
        <v>Local</v>
      </c>
    </row>
    <row r="245" spans="1:9" x14ac:dyDescent="0.25">
      <c r="A245" s="1">
        <v>420201</v>
      </c>
      <c r="B245" s="1" t="str">
        <v>Cell Staining Buffer</v>
      </c>
      <c r="C245" s="1">
        <v>2</v>
      </c>
      <c r="D245" s="1" t="str">
        <v>PRIYANKA MADAM</v>
      </c>
      <c r="E245" s="1">
        <v>4</v>
      </c>
      <c r="F245" s="1" t="str">
        <v>BioLegend</v>
      </c>
      <c r="G245" s="1" t="str">
        <v>Delhi</v>
      </c>
      <c r="H245" t="str">
        <v>Priyanka Madam</v>
      </c>
      <c r="I245" t="str">
        <v>Local</v>
      </c>
    </row>
    <row r="246" spans="1:9" x14ac:dyDescent="0.25">
      <c r="A246" s="1" t="str">
        <v>LSM 1077</v>
      </c>
      <c r="B246" s="1">
        <v>0</v>
      </c>
      <c r="C246" s="1">
        <v>3</v>
      </c>
      <c r="D246" s="1" t="str">
        <v>Stock</v>
      </c>
      <c r="E246" s="1">
        <v>4</v>
      </c>
      <c r="F246" s="1" t="str">
        <v>Genexis Biotech</v>
      </c>
      <c r="G246" s="1" t="str">
        <v>STOCK</v>
      </c>
      <c r="H246" t="str">
        <v>Stock</v>
      </c>
      <c r="I246" t="str">
        <v>STOCK</v>
      </c>
    </row>
    <row r="247" spans="1:9" x14ac:dyDescent="0.25">
      <c r="A247" s="1" t="str">
        <v>092913726</v>
      </c>
      <c r="B247" s="1" t="str">
        <v>Adult Bovine Serum, Sterile Filtered, New Zealand Origin 1kg (970ML)</v>
      </c>
      <c r="C247" s="1">
        <v>3</v>
      </c>
      <c r="D247" s="1" t="str">
        <v>Stock</v>
      </c>
      <c r="E247" s="1">
        <v>-20</v>
      </c>
      <c r="F247" s="1" t="str">
        <v>MP Bio</v>
      </c>
      <c r="G247" s="1" t="str">
        <v>STOCK</v>
      </c>
      <c r="H247" t="str">
        <v>Stock</v>
      </c>
      <c r="I247" t="str">
        <v>STOCK</v>
      </c>
    </row>
    <row r="248" spans="1:9" x14ac:dyDescent="0.25">
      <c r="A248" s="1" t="str">
        <v>11TRIMPR01</v>
      </c>
      <c r="B248" s="1">
        <v>0</v>
      </c>
      <c r="C248" s="1">
        <v>3</v>
      </c>
      <c r="D248" s="1" t="str">
        <v>Stock</v>
      </c>
      <c r="E248" s="1" t="str">
        <v>RT</v>
      </c>
      <c r="F248" s="1" t="str">
        <v>MP BIO</v>
      </c>
      <c r="G248" s="1" t="str">
        <v>STOCK</v>
      </c>
      <c r="H248" t="str">
        <v>Stock</v>
      </c>
      <c r="I248" t="str">
        <v>STOCK</v>
      </c>
    </row>
    <row r="249" spans="1:9" x14ac:dyDescent="0.25">
      <c r="A249" s="1" t="str">
        <v>T-2001-02</v>
      </c>
      <c r="B249" s="1" t="str">
        <v>DharmaFECT 1 Transfection Reagent  0.75 mL</v>
      </c>
      <c r="C249" s="1">
        <v>3</v>
      </c>
      <c r="D249" s="1" t="str">
        <v>Stock</v>
      </c>
      <c r="E249" s="1">
        <v>4</v>
      </c>
      <c r="F249" s="1" t="str">
        <v>DHARMACON</v>
      </c>
      <c r="G249" s="1" t="str">
        <v>STOCK</v>
      </c>
      <c r="H249" t="str">
        <v>Stock</v>
      </c>
      <c r="I249" t="str">
        <v>STOCK</v>
      </c>
    </row>
    <row r="250" spans="1:9" x14ac:dyDescent="0.25">
      <c r="A250" s="1">
        <v>421403</v>
      </c>
      <c r="B250" s="1" t="str">
        <v>FOXP3 Fix/Perm Buffer Set</v>
      </c>
      <c r="C250" s="1">
        <v>4</v>
      </c>
      <c r="D250" s="1" t="str">
        <v>Stock</v>
      </c>
      <c r="E250" s="1">
        <v>4</v>
      </c>
      <c r="F250" s="1" t="str">
        <v>BioLegend</v>
      </c>
      <c r="G250" s="1" t="str">
        <v>STOCK</v>
      </c>
      <c r="H250" t="str">
        <v>Stock</v>
      </c>
      <c r="I250" t="str">
        <v>STOCK</v>
      </c>
    </row>
    <row r="251" spans="1:9" x14ac:dyDescent="0.25">
      <c r="A251" s="1">
        <v>193982</v>
      </c>
      <c r="B251" s="1" t="str">
        <v>Acrylamide, Molecular Biology Reagent 1 KG</v>
      </c>
      <c r="C251" s="1">
        <v>4</v>
      </c>
      <c r="D251" s="1" t="str">
        <v>Stock</v>
      </c>
      <c r="E251" s="1" t="str">
        <v>RT</v>
      </c>
      <c r="F251" s="1" t="str">
        <v>Mp Bio</v>
      </c>
      <c r="G251" s="1" t="str">
        <v>STOCK</v>
      </c>
      <c r="H251" t="str">
        <v>Stock</v>
      </c>
      <c r="I251" t="str">
        <v>STOCK</v>
      </c>
    </row>
    <row r="252" spans="1:9" x14ac:dyDescent="0.25">
      <c r="A252" s="1" t="str">
        <v>VS04T01</v>
      </c>
      <c r="B252" s="1" t="str">
        <v>VivaSpin Turbo 4 10000 MWCO</v>
      </c>
      <c r="C252" s="1">
        <v>4</v>
      </c>
      <c r="D252" s="1" t="str">
        <v>Stock</v>
      </c>
      <c r="E252" s="1" t="str">
        <v>RT</v>
      </c>
      <c r="F252" s="1" t="str">
        <v>Sartorius</v>
      </c>
      <c r="G252" s="1" t="str">
        <v>STOCK</v>
      </c>
      <c r="H252" t="str">
        <v>Stock</v>
      </c>
      <c r="I252" t="str">
        <v>STOCK</v>
      </c>
    </row>
    <row r="253" spans="1:9" x14ac:dyDescent="0.25">
      <c r="A253" s="1" t="str">
        <v>VS15T21</v>
      </c>
      <c r="B253" s="1" t="str">
        <v>Vivaspin® Turbo 15 Centrifugal Concentrator Polyethersulfone, 12 pc</v>
      </c>
      <c r="C253" s="1">
        <v>4</v>
      </c>
      <c r="D253" s="1" t="str">
        <v>Stock</v>
      </c>
      <c r="E253" s="1" t="str">
        <v>RT</v>
      </c>
      <c r="F253" s="1" t="str">
        <v>Sartorius</v>
      </c>
      <c r="G253" s="1" t="str">
        <v>STOCK</v>
      </c>
      <c r="H253" t="str">
        <v>Stock</v>
      </c>
      <c r="I253" t="str">
        <v>STOCK</v>
      </c>
    </row>
    <row r="254" spans="1:9" x14ac:dyDescent="0.25">
      <c r="A254" s="1">
        <v>41003</v>
      </c>
      <c r="B254" s="1" t="str">
        <v>GelRed® Nucleic Acid Stain, 10,000X in water (trial size): (0.1mL)</v>
      </c>
      <c r="C254" s="1">
        <v>4</v>
      </c>
      <c r="D254" s="1" t="str">
        <v>Stock</v>
      </c>
      <c r="E254" s="1" t="str">
        <v>RT</v>
      </c>
      <c r="F254" s="1" t="str">
        <v>Biotium</v>
      </c>
      <c r="G254" s="1" t="str">
        <v>STOCK</v>
      </c>
      <c r="H254" t="str">
        <v>Stock</v>
      </c>
      <c r="I254" t="str">
        <v>STOCK</v>
      </c>
    </row>
    <row r="255" spans="1:9" x14ac:dyDescent="0.25">
      <c r="A255" s="1">
        <v>4064112</v>
      </c>
      <c r="B255" s="1">
        <v>0</v>
      </c>
      <c r="C255" s="1">
        <v>4</v>
      </c>
      <c r="D255" s="1" t="str">
        <v>Stock</v>
      </c>
      <c r="E255" s="1">
        <v>4</v>
      </c>
      <c r="F255" s="1" t="str">
        <v>MP BIO</v>
      </c>
      <c r="G255" s="1" t="str">
        <v>STOCK</v>
      </c>
      <c r="H255" t="str">
        <v>Stock</v>
      </c>
      <c r="I255" t="str">
        <v>STOCK</v>
      </c>
    </row>
    <row r="256" spans="1:9" x14ac:dyDescent="0.25">
      <c r="A256" s="1">
        <v>16006925</v>
      </c>
      <c r="B256" s="1">
        <v>0</v>
      </c>
      <c r="C256" s="1">
        <v>4</v>
      </c>
      <c r="D256" s="1" t="str">
        <v>Stock</v>
      </c>
      <c r="E256" s="1">
        <v>4</v>
      </c>
      <c r="F256" s="1" t="str">
        <v>MP BIO</v>
      </c>
      <c r="G256" s="1" t="str">
        <v>STOCK</v>
      </c>
      <c r="H256" t="str">
        <v>Stock</v>
      </c>
      <c r="I256" t="str">
        <v>STOCK</v>
      </c>
    </row>
    <row r="257" spans="1:9" x14ac:dyDescent="0.25">
      <c r="A257" s="1" t="str">
        <v>D-001810-10-05</v>
      </c>
      <c r="B257" s="1" t="str">
        <v>ON-TARGETplus Non-targeting Pool  5nmol</v>
      </c>
      <c r="C257" s="1">
        <v>4</v>
      </c>
      <c r="D257" s="1" t="str">
        <v>Stock</v>
      </c>
      <c r="E257" s="1">
        <v>-20</v>
      </c>
      <c r="F257" s="1" t="str">
        <v>DHARMACON</v>
      </c>
      <c r="G257" s="1" t="str">
        <v>STOCK</v>
      </c>
      <c r="H257" t="str">
        <v>Stock</v>
      </c>
      <c r="I257" t="str">
        <v>STOCK</v>
      </c>
    </row>
    <row r="258" spans="1:9" x14ac:dyDescent="0.25">
      <c r="A258" s="1">
        <v>740379</v>
      </c>
      <c r="B258" s="1" t="str">
        <v>V-bottom Plate for LEGENDplex™ Assay</v>
      </c>
      <c r="C258" s="1">
        <v>4</v>
      </c>
      <c r="D258" s="1" t="str">
        <v>Stock</v>
      </c>
      <c r="E258" s="1" t="str">
        <v>RT</v>
      </c>
      <c r="F258" s="1" t="str">
        <v>BioLegend</v>
      </c>
      <c r="G258" s="1" t="str">
        <v>STOCK</v>
      </c>
      <c r="H258" t="str">
        <v>STOCK</v>
      </c>
      <c r="I258" t="str">
        <v>STOCK</v>
      </c>
    </row>
    <row r="259" spans="1:9" x14ac:dyDescent="0.25">
      <c r="A259" s="1">
        <v>556002</v>
      </c>
      <c r="B259" s="1" t="str">
        <v xml:space="preserve">Recombinant Mouse IL-9 </v>
      </c>
      <c r="C259" s="1">
        <v>5</v>
      </c>
      <c r="D259" s="1" t="str">
        <v>Stock</v>
      </c>
      <c r="E259" s="1">
        <v>-20</v>
      </c>
      <c r="F259" s="1" t="str">
        <v>BioLegend</v>
      </c>
      <c r="G259" s="1" t="str">
        <v>STOCK</v>
      </c>
      <c r="H259" t="str">
        <v>Stock</v>
      </c>
      <c r="I259" t="str">
        <v>STOCK</v>
      </c>
    </row>
    <row r="260" spans="1:9" x14ac:dyDescent="0.25">
      <c r="A260" s="1" t="str">
        <v>HBM-EXP-B2.5</v>
      </c>
      <c r="B260" s="1" t="str">
        <v>Test-Exosomes one step isolation from plasma and serum 2.5ml</v>
      </c>
      <c r="C260" s="1">
        <v>5</v>
      </c>
      <c r="D260" s="1" t="str">
        <v>Sample (PM)</v>
      </c>
      <c r="E260" s="1">
        <v>4</v>
      </c>
      <c r="F260" s="1" t="str">
        <v>Hansa Biomed</v>
      </c>
      <c r="G260" s="1" t="str">
        <v>delhi</v>
      </c>
      <c r="H260" t="str">
        <v>Priyanka Madam</v>
      </c>
      <c r="I260" t="str">
        <v>Local</v>
      </c>
    </row>
    <row r="261" spans="1:9" x14ac:dyDescent="0.25">
      <c r="A261" s="1" t="str">
        <v>B-003000-WB-100</v>
      </c>
      <c r="B261" s="1" t="str">
        <v>Molecular Grade RNase-free water  100ml</v>
      </c>
      <c r="C261" s="1">
        <v>5</v>
      </c>
      <c r="D261" s="1" t="str">
        <v>Stock</v>
      </c>
      <c r="E261" s="1">
        <v>4</v>
      </c>
      <c r="F261" s="1" t="str">
        <v>DHARMACON</v>
      </c>
      <c r="G261" s="1" t="str">
        <v>STOCK</v>
      </c>
      <c r="H261" t="str">
        <v>Stock</v>
      </c>
      <c r="I261" t="str">
        <v>STOCK</v>
      </c>
    </row>
    <row r="262" spans="1:9" x14ac:dyDescent="0.25">
      <c r="A262" s="1">
        <v>6552050</v>
      </c>
      <c r="B262" s="1" t="str">
        <v xml:space="preserve">SPINeasy DNA Kit for Blood  </v>
      </c>
      <c r="C262" s="1">
        <v>6</v>
      </c>
      <c r="D262" s="1" t="str">
        <v>Stock</v>
      </c>
      <c r="E262" s="1" t="str">
        <v>RT</v>
      </c>
      <c r="F262" s="1" t="str">
        <v>Mp Bio</v>
      </c>
      <c r="G262" s="1" t="str">
        <v>STOCK</v>
      </c>
      <c r="H262" t="str">
        <v>Stock</v>
      </c>
      <c r="I262" t="str">
        <v>STOCK</v>
      </c>
    </row>
    <row r="263" spans="1:9" x14ac:dyDescent="0.25">
      <c r="A263" s="1">
        <v>25021.5</v>
      </c>
      <c r="B263" s="1" t="str">
        <v>i-Taq (W/O dNTP) DNA Polymerase</v>
      </c>
      <c r="C263" s="1">
        <v>7</v>
      </c>
      <c r="D263" s="1" t="str">
        <v>Stock</v>
      </c>
      <c r="E263" s="1">
        <v>-20</v>
      </c>
      <c r="F263" s="1" t="str">
        <v>Intron</v>
      </c>
      <c r="G263" s="1" t="str">
        <v>STOCK</v>
      </c>
      <c r="H263" t="str">
        <v>Stock</v>
      </c>
      <c r="I263" t="str">
        <v>STOCK</v>
      </c>
    </row>
    <row r="264" spans="1:9" x14ac:dyDescent="0.25">
      <c r="A264" s="1" t="str">
        <v>092910149</v>
      </c>
      <c r="B264" s="1">
        <v>0</v>
      </c>
      <c r="C264" s="1">
        <v>7</v>
      </c>
      <c r="D264" s="1" t="str">
        <v>STOCK</v>
      </c>
      <c r="E264" s="1">
        <v>-20</v>
      </c>
      <c r="F264" s="1" t="str">
        <v>MP BIO</v>
      </c>
      <c r="G264" s="1" t="str">
        <v>STOCK</v>
      </c>
      <c r="H264" t="str">
        <v>STOCK</v>
      </c>
      <c r="I264" t="str">
        <v>STOCK</v>
      </c>
    </row>
    <row r="265" spans="1:9" x14ac:dyDescent="0.25">
      <c r="A265" s="1">
        <v>16533</v>
      </c>
      <c r="B265" s="1" t="str">
        <v>MiniSart High Flow 0.45 µm</v>
      </c>
      <c r="C265" s="1">
        <v>9</v>
      </c>
      <c r="D265" s="1" t="str">
        <v>Stock</v>
      </c>
      <c r="E265" s="1" t="str">
        <v>RT</v>
      </c>
      <c r="F265" s="1" t="str">
        <v>Sartorius</v>
      </c>
      <c r="G265" s="1" t="str">
        <v>STOCK</v>
      </c>
      <c r="H265" t="str">
        <v>Stock</v>
      </c>
      <c r="I265" t="str">
        <v>STOCK</v>
      </c>
    </row>
    <row r="266" spans="1:9" x14ac:dyDescent="0.25">
      <c r="A266" s="1">
        <v>25021.5</v>
      </c>
      <c r="B266" s="1" t="str">
        <v>i-Taq (W/O dNTP) DNA Polymerase</v>
      </c>
      <c r="C266" s="1">
        <v>10</v>
      </c>
      <c r="D266" s="1" t="str">
        <v>Stock</v>
      </c>
      <c r="E266" s="1">
        <v>-20</v>
      </c>
      <c r="F266" s="1" t="str">
        <v>Intron</v>
      </c>
      <c r="G266" s="1" t="str">
        <v>STOCK</v>
      </c>
      <c r="H266" t="str">
        <v>Stock</v>
      </c>
      <c r="I266" t="str">
        <v>STOCK</v>
      </c>
    </row>
    <row r="267" spans="1:9" x14ac:dyDescent="0.25">
      <c r="A267" s="1">
        <v>16532</v>
      </c>
      <c r="B267" s="1" t="str">
        <v>MiniSart High Flow 0.22 µm</v>
      </c>
      <c r="C267" s="1">
        <v>11</v>
      </c>
      <c r="D267" s="1" t="str">
        <v>Stock</v>
      </c>
      <c r="E267" s="1" t="str">
        <v>RT</v>
      </c>
      <c r="F267" s="1" t="str">
        <v>Sartorius</v>
      </c>
      <c r="G267" s="1" t="str">
        <v>STOCK</v>
      </c>
      <c r="H267" t="str">
        <v>Stock</v>
      </c>
      <c r="I267" t="str">
        <v>STOCK</v>
      </c>
    </row>
    <row r="268" spans="1:9" x14ac:dyDescent="0.25">
      <c r="A268" s="1">
        <v>16532</v>
      </c>
      <c r="B268" s="1" t="str">
        <v>MiniSart High Flow 0.22 µm</v>
      </c>
      <c r="C268" s="1">
        <v>18</v>
      </c>
      <c r="D268" s="1" t="str">
        <v>Stock</v>
      </c>
      <c r="E268" s="1" t="str">
        <v>RT</v>
      </c>
      <c r="F268" s="1" t="str">
        <v>Sartorius</v>
      </c>
      <c r="G268" s="1" t="str">
        <v>STOCK</v>
      </c>
      <c r="H268" t="str">
        <v>Stock</v>
      </c>
      <c r="I268" t="str">
        <v>STOCK</v>
      </c>
    </row>
    <row r="269" spans="1:9" x14ac:dyDescent="0.25">
      <c r="A269" s="1">
        <v>16532</v>
      </c>
      <c r="B269" s="1" t="str">
        <v>MiniSart High Flow 0.22 µm</v>
      </c>
      <c r="C269" s="1">
        <v>20</v>
      </c>
      <c r="D269" s="1" t="str">
        <v>Stock</v>
      </c>
      <c r="E269" s="1" t="str">
        <v>RT</v>
      </c>
      <c r="F269" s="1" t="str">
        <v>Sartorius</v>
      </c>
      <c r="G269" s="1" t="str">
        <v>STOCK</v>
      </c>
      <c r="H269" t="str">
        <v>Stock</v>
      </c>
      <c r="I269" t="str">
        <v>STOCK</v>
      </c>
    </row>
    <row r="270" spans="1:9" x14ac:dyDescent="0.25">
      <c r="A270" s="1">
        <v>16532</v>
      </c>
      <c r="B270" s="1" t="str">
        <v>MiniSart High Flow 0.22 µm</v>
      </c>
      <c r="C270" s="1">
        <v>25</v>
      </c>
      <c r="D270" s="1" t="str">
        <v>STOCK</v>
      </c>
      <c r="E270" s="1" t="str">
        <v>RT</v>
      </c>
      <c r="F270" s="1" t="str">
        <v>SARTORIUS</v>
      </c>
      <c r="G270" s="1" t="str">
        <v>STOCK</v>
      </c>
      <c r="H270" t="str">
        <v>STOCK</v>
      </c>
      <c r="I270" t="str">
        <v>STOCK</v>
      </c>
    </row>
    <row r="271" spans="1:9" x14ac:dyDescent="0.25">
      <c r="A271" s="1">
        <v>740379</v>
      </c>
      <c r="B271" s="1" t="str">
        <v>V-bottom Plate for LEGENDplex™ Assay</v>
      </c>
      <c r="C271" s="1">
        <v>164</v>
      </c>
      <c r="D271" s="1" t="str">
        <v>Stock</v>
      </c>
      <c r="E271" s="1" t="str">
        <v>RT</v>
      </c>
      <c r="F271" s="1" t="str">
        <v>BioLegend</v>
      </c>
      <c r="G271" s="1" t="str">
        <v>STOCK</v>
      </c>
      <c r="H271" t="str">
        <v>Stock</v>
      </c>
      <c r="I271" t="str">
        <v>STOCK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5089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5089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20</v>
      </c>
      <c r="H72" s="1">
        <v>0</v>
      </c>
      <c r="I72" s="1">
        <v>20</v>
      </c>
      <c r="J72" s="1" t="str">
        <v>STOCK</v>
      </c>
      <c r="K72" s="1" t="str">
        <v>Stock</v>
      </c>
      <c r="L72" s="1"/>
      <c r="M72" s="1">
        <f t="shared" si="3"/>
        <v>47000</v>
      </c>
      <c r="N72" s="1">
        <f t="shared" si="4"/>
        <v>0</v>
      </c>
      <c r="O72" s="1">
        <f t="shared" si="5"/>
        <v>47000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1</v>
      </c>
      <c r="I87" s="1">
        <v>0</v>
      </c>
      <c r="J87" s="1" t="e">
        <v>#N/A</v>
      </c>
      <c r="K87" s="1" t="str">
        <v>Stock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3</v>
      </c>
      <c r="I95" s="1">
        <v>0</v>
      </c>
      <c r="J95" s="1" t="e">
        <v>#N/A</v>
      </c>
      <c r="K95" s="1" t="str">
        <v>Stock</v>
      </c>
      <c r="L95" s="1"/>
      <c r="M95" s="1">
        <f t="shared" si="3"/>
        <v>25500</v>
      </c>
      <c r="N95" s="1">
        <f t="shared" si="4"/>
        <v>25500</v>
      </c>
      <c r="O95" s="1">
        <f t="shared" si="5"/>
        <v>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e">
        <v>#N/A</v>
      </c>
      <c r="K100" s="1" t="str">
        <v>Stock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1</v>
      </c>
      <c r="I1912" s="1">
        <v>0</v>
      </c>
      <c r="J1912" s="1" t="str">
        <v>Delhi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4491.2299999999996</v>
      </c>
      <c r="O1912" s="1">
        <f t="shared" si="89"/>
        <v>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2</v>
      </c>
      <c r="H2691" s="1">
        <v>0</v>
      </c>
      <c r="I2691" s="1">
        <v>2</v>
      </c>
      <c r="J2691" s="1" t="str">
        <v>STOCK</v>
      </c>
      <c r="K2691" s="1" t="str">
        <v>Stock</v>
      </c>
      <c r="L2691" s="1"/>
      <c r="M2691" s="1">
        <f t="shared" si="129"/>
        <v>4435.2</v>
      </c>
      <c r="N2691" s="1">
        <f t="shared" si="130"/>
        <v>0</v>
      </c>
      <c r="O2691" s="1">
        <f t="shared" si="131"/>
        <v>4435.2</v>
      </c>
    </row>
    <row r="2692" spans="1:15" x14ac:dyDescent="0.25">
      <c r="A2692" s="1" t="str">
        <v>BioLegend</v>
      </c>
      <c r="B2692" s="1">
        <v>2217.6</v>
      </c>
      <c r="C2692" s="1" t="str">
        <v>Return From IGIB</v>
      </c>
      <c r="D2692" s="2" t="str">
        <v>Opening Stock</v>
      </c>
      <c r="E2692" s="2">
        <v>45911</v>
      </c>
      <c r="F2692" s="1">
        <v>421101</v>
      </c>
      <c r="G2692" s="1">
        <v>1</v>
      </c>
      <c r="H2692" s="1">
        <v>1</v>
      </c>
      <c r="I2692" s="1">
        <v>0</v>
      </c>
      <c r="J2692" s="1" t="str">
        <v>Delhi</v>
      </c>
      <c r="K2692" s="1" t="str">
        <v>Stock</v>
      </c>
      <c r="L2692" s="1"/>
      <c r="M2692" s="1">
        <f t="shared" si="129"/>
        <v>2217.6</v>
      </c>
      <c r="N2692" s="1">
        <f t="shared" si="130"/>
        <v>2217.6</v>
      </c>
      <c r="O2692" s="1">
        <f t="shared" si="131"/>
        <v>0</v>
      </c>
    </row>
    <row r="2693" spans="1:15" x14ac:dyDescent="0.25">
      <c r="A2693" s="1" t="str">
        <v>BioLegend</v>
      </c>
      <c r="B2693" s="1">
        <v>12408</v>
      </c>
      <c r="C2693" s="1" t="str">
        <v>Return From IGIB</v>
      </c>
      <c r="D2693" s="2" t="str">
        <v>Opening Stock</v>
      </c>
      <c r="E2693" s="2">
        <v>45911</v>
      </c>
      <c r="F2693" s="1">
        <v>424602</v>
      </c>
      <c r="G2693" s="1">
        <v>1</v>
      </c>
      <c r="H2693" s="1">
        <v>1</v>
      </c>
      <c r="I2693" s="1">
        <v>0</v>
      </c>
      <c r="J2693" s="1" t="str">
        <v>Banglore</v>
      </c>
      <c r="K2693" s="1">
        <v>0</v>
      </c>
      <c r="L2693" s="1"/>
      <c r="M2693" s="1">
        <f t="shared" si="129"/>
        <v>12408</v>
      </c>
      <c r="N2693" s="1">
        <f t="shared" si="130"/>
        <v>12408</v>
      </c>
      <c r="O2693" s="1">
        <f t="shared" si="131"/>
        <v>0</v>
      </c>
    </row>
    <row r="2694" spans="1:15" x14ac:dyDescent="0.25">
      <c r="A2694" s="1" t="str">
        <v>BioLegend</v>
      </c>
      <c r="B2694" s="1">
        <v>4004</v>
      </c>
      <c r="C2694" s="1" t="str">
        <v>Return From IGIB</v>
      </c>
      <c r="D2694" s="2" t="str">
        <v>Opening Stock</v>
      </c>
      <c r="E2694" s="2">
        <v>45911</v>
      </c>
      <c r="F2694" s="1">
        <v>420301</v>
      </c>
      <c r="G2694" s="1">
        <v>2</v>
      </c>
      <c r="H2694" s="1">
        <v>2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8008</v>
      </c>
      <c r="N2694" s="1">
        <f t="shared" si="130"/>
        <v>8008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BioLegend</v>
      </c>
      <c r="B2696" s="1">
        <v>3374.8</v>
      </c>
      <c r="C2696" s="1" t="str">
        <v>Return From IGIB</v>
      </c>
      <c r="D2696" s="2" t="str">
        <v>Opening Stock</v>
      </c>
      <c r="E2696" s="2">
        <v>45911</v>
      </c>
      <c r="F2696" s="1">
        <v>420801</v>
      </c>
      <c r="G2696" s="1">
        <v>1</v>
      </c>
      <c r="H2696" s="1">
        <v>1</v>
      </c>
      <c r="I2696" s="1">
        <v>0</v>
      </c>
      <c r="J2696" s="1" t="str">
        <v>Pune</v>
      </c>
      <c r="K2696" s="1">
        <v>0</v>
      </c>
      <c r="L2696" s="1"/>
      <c r="M2696" s="1">
        <f t="shared" si="129"/>
        <v>3374.8</v>
      </c>
      <c r="N2696" s="1">
        <f t="shared" si="130"/>
        <v>3374.8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6336</v>
      </c>
      <c r="C2697" s="1">
        <v>338804</v>
      </c>
      <c r="D2697" s="2">
        <v>45905</v>
      </c>
      <c r="E2697" s="2">
        <v>45911</v>
      </c>
      <c r="F2697" s="1" t="str">
        <v>0100-01</v>
      </c>
      <c r="G2697" s="1">
        <v>2</v>
      </c>
      <c r="H2697" s="1">
        <v>2</v>
      </c>
      <c r="I2697" s="1">
        <v>0</v>
      </c>
      <c r="J2697" s="1" t="str">
        <v>Manesar</v>
      </c>
      <c r="K2697" s="1">
        <v>0</v>
      </c>
      <c r="L2697" s="1"/>
      <c r="M2697" s="1">
        <f t="shared" si="129"/>
        <v>12672</v>
      </c>
      <c r="N2697" s="1">
        <f t="shared" si="130"/>
        <v>12672</v>
      </c>
      <c r="O2697" s="1">
        <f t="shared" si="131"/>
        <v>0</v>
      </c>
    </row>
    <row r="2698" spans="1:15" x14ac:dyDescent="0.25">
      <c r="A2698" s="1" t="str">
        <v>SouthernBiotech</v>
      </c>
      <c r="B2698" s="1">
        <v>12870</v>
      </c>
      <c r="C2698" s="1">
        <v>338804</v>
      </c>
      <c r="D2698" s="2">
        <v>45905</v>
      </c>
      <c r="E2698" s="2">
        <v>45911</v>
      </c>
      <c r="F2698" s="1" t="str">
        <v>2030-31</v>
      </c>
      <c r="G2698" s="1">
        <v>1</v>
      </c>
      <c r="H2698" s="1">
        <v>1</v>
      </c>
      <c r="I2698" s="1">
        <v>0</v>
      </c>
      <c r="J2698" s="1" t="str">
        <v>Delhi</v>
      </c>
      <c r="K2698" s="1">
        <v>0</v>
      </c>
      <c r="L2698" s="1"/>
      <c r="M2698" s="1">
        <f t="shared" ref="M2698:M2761" si="132">G2698*B2698</f>
        <v>12870</v>
      </c>
      <c r="N2698" s="1">
        <f t="shared" ref="N2698:N2761" si="133">H2698*B2698</f>
        <v>12870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10248</v>
      </c>
      <c r="C2699" s="1" t="str">
        <v>TPC/25-26/00434</v>
      </c>
      <c r="D2699" s="2">
        <v>45904</v>
      </c>
      <c r="E2699" s="2">
        <v>45911</v>
      </c>
      <c r="F2699" s="1" t="str">
        <v>S1141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10248</v>
      </c>
      <c r="N2699" s="1">
        <f t="shared" si="133"/>
        <v>10248</v>
      </c>
      <c r="O2699" s="1">
        <f t="shared" si="134"/>
        <v>0</v>
      </c>
    </row>
    <row r="2700" spans="1:15" x14ac:dyDescent="0.25">
      <c r="A2700" s="1" t="str">
        <v>TopClass enterprises</v>
      </c>
      <c r="B2700" s="1">
        <v>15540</v>
      </c>
      <c r="C2700" s="1" t="str">
        <v>TPC/25-26/00434</v>
      </c>
      <c r="D2700" s="2">
        <v>45904</v>
      </c>
      <c r="E2700" s="2">
        <v>45911</v>
      </c>
      <c r="F2700" s="1" t="str">
        <v>S7459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15540</v>
      </c>
      <c r="N2700" s="1">
        <f t="shared" si="133"/>
        <v>15540</v>
      </c>
      <c r="O2700" s="1">
        <f t="shared" si="134"/>
        <v>0</v>
      </c>
    </row>
    <row r="2701" spans="1:15" x14ac:dyDescent="0.25">
      <c r="A2701" s="1" t="str">
        <v>BioXcell</v>
      </c>
      <c r="B2701" s="1">
        <v>43296</v>
      </c>
      <c r="C2701" s="1">
        <v>178586</v>
      </c>
      <c r="D2701" s="2">
        <v>45909</v>
      </c>
      <c r="E2701" s="2">
        <v>45912</v>
      </c>
      <c r="F2701" s="1" t="str">
        <v>BE0172</v>
      </c>
      <c r="G2701" s="1">
        <v>1</v>
      </c>
      <c r="H2701" s="1">
        <v>1</v>
      </c>
      <c r="I2701" s="1">
        <v>0</v>
      </c>
      <c r="J2701" s="1" t="str">
        <v>Hyderabad</v>
      </c>
      <c r="K2701" s="1">
        <v>0</v>
      </c>
      <c r="L2701" s="1"/>
      <c r="M2701" s="1">
        <f t="shared" si="132"/>
        <v>43296</v>
      </c>
      <c r="N2701" s="1">
        <f t="shared" si="133"/>
        <v>43296</v>
      </c>
      <c r="O2701" s="1">
        <f t="shared" si="134"/>
        <v>0</v>
      </c>
    </row>
    <row r="2702" spans="1:15" x14ac:dyDescent="0.25">
      <c r="A2702" s="1" t="str">
        <v>BioXcell</v>
      </c>
      <c r="B2702" s="1">
        <v>9081.6</v>
      </c>
      <c r="C2702" s="1">
        <v>178586</v>
      </c>
      <c r="D2702" s="2">
        <v>45909</v>
      </c>
      <c r="E2702" s="2">
        <v>45912</v>
      </c>
      <c r="F2702" s="1" t="str">
        <v>BP0075-1</v>
      </c>
      <c r="G2702" s="1">
        <v>1</v>
      </c>
      <c r="H2702" s="1">
        <v>1</v>
      </c>
      <c r="I2702" s="1">
        <v>0</v>
      </c>
      <c r="J2702" s="1" t="str">
        <v>Delhi</v>
      </c>
      <c r="K2702" s="1">
        <v>0</v>
      </c>
      <c r="L2702" s="1"/>
      <c r="M2702" s="1">
        <f t="shared" si="132"/>
        <v>9081.6</v>
      </c>
      <c r="N2702" s="1">
        <f t="shared" si="133"/>
        <v>9081.6</v>
      </c>
      <c r="O2702" s="1">
        <f t="shared" si="134"/>
        <v>0</v>
      </c>
    </row>
    <row r="2703" spans="1:15" x14ac:dyDescent="0.25">
      <c r="A2703" s="1" t="str">
        <v>Cytoskeleton</v>
      </c>
      <c r="B2703" s="1">
        <v>76646.240000000005</v>
      </c>
      <c r="C2703" s="1">
        <v>20914</v>
      </c>
      <c r="D2703" s="2">
        <v>45909</v>
      </c>
      <c r="E2703" s="2">
        <v>45912</v>
      </c>
      <c r="F2703" s="1" t="str">
        <v>BK011P</v>
      </c>
      <c r="G2703" s="1">
        <v>1</v>
      </c>
      <c r="H2703" s="1">
        <v>1</v>
      </c>
      <c r="I2703" s="1">
        <v>0</v>
      </c>
      <c r="J2703" s="1" t="str">
        <v>PUNE</v>
      </c>
      <c r="K2703" s="1">
        <v>0</v>
      </c>
      <c r="L2703" s="1"/>
      <c r="M2703" s="1">
        <f t="shared" si="132"/>
        <v>76646.240000000005</v>
      </c>
      <c r="N2703" s="1">
        <f t="shared" si="133"/>
        <v>76646.240000000005</v>
      </c>
      <c r="O2703" s="1">
        <f t="shared" si="134"/>
        <v>0</v>
      </c>
    </row>
    <row r="2704" spans="1:15" x14ac:dyDescent="0.25">
      <c r="A2704" s="1" t="str">
        <v>TargetMol</v>
      </c>
      <c r="B2704" s="1">
        <v>2376</v>
      </c>
      <c r="C2704" s="1" t="str">
        <v>INV250910-002</v>
      </c>
      <c r="D2704" s="2">
        <v>45910</v>
      </c>
      <c r="E2704" s="2">
        <v>45912</v>
      </c>
      <c r="F2704" s="1" t="str">
        <v>T60151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2376</v>
      </c>
      <c r="N2704" s="1">
        <f t="shared" si="133"/>
        <v>2376</v>
      </c>
      <c r="O2704" s="1">
        <f t="shared" si="134"/>
        <v>0</v>
      </c>
    </row>
    <row r="2705" spans="1:15" x14ac:dyDescent="0.25">
      <c r="A2705" s="1" t="str">
        <v>TargetMol</v>
      </c>
      <c r="B2705" s="1">
        <v>2270.4</v>
      </c>
      <c r="C2705" s="1" t="str">
        <v>INV250910-002</v>
      </c>
      <c r="D2705" s="2">
        <v>45910</v>
      </c>
      <c r="E2705" s="2">
        <v>45912</v>
      </c>
      <c r="F2705" s="1" t="str">
        <v>T12851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2270.4</v>
      </c>
      <c r="N2705" s="1">
        <f t="shared" si="133"/>
        <v>2270.4</v>
      </c>
      <c r="O2705" s="1">
        <f t="shared" si="134"/>
        <v>0</v>
      </c>
    </row>
    <row r="2706" spans="1:15" x14ac:dyDescent="0.25">
      <c r="A2706" s="1" t="str">
        <v>TargetMol</v>
      </c>
      <c r="B2706" s="1">
        <v>3854.3999999999996</v>
      </c>
      <c r="C2706" s="1" t="str">
        <v>INV250910-002</v>
      </c>
      <c r="D2706" s="2">
        <v>45910</v>
      </c>
      <c r="E2706" s="2">
        <v>45912</v>
      </c>
      <c r="F2706" s="1" t="str">
        <v>TP1304</v>
      </c>
      <c r="G2706" s="1">
        <v>1</v>
      </c>
      <c r="H2706" s="1">
        <v>1</v>
      </c>
      <c r="I2706" s="1">
        <v>0</v>
      </c>
      <c r="J2706" s="1" t="str">
        <v>Kerala</v>
      </c>
      <c r="K2706" s="1">
        <v>0</v>
      </c>
      <c r="L2706" s="1"/>
      <c r="M2706" s="1">
        <f t="shared" si="132"/>
        <v>3854.3999999999996</v>
      </c>
      <c r="N2706" s="1">
        <f t="shared" si="133"/>
        <v>3854.3999999999996</v>
      </c>
      <c r="O2706" s="1">
        <f t="shared" si="134"/>
        <v>0</v>
      </c>
    </row>
    <row r="2707" spans="1:15" x14ac:dyDescent="0.25">
      <c r="A2707" s="1" t="str">
        <v>TargetMol</v>
      </c>
      <c r="B2707" s="1">
        <v>1584</v>
      </c>
      <c r="C2707" s="1" t="str">
        <v>INV250910-002</v>
      </c>
      <c r="D2707" s="2">
        <v>45910</v>
      </c>
      <c r="E2707" s="2">
        <v>45912</v>
      </c>
      <c r="F2707" s="1" t="str">
        <v>T19562</v>
      </c>
      <c r="G2707" s="1">
        <v>1</v>
      </c>
      <c r="H2707" s="1">
        <v>1</v>
      </c>
      <c r="I2707" s="1">
        <v>0</v>
      </c>
      <c r="J2707" s="1" t="str">
        <v>PUNE</v>
      </c>
      <c r="K2707" s="1">
        <v>0</v>
      </c>
      <c r="L2707" s="1"/>
      <c r="M2707" s="1">
        <f t="shared" si="132"/>
        <v>1584</v>
      </c>
      <c r="N2707" s="1">
        <f t="shared" si="133"/>
        <v>1584</v>
      </c>
      <c r="O2707" s="1">
        <f t="shared" si="134"/>
        <v>0</v>
      </c>
    </row>
    <row r="2708" spans="1:15" x14ac:dyDescent="0.25">
      <c r="A2708" s="1" t="str">
        <v>TargetMol</v>
      </c>
      <c r="B2708" s="1">
        <v>17001.599999999999</v>
      </c>
      <c r="C2708" s="1" t="str">
        <v>INV250910-003</v>
      </c>
      <c r="D2708" s="2">
        <v>45910</v>
      </c>
      <c r="E2708" s="2">
        <v>45912</v>
      </c>
      <c r="F2708" s="1" t="str">
        <v>T9908</v>
      </c>
      <c r="G2708" s="1">
        <v>1</v>
      </c>
      <c r="H2708" s="1">
        <v>1</v>
      </c>
      <c r="I2708" s="1">
        <v>0</v>
      </c>
      <c r="J2708" s="1" t="str">
        <v>Gujrat</v>
      </c>
      <c r="K2708" s="1">
        <v>0</v>
      </c>
      <c r="L2708" s="1"/>
      <c r="M2708" s="1">
        <f t="shared" si="132"/>
        <v>17001.599999999999</v>
      </c>
      <c r="N2708" s="1">
        <f t="shared" si="133"/>
        <v>17001.599999999999</v>
      </c>
      <c r="O2708" s="1">
        <f t="shared" si="134"/>
        <v>0</v>
      </c>
    </row>
    <row r="2709" spans="1:15" x14ac:dyDescent="0.25">
      <c r="A2709" s="1" t="str">
        <v>TargetMol</v>
      </c>
      <c r="B2709" s="1">
        <v>1848</v>
      </c>
      <c r="C2709" s="1" t="str">
        <v>INV250910-004</v>
      </c>
      <c r="D2709" s="2">
        <v>45910</v>
      </c>
      <c r="E2709" s="2">
        <v>45912</v>
      </c>
      <c r="F2709" s="1" t="str">
        <v>T72033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1848</v>
      </c>
      <c r="N2709" s="1">
        <f t="shared" si="133"/>
        <v>1848</v>
      </c>
      <c r="O2709" s="1">
        <f t="shared" si="134"/>
        <v>0</v>
      </c>
    </row>
    <row r="2710" spans="1:15" x14ac:dyDescent="0.25">
      <c r="A2710" s="1" t="str">
        <v>TargetMol</v>
      </c>
      <c r="B2710" s="1">
        <v>7761.6</v>
      </c>
      <c r="C2710" s="1" t="str">
        <v>INV250910-004</v>
      </c>
      <c r="D2710" s="2">
        <v>45910</v>
      </c>
      <c r="E2710" s="2">
        <v>45912</v>
      </c>
      <c r="F2710" s="1" t="str">
        <v>T72081</v>
      </c>
      <c r="G2710" s="1">
        <v>1</v>
      </c>
      <c r="H2710" s="1">
        <v>1</v>
      </c>
      <c r="I2710" s="1">
        <v>0</v>
      </c>
      <c r="J2710" s="1" t="str">
        <v>Hyderabad</v>
      </c>
      <c r="K2710" s="1">
        <v>0</v>
      </c>
      <c r="L2710" s="1"/>
      <c r="M2710" s="1">
        <f t="shared" si="132"/>
        <v>7761.6</v>
      </c>
      <c r="N2710" s="1">
        <f t="shared" si="133"/>
        <v>7761.6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CTM-1172343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CTM-1172344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CTM-1172348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CTM-1172347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CTM-1172346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CTM-1172345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CTM-1172353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CTM-1172352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CTM-1172351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CTM-1172350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9280.48</v>
      </c>
      <c r="C2721" s="1" t="str">
        <v>D090425IN3313470G</v>
      </c>
      <c r="D2721" s="2">
        <v>45911</v>
      </c>
      <c r="E2721" s="2">
        <v>45913</v>
      </c>
      <c r="F2721" s="1" t="str">
        <v>CTM-1172349</v>
      </c>
      <c r="G2721" s="1">
        <v>1</v>
      </c>
      <c r="H2721" s="1">
        <v>1</v>
      </c>
      <c r="I2721" s="1">
        <v>0</v>
      </c>
      <c r="J2721" s="1" t="str">
        <v>Pune</v>
      </c>
      <c r="K2721" s="1">
        <v>0</v>
      </c>
      <c r="L2721" s="1"/>
      <c r="M2721" s="1">
        <f t="shared" si="132"/>
        <v>9280.48</v>
      </c>
      <c r="N2721" s="1">
        <f t="shared" si="133"/>
        <v>9280.48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CTM-1172803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12107.04</v>
      </c>
      <c r="C2723" s="1" t="str">
        <v>D090425IN3313470G</v>
      </c>
      <c r="D2723" s="2">
        <v>45911</v>
      </c>
      <c r="E2723" s="2">
        <v>45913</v>
      </c>
      <c r="F2723" s="1" t="str">
        <v>CTM-1172804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12107.04</v>
      </c>
      <c r="N2723" s="1">
        <f t="shared" si="133"/>
        <v>12107.04</v>
      </c>
      <c r="O2723" s="1">
        <f t="shared" si="134"/>
        <v>0</v>
      </c>
    </row>
    <row r="2724" spans="1:15" x14ac:dyDescent="0.25">
      <c r="A2724" s="1" t="str">
        <v>Dharmacon</v>
      </c>
      <c r="B2724" s="1">
        <v>11165.439999999999</v>
      </c>
      <c r="C2724" s="1" t="str">
        <v>D090425IN3313470G</v>
      </c>
      <c r="D2724" s="2">
        <v>45911</v>
      </c>
      <c r="E2724" s="2">
        <v>45913</v>
      </c>
      <c r="F2724" s="1" t="str">
        <v>CTM-1172805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11165.439999999999</v>
      </c>
      <c r="N2724" s="1">
        <f t="shared" si="133"/>
        <v>11165.439999999999</v>
      </c>
      <c r="O2724" s="1">
        <f t="shared" si="134"/>
        <v>0</v>
      </c>
    </row>
    <row r="2725" spans="1:15" x14ac:dyDescent="0.25">
      <c r="A2725" s="1" t="str">
        <v>Dharmacon</v>
      </c>
      <c r="B2725" s="1">
        <v>9280.48</v>
      </c>
      <c r="C2725" s="1" t="str">
        <v>D090425IN3313470G</v>
      </c>
      <c r="D2725" s="2">
        <v>45911</v>
      </c>
      <c r="E2725" s="2">
        <v>45913</v>
      </c>
      <c r="F2725" s="1" t="str">
        <v>CTM-1172806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9280.48</v>
      </c>
      <c r="N2725" s="1">
        <f t="shared" si="133"/>
        <v>9280.48</v>
      </c>
      <c r="O2725" s="1">
        <f t="shared" si="134"/>
        <v>0</v>
      </c>
    </row>
    <row r="2726" spans="1:15" x14ac:dyDescent="0.25">
      <c r="A2726" s="1" t="str">
        <v>Dharmacon</v>
      </c>
      <c r="B2726" s="1">
        <v>10222.08</v>
      </c>
      <c r="C2726" s="1" t="str">
        <v>D090425IN3313470G</v>
      </c>
      <c r="D2726" s="2">
        <v>45911</v>
      </c>
      <c r="E2726" s="2">
        <v>45913</v>
      </c>
      <c r="F2726" s="1" t="str">
        <v>CTM-1172807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10222.08</v>
      </c>
      <c r="N2726" s="1">
        <f t="shared" si="133"/>
        <v>10222.08</v>
      </c>
      <c r="O2726" s="1">
        <f t="shared" si="134"/>
        <v>0</v>
      </c>
    </row>
    <row r="2727" spans="1:15" x14ac:dyDescent="0.25">
      <c r="A2727" s="1" t="str">
        <v>Dharmacon</v>
      </c>
      <c r="B2727" s="1">
        <v>11165.439999999999</v>
      </c>
      <c r="C2727" s="1" t="str">
        <v>D090425IN3313470G</v>
      </c>
      <c r="D2727" s="2">
        <v>45911</v>
      </c>
      <c r="E2727" s="2">
        <v>45913</v>
      </c>
      <c r="F2727" s="1" t="str">
        <v>CTM-1172808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11165.439999999999</v>
      </c>
      <c r="N2727" s="1">
        <f t="shared" si="133"/>
        <v>11165.439999999999</v>
      </c>
      <c r="O2727" s="1">
        <f t="shared" si="134"/>
        <v>0</v>
      </c>
    </row>
    <row r="2728" spans="1:15" x14ac:dyDescent="0.25">
      <c r="A2728" s="1" t="str">
        <v>Dharmacon</v>
      </c>
      <c r="B2728" s="1">
        <v>24624.16</v>
      </c>
      <c r="C2728" s="1" t="str">
        <v>D090425IN3313470G</v>
      </c>
      <c r="D2728" s="2">
        <v>45911</v>
      </c>
      <c r="E2728" s="2">
        <v>45913</v>
      </c>
      <c r="F2728" s="1" t="str">
        <v>CTM-1172820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24624.16</v>
      </c>
      <c r="N2728" s="1">
        <f t="shared" si="133"/>
        <v>24624.16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CTM-1172821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23681.68</v>
      </c>
      <c r="C2730" s="1" t="str">
        <v>D090425IN3313470G</v>
      </c>
      <c r="D2730" s="2">
        <v>45911</v>
      </c>
      <c r="E2730" s="2">
        <v>45913</v>
      </c>
      <c r="F2730" s="1" t="str">
        <v>CTM-1172822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23681.68</v>
      </c>
      <c r="N2730" s="1">
        <f t="shared" si="133"/>
        <v>23681.68</v>
      </c>
      <c r="O2730" s="1">
        <f t="shared" si="134"/>
        <v>0</v>
      </c>
    </row>
    <row r="2731" spans="1:15" x14ac:dyDescent="0.25">
      <c r="A2731" s="1" t="str">
        <v>Dharmacon</v>
      </c>
      <c r="B2731" s="1">
        <v>9280.48</v>
      </c>
      <c r="C2731" s="1" t="str">
        <v>D090425IN3313470G</v>
      </c>
      <c r="D2731" s="2">
        <v>45911</v>
      </c>
      <c r="E2731" s="2">
        <v>45913</v>
      </c>
      <c r="F2731" s="1" t="str">
        <v>CTM-1172816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9280.48</v>
      </c>
      <c r="N2731" s="1">
        <f t="shared" si="133"/>
        <v>9280.48</v>
      </c>
      <c r="O2731" s="1">
        <f t="shared" si="134"/>
        <v>0</v>
      </c>
    </row>
    <row r="2732" spans="1:15" x14ac:dyDescent="0.25">
      <c r="A2732" s="1" t="str">
        <v>Dharmacon</v>
      </c>
      <c r="B2732" s="1">
        <v>13050.400000000001</v>
      </c>
      <c r="C2732" s="1" t="str">
        <v>D090425IN3313470G</v>
      </c>
      <c r="D2732" s="2">
        <v>45911</v>
      </c>
      <c r="E2732" s="2">
        <v>45913</v>
      </c>
      <c r="F2732" s="1" t="str">
        <v>CTM-1172817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13050.400000000001</v>
      </c>
      <c r="N2732" s="1">
        <f t="shared" si="133"/>
        <v>13050.400000000001</v>
      </c>
      <c r="O2732" s="1">
        <f t="shared" si="134"/>
        <v>0</v>
      </c>
    </row>
    <row r="2733" spans="1:15" x14ac:dyDescent="0.25">
      <c r="A2733" s="1" t="str">
        <v>Dharmacon</v>
      </c>
      <c r="B2733" s="1">
        <v>11165.439999999999</v>
      </c>
      <c r="C2733" s="1" t="str">
        <v>D090425IN3313470G</v>
      </c>
      <c r="D2733" s="2">
        <v>45911</v>
      </c>
      <c r="E2733" s="2">
        <v>45913</v>
      </c>
      <c r="F2733" s="1" t="str">
        <v>CTM-1172819</v>
      </c>
      <c r="G2733" s="1">
        <v>1</v>
      </c>
      <c r="H2733" s="1">
        <v>1</v>
      </c>
      <c r="I2733" s="1">
        <v>0</v>
      </c>
      <c r="J2733" s="1" t="str">
        <v>Delhi</v>
      </c>
      <c r="K2733" s="1">
        <v>0</v>
      </c>
      <c r="L2733" s="1"/>
      <c r="M2733" s="1">
        <f t="shared" si="132"/>
        <v>11165.439999999999</v>
      </c>
      <c r="N2733" s="1">
        <f t="shared" si="133"/>
        <v>11165.439999999999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L-017141-02-0005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32912</v>
      </c>
      <c r="C2735" s="1" t="str">
        <v>D090425IN3313470G</v>
      </c>
      <c r="D2735" s="2">
        <v>45911</v>
      </c>
      <c r="E2735" s="2">
        <v>45913</v>
      </c>
      <c r="F2735" s="1" t="str">
        <v>L-005280-00-0005</v>
      </c>
      <c r="G2735" s="1">
        <v>1</v>
      </c>
      <c r="H2735" s="1">
        <v>1</v>
      </c>
      <c r="I2735" s="1">
        <v>0</v>
      </c>
      <c r="J2735" s="1" t="str">
        <v>Hyderabad</v>
      </c>
      <c r="K2735" s="1">
        <v>0</v>
      </c>
      <c r="L2735" s="1"/>
      <c r="M2735" s="1">
        <f t="shared" si="132"/>
        <v>32912</v>
      </c>
      <c r="N2735" s="1">
        <f t="shared" si="133"/>
        <v>32912</v>
      </c>
      <c r="O2735" s="1">
        <f t="shared" si="134"/>
        <v>0</v>
      </c>
    </row>
    <row r="2736" spans="1:15" x14ac:dyDescent="0.25">
      <c r="A2736" s="1" t="str">
        <v>Dharmacon</v>
      </c>
      <c r="B2736" s="1">
        <v>51656</v>
      </c>
      <c r="C2736" s="1" t="str">
        <v>D090425IN3313470G</v>
      </c>
      <c r="D2736" s="2">
        <v>45911</v>
      </c>
      <c r="E2736" s="2">
        <v>45913</v>
      </c>
      <c r="F2736" s="1" t="str">
        <v>L-003400-00-0010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51656</v>
      </c>
      <c r="N2736" s="1">
        <f t="shared" si="133"/>
        <v>51656</v>
      </c>
      <c r="O2736" s="1">
        <f t="shared" si="134"/>
        <v>0</v>
      </c>
    </row>
    <row r="2737" spans="1:15" x14ac:dyDescent="0.25">
      <c r="A2737" s="1" t="str">
        <v>Dharmacon</v>
      </c>
      <c r="B2737" s="1">
        <v>16280</v>
      </c>
      <c r="C2737" s="1" t="str">
        <v>D090425IN3313470G</v>
      </c>
      <c r="D2737" s="2">
        <v>45911</v>
      </c>
      <c r="E2737" s="2">
        <v>45913</v>
      </c>
      <c r="F2737" s="1" t="str">
        <v>D-001810-10-05</v>
      </c>
      <c r="G2737" s="1">
        <v>1</v>
      </c>
      <c r="H2737" s="1">
        <v>1</v>
      </c>
      <c r="I2737" s="1">
        <v>0</v>
      </c>
      <c r="J2737" s="1" t="str">
        <v>Banglore</v>
      </c>
      <c r="K2737" s="1">
        <v>0</v>
      </c>
      <c r="L2737" s="1"/>
      <c r="M2737" s="1">
        <f t="shared" si="132"/>
        <v>16280</v>
      </c>
      <c r="N2737" s="1">
        <f t="shared" si="133"/>
        <v>16280</v>
      </c>
      <c r="O2737" s="1">
        <f t="shared" si="134"/>
        <v>0</v>
      </c>
    </row>
    <row r="2738" spans="1:15" x14ac:dyDescent="0.25">
      <c r="A2738" s="1" t="str">
        <v>Dharmacon</v>
      </c>
      <c r="B2738" s="1">
        <v>34584</v>
      </c>
      <c r="C2738" s="1" t="str">
        <v>D090425IN3313470G</v>
      </c>
      <c r="D2738" s="2">
        <v>45911</v>
      </c>
      <c r="E2738" s="2">
        <v>45913</v>
      </c>
      <c r="F2738" s="1" t="str">
        <v>T-2001-03</v>
      </c>
      <c r="G2738" s="1">
        <v>2</v>
      </c>
      <c r="H2738" s="1">
        <v>2</v>
      </c>
      <c r="I2738" s="1">
        <v>0</v>
      </c>
      <c r="J2738" s="1" t="str">
        <v>Delhi</v>
      </c>
      <c r="K2738" s="1">
        <v>0</v>
      </c>
      <c r="L2738" s="1"/>
      <c r="M2738" s="1">
        <f t="shared" si="132"/>
        <v>69168</v>
      </c>
      <c r="N2738" s="1">
        <f t="shared" si="133"/>
        <v>69168</v>
      </c>
      <c r="O2738" s="1">
        <f t="shared" si="134"/>
        <v>0</v>
      </c>
    </row>
    <row r="2739" spans="1:15" x14ac:dyDescent="0.25">
      <c r="A2739" s="1" t="str">
        <v>Dharmacon</v>
      </c>
      <c r="B2739" s="1">
        <v>264</v>
      </c>
      <c r="C2739" s="1" t="str">
        <v>D090425IN3313470G</v>
      </c>
      <c r="D2739" s="2">
        <v>45911</v>
      </c>
      <c r="E2739" s="2">
        <v>45913</v>
      </c>
      <c r="F2739" s="1" t="str">
        <v>MQ-050325-01-0002</v>
      </c>
      <c r="G2739" s="1">
        <v>1</v>
      </c>
      <c r="H2739" s="1">
        <v>1</v>
      </c>
      <c r="I2739" s="1">
        <v>0</v>
      </c>
      <c r="J2739" s="1" t="str">
        <v>Hyderabad</v>
      </c>
      <c r="K2739" s="1">
        <v>0</v>
      </c>
      <c r="L2739" s="1"/>
      <c r="M2739" s="1">
        <f t="shared" si="132"/>
        <v>264</v>
      </c>
      <c r="N2739" s="1">
        <f t="shared" si="133"/>
        <v>264</v>
      </c>
      <c r="O2739" s="1">
        <f t="shared" si="134"/>
        <v>0</v>
      </c>
    </row>
    <row r="2740" spans="1:15" x14ac:dyDescent="0.25">
      <c r="A2740" s="1" t="str">
        <v>Biotium</v>
      </c>
      <c r="B2740" s="1">
        <v>9222.4</v>
      </c>
      <c r="C2740" s="1" t="str">
        <v>I241032-IN</v>
      </c>
      <c r="D2740" s="2">
        <v>45912</v>
      </c>
      <c r="E2740" s="2">
        <v>45915</v>
      </c>
      <c r="F2740" s="1" t="str">
        <v>21003-1L</v>
      </c>
      <c r="G2740" s="1">
        <v>1</v>
      </c>
      <c r="H2740" s="1">
        <v>1</v>
      </c>
      <c r="I2740" s="1">
        <v>0</v>
      </c>
      <c r="J2740" s="1" t="str">
        <v>Mumbai</v>
      </c>
      <c r="K2740" s="1">
        <v>0</v>
      </c>
      <c r="L2740" s="1"/>
      <c r="M2740" s="1">
        <f t="shared" si="132"/>
        <v>9222.4</v>
      </c>
      <c r="N2740" s="1">
        <f t="shared" si="133"/>
        <v>9222.4</v>
      </c>
      <c r="O2740" s="1">
        <f t="shared" si="134"/>
        <v>0</v>
      </c>
    </row>
    <row r="2741" spans="1:15" x14ac:dyDescent="0.25">
      <c r="A2741" s="1" t="str">
        <v>Biotium</v>
      </c>
      <c r="B2741" s="1">
        <v>9926.4</v>
      </c>
      <c r="C2741" s="1" t="str">
        <v>I241032-IN</v>
      </c>
      <c r="D2741" s="2">
        <v>45912</v>
      </c>
      <c r="E2741" s="2">
        <v>45915</v>
      </c>
      <c r="F2741" s="1">
        <v>41003</v>
      </c>
      <c r="G2741" s="1">
        <v>4</v>
      </c>
      <c r="H2741" s="1">
        <v>0</v>
      </c>
      <c r="I2741" s="1">
        <v>4</v>
      </c>
      <c r="J2741" s="1" t="str">
        <v>STOCK</v>
      </c>
      <c r="K2741" s="1" t="str">
        <v>Stock</v>
      </c>
      <c r="L2741" s="1"/>
      <c r="M2741" s="1">
        <f t="shared" si="132"/>
        <v>39705.599999999999</v>
      </c>
      <c r="N2741" s="1">
        <f t="shared" si="133"/>
        <v>0</v>
      </c>
      <c r="O2741" s="1">
        <f t="shared" si="134"/>
        <v>39705.599999999999</v>
      </c>
    </row>
    <row r="2742" spans="1:15" x14ac:dyDescent="0.25">
      <c r="A2742" s="1" t="str">
        <v>BPS</v>
      </c>
      <c r="B2742" s="1">
        <v>505780</v>
      </c>
      <c r="C2742" s="1" t="str">
        <v>INV7267</v>
      </c>
      <c r="D2742" s="2">
        <v>45912</v>
      </c>
      <c r="E2742" s="2">
        <v>45916</v>
      </c>
      <c r="F2742" s="1">
        <v>78176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505780</v>
      </c>
      <c r="N2742" s="1">
        <f t="shared" si="133"/>
        <v>505780</v>
      </c>
      <c r="O2742" s="1">
        <f t="shared" si="134"/>
        <v>0</v>
      </c>
    </row>
    <row r="2743" spans="1:15" x14ac:dyDescent="0.25">
      <c r="A2743" s="1" t="str">
        <v>BPS</v>
      </c>
      <c r="B2743" s="1">
        <v>537900</v>
      </c>
      <c r="C2743" s="1" t="str">
        <v>INV7267</v>
      </c>
      <c r="D2743" s="2">
        <v>45912</v>
      </c>
      <c r="E2743" s="2">
        <v>45916</v>
      </c>
      <c r="F2743" s="1">
        <v>78589</v>
      </c>
      <c r="G2743" s="1">
        <v>1</v>
      </c>
      <c r="H2743" s="1">
        <v>1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537900</v>
      </c>
      <c r="N2743" s="1">
        <f t="shared" si="133"/>
        <v>537900</v>
      </c>
      <c r="O2743" s="1">
        <f t="shared" si="134"/>
        <v>0</v>
      </c>
    </row>
    <row r="2744" spans="1:15" x14ac:dyDescent="0.25">
      <c r="A2744" s="1" t="str">
        <v>BPS</v>
      </c>
      <c r="B2744" s="1">
        <v>440</v>
      </c>
      <c r="C2744" s="1" t="str">
        <v>INV7267</v>
      </c>
      <c r="D2744" s="2">
        <v>45912</v>
      </c>
      <c r="E2744" s="2">
        <v>45916</v>
      </c>
      <c r="F2744" s="1" t="str">
        <v>60187-1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1320</v>
      </c>
      <c r="N2744" s="1">
        <f t="shared" si="133"/>
        <v>1320</v>
      </c>
      <c r="O2744" s="1">
        <f t="shared" si="134"/>
        <v>0</v>
      </c>
    </row>
    <row r="2745" spans="1:15" x14ac:dyDescent="0.25">
      <c r="A2745" s="1" t="str">
        <v>BPS</v>
      </c>
      <c r="B2745" s="1">
        <v>34540</v>
      </c>
      <c r="C2745" s="1" t="str">
        <v>INV7267</v>
      </c>
      <c r="D2745" s="2">
        <v>45912</v>
      </c>
      <c r="E2745" s="2">
        <v>45916</v>
      </c>
      <c r="F2745" s="1" t="str">
        <v>79528-1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103620</v>
      </c>
      <c r="N2745" s="1">
        <f t="shared" si="133"/>
        <v>103620</v>
      </c>
      <c r="O2745" s="1">
        <f t="shared" si="134"/>
        <v>0</v>
      </c>
    </row>
    <row r="2746" spans="1:15" x14ac:dyDescent="0.25">
      <c r="A2746" s="1" t="str">
        <v>BPS</v>
      </c>
      <c r="B2746" s="1">
        <v>36520</v>
      </c>
      <c r="C2746" s="1" t="str">
        <v>INV7267</v>
      </c>
      <c r="D2746" s="2">
        <v>45912</v>
      </c>
      <c r="E2746" s="2">
        <v>45916</v>
      </c>
      <c r="F2746" s="1" t="str">
        <v>79544-1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109560</v>
      </c>
      <c r="N2746" s="1">
        <f t="shared" si="133"/>
        <v>109560</v>
      </c>
      <c r="O2746" s="1">
        <f t="shared" si="134"/>
        <v>0</v>
      </c>
    </row>
    <row r="2747" spans="1:15" x14ac:dyDescent="0.25">
      <c r="A2747" s="1" t="str">
        <v>BPS</v>
      </c>
      <c r="B2747" s="1">
        <v>14520</v>
      </c>
      <c r="C2747" s="1" t="str">
        <v>INV7267</v>
      </c>
      <c r="D2747" s="2">
        <v>45912</v>
      </c>
      <c r="E2747" s="2">
        <v>45916</v>
      </c>
      <c r="F2747" s="1" t="str">
        <v>79796-2-Cell</v>
      </c>
      <c r="G2747" s="1">
        <v>3</v>
      </c>
      <c r="H2747" s="1">
        <v>3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43560</v>
      </c>
      <c r="N2747" s="1">
        <f t="shared" si="133"/>
        <v>43560</v>
      </c>
      <c r="O2747" s="1">
        <f t="shared" si="134"/>
        <v>0</v>
      </c>
    </row>
    <row r="2748" spans="1:15" x14ac:dyDescent="0.25">
      <c r="A2748" s="1" t="str">
        <v>BPS</v>
      </c>
      <c r="B2748" s="1">
        <v>45980</v>
      </c>
      <c r="C2748" s="1" t="str">
        <v>INV7267</v>
      </c>
      <c r="D2748" s="2">
        <v>45912</v>
      </c>
      <c r="E2748" s="2">
        <v>45916</v>
      </c>
      <c r="F2748" s="1" t="str">
        <v>60690-2</v>
      </c>
      <c r="G2748" s="1">
        <v>5</v>
      </c>
      <c r="H2748" s="1">
        <v>5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229900</v>
      </c>
      <c r="N2748" s="1">
        <f t="shared" si="133"/>
        <v>229900</v>
      </c>
      <c r="O2748" s="1">
        <f t="shared" si="134"/>
        <v>0</v>
      </c>
    </row>
    <row r="2749" spans="1:15" x14ac:dyDescent="0.25">
      <c r="A2749" s="1" t="str">
        <v>BPS</v>
      </c>
      <c r="B2749" s="1">
        <v>27280</v>
      </c>
      <c r="C2749" s="1" t="str">
        <v>INV7267</v>
      </c>
      <c r="D2749" s="2">
        <v>45912</v>
      </c>
      <c r="E2749" s="2">
        <v>45916</v>
      </c>
      <c r="F2749" s="1">
        <v>79700</v>
      </c>
      <c r="G2749" s="1">
        <v>1</v>
      </c>
      <c r="H2749" s="1">
        <v>1</v>
      </c>
      <c r="I2749" s="1">
        <v>0</v>
      </c>
      <c r="J2749" s="1" t="str">
        <v>JAIPUR</v>
      </c>
      <c r="K2749" s="1">
        <v>0</v>
      </c>
      <c r="L2749" s="1"/>
      <c r="M2749" s="1">
        <f t="shared" si="132"/>
        <v>27280</v>
      </c>
      <c r="N2749" s="1">
        <f t="shared" si="133"/>
        <v>27280</v>
      </c>
      <c r="O2749" s="1">
        <f t="shared" si="134"/>
        <v>0</v>
      </c>
    </row>
    <row r="2750" spans="1:15" x14ac:dyDescent="0.25">
      <c r="A2750" s="1" t="str">
        <v>BPS</v>
      </c>
      <c r="B2750" s="1">
        <v>13420</v>
      </c>
      <c r="C2750" s="1" t="str">
        <v>INV7267</v>
      </c>
      <c r="D2750" s="2">
        <v>45912</v>
      </c>
      <c r="E2750" s="2">
        <v>45916</v>
      </c>
      <c r="F2750" s="1" t="str">
        <v>102006-1</v>
      </c>
      <c r="G2750" s="1">
        <v>1</v>
      </c>
      <c r="H2750" s="1">
        <v>1</v>
      </c>
      <c r="I2750" s="1">
        <v>0</v>
      </c>
      <c r="J2750" s="1" t="str">
        <v>DELHI</v>
      </c>
      <c r="K2750" s="1">
        <v>0</v>
      </c>
      <c r="L2750" s="1"/>
      <c r="M2750" s="1">
        <f t="shared" si="132"/>
        <v>13420</v>
      </c>
      <c r="N2750" s="1">
        <f t="shared" si="133"/>
        <v>13420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SE2619T-2-1.5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HOEFER</v>
      </c>
      <c r="B2752" s="1">
        <v>0</v>
      </c>
      <c r="C2752" s="1" t="str">
        <v>Sample</v>
      </c>
      <c r="D2752" s="2">
        <v>45912</v>
      </c>
      <c r="E2752" s="2">
        <v>45916</v>
      </c>
      <c r="F2752" s="1" t="str">
        <v>SE211A-10-1.5</v>
      </c>
      <c r="G2752" s="1">
        <v>1</v>
      </c>
      <c r="H2752" s="1">
        <v>0</v>
      </c>
      <c r="I2752" s="1">
        <v>1</v>
      </c>
      <c r="J2752" s="1" t="str">
        <v>Delhi</v>
      </c>
      <c r="K2752" s="1" t="str">
        <v>Sample</v>
      </c>
      <c r="L2752" s="1"/>
      <c r="M2752" s="1">
        <f t="shared" si="132"/>
        <v>0</v>
      </c>
      <c r="N2752" s="1">
        <f t="shared" si="133"/>
        <v>0</v>
      </c>
      <c r="O2752" s="1">
        <f t="shared" si="134"/>
        <v>0</v>
      </c>
    </row>
    <row r="2753" spans="1:15" x14ac:dyDescent="0.25">
      <c r="A2753" s="1" t="str">
        <v>MABTECH</v>
      </c>
      <c r="B2753" s="1">
        <v>12038.400000000001</v>
      </c>
      <c r="C2753" s="1">
        <v>44825</v>
      </c>
      <c r="D2753" s="2">
        <v>45911</v>
      </c>
      <c r="E2753" s="2">
        <v>45916</v>
      </c>
      <c r="F2753" s="1" t="str">
        <v>3617-1</v>
      </c>
      <c r="G2753" s="1">
        <v>4</v>
      </c>
      <c r="H2753" s="1">
        <v>4</v>
      </c>
      <c r="I2753" s="1">
        <v>0</v>
      </c>
      <c r="J2753" s="1" t="str">
        <v>Banglore</v>
      </c>
      <c r="K2753" s="1">
        <v>0</v>
      </c>
      <c r="L2753" s="1"/>
      <c r="M2753" s="1">
        <f t="shared" si="132"/>
        <v>48153.600000000006</v>
      </c>
      <c r="N2753" s="1">
        <f t="shared" si="133"/>
        <v>48153.600000000006</v>
      </c>
      <c r="O2753" s="1">
        <f t="shared" si="134"/>
        <v>0</v>
      </c>
    </row>
    <row r="2754" spans="1:15" x14ac:dyDescent="0.25">
      <c r="A2754" s="1" t="str">
        <v>MABTECH</v>
      </c>
      <c r="B2754" s="1">
        <v>14080</v>
      </c>
      <c r="C2754" s="1">
        <v>44825</v>
      </c>
      <c r="D2754" s="2">
        <v>45911</v>
      </c>
      <c r="E2754" s="2">
        <v>45916</v>
      </c>
      <c r="F2754" s="1" t="str">
        <v>3660-1</v>
      </c>
      <c r="G2754" s="1">
        <v>4</v>
      </c>
      <c r="H2754" s="1">
        <v>4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56320</v>
      </c>
      <c r="N2754" s="1">
        <f t="shared" si="133"/>
        <v>56320</v>
      </c>
      <c r="O2754" s="1">
        <f t="shared" si="134"/>
        <v>0</v>
      </c>
    </row>
    <row r="2755" spans="1:15" x14ac:dyDescent="0.25">
      <c r="A2755" s="1" t="str">
        <v>MABTECH</v>
      </c>
      <c r="B2755" s="1">
        <v>60060</v>
      </c>
      <c r="C2755" s="1">
        <v>44825</v>
      </c>
      <c r="D2755" s="2">
        <v>45911</v>
      </c>
      <c r="E2755" s="2">
        <v>45916</v>
      </c>
      <c r="F2755" s="1" t="str">
        <v>FSP-3145-2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60060</v>
      </c>
      <c r="N2755" s="1">
        <f t="shared" si="133"/>
        <v>60060</v>
      </c>
      <c r="O2755" s="1">
        <f t="shared" si="134"/>
        <v>0</v>
      </c>
    </row>
    <row r="2756" spans="1:15" x14ac:dyDescent="0.25">
      <c r="A2756" s="1" t="str">
        <v>BioLegend</v>
      </c>
      <c r="B2756" s="1">
        <v>14907.2</v>
      </c>
      <c r="C2756" s="1" t="str">
        <v>EED118999</v>
      </c>
      <c r="D2756" s="2">
        <v>45912</v>
      </c>
      <c r="E2756" s="2">
        <v>45918</v>
      </c>
      <c r="F2756" s="1">
        <v>100222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14907.2</v>
      </c>
      <c r="N2756" s="1">
        <f t="shared" si="133"/>
        <v>14907.2</v>
      </c>
      <c r="O2756" s="1">
        <f t="shared" si="134"/>
        <v>0</v>
      </c>
    </row>
    <row r="2757" spans="1:15" x14ac:dyDescent="0.25">
      <c r="A2757" s="1" t="str">
        <v>BioLegend</v>
      </c>
      <c r="B2757" s="1">
        <v>20394</v>
      </c>
      <c r="C2757" s="1" t="str">
        <v>EED118999</v>
      </c>
      <c r="D2757" s="2">
        <v>45912</v>
      </c>
      <c r="E2757" s="2">
        <v>45918</v>
      </c>
      <c r="F2757" s="1">
        <v>101243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20394</v>
      </c>
      <c r="N2757" s="1">
        <f t="shared" si="133"/>
        <v>20394</v>
      </c>
      <c r="O2757" s="1">
        <f t="shared" si="134"/>
        <v>0</v>
      </c>
    </row>
    <row r="2758" spans="1:15" x14ac:dyDescent="0.25">
      <c r="A2758" s="1" t="str">
        <v>BioLegend</v>
      </c>
      <c r="B2758" s="1">
        <v>19958.400000000001</v>
      </c>
      <c r="C2758" s="1" t="str">
        <v>EED118999</v>
      </c>
      <c r="D2758" s="2">
        <v>45912</v>
      </c>
      <c r="E2758" s="2">
        <v>45918</v>
      </c>
      <c r="F2758" s="1">
        <v>103056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19958.400000000001</v>
      </c>
      <c r="N2758" s="1">
        <f t="shared" si="133"/>
        <v>19958.400000000001</v>
      </c>
      <c r="O2758" s="1">
        <f t="shared" si="134"/>
        <v>0</v>
      </c>
    </row>
    <row r="2759" spans="1:15" x14ac:dyDescent="0.25">
      <c r="A2759" s="1" t="str">
        <v>BioLegend</v>
      </c>
      <c r="B2759" s="1">
        <v>18972.8</v>
      </c>
      <c r="C2759" s="1" t="str">
        <v>EED118999</v>
      </c>
      <c r="D2759" s="2">
        <v>45912</v>
      </c>
      <c r="E2759" s="2">
        <v>45918</v>
      </c>
      <c r="F2759" s="1">
        <v>106310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18972.8</v>
      </c>
      <c r="N2759" s="1">
        <f t="shared" si="133"/>
        <v>18972.8</v>
      </c>
      <c r="O2759" s="1">
        <f t="shared" si="134"/>
        <v>0</v>
      </c>
    </row>
    <row r="2760" spans="1:15" x14ac:dyDescent="0.25">
      <c r="A2760" s="1" t="str">
        <v>BioLegend</v>
      </c>
      <c r="B2760" s="1">
        <v>15642</v>
      </c>
      <c r="C2760" s="1" t="str">
        <v>EED118999</v>
      </c>
      <c r="D2760" s="2">
        <v>45912</v>
      </c>
      <c r="E2760" s="2">
        <v>45918</v>
      </c>
      <c r="F2760" s="1">
        <v>107632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15642</v>
      </c>
      <c r="N2760" s="1">
        <f t="shared" si="133"/>
        <v>15642</v>
      </c>
      <c r="O2760" s="1">
        <f t="shared" si="134"/>
        <v>0</v>
      </c>
    </row>
    <row r="2761" spans="1:15" x14ac:dyDescent="0.25">
      <c r="A2761" s="1" t="str">
        <v>BioLegend</v>
      </c>
      <c r="B2761" s="1">
        <v>3326.3999999999996</v>
      </c>
      <c r="C2761" s="1" t="str">
        <v>EED118999</v>
      </c>
      <c r="D2761" s="2">
        <v>45912</v>
      </c>
      <c r="E2761" s="2">
        <v>45918</v>
      </c>
      <c r="F2761" s="1">
        <v>115505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3326.3999999999996</v>
      </c>
      <c r="N2761" s="1">
        <f t="shared" si="133"/>
        <v>3326.3999999999996</v>
      </c>
      <c r="O2761" s="1">
        <f t="shared" si="134"/>
        <v>0</v>
      </c>
    </row>
    <row r="2762" spans="1:15" x14ac:dyDescent="0.25">
      <c r="A2762" s="1" t="str">
        <v>BioLegend</v>
      </c>
      <c r="B2762" s="1">
        <v>14229.599999999999</v>
      </c>
      <c r="C2762" s="1" t="str">
        <v>EED118999</v>
      </c>
      <c r="D2762" s="2">
        <v>45912</v>
      </c>
      <c r="E2762" s="2">
        <v>45918</v>
      </c>
      <c r="F2762" s="1">
        <v>117318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14229.599999999999</v>
      </c>
      <c r="N2762" s="1">
        <f t="shared" ref="N2762:N2825" si="136">H2762*B2762</f>
        <v>14229.599999999999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19998</v>
      </c>
      <c r="C2763" s="1" t="str">
        <v>EED118999</v>
      </c>
      <c r="D2763" s="2">
        <v>45912</v>
      </c>
      <c r="E2763" s="2">
        <v>45918</v>
      </c>
      <c r="F2763" s="1">
        <v>119721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19998</v>
      </c>
      <c r="N2763" s="1">
        <f t="shared" si="136"/>
        <v>19998</v>
      </c>
      <c r="O2763" s="1">
        <f t="shared" si="137"/>
        <v>0</v>
      </c>
    </row>
    <row r="2764" spans="1:15" x14ac:dyDescent="0.25">
      <c r="A2764" s="1" t="str">
        <v>BioLegend</v>
      </c>
      <c r="B2764" s="1">
        <v>14106.400000000001</v>
      </c>
      <c r="C2764" s="1" t="str">
        <v>EED118999</v>
      </c>
      <c r="D2764" s="2">
        <v>45912</v>
      </c>
      <c r="E2764" s="2">
        <v>45918</v>
      </c>
      <c r="F2764" s="1">
        <v>121610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14106.400000000001</v>
      </c>
      <c r="N2764" s="1">
        <f t="shared" si="136"/>
        <v>14106.400000000001</v>
      </c>
      <c r="O2764" s="1">
        <f t="shared" si="137"/>
        <v>0</v>
      </c>
    </row>
    <row r="2765" spans="1:15" x14ac:dyDescent="0.25">
      <c r="A2765" s="1" t="str">
        <v>BioLegend</v>
      </c>
      <c r="B2765" s="1">
        <v>2648.8</v>
      </c>
      <c r="C2765" s="1" t="str">
        <v>EED118999</v>
      </c>
      <c r="D2765" s="2">
        <v>45912</v>
      </c>
      <c r="E2765" s="2">
        <v>45918</v>
      </c>
      <c r="F2765" s="1">
        <v>123109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2648.8</v>
      </c>
      <c r="N2765" s="1">
        <f t="shared" si="136"/>
        <v>2648.8</v>
      </c>
      <c r="O2765" s="1">
        <f t="shared" si="137"/>
        <v>0</v>
      </c>
    </row>
    <row r="2766" spans="1:15" x14ac:dyDescent="0.25">
      <c r="A2766" s="1" t="str">
        <v>BioLegend</v>
      </c>
      <c r="B2766" s="1">
        <v>19602</v>
      </c>
      <c r="C2766" s="1" t="str">
        <v>EED118999</v>
      </c>
      <c r="D2766" s="2">
        <v>45912</v>
      </c>
      <c r="E2766" s="2">
        <v>45918</v>
      </c>
      <c r="F2766" s="1">
        <v>125219</v>
      </c>
      <c r="G2766" s="1">
        <v>2</v>
      </c>
      <c r="H2766" s="1">
        <v>2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39204</v>
      </c>
      <c r="N2766" s="1">
        <f t="shared" si="136"/>
        <v>39204</v>
      </c>
      <c r="O2766" s="1">
        <f t="shared" si="137"/>
        <v>0</v>
      </c>
    </row>
    <row r="2767" spans="1:15" x14ac:dyDescent="0.25">
      <c r="A2767" s="1" t="str">
        <v>BioLegend</v>
      </c>
      <c r="B2767" s="1">
        <v>8377.6</v>
      </c>
      <c r="C2767" s="1" t="str">
        <v>EED118999</v>
      </c>
      <c r="D2767" s="2">
        <v>45912</v>
      </c>
      <c r="E2767" s="2">
        <v>45918</v>
      </c>
      <c r="F2767" s="1">
        <v>127647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8377.6</v>
      </c>
      <c r="N2767" s="1">
        <f t="shared" si="136"/>
        <v>8377.6</v>
      </c>
      <c r="O2767" s="1">
        <f t="shared" si="137"/>
        <v>0</v>
      </c>
    </row>
    <row r="2768" spans="1:15" x14ac:dyDescent="0.25">
      <c r="A2768" s="1" t="str">
        <v>BioLegend</v>
      </c>
      <c r="B2768" s="1">
        <v>17617.599999999999</v>
      </c>
      <c r="C2768" s="1" t="str">
        <v>EED118999</v>
      </c>
      <c r="D2768" s="2">
        <v>45912</v>
      </c>
      <c r="E2768" s="2">
        <v>45918</v>
      </c>
      <c r="F2768" s="1">
        <v>128016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17617.599999999999</v>
      </c>
      <c r="N2768" s="1">
        <f t="shared" si="136"/>
        <v>17617.599999999999</v>
      </c>
      <c r="O2768" s="1">
        <f t="shared" si="137"/>
        <v>0</v>
      </c>
    </row>
    <row r="2769" spans="1:15" x14ac:dyDescent="0.25">
      <c r="A2769" s="1" t="str">
        <v>BioLegend</v>
      </c>
      <c r="B2769" s="1">
        <v>18664.8</v>
      </c>
      <c r="C2769" s="1" t="str">
        <v>EED118999</v>
      </c>
      <c r="D2769" s="2">
        <v>45912</v>
      </c>
      <c r="E2769" s="2">
        <v>45918</v>
      </c>
      <c r="F2769" s="1">
        <v>133518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18664.8</v>
      </c>
      <c r="N2769" s="1">
        <f t="shared" si="136"/>
        <v>18664.8</v>
      </c>
      <c r="O2769" s="1">
        <f t="shared" si="137"/>
        <v>0</v>
      </c>
    </row>
    <row r="2770" spans="1:15" x14ac:dyDescent="0.25">
      <c r="A2770" s="1" t="str">
        <v>BioLegend</v>
      </c>
      <c r="B2770" s="1">
        <v>17094</v>
      </c>
      <c r="C2770" s="1" t="str">
        <v>EED118999</v>
      </c>
      <c r="D2770" s="2">
        <v>45912</v>
      </c>
      <c r="E2770" s="2">
        <v>45918</v>
      </c>
      <c r="F2770" s="1">
        <v>135221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17094</v>
      </c>
      <c r="N2770" s="1">
        <f t="shared" si="136"/>
        <v>17094</v>
      </c>
      <c r="O2770" s="1">
        <f t="shared" si="137"/>
        <v>0</v>
      </c>
    </row>
    <row r="2771" spans="1:15" x14ac:dyDescent="0.25">
      <c r="A2771" s="1" t="str">
        <v>BioLegend</v>
      </c>
      <c r="B2771" s="1">
        <v>22792</v>
      </c>
      <c r="C2771" s="1" t="str">
        <v>EED118999</v>
      </c>
      <c r="D2771" s="2">
        <v>45912</v>
      </c>
      <c r="E2771" s="2">
        <v>45918</v>
      </c>
      <c r="F2771" s="1">
        <v>149014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22792</v>
      </c>
      <c r="N2771" s="1">
        <f t="shared" si="136"/>
        <v>22792</v>
      </c>
      <c r="O2771" s="1">
        <f t="shared" si="137"/>
        <v>0</v>
      </c>
    </row>
    <row r="2772" spans="1:15" x14ac:dyDescent="0.25">
      <c r="A2772" s="1" t="str">
        <v>BioLegend</v>
      </c>
      <c r="B2772" s="1">
        <v>17820</v>
      </c>
      <c r="C2772" s="1" t="str">
        <v>EED118999</v>
      </c>
      <c r="D2772" s="2">
        <v>45912</v>
      </c>
      <c r="E2772" s="2">
        <v>45918</v>
      </c>
      <c r="F2772" s="1">
        <v>154319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17820</v>
      </c>
      <c r="N2772" s="1">
        <f t="shared" si="136"/>
        <v>17820</v>
      </c>
      <c r="O2772" s="1">
        <f t="shared" si="137"/>
        <v>0</v>
      </c>
    </row>
    <row r="2773" spans="1:15" x14ac:dyDescent="0.25">
      <c r="A2773" s="1" t="str">
        <v>BioLegend</v>
      </c>
      <c r="B2773" s="1">
        <v>20636</v>
      </c>
      <c r="C2773" s="1" t="str">
        <v>EED118999</v>
      </c>
      <c r="D2773" s="2">
        <v>45912</v>
      </c>
      <c r="E2773" s="2">
        <v>45918</v>
      </c>
      <c r="F2773" s="1">
        <v>156104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20636</v>
      </c>
      <c r="N2773" s="1">
        <f t="shared" si="136"/>
        <v>20636</v>
      </c>
      <c r="O2773" s="1">
        <f t="shared" si="137"/>
        <v>0</v>
      </c>
    </row>
    <row r="2774" spans="1:15" x14ac:dyDescent="0.25">
      <c r="A2774" s="1" t="str">
        <v>BioLegend</v>
      </c>
      <c r="B2774" s="1">
        <v>18480</v>
      </c>
      <c r="C2774" s="1" t="str">
        <v>EED118999</v>
      </c>
      <c r="D2774" s="2">
        <v>45912</v>
      </c>
      <c r="E2774" s="2">
        <v>45918</v>
      </c>
      <c r="F2774" s="1">
        <v>156543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18480</v>
      </c>
      <c r="N2774" s="1">
        <f t="shared" si="136"/>
        <v>18480</v>
      </c>
      <c r="O2774" s="1">
        <f t="shared" si="137"/>
        <v>0</v>
      </c>
    </row>
    <row r="2775" spans="1:15" x14ac:dyDescent="0.25">
      <c r="A2775" s="1" t="str">
        <v>BioLegend</v>
      </c>
      <c r="B2775" s="1">
        <v>12936</v>
      </c>
      <c r="C2775" s="1" t="str">
        <v>EED118999</v>
      </c>
      <c r="D2775" s="2">
        <v>45912</v>
      </c>
      <c r="E2775" s="2">
        <v>45918</v>
      </c>
      <c r="F2775" s="1">
        <v>161214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12936</v>
      </c>
      <c r="N2775" s="1">
        <f t="shared" si="136"/>
        <v>12936</v>
      </c>
      <c r="O2775" s="1">
        <f t="shared" si="137"/>
        <v>0</v>
      </c>
    </row>
    <row r="2776" spans="1:15" x14ac:dyDescent="0.25">
      <c r="A2776" s="1" t="str">
        <v>BioLegend</v>
      </c>
      <c r="B2776" s="1">
        <v>7946.4</v>
      </c>
      <c r="C2776" s="1" t="str">
        <v>EED118999</v>
      </c>
      <c r="D2776" s="2">
        <v>45912</v>
      </c>
      <c r="E2776" s="2">
        <v>45918</v>
      </c>
      <c r="F2776" s="1">
        <v>302645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7946.4</v>
      </c>
      <c r="N2776" s="1">
        <f t="shared" si="136"/>
        <v>7946.4</v>
      </c>
      <c r="O2776" s="1">
        <f t="shared" si="137"/>
        <v>0</v>
      </c>
    </row>
    <row r="2777" spans="1:15" x14ac:dyDescent="0.25">
      <c r="A2777" s="1" t="str">
        <v>BioLegend</v>
      </c>
      <c r="B2777" s="1">
        <v>13068</v>
      </c>
      <c r="C2777" s="1" t="str">
        <v>EED118999</v>
      </c>
      <c r="D2777" s="2">
        <v>45912</v>
      </c>
      <c r="E2777" s="2">
        <v>45918</v>
      </c>
      <c r="F2777" s="1">
        <v>304035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13068</v>
      </c>
      <c r="N2777" s="1">
        <f t="shared" si="136"/>
        <v>13068</v>
      </c>
      <c r="O2777" s="1">
        <f t="shared" si="137"/>
        <v>0</v>
      </c>
    </row>
    <row r="2778" spans="1:15" x14ac:dyDescent="0.25">
      <c r="A2778" s="1" t="str">
        <v>BioLegend</v>
      </c>
      <c r="B2778" s="1">
        <v>14520</v>
      </c>
      <c r="C2778" s="1" t="str">
        <v>EED118999</v>
      </c>
      <c r="D2778" s="2">
        <v>45912</v>
      </c>
      <c r="E2778" s="2">
        <v>45918</v>
      </c>
      <c r="F2778" s="1">
        <v>310933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14520</v>
      </c>
      <c r="N2778" s="1">
        <f t="shared" si="136"/>
        <v>14520</v>
      </c>
      <c r="O2778" s="1">
        <f t="shared" si="137"/>
        <v>0</v>
      </c>
    </row>
    <row r="2779" spans="1:15" x14ac:dyDescent="0.25">
      <c r="A2779" s="1" t="str">
        <v>BioLegend</v>
      </c>
      <c r="B2779" s="1">
        <v>7638.4</v>
      </c>
      <c r="C2779" s="1" t="str">
        <v>EED118999</v>
      </c>
      <c r="D2779" s="2">
        <v>45912</v>
      </c>
      <c r="E2779" s="2">
        <v>45918</v>
      </c>
      <c r="F2779" s="1">
        <v>317417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7638.4</v>
      </c>
      <c r="N2779" s="1">
        <f t="shared" si="136"/>
        <v>7638.4</v>
      </c>
      <c r="O2779" s="1">
        <f t="shared" si="137"/>
        <v>0</v>
      </c>
    </row>
    <row r="2780" spans="1:15" x14ac:dyDescent="0.25">
      <c r="A2780" s="1" t="str">
        <v>BioLegend</v>
      </c>
      <c r="B2780" s="1">
        <v>7330.4</v>
      </c>
      <c r="C2780" s="1" t="str">
        <v>EED118999</v>
      </c>
      <c r="D2780" s="2">
        <v>45912</v>
      </c>
      <c r="E2780" s="2">
        <v>45918</v>
      </c>
      <c r="F2780" s="1">
        <v>364102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7330.4</v>
      </c>
      <c r="N2780" s="1">
        <f t="shared" si="136"/>
        <v>7330.4</v>
      </c>
      <c r="O2780" s="1">
        <f t="shared" si="137"/>
        <v>0</v>
      </c>
    </row>
    <row r="2781" spans="1:15" x14ac:dyDescent="0.25">
      <c r="A2781" s="1" t="str">
        <v>BioLegend</v>
      </c>
      <c r="B2781" s="1">
        <v>37884</v>
      </c>
      <c r="C2781" s="1" t="str">
        <v>EED118999</v>
      </c>
      <c r="D2781" s="2">
        <v>45912</v>
      </c>
      <c r="E2781" s="2">
        <v>45918</v>
      </c>
      <c r="F2781" s="1">
        <v>422604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37884</v>
      </c>
      <c r="N2781" s="1">
        <f t="shared" si="136"/>
        <v>37884</v>
      </c>
      <c r="O2781" s="1">
        <f t="shared" si="137"/>
        <v>0</v>
      </c>
    </row>
    <row r="2782" spans="1:15" x14ac:dyDescent="0.25">
      <c r="A2782" s="1" t="str">
        <v>BioLegend</v>
      </c>
      <c r="B2782" s="1">
        <v>17001.600000000002</v>
      </c>
      <c r="C2782" s="1" t="str">
        <v>EED118999</v>
      </c>
      <c r="D2782" s="2">
        <v>45912</v>
      </c>
      <c r="E2782" s="2">
        <v>45918</v>
      </c>
      <c r="F2782" s="1">
        <v>426803</v>
      </c>
      <c r="G2782" s="1">
        <v>3</v>
      </c>
      <c r="H2782" s="1">
        <v>3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51004.800000000003</v>
      </c>
      <c r="N2782" s="1">
        <f t="shared" si="136"/>
        <v>51004.800000000003</v>
      </c>
      <c r="O2782" s="1">
        <f t="shared" si="137"/>
        <v>0</v>
      </c>
    </row>
    <row r="2783" spans="1:15" x14ac:dyDescent="0.25">
      <c r="A2783" s="1" t="str">
        <v>BioLegend</v>
      </c>
      <c r="B2783" s="1">
        <v>18678</v>
      </c>
      <c r="C2783" s="1" t="str">
        <v>EED118999</v>
      </c>
      <c r="D2783" s="2">
        <v>45912</v>
      </c>
      <c r="E2783" s="2">
        <v>45918</v>
      </c>
      <c r="F2783" s="1">
        <v>505836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18678</v>
      </c>
      <c r="N2783" s="1">
        <f t="shared" si="136"/>
        <v>18678</v>
      </c>
      <c r="O2783" s="1">
        <f t="shared" si="137"/>
        <v>0</v>
      </c>
    </row>
    <row r="2784" spans="1:15" x14ac:dyDescent="0.25">
      <c r="A2784" s="1" t="str">
        <v>BioLegend</v>
      </c>
      <c r="B2784" s="1">
        <v>12135.2</v>
      </c>
      <c r="C2784" s="1" t="str">
        <v>EED118999</v>
      </c>
      <c r="D2784" s="2">
        <v>45912</v>
      </c>
      <c r="E2784" s="2">
        <v>45918</v>
      </c>
      <c r="F2784" s="1">
        <v>506304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12135.2</v>
      </c>
      <c r="N2784" s="1">
        <f t="shared" si="136"/>
        <v>12135.2</v>
      </c>
      <c r="O2784" s="1">
        <f t="shared" si="137"/>
        <v>0</v>
      </c>
    </row>
    <row r="2785" spans="1:15" x14ac:dyDescent="0.25">
      <c r="A2785" s="1" t="str">
        <v>BioLegend</v>
      </c>
      <c r="B2785" s="1">
        <v>30738.400000000001</v>
      </c>
      <c r="C2785" s="1" t="str">
        <v>EED118999</v>
      </c>
      <c r="D2785" s="2">
        <v>45912</v>
      </c>
      <c r="E2785" s="2">
        <v>45918</v>
      </c>
      <c r="F2785" s="1">
        <v>576406</v>
      </c>
      <c r="G2785" s="1">
        <v>1</v>
      </c>
      <c r="H2785" s="1">
        <v>1</v>
      </c>
      <c r="I2785" s="1">
        <v>0</v>
      </c>
      <c r="J2785" s="1" t="str">
        <v>Delhi</v>
      </c>
      <c r="K2785" s="1">
        <v>0</v>
      </c>
      <c r="L2785" s="1"/>
      <c r="M2785" s="1">
        <f t="shared" si="135"/>
        <v>30738.400000000001</v>
      </c>
      <c r="N2785" s="1">
        <f t="shared" si="136"/>
        <v>30738.400000000001</v>
      </c>
      <c r="O2785" s="1">
        <f t="shared" si="137"/>
        <v>0</v>
      </c>
    </row>
    <row r="2786" spans="1:15" x14ac:dyDescent="0.25">
      <c r="A2786" s="1" t="str">
        <v>BioLegend</v>
      </c>
      <c r="B2786" s="1">
        <v>10656.8</v>
      </c>
      <c r="C2786" s="1" t="str">
        <v>EED118995</v>
      </c>
      <c r="D2786" s="2">
        <v>45912</v>
      </c>
      <c r="E2786" s="2">
        <v>45918</v>
      </c>
      <c r="F2786" s="1">
        <v>101208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10656.8</v>
      </c>
      <c r="N2786" s="1">
        <f t="shared" si="136"/>
        <v>10656.8</v>
      </c>
      <c r="O2786" s="1">
        <f t="shared" si="137"/>
        <v>0</v>
      </c>
    </row>
    <row r="2787" spans="1:15" x14ac:dyDescent="0.25">
      <c r="A2787" s="1" t="str">
        <v>BioLegend</v>
      </c>
      <c r="B2787" s="1">
        <v>14106.400000000001</v>
      </c>
      <c r="C2787" s="1" t="str">
        <v>EED118995</v>
      </c>
      <c r="D2787" s="2">
        <v>45912</v>
      </c>
      <c r="E2787" s="2">
        <v>45918</v>
      </c>
      <c r="F2787" s="1">
        <v>101320</v>
      </c>
      <c r="G2787" s="1">
        <v>2</v>
      </c>
      <c r="H2787" s="1">
        <v>2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28212.800000000003</v>
      </c>
      <c r="N2787" s="1">
        <f t="shared" si="136"/>
        <v>28212.800000000003</v>
      </c>
      <c r="O2787" s="1">
        <f t="shared" si="137"/>
        <v>0</v>
      </c>
    </row>
    <row r="2788" spans="1:15" x14ac:dyDescent="0.25">
      <c r="A2788" s="1" t="str">
        <v>BioLegend</v>
      </c>
      <c r="B2788" s="1">
        <v>5790.4</v>
      </c>
      <c r="C2788" s="1" t="str">
        <v>EED118995</v>
      </c>
      <c r="D2788" s="2">
        <v>45912</v>
      </c>
      <c r="E2788" s="2">
        <v>45918</v>
      </c>
      <c r="F2788" s="1">
        <v>103112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5790.4</v>
      </c>
      <c r="N2788" s="1">
        <f t="shared" si="136"/>
        <v>5790.4</v>
      </c>
      <c r="O2788" s="1">
        <f t="shared" si="137"/>
        <v>0</v>
      </c>
    </row>
    <row r="2789" spans="1:15" x14ac:dyDescent="0.25">
      <c r="A2789" s="1" t="str">
        <v>BioLegend</v>
      </c>
      <c r="B2789" s="1">
        <v>12073.599999999999</v>
      </c>
      <c r="C2789" s="1" t="str">
        <v>EED118995</v>
      </c>
      <c r="D2789" s="2">
        <v>45912</v>
      </c>
      <c r="E2789" s="2">
        <v>45918</v>
      </c>
      <c r="F2789" s="1">
        <v>103116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12073.599999999999</v>
      </c>
      <c r="N2789" s="1">
        <f t="shared" si="136"/>
        <v>12073.599999999999</v>
      </c>
      <c r="O2789" s="1">
        <f t="shared" si="137"/>
        <v>0</v>
      </c>
    </row>
    <row r="2790" spans="1:15" x14ac:dyDescent="0.25">
      <c r="A2790" s="1" t="str">
        <v>BioLegend</v>
      </c>
      <c r="B2790" s="1">
        <v>13244</v>
      </c>
      <c r="C2790" s="1" t="str">
        <v>EED118995</v>
      </c>
      <c r="D2790" s="2">
        <v>45912</v>
      </c>
      <c r="E2790" s="2">
        <v>45918</v>
      </c>
      <c r="F2790" s="1">
        <v>103227</v>
      </c>
      <c r="G2790" s="1">
        <v>3</v>
      </c>
      <c r="H2790" s="1">
        <v>3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39732</v>
      </c>
      <c r="N2790" s="1">
        <f t="shared" si="136"/>
        <v>39732</v>
      </c>
      <c r="O2790" s="1">
        <f t="shared" si="137"/>
        <v>0</v>
      </c>
    </row>
    <row r="2791" spans="1:15" x14ac:dyDescent="0.25">
      <c r="A2791" s="1" t="str">
        <v>BioLegend</v>
      </c>
      <c r="B2791" s="1">
        <v>19896.8</v>
      </c>
      <c r="C2791" s="1" t="str">
        <v>EED118995</v>
      </c>
      <c r="D2791" s="2">
        <v>45912</v>
      </c>
      <c r="E2791" s="2">
        <v>45918</v>
      </c>
      <c r="F2791" s="1">
        <v>116420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19896.8</v>
      </c>
      <c r="N2791" s="1">
        <f t="shared" si="136"/>
        <v>19896.8</v>
      </c>
      <c r="O2791" s="1">
        <f t="shared" si="137"/>
        <v>0</v>
      </c>
    </row>
    <row r="2792" spans="1:15" x14ac:dyDescent="0.25">
      <c r="A2792" s="1" t="str">
        <v>BioLegend</v>
      </c>
      <c r="B2792" s="1">
        <v>20394</v>
      </c>
      <c r="C2792" s="1" t="str">
        <v>EED118995</v>
      </c>
      <c r="D2792" s="2">
        <v>45912</v>
      </c>
      <c r="E2792" s="2">
        <v>45918</v>
      </c>
      <c r="F2792" s="1">
        <v>117334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20394</v>
      </c>
      <c r="N2792" s="1">
        <f t="shared" si="136"/>
        <v>20394</v>
      </c>
      <c r="O2792" s="1">
        <f t="shared" si="137"/>
        <v>0</v>
      </c>
    </row>
    <row r="2793" spans="1:15" x14ac:dyDescent="0.25">
      <c r="A2793" s="1" t="str">
        <v>BioLegend</v>
      </c>
      <c r="B2793" s="1">
        <v>11396</v>
      </c>
      <c r="C2793" s="1" t="str">
        <v>EED118995</v>
      </c>
      <c r="D2793" s="2">
        <v>45912</v>
      </c>
      <c r="E2793" s="2">
        <v>45918</v>
      </c>
      <c r="F2793" s="1">
        <v>123108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11396</v>
      </c>
      <c r="N2793" s="1">
        <f t="shared" si="136"/>
        <v>11396</v>
      </c>
      <c r="O2793" s="1">
        <f t="shared" si="137"/>
        <v>0</v>
      </c>
    </row>
    <row r="2794" spans="1:15" x14ac:dyDescent="0.25">
      <c r="A2794" s="1" t="str">
        <v>BioLegend</v>
      </c>
      <c r="B2794" s="1">
        <v>18664.8</v>
      </c>
      <c r="C2794" s="1" t="str">
        <v>EED118995</v>
      </c>
      <c r="D2794" s="2">
        <v>45912</v>
      </c>
      <c r="E2794" s="2">
        <v>45918</v>
      </c>
      <c r="F2794" s="1">
        <v>127624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18664.8</v>
      </c>
      <c r="N2794" s="1">
        <f t="shared" si="136"/>
        <v>18664.8</v>
      </c>
      <c r="O2794" s="1">
        <f t="shared" si="137"/>
        <v>0</v>
      </c>
    </row>
    <row r="2795" spans="1:15" x14ac:dyDescent="0.25">
      <c r="A2795" s="1" t="str">
        <v>BioLegend</v>
      </c>
      <c r="B2795" s="1">
        <v>20636</v>
      </c>
      <c r="C2795" s="1" t="str">
        <v>EED118995</v>
      </c>
      <c r="D2795" s="2">
        <v>45912</v>
      </c>
      <c r="E2795" s="2">
        <v>45918</v>
      </c>
      <c r="F2795" s="1">
        <v>128012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20636</v>
      </c>
      <c r="N2795" s="1">
        <f t="shared" si="136"/>
        <v>20636</v>
      </c>
      <c r="O2795" s="1">
        <f t="shared" si="137"/>
        <v>0</v>
      </c>
    </row>
    <row r="2796" spans="1:15" x14ac:dyDescent="0.25">
      <c r="A2796" s="1" t="str">
        <v>BioLegend</v>
      </c>
      <c r="B2796" s="1">
        <v>19998</v>
      </c>
      <c r="C2796" s="1" t="str">
        <v>EED118995</v>
      </c>
      <c r="D2796" s="2">
        <v>45912</v>
      </c>
      <c r="E2796" s="2">
        <v>45918</v>
      </c>
      <c r="F2796" s="1">
        <v>141727</v>
      </c>
      <c r="G2796" s="1">
        <v>1</v>
      </c>
      <c r="H2796" s="1">
        <v>1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19998</v>
      </c>
      <c r="N2796" s="1">
        <f t="shared" si="136"/>
        <v>19998</v>
      </c>
      <c r="O2796" s="1">
        <f t="shared" si="137"/>
        <v>0</v>
      </c>
    </row>
    <row r="2797" spans="1:15" x14ac:dyDescent="0.25">
      <c r="A2797" s="1" t="str">
        <v>BioLegend</v>
      </c>
      <c r="B2797" s="1">
        <v>17001.599999999999</v>
      </c>
      <c r="C2797" s="1" t="str">
        <v>EED118995</v>
      </c>
      <c r="D2797" s="2">
        <v>45912</v>
      </c>
      <c r="E2797" s="2">
        <v>45918</v>
      </c>
      <c r="F2797" s="1">
        <v>156604</v>
      </c>
      <c r="G2797" s="1">
        <v>1</v>
      </c>
      <c r="H2797" s="1">
        <v>1</v>
      </c>
      <c r="I2797" s="1">
        <v>0</v>
      </c>
      <c r="J2797" s="1" t="str">
        <v>Pune</v>
      </c>
      <c r="K2797" s="1">
        <v>0</v>
      </c>
      <c r="L2797" s="1"/>
      <c r="M2797" s="1">
        <f t="shared" si="135"/>
        <v>17001.599999999999</v>
      </c>
      <c r="N2797" s="1">
        <f t="shared" si="136"/>
        <v>17001.599999999999</v>
      </c>
      <c r="O2797" s="1">
        <f t="shared" si="137"/>
        <v>0</v>
      </c>
    </row>
    <row r="2798" spans="1:15" x14ac:dyDescent="0.25">
      <c r="A2798" s="1" t="str">
        <v>BioLegend</v>
      </c>
      <c r="B2798" s="1">
        <v>13860</v>
      </c>
      <c r="C2798" s="1" t="str">
        <v>EED118995</v>
      </c>
      <c r="D2798" s="2">
        <v>45912</v>
      </c>
      <c r="E2798" s="2">
        <v>45918</v>
      </c>
      <c r="F2798" s="1">
        <v>159214</v>
      </c>
      <c r="G2798" s="1">
        <v>2</v>
      </c>
      <c r="H2798" s="1">
        <v>2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27720</v>
      </c>
      <c r="N2798" s="1">
        <f t="shared" si="136"/>
        <v>27720</v>
      </c>
      <c r="O2798" s="1">
        <f t="shared" si="137"/>
        <v>0</v>
      </c>
    </row>
    <row r="2799" spans="1:15" x14ac:dyDescent="0.25">
      <c r="A2799" s="1" t="str">
        <v>BioLegend</v>
      </c>
      <c r="B2799" s="1">
        <v>6036.7999999999993</v>
      </c>
      <c r="C2799" s="1" t="str">
        <v>EED118995</v>
      </c>
      <c r="D2799" s="2">
        <v>45912</v>
      </c>
      <c r="E2799" s="2">
        <v>45918</v>
      </c>
      <c r="F2799" s="1">
        <v>300602</v>
      </c>
      <c r="G2799" s="1">
        <v>5</v>
      </c>
      <c r="H2799" s="1">
        <v>5</v>
      </c>
      <c r="I2799" s="1">
        <v>0</v>
      </c>
      <c r="J2799" s="1" t="str">
        <v>Telangana</v>
      </c>
      <c r="K2799" s="1">
        <v>0</v>
      </c>
      <c r="L2799" s="1"/>
      <c r="M2799" s="1">
        <f t="shared" si="135"/>
        <v>30183.999999999996</v>
      </c>
      <c r="N2799" s="1">
        <f t="shared" si="136"/>
        <v>30183.999999999996</v>
      </c>
      <c r="O2799" s="1">
        <f t="shared" si="137"/>
        <v>0</v>
      </c>
    </row>
    <row r="2800" spans="1:15" x14ac:dyDescent="0.25">
      <c r="A2800" s="1" t="str">
        <v>BioLegend</v>
      </c>
      <c r="B2800" s="1">
        <v>26136</v>
      </c>
      <c r="C2800" s="1" t="str">
        <v>EED118995</v>
      </c>
      <c r="D2800" s="2">
        <v>45912</v>
      </c>
      <c r="E2800" s="2">
        <v>45918</v>
      </c>
      <c r="F2800" s="1">
        <v>301044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78408</v>
      </c>
      <c r="N2800" s="1">
        <f t="shared" si="136"/>
        <v>78408</v>
      </c>
      <c r="O2800" s="1">
        <f t="shared" si="137"/>
        <v>0</v>
      </c>
    </row>
    <row r="2801" spans="1:15" x14ac:dyDescent="0.25">
      <c r="A2801" s="1" t="str">
        <v>BioLegend</v>
      </c>
      <c r="B2801" s="1">
        <v>18295.2</v>
      </c>
      <c r="C2801" s="1" t="str">
        <v>EED118995</v>
      </c>
      <c r="D2801" s="2">
        <v>45912</v>
      </c>
      <c r="E2801" s="2">
        <v>45918</v>
      </c>
      <c r="F2801" s="1">
        <v>302910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54885.600000000006</v>
      </c>
      <c r="N2801" s="1">
        <f t="shared" si="136"/>
        <v>54885.600000000006</v>
      </c>
      <c r="O2801" s="1">
        <f t="shared" si="137"/>
        <v>0</v>
      </c>
    </row>
    <row r="2802" spans="1:15" x14ac:dyDescent="0.25">
      <c r="A2802" s="1" t="str">
        <v>BioLegend</v>
      </c>
      <c r="B2802" s="1">
        <v>13464</v>
      </c>
      <c r="C2802" s="1" t="str">
        <v>EED118995</v>
      </c>
      <c r="D2802" s="2">
        <v>45912</v>
      </c>
      <c r="E2802" s="2">
        <v>45918</v>
      </c>
      <c r="F2802" s="1">
        <v>303529</v>
      </c>
      <c r="G2802" s="1">
        <v>2</v>
      </c>
      <c r="H2802" s="1">
        <v>2</v>
      </c>
      <c r="I2802" s="1">
        <v>0</v>
      </c>
      <c r="J2802" s="1" t="str">
        <v>Delhi</v>
      </c>
      <c r="K2802" s="1">
        <v>0</v>
      </c>
      <c r="L2802" s="1"/>
      <c r="M2802" s="1">
        <f t="shared" si="135"/>
        <v>26928</v>
      </c>
      <c r="N2802" s="1">
        <f t="shared" si="136"/>
        <v>26928</v>
      </c>
      <c r="O2802" s="1">
        <f t="shared" si="137"/>
        <v>0</v>
      </c>
    </row>
    <row r="2803" spans="1:15" x14ac:dyDescent="0.25">
      <c r="A2803" s="1" t="str">
        <v>BioLegend</v>
      </c>
      <c r="B2803" s="1">
        <v>26466</v>
      </c>
      <c r="C2803" s="1" t="str">
        <v>EED118995</v>
      </c>
      <c r="D2803" s="2">
        <v>45912</v>
      </c>
      <c r="E2803" s="2">
        <v>45918</v>
      </c>
      <c r="F2803" s="1">
        <v>304042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79398</v>
      </c>
      <c r="N2803" s="1">
        <f t="shared" si="136"/>
        <v>79398</v>
      </c>
      <c r="O2803" s="1">
        <f t="shared" si="137"/>
        <v>0</v>
      </c>
    </row>
    <row r="2804" spans="1:15" x14ac:dyDescent="0.25">
      <c r="A2804" s="1" t="str">
        <v>BioLegend</v>
      </c>
      <c r="B2804" s="1">
        <v>16324</v>
      </c>
      <c r="C2804" s="1" t="str">
        <v>EED118995</v>
      </c>
      <c r="D2804" s="2">
        <v>45912</v>
      </c>
      <c r="E2804" s="2">
        <v>45918</v>
      </c>
      <c r="F2804" s="1">
        <v>304120</v>
      </c>
      <c r="G2804" s="1">
        <v>2</v>
      </c>
      <c r="H2804" s="1">
        <v>2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32648</v>
      </c>
      <c r="N2804" s="1">
        <f t="shared" si="136"/>
        <v>32648</v>
      </c>
      <c r="O2804" s="1">
        <f t="shared" si="137"/>
        <v>0</v>
      </c>
    </row>
    <row r="2805" spans="1:15" x14ac:dyDescent="0.25">
      <c r="A2805" s="1" t="str">
        <v>BioLegend</v>
      </c>
      <c r="B2805" s="1">
        <v>19896.8</v>
      </c>
      <c r="C2805" s="1" t="str">
        <v>EED118995</v>
      </c>
      <c r="D2805" s="2">
        <v>45912</v>
      </c>
      <c r="E2805" s="2">
        <v>45918</v>
      </c>
      <c r="F2805" s="1">
        <v>305636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59690.399999999994</v>
      </c>
      <c r="N2805" s="1">
        <f t="shared" si="136"/>
        <v>59690.399999999994</v>
      </c>
      <c r="O2805" s="1">
        <f t="shared" si="137"/>
        <v>0</v>
      </c>
    </row>
    <row r="2806" spans="1:15" x14ac:dyDescent="0.25">
      <c r="A2806" s="1" t="str">
        <v>BioLegend</v>
      </c>
      <c r="B2806" s="1">
        <v>27984</v>
      </c>
      <c r="C2806" s="1" t="str">
        <v>EED118995</v>
      </c>
      <c r="D2806" s="2">
        <v>45912</v>
      </c>
      <c r="E2806" s="2">
        <v>45918</v>
      </c>
      <c r="F2806" s="1">
        <v>308120</v>
      </c>
      <c r="G2806" s="1">
        <v>1</v>
      </c>
      <c r="H2806" s="1">
        <v>1</v>
      </c>
      <c r="I2806" s="1">
        <v>0</v>
      </c>
      <c r="J2806" s="1" t="str">
        <v>Mumbai</v>
      </c>
      <c r="K2806" s="1">
        <v>0</v>
      </c>
      <c r="L2806" s="1"/>
      <c r="M2806" s="1">
        <f t="shared" si="135"/>
        <v>27984</v>
      </c>
      <c r="N2806" s="1">
        <f t="shared" si="136"/>
        <v>27984</v>
      </c>
      <c r="O2806" s="1">
        <f t="shared" si="137"/>
        <v>0</v>
      </c>
    </row>
    <row r="2807" spans="1:15" x14ac:dyDescent="0.25">
      <c r="A2807" s="1" t="str">
        <v>BioLegend</v>
      </c>
      <c r="B2807" s="1">
        <v>17987.2</v>
      </c>
      <c r="C2807" s="1" t="str">
        <v>EED118995</v>
      </c>
      <c r="D2807" s="2">
        <v>45912</v>
      </c>
      <c r="E2807" s="2">
        <v>45918</v>
      </c>
      <c r="F2807" s="1">
        <v>324406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53961.600000000006</v>
      </c>
      <c r="N2807" s="1">
        <f t="shared" si="136"/>
        <v>53961.600000000006</v>
      </c>
      <c r="O2807" s="1">
        <f t="shared" si="137"/>
        <v>0</v>
      </c>
    </row>
    <row r="2808" spans="1:15" x14ac:dyDescent="0.25">
      <c r="A2808" s="1" t="str">
        <v>BioLegend</v>
      </c>
      <c r="B2808" s="1">
        <v>29436</v>
      </c>
      <c r="C2808" s="1" t="str">
        <v>EED118995</v>
      </c>
      <c r="D2808" s="2">
        <v>45912</v>
      </c>
      <c r="E2808" s="2">
        <v>45918</v>
      </c>
      <c r="F2808" s="1">
        <v>353230</v>
      </c>
      <c r="G2808" s="1">
        <v>3</v>
      </c>
      <c r="H2808" s="1">
        <v>3</v>
      </c>
      <c r="I2808" s="1">
        <v>0</v>
      </c>
      <c r="J2808" s="1" t="str">
        <v>Hyderabad</v>
      </c>
      <c r="K2808" s="1">
        <v>0</v>
      </c>
      <c r="L2808" s="1"/>
      <c r="M2808" s="1">
        <f t="shared" si="135"/>
        <v>88308</v>
      </c>
      <c r="N2808" s="1">
        <f t="shared" si="136"/>
        <v>88308</v>
      </c>
      <c r="O2808" s="1">
        <f t="shared" si="137"/>
        <v>0</v>
      </c>
    </row>
    <row r="2809" spans="1:15" x14ac:dyDescent="0.25">
      <c r="A2809" s="1" t="str">
        <v>BioLegend</v>
      </c>
      <c r="B2809" s="1">
        <v>13794</v>
      </c>
      <c r="C2809" s="1" t="str">
        <v>EED118995</v>
      </c>
      <c r="D2809" s="2">
        <v>45912</v>
      </c>
      <c r="E2809" s="2">
        <v>45918</v>
      </c>
      <c r="F2809" s="1">
        <v>356619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13794</v>
      </c>
      <c r="N2809" s="1">
        <f t="shared" si="136"/>
        <v>13794</v>
      </c>
      <c r="O2809" s="1">
        <f t="shared" si="137"/>
        <v>0</v>
      </c>
    </row>
    <row r="2810" spans="1:15" x14ac:dyDescent="0.25">
      <c r="A2810" s="1" t="str">
        <v>BioLegend</v>
      </c>
      <c r="B2810" s="1">
        <v>12012</v>
      </c>
      <c r="C2810" s="1" t="str">
        <v>EED118995</v>
      </c>
      <c r="D2810" s="2">
        <v>45912</v>
      </c>
      <c r="E2810" s="2">
        <v>45918</v>
      </c>
      <c r="F2810" s="1">
        <v>359413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12012</v>
      </c>
      <c r="N2810" s="1">
        <f t="shared" si="136"/>
        <v>12012</v>
      </c>
      <c r="O2810" s="1">
        <f t="shared" si="137"/>
        <v>0</v>
      </c>
    </row>
    <row r="2811" spans="1:15" x14ac:dyDescent="0.25">
      <c r="A2811" s="1" t="str">
        <v>BioLegend</v>
      </c>
      <c r="B2811" s="1">
        <v>15642</v>
      </c>
      <c r="C2811" s="1" t="str">
        <v>EED118995</v>
      </c>
      <c r="D2811" s="2">
        <v>45912</v>
      </c>
      <c r="E2811" s="2">
        <v>45918</v>
      </c>
      <c r="F2811" s="1">
        <v>360731</v>
      </c>
      <c r="G2811" s="1">
        <v>1</v>
      </c>
      <c r="H2811" s="1">
        <v>1</v>
      </c>
      <c r="I2811" s="1">
        <v>0</v>
      </c>
      <c r="J2811" s="1" t="str">
        <v>Pune</v>
      </c>
      <c r="K2811" s="1">
        <v>0</v>
      </c>
      <c r="L2811" s="1"/>
      <c r="M2811" s="1">
        <f t="shared" si="135"/>
        <v>15642</v>
      </c>
      <c r="N2811" s="1">
        <f t="shared" si="136"/>
        <v>15642</v>
      </c>
      <c r="O2811" s="1">
        <f t="shared" si="137"/>
        <v>0</v>
      </c>
    </row>
    <row r="2812" spans="1:15" x14ac:dyDescent="0.25">
      <c r="A2812" s="1" t="str">
        <v>BioLegend</v>
      </c>
      <c r="B2812" s="1">
        <v>22792</v>
      </c>
      <c r="C2812" s="1" t="str">
        <v>EED118995</v>
      </c>
      <c r="D2812" s="2">
        <v>45912</v>
      </c>
      <c r="E2812" s="2">
        <v>45918</v>
      </c>
      <c r="F2812" s="1">
        <v>369616</v>
      </c>
      <c r="G2812" s="1">
        <v>1</v>
      </c>
      <c r="H2812" s="1">
        <v>1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22792</v>
      </c>
      <c r="N2812" s="1">
        <f t="shared" si="136"/>
        <v>22792</v>
      </c>
      <c r="O2812" s="1">
        <f t="shared" si="137"/>
        <v>0</v>
      </c>
    </row>
    <row r="2813" spans="1:15" x14ac:dyDescent="0.25">
      <c r="A2813" s="1" t="str">
        <v>BioLegend</v>
      </c>
      <c r="B2813" s="1">
        <v>27852</v>
      </c>
      <c r="C2813" s="1" t="str">
        <v>EED118995</v>
      </c>
      <c r="D2813" s="2">
        <v>45912</v>
      </c>
      <c r="E2813" s="2">
        <v>45918</v>
      </c>
      <c r="F2813" s="1">
        <v>373746</v>
      </c>
      <c r="G2813" s="1">
        <v>2</v>
      </c>
      <c r="H2813" s="1">
        <v>2</v>
      </c>
      <c r="I2813" s="1">
        <v>0</v>
      </c>
      <c r="J2813" s="1" t="str">
        <v>Banglore</v>
      </c>
      <c r="K2813" s="1">
        <v>0</v>
      </c>
      <c r="L2813" s="1"/>
      <c r="M2813" s="1">
        <f t="shared" si="135"/>
        <v>55704</v>
      </c>
      <c r="N2813" s="1">
        <f t="shared" si="136"/>
        <v>55704</v>
      </c>
      <c r="O2813" s="1">
        <f t="shared" si="137"/>
        <v>0</v>
      </c>
    </row>
    <row r="2814" spans="1:15" x14ac:dyDescent="0.25">
      <c r="A2814" s="1" t="str">
        <v>BioLegend</v>
      </c>
      <c r="B2814" s="1">
        <v>8747.2000000000007</v>
      </c>
      <c r="C2814" s="1" t="str">
        <v>EED118995</v>
      </c>
      <c r="D2814" s="2">
        <v>45912</v>
      </c>
      <c r="E2814" s="2">
        <v>45918</v>
      </c>
      <c r="F2814" s="1">
        <v>379207</v>
      </c>
      <c r="G2814" s="1">
        <v>1</v>
      </c>
      <c r="H2814" s="1">
        <v>1</v>
      </c>
      <c r="I2814" s="1">
        <v>0</v>
      </c>
      <c r="J2814" s="1" t="str">
        <v>Pune</v>
      </c>
      <c r="K2814" s="1">
        <v>0</v>
      </c>
      <c r="L2814" s="1"/>
      <c r="M2814" s="1">
        <f t="shared" si="135"/>
        <v>8747.2000000000007</v>
      </c>
      <c r="N2814" s="1">
        <f t="shared" si="136"/>
        <v>8747.2000000000007</v>
      </c>
      <c r="O2814" s="1">
        <f t="shared" si="137"/>
        <v>0</v>
      </c>
    </row>
    <row r="2815" spans="1:15" x14ac:dyDescent="0.25">
      <c r="A2815" s="1" t="str">
        <v>BioLegend</v>
      </c>
      <c r="B2815" s="1">
        <v>17556</v>
      </c>
      <c r="C2815" s="1" t="str">
        <v>EED118995</v>
      </c>
      <c r="D2815" s="2">
        <v>45912</v>
      </c>
      <c r="E2815" s="2">
        <v>45918</v>
      </c>
      <c r="F2815" s="1">
        <v>384808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52668</v>
      </c>
      <c r="N2815" s="1">
        <f t="shared" si="136"/>
        <v>52668</v>
      </c>
      <c r="O2815" s="1">
        <f t="shared" si="137"/>
        <v>0</v>
      </c>
    </row>
    <row r="2816" spans="1:15" x14ac:dyDescent="0.25">
      <c r="A2816" s="1" t="str">
        <v>BioLegend</v>
      </c>
      <c r="B2816" s="1">
        <v>22052.799999999999</v>
      </c>
      <c r="C2816" s="1" t="str">
        <v>EED118995</v>
      </c>
      <c r="D2816" s="2">
        <v>45912</v>
      </c>
      <c r="E2816" s="2">
        <v>45918</v>
      </c>
      <c r="F2816" s="1">
        <v>395004</v>
      </c>
      <c r="G2816" s="1">
        <v>1</v>
      </c>
      <c r="H2816" s="1">
        <v>1</v>
      </c>
      <c r="I2816" s="1">
        <v>0</v>
      </c>
      <c r="J2816" s="1" t="str">
        <v>Delhi</v>
      </c>
      <c r="K2816" s="1">
        <v>0</v>
      </c>
      <c r="L2816" s="1"/>
      <c r="M2816" s="1">
        <f t="shared" si="135"/>
        <v>22052.799999999999</v>
      </c>
      <c r="N2816" s="1">
        <f t="shared" si="136"/>
        <v>22052.799999999999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10287.199999999999</v>
      </c>
      <c r="C2817" s="1" t="str">
        <v>EED118995</v>
      </c>
      <c r="D2817" s="2">
        <v>45912</v>
      </c>
      <c r="E2817" s="2">
        <v>45918</v>
      </c>
      <c r="F2817" s="1">
        <v>400118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30861.599999999999</v>
      </c>
      <c r="N2817" s="1">
        <f t="shared" si="136"/>
        <v>30861.599999999999</v>
      </c>
      <c r="O2817" s="1">
        <f t="shared" si="137"/>
        <v>0</v>
      </c>
    </row>
    <row r="2818" spans="1:15" x14ac:dyDescent="0.25">
      <c r="A2818" s="1" t="str">
        <v>BioLegend</v>
      </c>
      <c r="B2818" s="1">
        <v>11026.4</v>
      </c>
      <c r="C2818" s="1" t="str">
        <v>EED118995</v>
      </c>
      <c r="D2818" s="2">
        <v>45912</v>
      </c>
      <c r="E2818" s="2">
        <v>45918</v>
      </c>
      <c r="F2818" s="1">
        <v>400128</v>
      </c>
      <c r="G2818" s="1">
        <v>3</v>
      </c>
      <c r="H2818" s="1">
        <v>3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33079.199999999997</v>
      </c>
      <c r="N2818" s="1">
        <f t="shared" si="136"/>
        <v>33079.199999999997</v>
      </c>
      <c r="O2818" s="1">
        <f t="shared" si="137"/>
        <v>0</v>
      </c>
    </row>
    <row r="2819" spans="1:15" x14ac:dyDescent="0.25">
      <c r="A2819" s="1" t="str">
        <v>BioLegend</v>
      </c>
      <c r="B2819" s="1">
        <v>2895.2</v>
      </c>
      <c r="C2819" s="1" t="str">
        <v>EED118995</v>
      </c>
      <c r="D2819" s="2">
        <v>45912</v>
      </c>
      <c r="E2819" s="2">
        <v>45918</v>
      </c>
      <c r="F2819" s="1">
        <v>400137</v>
      </c>
      <c r="G2819" s="1">
        <v>1</v>
      </c>
      <c r="H2819" s="1">
        <v>1</v>
      </c>
      <c r="I2819" s="1">
        <v>0</v>
      </c>
      <c r="J2819" s="1" t="str">
        <v>Gujrat</v>
      </c>
      <c r="K2819" s="1">
        <v>0</v>
      </c>
      <c r="L2819" s="1"/>
      <c r="M2819" s="1">
        <f t="shared" si="135"/>
        <v>2895.2</v>
      </c>
      <c r="N2819" s="1">
        <f t="shared" si="136"/>
        <v>2895.2</v>
      </c>
      <c r="O2819" s="1">
        <f t="shared" si="137"/>
        <v>0</v>
      </c>
    </row>
    <row r="2820" spans="1:15" x14ac:dyDescent="0.25">
      <c r="A2820" s="1" t="str">
        <v>BioLegend</v>
      </c>
      <c r="B2820" s="1">
        <v>7268.7999999999993</v>
      </c>
      <c r="C2820" s="1" t="str">
        <v>EED118995</v>
      </c>
      <c r="D2820" s="2">
        <v>45912</v>
      </c>
      <c r="E2820" s="2">
        <v>45918</v>
      </c>
      <c r="F2820" s="1">
        <v>400208</v>
      </c>
      <c r="G2820" s="1">
        <v>1</v>
      </c>
      <c r="H2820" s="1">
        <v>1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7268.7999999999993</v>
      </c>
      <c r="N2820" s="1">
        <f t="shared" si="136"/>
        <v>7268.7999999999993</v>
      </c>
      <c r="O2820" s="1">
        <f t="shared" si="137"/>
        <v>0</v>
      </c>
    </row>
    <row r="2821" spans="1:15" x14ac:dyDescent="0.25">
      <c r="A2821" s="1" t="str">
        <v>BioLegend</v>
      </c>
      <c r="B2821" s="1">
        <v>27258</v>
      </c>
      <c r="C2821" s="1" t="str">
        <v>EED118995</v>
      </c>
      <c r="D2821" s="2">
        <v>45912</v>
      </c>
      <c r="E2821" s="2">
        <v>45918</v>
      </c>
      <c r="F2821" s="1">
        <v>400274</v>
      </c>
      <c r="G2821" s="1">
        <v>3</v>
      </c>
      <c r="H2821" s="1">
        <v>3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81774</v>
      </c>
      <c r="N2821" s="1">
        <f t="shared" si="136"/>
        <v>81774</v>
      </c>
      <c r="O2821" s="1">
        <f t="shared" si="137"/>
        <v>0</v>
      </c>
    </row>
    <row r="2822" spans="1:15" x14ac:dyDescent="0.25">
      <c r="A2822" s="1" t="str">
        <v>BioLegend</v>
      </c>
      <c r="B2822" s="1">
        <v>11888.8</v>
      </c>
      <c r="C2822" s="1" t="str">
        <v>EED118995</v>
      </c>
      <c r="D2822" s="2">
        <v>45912</v>
      </c>
      <c r="E2822" s="2">
        <v>45918</v>
      </c>
      <c r="F2822" s="1">
        <v>400334</v>
      </c>
      <c r="G2822" s="1">
        <v>2</v>
      </c>
      <c r="H2822" s="1">
        <v>2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23777.599999999999</v>
      </c>
      <c r="N2822" s="1">
        <f t="shared" si="136"/>
        <v>23777.599999999999</v>
      </c>
      <c r="O2822" s="1">
        <f t="shared" si="137"/>
        <v>0</v>
      </c>
    </row>
    <row r="2823" spans="1:15" x14ac:dyDescent="0.25">
      <c r="A2823" s="1" t="str">
        <v>BioLegend</v>
      </c>
      <c r="B2823" s="1">
        <v>30492</v>
      </c>
      <c r="C2823" s="1" t="str">
        <v>EED118995</v>
      </c>
      <c r="D2823" s="2">
        <v>45912</v>
      </c>
      <c r="E2823" s="2">
        <v>45918</v>
      </c>
      <c r="F2823" s="1">
        <v>405225</v>
      </c>
      <c r="G2823" s="1">
        <v>1</v>
      </c>
      <c r="H2823" s="1">
        <v>1</v>
      </c>
      <c r="I2823" s="1">
        <v>0</v>
      </c>
      <c r="J2823" s="1" t="str">
        <v>Bhopal</v>
      </c>
      <c r="K2823" s="1">
        <v>0</v>
      </c>
      <c r="L2823" s="1"/>
      <c r="M2823" s="1">
        <f t="shared" si="135"/>
        <v>30492</v>
      </c>
      <c r="N2823" s="1">
        <f t="shared" si="136"/>
        <v>30492</v>
      </c>
      <c r="O2823" s="1">
        <f t="shared" si="137"/>
        <v>0</v>
      </c>
    </row>
    <row r="2824" spans="1:15" x14ac:dyDescent="0.25">
      <c r="A2824" s="1" t="str">
        <v>BioLegend</v>
      </c>
      <c r="B2824" s="1">
        <v>14106.399999999998</v>
      </c>
      <c r="C2824" s="1" t="str">
        <v>EED118995</v>
      </c>
      <c r="D2824" s="2">
        <v>45912</v>
      </c>
      <c r="E2824" s="2">
        <v>45918</v>
      </c>
      <c r="F2824" s="1">
        <v>422302</v>
      </c>
      <c r="G2824" s="1">
        <v>3</v>
      </c>
      <c r="H2824" s="1">
        <v>3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42319.199999999997</v>
      </c>
      <c r="N2824" s="1">
        <f t="shared" si="136"/>
        <v>42319.199999999997</v>
      </c>
      <c r="O2824" s="1">
        <f t="shared" si="137"/>
        <v>0</v>
      </c>
    </row>
    <row r="2825" spans="1:15" x14ac:dyDescent="0.25">
      <c r="A2825" s="1" t="str">
        <v>BioLegend</v>
      </c>
      <c r="B2825" s="1">
        <v>2772</v>
      </c>
      <c r="C2825" s="1" t="str">
        <v>EED118995</v>
      </c>
      <c r="D2825" s="2">
        <v>45912</v>
      </c>
      <c r="E2825" s="2">
        <v>45918</v>
      </c>
      <c r="F2825" s="1">
        <v>423201</v>
      </c>
      <c r="G2825" s="1">
        <v>4</v>
      </c>
      <c r="H2825" s="1">
        <v>4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11088</v>
      </c>
      <c r="N2825" s="1">
        <f t="shared" si="136"/>
        <v>11088</v>
      </c>
      <c r="O2825" s="1">
        <f t="shared" si="137"/>
        <v>0</v>
      </c>
    </row>
    <row r="2826" spans="1:15" x14ac:dyDescent="0.25">
      <c r="A2826" s="1" t="str">
        <v>BioLegend</v>
      </c>
      <c r="B2826" s="1">
        <v>17028</v>
      </c>
      <c r="C2826" s="1" t="str">
        <v>EED118995</v>
      </c>
      <c r="D2826" s="2">
        <v>45912</v>
      </c>
      <c r="E2826" s="2">
        <v>45918</v>
      </c>
      <c r="F2826" s="1">
        <v>424902</v>
      </c>
      <c r="G2826" s="1">
        <v>1</v>
      </c>
      <c r="H2826" s="1">
        <v>1</v>
      </c>
      <c r="I2826" s="1">
        <v>0</v>
      </c>
      <c r="J2826" s="1" t="str">
        <v>Hyderabad</v>
      </c>
      <c r="K2826" s="1">
        <v>0</v>
      </c>
      <c r="L2826" s="1"/>
      <c r="M2826" s="1">
        <f t="shared" ref="M2826:M2885" si="138">G2826*B2826</f>
        <v>17028</v>
      </c>
      <c r="N2826" s="1">
        <f t="shared" ref="N2826:N2885" si="139">H2826*B2826</f>
        <v>17028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34680.800000000003</v>
      </c>
      <c r="C2827" s="1" t="str">
        <v>EED118995</v>
      </c>
      <c r="D2827" s="2">
        <v>45912</v>
      </c>
      <c r="E2827" s="2">
        <v>45918</v>
      </c>
      <c r="F2827" s="1">
        <v>426103</v>
      </c>
      <c r="G2827" s="1">
        <v>1</v>
      </c>
      <c r="H2827" s="1">
        <v>1</v>
      </c>
      <c r="I2827" s="1">
        <v>0</v>
      </c>
      <c r="J2827" s="1" t="str">
        <v>Ahemedabad</v>
      </c>
      <c r="K2827" s="1">
        <v>0</v>
      </c>
      <c r="L2827" s="1"/>
      <c r="M2827" s="1">
        <f t="shared" si="138"/>
        <v>34680.800000000003</v>
      </c>
      <c r="N2827" s="1">
        <f t="shared" si="139"/>
        <v>34680.800000000003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9424.8000000000011</v>
      </c>
      <c r="C2828" s="1" t="str">
        <v>EED118995</v>
      </c>
      <c r="D2828" s="2">
        <v>45912</v>
      </c>
      <c r="E2828" s="2">
        <v>45918</v>
      </c>
      <c r="F2828" s="1">
        <v>426202</v>
      </c>
      <c r="G2828" s="1">
        <v>6</v>
      </c>
      <c r="H2828" s="1">
        <v>6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56548.800000000003</v>
      </c>
      <c r="N2828" s="1">
        <f t="shared" si="139"/>
        <v>56548.800000000003</v>
      </c>
      <c r="O2828" s="1">
        <f t="shared" si="140"/>
        <v>0</v>
      </c>
    </row>
    <row r="2829" spans="1:15" x14ac:dyDescent="0.25">
      <c r="A2829" s="1" t="str">
        <v>BioLegend</v>
      </c>
      <c r="B2829" s="1">
        <v>6899.2000000000007</v>
      </c>
      <c r="C2829" s="1" t="str">
        <v>EED118995</v>
      </c>
      <c r="D2829" s="2">
        <v>45912</v>
      </c>
      <c r="E2829" s="2">
        <v>45918</v>
      </c>
      <c r="F2829" s="1">
        <v>575304</v>
      </c>
      <c r="G2829" s="1">
        <v>1</v>
      </c>
      <c r="H2829" s="1">
        <v>1</v>
      </c>
      <c r="I2829" s="1">
        <v>0</v>
      </c>
      <c r="J2829" s="1" t="str">
        <v>Kerala</v>
      </c>
      <c r="K2829" s="1">
        <v>0</v>
      </c>
      <c r="L2829" s="1"/>
      <c r="M2829" s="1">
        <f t="shared" si="138"/>
        <v>6899.2000000000007</v>
      </c>
      <c r="N2829" s="1">
        <f t="shared" si="139"/>
        <v>6899.2000000000007</v>
      </c>
      <c r="O2829" s="1">
        <f t="shared" si="140"/>
        <v>0</v>
      </c>
    </row>
    <row r="2830" spans="1:15" x14ac:dyDescent="0.25">
      <c r="A2830" s="1" t="str">
        <v>BioLegend</v>
      </c>
      <c r="B2830" s="1">
        <v>15584.8</v>
      </c>
      <c r="C2830" s="1" t="str">
        <v>EED118995</v>
      </c>
      <c r="D2830" s="2">
        <v>45912</v>
      </c>
      <c r="E2830" s="2">
        <v>45918</v>
      </c>
      <c r="F2830" s="1">
        <v>582304</v>
      </c>
      <c r="G2830" s="1">
        <v>1</v>
      </c>
      <c r="H2830" s="1">
        <v>1</v>
      </c>
      <c r="I2830" s="1">
        <v>0</v>
      </c>
      <c r="J2830" s="1" t="str">
        <v>Pune</v>
      </c>
      <c r="K2830" s="1">
        <v>0</v>
      </c>
      <c r="L2830" s="1"/>
      <c r="M2830" s="1">
        <f t="shared" si="138"/>
        <v>15584.8</v>
      </c>
      <c r="N2830" s="1">
        <f t="shared" si="139"/>
        <v>15584.8</v>
      </c>
      <c r="O2830" s="1">
        <f t="shared" si="140"/>
        <v>0</v>
      </c>
    </row>
    <row r="2831" spans="1:15" x14ac:dyDescent="0.25">
      <c r="A2831" s="1" t="str">
        <v>BioLegend</v>
      </c>
      <c r="B2831" s="1">
        <v>23531.199999999997</v>
      </c>
      <c r="C2831" s="1" t="str">
        <v>EED118995</v>
      </c>
      <c r="D2831" s="2">
        <v>45912</v>
      </c>
      <c r="E2831" s="2">
        <v>45918</v>
      </c>
      <c r="F2831" s="1">
        <v>626810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23531.199999999997</v>
      </c>
      <c r="N2831" s="1">
        <f t="shared" si="139"/>
        <v>23531.199999999997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740042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740043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740044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740045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740046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740047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740052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740053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740368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7268.7999999999993</v>
      </c>
      <c r="C2841" s="1" t="str">
        <v>EED118995</v>
      </c>
      <c r="D2841" s="2">
        <v>45912</v>
      </c>
      <c r="E2841" s="2">
        <v>45918</v>
      </c>
      <c r="F2841" s="1">
        <v>740717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7268.7999999999993</v>
      </c>
      <c r="N2841" s="1">
        <f t="shared" si="139"/>
        <v>7268.7999999999993</v>
      </c>
      <c r="O2841" s="1">
        <f t="shared" si="140"/>
        <v>0</v>
      </c>
    </row>
    <row r="2842" spans="1:15" x14ac:dyDescent="0.25">
      <c r="A2842" s="1" t="str">
        <v>BioLegend</v>
      </c>
      <c r="B2842" s="1">
        <v>88</v>
      </c>
      <c r="C2842" s="1" t="str">
        <v>EED118995</v>
      </c>
      <c r="D2842" s="2">
        <v>45912</v>
      </c>
      <c r="E2842" s="2">
        <v>45918</v>
      </c>
      <c r="F2842" s="1">
        <v>740809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88</v>
      </c>
      <c r="N2842" s="1">
        <f t="shared" si="139"/>
        <v>88</v>
      </c>
      <c r="O2842" s="1">
        <f t="shared" si="140"/>
        <v>0</v>
      </c>
    </row>
    <row r="2843" spans="1:15" x14ac:dyDescent="0.25">
      <c r="A2843" s="1" t="str">
        <v>BioLegend</v>
      </c>
      <c r="B2843" s="1">
        <v>18110.400000000001</v>
      </c>
      <c r="C2843" s="1" t="str">
        <v>EED118995</v>
      </c>
      <c r="D2843" s="2">
        <v>45912</v>
      </c>
      <c r="E2843" s="2">
        <v>45918</v>
      </c>
      <c r="F2843" s="1">
        <v>741041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18110.400000000001</v>
      </c>
      <c r="N2843" s="1">
        <f t="shared" si="139"/>
        <v>18110.400000000001</v>
      </c>
      <c r="O2843" s="1">
        <f t="shared" si="140"/>
        <v>0</v>
      </c>
    </row>
    <row r="2844" spans="1:15" x14ac:dyDescent="0.25">
      <c r="A2844" s="1" t="str">
        <v>BioLegend</v>
      </c>
      <c r="B2844" s="1">
        <v>3634.3999999999996</v>
      </c>
      <c r="C2844" s="1" t="str">
        <v>EED118995</v>
      </c>
      <c r="D2844" s="2">
        <v>45912</v>
      </c>
      <c r="E2844" s="2">
        <v>45918</v>
      </c>
      <c r="F2844" s="1">
        <v>741042</v>
      </c>
      <c r="G2844" s="1">
        <v>1</v>
      </c>
      <c r="H2844" s="1">
        <v>1</v>
      </c>
      <c r="I2844" s="1">
        <v>0</v>
      </c>
      <c r="J2844" s="1" t="str">
        <v>Banglore</v>
      </c>
      <c r="K2844" s="1">
        <v>0</v>
      </c>
      <c r="L2844" s="1"/>
      <c r="M2844" s="1">
        <f t="shared" si="138"/>
        <v>3634.3999999999996</v>
      </c>
      <c r="N2844" s="1">
        <f t="shared" si="139"/>
        <v>3634.3999999999996</v>
      </c>
      <c r="O2844" s="1">
        <f t="shared" si="140"/>
        <v>0</v>
      </c>
    </row>
    <row r="2845" spans="1:15" x14ac:dyDescent="0.25">
      <c r="A2845" s="1" t="str">
        <v>BioLegend</v>
      </c>
      <c r="B2845" s="1">
        <v>15114</v>
      </c>
      <c r="C2845" s="1" t="str">
        <v>EED118995</v>
      </c>
      <c r="D2845" s="2">
        <v>45912</v>
      </c>
      <c r="E2845" s="2">
        <v>45918</v>
      </c>
      <c r="F2845" s="1">
        <v>846102</v>
      </c>
      <c r="G2845" s="1">
        <v>1</v>
      </c>
      <c r="H2845" s="1">
        <v>1</v>
      </c>
      <c r="I2845" s="1">
        <v>0</v>
      </c>
      <c r="J2845" s="1" t="str">
        <v>Hyderabad</v>
      </c>
      <c r="K2845" s="1">
        <v>0</v>
      </c>
      <c r="L2845" s="1"/>
      <c r="M2845" s="1">
        <f t="shared" si="138"/>
        <v>15114</v>
      </c>
      <c r="N2845" s="1">
        <f t="shared" si="139"/>
        <v>15114</v>
      </c>
      <c r="O2845" s="1">
        <f t="shared" si="140"/>
        <v>0</v>
      </c>
    </row>
    <row r="2846" spans="1:15" x14ac:dyDescent="0.25">
      <c r="A2846" s="1" t="str">
        <v>BioLegend</v>
      </c>
      <c r="B2846" s="1">
        <v>87120</v>
      </c>
      <c r="C2846" s="1" t="str">
        <v>EED118995</v>
      </c>
      <c r="D2846" s="2">
        <v>45912</v>
      </c>
      <c r="E2846" s="2">
        <v>45918</v>
      </c>
      <c r="F2846" s="1">
        <v>900007328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174240</v>
      </c>
      <c r="N2846" s="1">
        <f t="shared" si="139"/>
        <v>174240</v>
      </c>
      <c r="O2846" s="1">
        <f t="shared" si="140"/>
        <v>0</v>
      </c>
    </row>
    <row r="2847" spans="1:15" x14ac:dyDescent="0.25">
      <c r="A2847" s="1" t="str">
        <v>BioLegend</v>
      </c>
      <c r="B2847" s="1">
        <v>135520</v>
      </c>
      <c r="C2847" s="1" t="str">
        <v>EED118995</v>
      </c>
      <c r="D2847" s="2">
        <v>45912</v>
      </c>
      <c r="E2847" s="2">
        <v>45918</v>
      </c>
      <c r="F2847" s="1">
        <v>900007329</v>
      </c>
      <c r="G2847" s="1">
        <v>2</v>
      </c>
      <c r="H2847" s="1">
        <v>2</v>
      </c>
      <c r="I2847" s="1">
        <v>0</v>
      </c>
      <c r="J2847" s="1" t="str">
        <v>MADURAI</v>
      </c>
      <c r="K2847" s="1">
        <v>0</v>
      </c>
      <c r="L2847" s="1"/>
      <c r="M2847" s="1">
        <f t="shared" si="138"/>
        <v>271040</v>
      </c>
      <c r="N2847" s="1">
        <f t="shared" si="139"/>
        <v>271040</v>
      </c>
      <c r="O2847" s="1">
        <f t="shared" si="140"/>
        <v>0</v>
      </c>
    </row>
    <row r="2848" spans="1:15" x14ac:dyDescent="0.25">
      <c r="A2848" s="1" t="str">
        <v>BioLegend</v>
      </c>
      <c r="B2848" s="1">
        <v>5482.4</v>
      </c>
      <c r="C2848" s="1" t="str">
        <v>EED118995</v>
      </c>
      <c r="D2848" s="2">
        <v>45912</v>
      </c>
      <c r="E2848" s="2">
        <v>45918</v>
      </c>
      <c r="F2848" s="1">
        <v>906113</v>
      </c>
      <c r="G2848" s="1">
        <v>1</v>
      </c>
      <c r="H2848" s="1">
        <v>1</v>
      </c>
      <c r="I2848" s="1">
        <v>0</v>
      </c>
      <c r="J2848" s="1" t="str">
        <v>Hyderabad</v>
      </c>
      <c r="K2848" s="1">
        <v>0</v>
      </c>
      <c r="L2848" s="1"/>
      <c r="M2848" s="1">
        <f t="shared" si="138"/>
        <v>5482.4</v>
      </c>
      <c r="N2848" s="1">
        <f t="shared" si="139"/>
        <v>5482.4</v>
      </c>
      <c r="O2848" s="1">
        <f t="shared" si="140"/>
        <v>0</v>
      </c>
    </row>
    <row r="2849" spans="1:15" x14ac:dyDescent="0.25">
      <c r="A2849" s="1" t="str">
        <v>BioLegend</v>
      </c>
      <c r="B2849" s="1">
        <v>13428.8</v>
      </c>
      <c r="C2849" s="1" t="str">
        <v>EED118995</v>
      </c>
      <c r="D2849" s="2">
        <v>45912</v>
      </c>
      <c r="E2849" s="2">
        <v>45918</v>
      </c>
      <c r="F2849" s="1">
        <v>921304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13428.8</v>
      </c>
      <c r="N2849" s="1">
        <f t="shared" si="139"/>
        <v>13428.8</v>
      </c>
      <c r="O2849" s="1">
        <f t="shared" si="140"/>
        <v>0</v>
      </c>
    </row>
    <row r="2850" spans="1:15" x14ac:dyDescent="0.25">
      <c r="A2850" s="1" t="str">
        <v>BioLegend</v>
      </c>
      <c r="B2850" s="1">
        <v>7823.2000000000007</v>
      </c>
      <c r="C2850" s="1" t="str">
        <v>EED118995</v>
      </c>
      <c r="D2850" s="2">
        <v>45912</v>
      </c>
      <c r="E2850" s="2">
        <v>45918</v>
      </c>
      <c r="F2850" s="1">
        <v>926201</v>
      </c>
      <c r="G2850" s="1">
        <v>1</v>
      </c>
      <c r="H2850" s="1">
        <v>1</v>
      </c>
      <c r="I2850" s="1">
        <v>0</v>
      </c>
      <c r="J2850" s="1" t="str">
        <v>Pune</v>
      </c>
      <c r="K2850" s="1">
        <v>0</v>
      </c>
      <c r="L2850" s="1"/>
      <c r="M2850" s="1">
        <f t="shared" si="138"/>
        <v>7823.2000000000007</v>
      </c>
      <c r="N2850" s="1">
        <f t="shared" si="139"/>
        <v>7823.2000000000007</v>
      </c>
      <c r="O2850" s="1">
        <f t="shared" si="140"/>
        <v>0</v>
      </c>
    </row>
    <row r="2851" spans="1:15" x14ac:dyDescent="0.25">
      <c r="A2851" s="1" t="str">
        <v>DHARMACON</v>
      </c>
      <c r="B2851" s="1">
        <v>294707.59999999998</v>
      </c>
      <c r="C2851" s="1" t="str">
        <v>O091025IN3313547G</v>
      </c>
      <c r="D2851" s="2">
        <v>45913</v>
      </c>
      <c r="E2851" s="2">
        <v>45918</v>
      </c>
      <c r="F2851" s="1" t="str">
        <v>CTM-1177078</v>
      </c>
      <c r="G2851" s="1">
        <v>1</v>
      </c>
      <c r="H2851" s="1">
        <v>1</v>
      </c>
      <c r="I2851" s="1">
        <v>0</v>
      </c>
      <c r="J2851" s="1" t="str">
        <v>Gujrat</v>
      </c>
      <c r="K2851" s="1">
        <v>0</v>
      </c>
      <c r="L2851" s="1"/>
      <c r="M2851" s="1">
        <f t="shared" si="138"/>
        <v>294707.59999999998</v>
      </c>
      <c r="N2851" s="1">
        <f t="shared" si="139"/>
        <v>294707.59999999998</v>
      </c>
      <c r="O2851" s="1">
        <f t="shared" si="140"/>
        <v>0</v>
      </c>
    </row>
    <row r="2852" spans="1:15" x14ac:dyDescent="0.25">
      <c r="A2852" s="1" t="str">
        <v>DHARMACON</v>
      </c>
      <c r="B2852" s="1">
        <v>147752</v>
      </c>
      <c r="C2852" s="1" t="str">
        <v>O091025IN3313547G</v>
      </c>
      <c r="D2852" s="2">
        <v>45913</v>
      </c>
      <c r="E2852" s="2">
        <v>45918</v>
      </c>
      <c r="F2852" s="1" t="str">
        <v>G-114705-025</v>
      </c>
      <c r="G2852" s="1">
        <v>1</v>
      </c>
      <c r="H2852" s="1">
        <v>1</v>
      </c>
      <c r="I2852" s="1">
        <v>0</v>
      </c>
      <c r="J2852" s="1" t="str">
        <v>Delhi</v>
      </c>
      <c r="K2852" s="1">
        <v>0</v>
      </c>
      <c r="L2852" s="1"/>
      <c r="M2852" s="1">
        <f t="shared" si="138"/>
        <v>147752</v>
      </c>
      <c r="N2852" s="1">
        <f t="shared" si="139"/>
        <v>147752</v>
      </c>
      <c r="O2852" s="1">
        <f t="shared" si="140"/>
        <v>0</v>
      </c>
    </row>
    <row r="2853" spans="1:15" x14ac:dyDescent="0.25">
      <c r="A2853" s="1" t="str">
        <v>DHARMACON</v>
      </c>
      <c r="B2853" s="1">
        <v>100672</v>
      </c>
      <c r="C2853" s="1" t="str">
        <v>O091025IN3313547G</v>
      </c>
      <c r="D2853" s="2">
        <v>45913</v>
      </c>
      <c r="E2853" s="2">
        <v>45918</v>
      </c>
      <c r="F2853" s="1" t="str">
        <v>G-CUSTOM-1177531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100672</v>
      </c>
      <c r="N2853" s="1">
        <f t="shared" si="139"/>
        <v>100672</v>
      </c>
      <c r="O2853" s="1">
        <f t="shared" si="140"/>
        <v>0</v>
      </c>
    </row>
    <row r="2854" spans="1:15" x14ac:dyDescent="0.25">
      <c r="A2854" s="1" t="str">
        <v>DHARMACON</v>
      </c>
      <c r="B2854" s="1">
        <v>91520</v>
      </c>
      <c r="C2854" s="1" t="str">
        <v>O091025IN3313547G</v>
      </c>
      <c r="D2854" s="2">
        <v>45913</v>
      </c>
      <c r="E2854" s="2">
        <v>45918</v>
      </c>
      <c r="F2854" s="1" t="str">
        <v>G-CUSTOM-1177536</v>
      </c>
      <c r="G2854" s="1">
        <v>1</v>
      </c>
      <c r="H2854" s="1">
        <v>1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91520</v>
      </c>
      <c r="N2854" s="1">
        <f t="shared" si="139"/>
        <v>91520</v>
      </c>
      <c r="O2854" s="1">
        <f t="shared" si="140"/>
        <v>0</v>
      </c>
    </row>
    <row r="2855" spans="1:15" x14ac:dyDescent="0.25">
      <c r="A2855" s="1" t="str">
        <v>DHARMACON</v>
      </c>
      <c r="B2855" s="1">
        <v>16544</v>
      </c>
      <c r="C2855" s="1" t="str">
        <v>O091025IN3313547G</v>
      </c>
      <c r="D2855" s="2">
        <v>45913</v>
      </c>
      <c r="E2855" s="2">
        <v>45918</v>
      </c>
      <c r="F2855" s="1" t="str">
        <v>D-001810-10-05</v>
      </c>
      <c r="G2855" s="1">
        <v>2</v>
      </c>
      <c r="H2855" s="1">
        <v>2</v>
      </c>
      <c r="I2855" s="1">
        <v>0</v>
      </c>
      <c r="J2855" s="1" t="str">
        <v>Hyderabad</v>
      </c>
      <c r="K2855" s="1">
        <v>0</v>
      </c>
      <c r="L2855" s="1"/>
      <c r="M2855" s="1">
        <f t="shared" si="138"/>
        <v>33088</v>
      </c>
      <c r="N2855" s="1">
        <f t="shared" si="139"/>
        <v>33088</v>
      </c>
      <c r="O2855" s="1">
        <f t="shared" si="140"/>
        <v>0</v>
      </c>
    </row>
    <row r="2856" spans="1:15" x14ac:dyDescent="0.25">
      <c r="A2856" s="1" t="str">
        <v>DHARMACON</v>
      </c>
      <c r="B2856" s="1">
        <v>11616</v>
      </c>
      <c r="C2856" s="1" t="str">
        <v>O091025IN3313547G</v>
      </c>
      <c r="D2856" s="2">
        <v>45913</v>
      </c>
      <c r="E2856" s="2">
        <v>45918</v>
      </c>
      <c r="F2856" s="1" t="str">
        <v>D-012251-01-0002</v>
      </c>
      <c r="G2856" s="1">
        <v>1</v>
      </c>
      <c r="H2856" s="1">
        <v>1</v>
      </c>
      <c r="I2856" s="1">
        <v>0</v>
      </c>
      <c r="J2856" s="1" t="str">
        <v>Lucknow</v>
      </c>
      <c r="K2856" s="1">
        <v>0</v>
      </c>
      <c r="L2856" s="1"/>
      <c r="M2856" s="1">
        <f t="shared" si="138"/>
        <v>11616</v>
      </c>
      <c r="N2856" s="1">
        <f t="shared" si="139"/>
        <v>11616</v>
      </c>
      <c r="O2856" s="1">
        <f t="shared" si="140"/>
        <v>0</v>
      </c>
    </row>
    <row r="2857" spans="1:15" x14ac:dyDescent="0.25">
      <c r="A2857" s="1" t="str">
        <v>DHARMACON</v>
      </c>
      <c r="B2857" s="1">
        <v>53064</v>
      </c>
      <c r="C2857" s="1" t="str">
        <v>O091025IN3313547G</v>
      </c>
      <c r="D2857" s="2">
        <v>45913</v>
      </c>
      <c r="E2857" s="2">
        <v>45918</v>
      </c>
      <c r="F2857" s="1" t="str">
        <v>VSGH12442-253046112</v>
      </c>
      <c r="G2857" s="1">
        <v>1</v>
      </c>
      <c r="H2857" s="1">
        <v>1</v>
      </c>
      <c r="I2857" s="1">
        <v>0</v>
      </c>
      <c r="J2857" s="1" t="str">
        <v>Banglore</v>
      </c>
      <c r="K2857" s="1">
        <v>0</v>
      </c>
      <c r="L2857" s="1"/>
      <c r="M2857" s="1">
        <f t="shared" si="138"/>
        <v>53064</v>
      </c>
      <c r="N2857" s="1">
        <f t="shared" si="139"/>
        <v>53064</v>
      </c>
      <c r="O2857" s="1">
        <f t="shared" si="140"/>
        <v>0</v>
      </c>
    </row>
    <row r="2858" spans="1:15" x14ac:dyDescent="0.25">
      <c r="A2858" s="1" t="str">
        <v>DHARMACON</v>
      </c>
      <c r="B2858" s="1">
        <v>79992</v>
      </c>
      <c r="C2858" s="1" t="str">
        <v>O091025IN3313547G</v>
      </c>
      <c r="D2858" s="2">
        <v>45913</v>
      </c>
      <c r="E2858" s="2">
        <v>45918</v>
      </c>
      <c r="F2858" s="1" t="str">
        <v>V3SH11255-02EG2346</v>
      </c>
      <c r="G2858" s="1">
        <v>1</v>
      </c>
      <c r="H2858" s="1">
        <v>1</v>
      </c>
      <c r="I2858" s="1">
        <v>0</v>
      </c>
      <c r="J2858" s="1" t="str">
        <v>Gujrat</v>
      </c>
      <c r="K2858" s="1">
        <v>0</v>
      </c>
      <c r="L2858" s="1"/>
      <c r="M2858" s="1">
        <f t="shared" si="138"/>
        <v>79992</v>
      </c>
      <c r="N2858" s="1">
        <f t="shared" si="139"/>
        <v>79992</v>
      </c>
      <c r="O2858" s="1">
        <f t="shared" si="140"/>
        <v>0</v>
      </c>
    </row>
    <row r="2859" spans="1:15" x14ac:dyDescent="0.25">
      <c r="A2859" s="1" t="str">
        <v>DHARMACON</v>
      </c>
      <c r="B2859" s="1">
        <v>6072</v>
      </c>
      <c r="C2859" s="1" t="str">
        <v>O091025IN3313547G</v>
      </c>
      <c r="D2859" s="2">
        <v>45913</v>
      </c>
      <c r="E2859" s="2">
        <v>45918</v>
      </c>
      <c r="F2859" s="1" t="str">
        <v>B-002000-UB-100</v>
      </c>
      <c r="G2859" s="1">
        <v>1</v>
      </c>
      <c r="H2859" s="1">
        <v>1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6072</v>
      </c>
      <c r="N2859" s="1">
        <f t="shared" si="139"/>
        <v>6072</v>
      </c>
      <c r="O2859" s="1">
        <f t="shared" si="140"/>
        <v>0</v>
      </c>
    </row>
    <row r="2860" spans="1:15" x14ac:dyDescent="0.25">
      <c r="A2860" s="1" t="str">
        <v>DHARMACON</v>
      </c>
      <c r="B2860" s="1">
        <v>20856</v>
      </c>
      <c r="C2860" s="1" t="str">
        <v>O091025IN3313547G</v>
      </c>
      <c r="D2860" s="2">
        <v>45913</v>
      </c>
      <c r="E2860" s="2">
        <v>45918</v>
      </c>
      <c r="F2860" s="1" t="str">
        <v>T-2004-02</v>
      </c>
      <c r="G2860" s="1">
        <v>3</v>
      </c>
      <c r="H2860" s="1">
        <v>3</v>
      </c>
      <c r="I2860" s="1">
        <v>0</v>
      </c>
      <c r="J2860" s="1" t="str">
        <v>Hyderabad</v>
      </c>
      <c r="K2860" s="1">
        <v>0</v>
      </c>
      <c r="L2860" s="1"/>
      <c r="M2860" s="1">
        <f t="shared" si="138"/>
        <v>62568</v>
      </c>
      <c r="N2860" s="1">
        <f t="shared" si="139"/>
        <v>62568</v>
      </c>
      <c r="O2860" s="1">
        <f t="shared" si="140"/>
        <v>0</v>
      </c>
    </row>
    <row r="2861" spans="1:15" x14ac:dyDescent="0.25">
      <c r="A2861" s="1" t="str">
        <v>DHARMACON</v>
      </c>
      <c r="B2861" s="1">
        <v>34584</v>
      </c>
      <c r="C2861" s="1" t="str">
        <v>O091025IN3313547G</v>
      </c>
      <c r="D2861" s="2">
        <v>45913</v>
      </c>
      <c r="E2861" s="2">
        <v>45918</v>
      </c>
      <c r="F2861" s="1" t="str">
        <v>T-2001-03</v>
      </c>
      <c r="G2861" s="1">
        <v>1</v>
      </c>
      <c r="H2861" s="1">
        <v>1</v>
      </c>
      <c r="I2861" s="1">
        <v>0</v>
      </c>
      <c r="J2861" s="1" t="str">
        <v>Delhi</v>
      </c>
      <c r="K2861" s="1">
        <v>0</v>
      </c>
      <c r="L2861" s="1"/>
      <c r="M2861" s="1">
        <f t="shared" si="138"/>
        <v>34584</v>
      </c>
      <c r="N2861" s="1">
        <f t="shared" si="139"/>
        <v>34584</v>
      </c>
      <c r="O2861" s="1">
        <f t="shared" si="140"/>
        <v>0</v>
      </c>
    </row>
    <row r="2862" spans="1:15" x14ac:dyDescent="0.25">
      <c r="A2862" s="1" t="str">
        <v>MYBIOSOURCE</v>
      </c>
      <c r="B2862" s="1">
        <v>48246</v>
      </c>
      <c r="C2862" s="1">
        <v>922048</v>
      </c>
      <c r="D2862" s="2">
        <v>45915</v>
      </c>
      <c r="E2862" s="2">
        <v>45918</v>
      </c>
      <c r="F2862" s="1" t="str">
        <v>MBS2533593</v>
      </c>
      <c r="G2862" s="1">
        <v>1</v>
      </c>
      <c r="H2862" s="1">
        <v>1</v>
      </c>
      <c r="I2862" s="1">
        <v>0</v>
      </c>
      <c r="J2862" s="1" t="str">
        <v>Mumbai</v>
      </c>
      <c r="K2862" s="1">
        <v>0</v>
      </c>
      <c r="L2862" s="1"/>
      <c r="M2862" s="1">
        <f t="shared" si="138"/>
        <v>48246</v>
      </c>
      <c r="N2862" s="1">
        <f t="shared" si="139"/>
        <v>48246</v>
      </c>
      <c r="O2862" s="1">
        <f t="shared" si="140"/>
        <v>0</v>
      </c>
    </row>
    <row r="2863" spans="1:15" x14ac:dyDescent="0.25">
      <c r="A2863" s="1" t="str">
        <v>BioXcell</v>
      </c>
      <c r="B2863" s="1">
        <v>15136</v>
      </c>
      <c r="C2863" s="1">
        <v>178883</v>
      </c>
      <c r="D2863" s="2">
        <v>45915</v>
      </c>
      <c r="E2863" s="2">
        <v>45919</v>
      </c>
      <c r="F2863" s="1" t="str">
        <v>BE0055</v>
      </c>
      <c r="G2863" s="1">
        <v>1</v>
      </c>
      <c r="H2863" s="1">
        <v>1</v>
      </c>
      <c r="I2863" s="1">
        <v>0</v>
      </c>
      <c r="J2863" s="1" t="str">
        <v>Kharagpur</v>
      </c>
      <c r="K2863" s="1">
        <v>0</v>
      </c>
      <c r="L2863" s="1"/>
      <c r="M2863" s="1">
        <f t="shared" si="138"/>
        <v>15136</v>
      </c>
      <c r="N2863" s="1">
        <f t="shared" si="139"/>
        <v>15136</v>
      </c>
      <c r="O2863" s="1">
        <f t="shared" si="140"/>
        <v>0</v>
      </c>
    </row>
    <row r="2864" spans="1:15" x14ac:dyDescent="0.25">
      <c r="A2864" s="1" t="str">
        <v>BioXcell</v>
      </c>
      <c r="B2864" s="1">
        <v>79464</v>
      </c>
      <c r="C2864" s="1">
        <v>178883</v>
      </c>
      <c r="D2864" s="2">
        <v>45915</v>
      </c>
      <c r="E2864" s="2">
        <v>45919</v>
      </c>
      <c r="F2864" s="1" t="str">
        <v>BE0089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79464</v>
      </c>
      <c r="N2864" s="1">
        <f t="shared" si="139"/>
        <v>79464</v>
      </c>
      <c r="O2864" s="1">
        <f t="shared" si="140"/>
        <v>0</v>
      </c>
    </row>
    <row r="2865" spans="1:15" x14ac:dyDescent="0.25">
      <c r="A2865" s="1" t="str">
        <v>BioXcell</v>
      </c>
      <c r="B2865" s="1">
        <v>93632</v>
      </c>
      <c r="C2865" s="1">
        <v>178883</v>
      </c>
      <c r="D2865" s="2">
        <v>45915</v>
      </c>
      <c r="E2865" s="2">
        <v>45919</v>
      </c>
      <c r="F2865" s="1" t="str">
        <v>BE0146</v>
      </c>
      <c r="G2865" s="1">
        <v>1</v>
      </c>
      <c r="H2865" s="1">
        <v>1</v>
      </c>
      <c r="I2865" s="1">
        <v>0</v>
      </c>
      <c r="J2865" s="1" t="str">
        <v>NAGPUR</v>
      </c>
      <c r="K2865" s="1">
        <v>0</v>
      </c>
      <c r="L2865" s="1"/>
      <c r="M2865" s="1">
        <f t="shared" si="138"/>
        <v>93632</v>
      </c>
      <c r="N2865" s="1">
        <f t="shared" si="139"/>
        <v>93632</v>
      </c>
      <c r="O2865" s="1">
        <f t="shared" si="140"/>
        <v>0</v>
      </c>
    </row>
    <row r="2866" spans="1:15" x14ac:dyDescent="0.25">
      <c r="A2866" s="1" t="str">
        <v>BioXcell</v>
      </c>
      <c r="B2866" s="1">
        <v>289344</v>
      </c>
      <c r="C2866" s="1">
        <v>178883</v>
      </c>
      <c r="D2866" s="2">
        <v>45915</v>
      </c>
      <c r="E2866" s="2">
        <v>45919</v>
      </c>
      <c r="F2866" s="1" t="str">
        <v>BE0416</v>
      </c>
      <c r="G2866" s="1">
        <v>1</v>
      </c>
      <c r="H2866" s="1">
        <v>1</v>
      </c>
      <c r="I2866" s="1">
        <v>0</v>
      </c>
      <c r="J2866" s="1" t="str">
        <v>Delhi</v>
      </c>
      <c r="K2866" s="1" t="str">
        <v>Stock</v>
      </c>
      <c r="L2866" s="1"/>
      <c r="M2866" s="1">
        <f t="shared" si="138"/>
        <v>289344</v>
      </c>
      <c r="N2866" s="1">
        <f t="shared" si="139"/>
        <v>289344</v>
      </c>
      <c r="O2866" s="1">
        <f t="shared" si="140"/>
        <v>0</v>
      </c>
    </row>
    <row r="2867" spans="1:15" x14ac:dyDescent="0.25">
      <c r="A2867" s="1" t="str">
        <v>MABTECH</v>
      </c>
      <c r="B2867" s="1">
        <v>0</v>
      </c>
      <c r="C2867" s="1" t="str">
        <v>SE041813</v>
      </c>
      <c r="D2867" s="2">
        <v>45916</v>
      </c>
      <c r="E2867" s="2">
        <v>45919</v>
      </c>
      <c r="F2867" s="1" t="str">
        <v>3420-4AST-2</v>
      </c>
      <c r="G2867" s="1">
        <v>1</v>
      </c>
      <c r="H2867" s="1">
        <v>1</v>
      </c>
      <c r="I2867" s="1">
        <v>0</v>
      </c>
      <c r="J2867" s="1" t="str">
        <v>Mumbai</v>
      </c>
      <c r="K2867" s="1">
        <v>0</v>
      </c>
      <c r="L2867" s="1"/>
      <c r="M2867" s="1">
        <f t="shared" si="138"/>
        <v>0</v>
      </c>
      <c r="N2867" s="1">
        <f t="shared" si="139"/>
        <v>0</v>
      </c>
      <c r="O2867" s="1">
        <f t="shared" si="140"/>
        <v>0</v>
      </c>
    </row>
    <row r="2868" spans="1:15" x14ac:dyDescent="0.25">
      <c r="A2868" s="1" t="str">
        <v>DHARMACON</v>
      </c>
      <c r="B2868" s="1">
        <v>197912</v>
      </c>
      <c r="C2868" s="1" t="str">
        <v>SO3321488G09152025</v>
      </c>
      <c r="D2868" s="2">
        <v>45915</v>
      </c>
      <c r="E2868" s="2">
        <v>45922</v>
      </c>
      <c r="F2868" s="1" t="str">
        <v>HD 105-007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197912</v>
      </c>
      <c r="N2868" s="1">
        <f t="shared" si="139"/>
        <v>197912</v>
      </c>
      <c r="O2868" s="1">
        <f t="shared" si="140"/>
        <v>0</v>
      </c>
    </row>
    <row r="2869" spans="1:15" x14ac:dyDescent="0.25">
      <c r="A2869" s="1" t="str">
        <v>DHARMACON</v>
      </c>
      <c r="B2869" s="1">
        <v>88</v>
      </c>
      <c r="C2869" s="1" t="str">
        <v>SO3321488G09152025</v>
      </c>
      <c r="D2869" s="2">
        <v>45915</v>
      </c>
      <c r="E2869" s="2">
        <v>45922</v>
      </c>
      <c r="F2869" s="1" t="str">
        <v>HD PAR- 008</v>
      </c>
      <c r="G2869" s="1">
        <v>1</v>
      </c>
      <c r="H2869" s="1">
        <v>1</v>
      </c>
      <c r="I2869" s="1">
        <v>0</v>
      </c>
      <c r="J2869" s="1" t="str">
        <v>Gujrat</v>
      </c>
      <c r="K2869" s="1">
        <v>0</v>
      </c>
      <c r="L2869" s="1"/>
      <c r="M2869" s="1">
        <f t="shared" si="138"/>
        <v>88</v>
      </c>
      <c r="N2869" s="1">
        <f t="shared" si="139"/>
        <v>88</v>
      </c>
      <c r="O2869" s="1">
        <f t="shared" si="140"/>
        <v>0</v>
      </c>
    </row>
    <row r="2870" spans="1:15" x14ac:dyDescent="0.25">
      <c r="A2870" s="1" t="str">
        <v>MP Bio</v>
      </c>
      <c r="B2870" s="1">
        <v>11860.25</v>
      </c>
      <c r="C2870" s="1" t="str">
        <v>MP/LS/25-26/1283</v>
      </c>
      <c r="D2870" s="2">
        <v>45917</v>
      </c>
      <c r="E2870" s="2">
        <v>45922</v>
      </c>
      <c r="F2870" s="1">
        <v>100575</v>
      </c>
      <c r="G2870" s="1">
        <v>2</v>
      </c>
      <c r="H2870" s="1">
        <v>2</v>
      </c>
      <c r="I2870" s="1">
        <v>0</v>
      </c>
      <c r="J2870" s="1" t="str">
        <v>Delhi</v>
      </c>
      <c r="K2870" s="1">
        <v>0</v>
      </c>
      <c r="L2870" s="1"/>
      <c r="M2870" s="1">
        <f t="shared" si="138"/>
        <v>23720.5</v>
      </c>
      <c r="N2870" s="1">
        <f t="shared" si="139"/>
        <v>23720.5</v>
      </c>
      <c r="O2870" s="1">
        <f t="shared" si="140"/>
        <v>0</v>
      </c>
    </row>
    <row r="2871" spans="1:15" x14ac:dyDescent="0.25">
      <c r="A2871" s="1" t="str">
        <v>MP Bio</v>
      </c>
      <c r="B2871" s="1">
        <v>51562.5</v>
      </c>
      <c r="C2871" s="1" t="str">
        <v>MP/LS/25-26/1283</v>
      </c>
      <c r="D2871" s="2">
        <v>45917</v>
      </c>
      <c r="E2871" s="2">
        <v>45922</v>
      </c>
      <c r="F2871" s="1">
        <v>162517</v>
      </c>
      <c r="G2871" s="1">
        <v>1</v>
      </c>
      <c r="H2871" s="1">
        <v>1</v>
      </c>
      <c r="I2871" s="1">
        <v>0</v>
      </c>
      <c r="J2871" s="1" t="e">
        <v>#N/A</v>
      </c>
      <c r="K2871" s="1">
        <v>0</v>
      </c>
      <c r="L2871" s="1"/>
      <c r="M2871" s="1">
        <f t="shared" si="138"/>
        <v>51562.5</v>
      </c>
      <c r="N2871" s="1">
        <f t="shared" si="139"/>
        <v>51562.5</v>
      </c>
      <c r="O2871" s="1">
        <f t="shared" si="140"/>
        <v>0</v>
      </c>
    </row>
    <row r="2872" spans="1:15" x14ac:dyDescent="0.25">
      <c r="A2872" s="1" t="str">
        <v>BioXcell</v>
      </c>
      <c r="B2872" s="1">
        <v>246998.40000000002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246998.40000000002</v>
      </c>
      <c r="N2872" s="1">
        <f t="shared" si="139"/>
        <v>246998.40000000002</v>
      </c>
      <c r="O2872" s="1">
        <f t="shared" si="140"/>
        <v>0</v>
      </c>
    </row>
    <row r="2873" spans="1:15" x14ac:dyDescent="0.25">
      <c r="A2873" s="1" t="str">
        <v>BioXcell</v>
      </c>
      <c r="B2873" s="1">
        <v>97504</v>
      </c>
      <c r="C2873" s="1" t="str">
        <v>179029, 179104</v>
      </c>
      <c r="D2873" s="2">
        <v>45919</v>
      </c>
      <c r="E2873" s="2">
        <v>45923</v>
      </c>
      <c r="F2873" s="1" t="str">
        <v>BE0146</v>
      </c>
      <c r="G2873" s="1">
        <v>1</v>
      </c>
      <c r="H2873" s="1">
        <v>1</v>
      </c>
      <c r="I2873" s="1">
        <v>0</v>
      </c>
      <c r="J2873" s="1" t="str">
        <v>BANGLORE</v>
      </c>
      <c r="K2873" s="1">
        <v>0</v>
      </c>
      <c r="L2873" s="1"/>
      <c r="M2873" s="1">
        <f t="shared" si="138"/>
        <v>97504</v>
      </c>
      <c r="N2873" s="1">
        <f t="shared" si="139"/>
        <v>97504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BE0346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177144</v>
      </c>
      <c r="C2875" s="1" t="str">
        <v>179029, 179104</v>
      </c>
      <c r="D2875" s="2">
        <v>45919</v>
      </c>
      <c r="E2875" s="2">
        <v>45923</v>
      </c>
      <c r="F2875" s="1" t="str">
        <v>BE0360</v>
      </c>
      <c r="G2875" s="1">
        <v>1</v>
      </c>
      <c r="H2875" s="1">
        <v>1</v>
      </c>
      <c r="I2875" s="1">
        <v>0</v>
      </c>
      <c r="J2875" s="1" t="str">
        <v>Lucknow</v>
      </c>
      <c r="K2875" s="1">
        <v>0</v>
      </c>
      <c r="L2875" s="1"/>
      <c r="M2875" s="1">
        <f t="shared" si="138"/>
        <v>177144</v>
      </c>
      <c r="N2875" s="1">
        <f t="shared" si="139"/>
        <v>177144</v>
      </c>
      <c r="O2875" s="1">
        <f t="shared" si="140"/>
        <v>0</v>
      </c>
    </row>
    <row r="2876" spans="1:15" x14ac:dyDescent="0.25">
      <c r="A2876" s="1" t="str">
        <v>BioXcell</v>
      </c>
      <c r="B2876" s="1">
        <v>8518.4</v>
      </c>
      <c r="C2876" s="1" t="str">
        <v>179029, 179104</v>
      </c>
      <c r="D2876" s="2">
        <v>45919</v>
      </c>
      <c r="E2876" s="2">
        <v>45923</v>
      </c>
      <c r="F2876" s="1" t="str">
        <v>IP0070</v>
      </c>
      <c r="G2876" s="1">
        <v>1</v>
      </c>
      <c r="H2876" s="1">
        <v>1</v>
      </c>
      <c r="I2876" s="1">
        <v>0</v>
      </c>
      <c r="J2876" s="1" t="str">
        <v>BANGLORE</v>
      </c>
      <c r="K2876" s="1">
        <v>0</v>
      </c>
      <c r="L2876" s="1"/>
      <c r="M2876" s="1">
        <f t="shared" si="138"/>
        <v>8518.4</v>
      </c>
      <c r="N2876" s="1">
        <f t="shared" si="139"/>
        <v>8518.4</v>
      </c>
      <c r="O2876" s="1">
        <f t="shared" si="140"/>
        <v>0</v>
      </c>
    </row>
    <row r="2877" spans="1:15" x14ac:dyDescent="0.25">
      <c r="A2877" s="1" t="str">
        <v>TargetMol</v>
      </c>
      <c r="B2877" s="1">
        <v>74800</v>
      </c>
      <c r="C2877" s="1" t="str">
        <v>INV250918-002</v>
      </c>
      <c r="D2877" s="2">
        <v>45918</v>
      </c>
      <c r="E2877" s="2">
        <v>45923</v>
      </c>
      <c r="F2877" s="1" t="str">
        <v>L8300</v>
      </c>
      <c r="G2877" s="1">
        <v>1</v>
      </c>
      <c r="H2877" s="1">
        <v>1</v>
      </c>
      <c r="I2877" s="1">
        <v>0</v>
      </c>
      <c r="J2877" s="1" t="str">
        <v>Chennai</v>
      </c>
      <c r="K2877" s="1">
        <v>0</v>
      </c>
      <c r="L2877" s="1"/>
      <c r="M2877" s="1">
        <f t="shared" si="138"/>
        <v>74800</v>
      </c>
      <c r="N2877" s="1">
        <f t="shared" si="139"/>
        <v>74800</v>
      </c>
      <c r="O2877" s="1">
        <f t="shared" si="140"/>
        <v>0</v>
      </c>
    </row>
    <row r="2878" spans="1:15" x14ac:dyDescent="0.25">
      <c r="A2878" s="1" t="str">
        <v>TargetMol</v>
      </c>
      <c r="B2878" s="1">
        <v>21014.400000000001</v>
      </c>
      <c r="C2878" s="1" t="str">
        <v>INV250918-001</v>
      </c>
      <c r="D2878" s="2">
        <v>45918</v>
      </c>
      <c r="E2878" s="2">
        <v>45923</v>
      </c>
      <c r="F2878" s="1" t="str">
        <v>T5S2254</v>
      </c>
      <c r="G2878" s="1">
        <v>1</v>
      </c>
      <c r="H2878" s="1">
        <v>1</v>
      </c>
      <c r="I2878" s="1">
        <v>0</v>
      </c>
      <c r="J2878" s="1" t="str">
        <v>Punjab</v>
      </c>
      <c r="K2878" s="1">
        <v>0</v>
      </c>
      <c r="L2878" s="1"/>
      <c r="M2878" s="1">
        <f t="shared" si="138"/>
        <v>21014.400000000001</v>
      </c>
      <c r="N2878" s="1">
        <f t="shared" si="139"/>
        <v>21014.400000000001</v>
      </c>
      <c r="O2878" s="1">
        <f t="shared" si="140"/>
        <v>0</v>
      </c>
    </row>
    <row r="2879" spans="1:15" x14ac:dyDescent="0.25">
      <c r="A2879" s="1" t="str">
        <v>Dharmacon</v>
      </c>
      <c r="B2879" s="1">
        <v>16858.16</v>
      </c>
      <c r="C2879" s="1" t="str">
        <v>O091725IN3313548G</v>
      </c>
      <c r="D2879" s="2">
        <v>45923</v>
      </c>
      <c r="E2879" s="2">
        <v>45924</v>
      </c>
      <c r="F2879" s="1" t="str">
        <v>CTM-1174284</v>
      </c>
      <c r="G2879" s="1">
        <v>1</v>
      </c>
      <c r="H2879" s="1">
        <v>1</v>
      </c>
      <c r="I2879" s="1">
        <v>0</v>
      </c>
      <c r="J2879" s="1" t="str">
        <v>Kerala</v>
      </c>
      <c r="K2879" s="1">
        <v>0</v>
      </c>
      <c r="L2879" s="1"/>
      <c r="M2879" s="1">
        <f t="shared" si="138"/>
        <v>16858.16</v>
      </c>
      <c r="N2879" s="1">
        <f t="shared" si="139"/>
        <v>16858.16</v>
      </c>
      <c r="O2879" s="1">
        <f t="shared" si="140"/>
        <v>0</v>
      </c>
    </row>
    <row r="2880" spans="1:15" x14ac:dyDescent="0.25">
      <c r="A2880" s="1" t="str">
        <v>Dharmacon</v>
      </c>
      <c r="B2880" s="1">
        <v>33616</v>
      </c>
      <c r="C2880" s="1" t="str">
        <v>O091725IN3313548G</v>
      </c>
      <c r="D2880" s="2">
        <v>45923</v>
      </c>
      <c r="E2880" s="2">
        <v>45924</v>
      </c>
      <c r="F2880" s="1" t="str">
        <v>D-001206-14-20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33616</v>
      </c>
      <c r="N2880" s="1">
        <f t="shared" si="139"/>
        <v>33616</v>
      </c>
      <c r="O2880" s="1">
        <f t="shared" si="140"/>
        <v>0</v>
      </c>
    </row>
    <row r="2881" spans="1:15" x14ac:dyDescent="0.25">
      <c r="A2881" s="1" t="str">
        <v>Dharmacon</v>
      </c>
      <c r="B2881" s="1">
        <v>16544</v>
      </c>
      <c r="C2881" s="1" t="str">
        <v>O091725IN3313548G</v>
      </c>
      <c r="D2881" s="2">
        <v>45923</v>
      </c>
      <c r="E2881" s="2">
        <v>45924</v>
      </c>
      <c r="F2881" s="1" t="str">
        <v>D-001810-10-05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16544</v>
      </c>
      <c r="N2881" s="1">
        <f t="shared" si="139"/>
        <v>16544</v>
      </c>
      <c r="O2881" s="1">
        <f t="shared" si="140"/>
        <v>0</v>
      </c>
    </row>
    <row r="2882" spans="1:15" x14ac:dyDescent="0.25">
      <c r="A2882" s="1" t="str">
        <v>Dharmacon</v>
      </c>
      <c r="B2882" s="1">
        <v>32912</v>
      </c>
      <c r="C2882" s="1" t="str">
        <v>O091725IN3313548G</v>
      </c>
      <c r="D2882" s="2">
        <v>45923</v>
      </c>
      <c r="E2882" s="2">
        <v>45924</v>
      </c>
      <c r="F2882" s="1" t="str">
        <v>L-011873-00-0005</v>
      </c>
      <c r="G2882" s="1">
        <v>1</v>
      </c>
      <c r="H2882" s="1">
        <v>1</v>
      </c>
      <c r="I2882" s="1">
        <v>0</v>
      </c>
      <c r="J2882" s="1" t="str">
        <v>Pune</v>
      </c>
      <c r="K2882" s="1">
        <v>0</v>
      </c>
      <c r="L2882" s="1"/>
      <c r="M2882" s="1">
        <f t="shared" si="138"/>
        <v>32912</v>
      </c>
      <c r="N2882" s="1">
        <f t="shared" si="139"/>
        <v>32912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J-041705-05-0002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13464</v>
      </c>
      <c r="C2884" s="1" t="str">
        <v>O091725IN3313548G</v>
      </c>
      <c r="D2884" s="2">
        <v>45923</v>
      </c>
      <c r="E2884" s="2">
        <v>45924</v>
      </c>
      <c r="F2884" s="1" t="str">
        <v>J-065323-09-0002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13464</v>
      </c>
      <c r="N2884" s="1">
        <f t="shared" si="139"/>
        <v>13464</v>
      </c>
      <c r="O2884" s="1">
        <f t="shared" si="140"/>
        <v>0</v>
      </c>
    </row>
    <row r="2885" spans="1:15" x14ac:dyDescent="0.25">
      <c r="A2885" s="1" t="str">
        <v>Dharmacon</v>
      </c>
      <c r="B2885" s="1">
        <v>32912</v>
      </c>
      <c r="C2885" s="1" t="str">
        <v>O091725IN3313548G</v>
      </c>
      <c r="D2885" s="2">
        <v>45923</v>
      </c>
      <c r="E2885" s="2">
        <v>45924</v>
      </c>
      <c r="F2885" s="1" t="str">
        <v>L-041018-00-0005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32912</v>
      </c>
      <c r="N2885" s="1">
        <f t="shared" si="139"/>
        <v>32912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IN-001005-01-05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17688</v>
      </c>
      <c r="C2887" s="1" t="str">
        <v>O091725IN3313548G</v>
      </c>
      <c r="D2887" s="2">
        <v>45923</v>
      </c>
      <c r="E2887" s="2">
        <v>45924</v>
      </c>
      <c r="F2887" s="1" t="str">
        <v>CN-001000-01-05</v>
      </c>
      <c r="G2887" s="1">
        <v>1</v>
      </c>
      <c r="H2887" s="1">
        <v>1</v>
      </c>
      <c r="I2887" s="1">
        <v>0</v>
      </c>
      <c r="J2887" s="1" t="str">
        <v>Delhi</v>
      </c>
      <c r="K2887" s="1">
        <v>0</v>
      </c>
      <c r="L2887" s="1"/>
      <c r="M2887" s="1">
        <f t="shared" si="141"/>
        <v>17688</v>
      </c>
      <c r="N2887" s="1">
        <f t="shared" si="142"/>
        <v>17688</v>
      </c>
      <c r="O2887" s="1">
        <f t="shared" si="143"/>
        <v>0</v>
      </c>
    </row>
    <row r="2888" spans="1:15" x14ac:dyDescent="0.25">
      <c r="A2888" s="1" t="str">
        <v>Dharmacon</v>
      </c>
      <c r="B2888" s="1">
        <v>154968</v>
      </c>
      <c r="C2888" s="1" t="str">
        <v>O091725IN3313548G</v>
      </c>
      <c r="D2888" s="2">
        <v>45923</v>
      </c>
      <c r="E2888" s="2">
        <v>45924</v>
      </c>
      <c r="F2888" s="1" t="str">
        <v>VSGH12684-16EG7919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154968</v>
      </c>
      <c r="N2888" s="1">
        <f t="shared" si="142"/>
        <v>154968</v>
      </c>
      <c r="O2888" s="1">
        <f t="shared" si="143"/>
        <v>0</v>
      </c>
    </row>
    <row r="2889" spans="1:15" x14ac:dyDescent="0.25">
      <c r="A2889" s="1" t="str">
        <v>Dharmacon</v>
      </c>
      <c r="B2889" s="1">
        <v>29458</v>
      </c>
      <c r="C2889" s="1" t="str">
        <v>O091725IN3313548G</v>
      </c>
      <c r="D2889" s="2">
        <v>45923</v>
      </c>
      <c r="E2889" s="2">
        <v>45924</v>
      </c>
      <c r="F2889" s="1" t="str">
        <v>VSGH12000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29458</v>
      </c>
      <c r="N2889" s="1">
        <f t="shared" si="142"/>
        <v>29458</v>
      </c>
      <c r="O2889" s="1">
        <f t="shared" si="143"/>
        <v>0</v>
      </c>
    </row>
    <row r="2890" spans="1:15" x14ac:dyDescent="0.25">
      <c r="A2890" s="1" t="str">
        <v>Dharmacon</v>
      </c>
      <c r="B2890" s="1">
        <v>141328</v>
      </c>
      <c r="C2890" s="1" t="str">
        <v>O091725IN3313548G</v>
      </c>
      <c r="D2890" s="2">
        <v>45923</v>
      </c>
      <c r="E2890" s="2">
        <v>45924</v>
      </c>
      <c r="F2890" s="1" t="str">
        <v>VSGH12682- 16EG10482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141328</v>
      </c>
      <c r="N2890" s="1">
        <f t="shared" si="142"/>
        <v>141328</v>
      </c>
      <c r="O2890" s="1">
        <f t="shared" si="143"/>
        <v>0</v>
      </c>
    </row>
    <row r="2891" spans="1:15" x14ac:dyDescent="0.25">
      <c r="A2891" s="1" t="str">
        <v>Dharmacon</v>
      </c>
      <c r="B2891" s="1">
        <v>154968</v>
      </c>
      <c r="C2891" s="1" t="str">
        <v>O091725IN3313548G</v>
      </c>
      <c r="D2891" s="2">
        <v>45923</v>
      </c>
      <c r="E2891" s="2">
        <v>45924</v>
      </c>
      <c r="F2891" s="1" t="str">
        <v>VSGH12684-16EG7431</v>
      </c>
      <c r="G2891" s="1">
        <v>1</v>
      </c>
      <c r="H2891" s="1">
        <v>1</v>
      </c>
      <c r="I2891" s="1">
        <v>0</v>
      </c>
      <c r="J2891" s="1" t="str">
        <v>Bhuvneshwar</v>
      </c>
      <c r="K2891" s="1">
        <v>0</v>
      </c>
      <c r="L2891" s="1"/>
      <c r="M2891" s="1">
        <f t="shared" si="141"/>
        <v>154968</v>
      </c>
      <c r="N2891" s="1">
        <f t="shared" si="142"/>
        <v>154968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YSC6273-201920573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4840</v>
      </c>
      <c r="C2893" s="1" t="str">
        <v>O091725IN3313548G</v>
      </c>
      <c r="D2893" s="2">
        <v>45923</v>
      </c>
      <c r="E2893" s="2">
        <v>45924</v>
      </c>
      <c r="F2893" s="1" t="str">
        <v>YSC6273-201929890</v>
      </c>
      <c r="G2893" s="1">
        <v>1</v>
      </c>
      <c r="H2893" s="1">
        <v>1</v>
      </c>
      <c r="I2893" s="1">
        <v>0</v>
      </c>
      <c r="J2893" s="1" t="str">
        <v>Hyderabad</v>
      </c>
      <c r="K2893" s="1">
        <v>0</v>
      </c>
      <c r="L2893" s="1"/>
      <c r="M2893" s="1">
        <f t="shared" si="141"/>
        <v>4840</v>
      </c>
      <c r="N2893" s="1">
        <f t="shared" si="142"/>
        <v>4840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T-2001-02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Dharmacon</v>
      </c>
      <c r="B2895" s="1">
        <v>20856</v>
      </c>
      <c r="C2895" s="1" t="str">
        <v>O091725IN3313548G</v>
      </c>
      <c r="D2895" s="2">
        <v>45923</v>
      </c>
      <c r="E2895" s="2">
        <v>45924</v>
      </c>
      <c r="F2895" s="1" t="str">
        <v>T-2004-02</v>
      </c>
      <c r="G2895" s="1">
        <v>1</v>
      </c>
      <c r="H2895" s="1">
        <v>1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20856</v>
      </c>
      <c r="N2895" s="1">
        <f t="shared" si="142"/>
        <v>20856</v>
      </c>
      <c r="O2895" s="1">
        <f t="shared" si="143"/>
        <v>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3</v>
      </c>
      <c r="H2896" s="1">
        <v>0</v>
      </c>
      <c r="I2896" s="1">
        <v>3</v>
      </c>
      <c r="J2896" s="1" t="str">
        <v>STOCK</v>
      </c>
      <c r="K2896" s="1" t="str">
        <v>Stock</v>
      </c>
      <c r="L2896" s="1"/>
      <c r="M2896" s="1">
        <f t="shared" si="141"/>
        <v>48000</v>
      </c>
      <c r="N2896" s="1">
        <f t="shared" si="142"/>
        <v>0</v>
      </c>
      <c r="O2896" s="1">
        <f t="shared" si="143"/>
        <v>48000</v>
      </c>
    </row>
    <row r="2897" spans="1:15" x14ac:dyDescent="0.25">
      <c r="A2897" s="1" t="str">
        <v>MP Bio</v>
      </c>
      <c r="B2897" s="1">
        <v>16000</v>
      </c>
      <c r="C2897" s="1" t="str">
        <v>MP/LS/25-26/1297</v>
      </c>
      <c r="D2897" s="2">
        <v>45917</v>
      </c>
      <c r="E2897" s="2">
        <v>45924</v>
      </c>
      <c r="F2897" s="1" t="str">
        <v>092913726</v>
      </c>
      <c r="G2897" s="1">
        <v>4</v>
      </c>
      <c r="H2897" s="1">
        <v>4</v>
      </c>
      <c r="I2897" s="1">
        <v>0</v>
      </c>
      <c r="J2897" s="1" t="str">
        <v>DELHI</v>
      </c>
      <c r="K2897" s="1">
        <v>0</v>
      </c>
      <c r="L2897" s="1"/>
      <c r="M2897" s="1">
        <f t="shared" si="141"/>
        <v>64000</v>
      </c>
      <c r="N2897" s="1">
        <f t="shared" si="142"/>
        <v>64000</v>
      </c>
      <c r="O2897" s="1">
        <f t="shared" si="143"/>
        <v>0</v>
      </c>
    </row>
    <row r="2898" spans="1:15" x14ac:dyDescent="0.25">
      <c r="A2898" s="1" t="str">
        <v>MP BIO</v>
      </c>
      <c r="B2898" s="1">
        <v>4788.415</v>
      </c>
      <c r="C2898" s="1" t="str">
        <v>MP/LS/25-26/1351</v>
      </c>
      <c r="D2898" s="2">
        <v>45920</v>
      </c>
      <c r="E2898" s="2">
        <v>45924</v>
      </c>
      <c r="F2898" s="1">
        <v>805615</v>
      </c>
      <c r="G2898" s="1">
        <v>2</v>
      </c>
      <c r="H2898" s="1">
        <v>0</v>
      </c>
      <c r="I2898" s="1">
        <v>2</v>
      </c>
      <c r="J2898" s="1" t="str">
        <v>STOCK</v>
      </c>
      <c r="K2898" s="1" t="str">
        <v>Stock</v>
      </c>
      <c r="L2898" s="1"/>
      <c r="M2898" s="1">
        <f t="shared" si="141"/>
        <v>9576.83</v>
      </c>
      <c r="N2898" s="1">
        <f t="shared" si="142"/>
        <v>0</v>
      </c>
      <c r="O2898" s="1">
        <f t="shared" si="143"/>
        <v>9576.83</v>
      </c>
    </row>
    <row r="2899" spans="1:15" x14ac:dyDescent="0.25">
      <c r="A2899" s="1" t="str">
        <v>MP BIO</v>
      </c>
      <c r="B2899" s="1">
        <v>3033.75</v>
      </c>
      <c r="C2899" s="1" t="str">
        <v>MP/LS/25-26/1351</v>
      </c>
      <c r="D2899" s="2">
        <v>45920</v>
      </c>
      <c r="E2899" s="2">
        <v>45924</v>
      </c>
      <c r="F2899" s="1">
        <v>4064112</v>
      </c>
      <c r="G2899" s="1">
        <v>4</v>
      </c>
      <c r="H2899" s="1">
        <v>0</v>
      </c>
      <c r="I2899" s="1">
        <v>4</v>
      </c>
      <c r="J2899" s="1" t="str">
        <v>STOCK</v>
      </c>
      <c r="K2899" s="1" t="str">
        <v>Stock</v>
      </c>
      <c r="L2899" s="1"/>
      <c r="M2899" s="1">
        <f t="shared" si="141"/>
        <v>12135</v>
      </c>
      <c r="N2899" s="1">
        <f t="shared" si="142"/>
        <v>0</v>
      </c>
      <c r="O2899" s="1">
        <f t="shared" si="143"/>
        <v>12135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3</v>
      </c>
      <c r="H2900" s="1">
        <v>0</v>
      </c>
      <c r="I2900" s="1">
        <v>3</v>
      </c>
      <c r="J2900" s="1" t="str">
        <v>STOCK</v>
      </c>
      <c r="K2900" s="1" t="str">
        <v>Stock</v>
      </c>
      <c r="L2900" s="1"/>
      <c r="M2900" s="1">
        <f t="shared" si="141"/>
        <v>20520</v>
      </c>
      <c r="N2900" s="1">
        <f t="shared" si="142"/>
        <v>0</v>
      </c>
      <c r="O2900" s="1">
        <f t="shared" si="143"/>
        <v>20520</v>
      </c>
    </row>
    <row r="2901" spans="1:15" x14ac:dyDescent="0.25">
      <c r="A2901" s="1" t="str">
        <v>MP BIO</v>
      </c>
      <c r="B2901" s="1">
        <v>6840</v>
      </c>
      <c r="C2901" s="1" t="str">
        <v>MP/LS/25-26/1351</v>
      </c>
      <c r="D2901" s="2">
        <v>45920</v>
      </c>
      <c r="E2901" s="2">
        <v>45924</v>
      </c>
      <c r="F2901" s="1" t="str">
        <v>11TRIMPR01</v>
      </c>
      <c r="G2901" s="1">
        <v>1</v>
      </c>
      <c r="H2901" s="1">
        <v>1</v>
      </c>
      <c r="I2901" s="1">
        <v>0</v>
      </c>
      <c r="J2901" s="1" t="str">
        <v>Delhi</v>
      </c>
      <c r="K2901" s="1">
        <v>0</v>
      </c>
      <c r="L2901" s="1"/>
      <c r="M2901" s="1">
        <f t="shared" si="141"/>
        <v>6840</v>
      </c>
      <c r="N2901" s="1">
        <f t="shared" si="142"/>
        <v>6840</v>
      </c>
      <c r="O2901" s="1">
        <f t="shared" si="143"/>
        <v>0</v>
      </c>
    </row>
    <row r="2902" spans="1:15" x14ac:dyDescent="0.25">
      <c r="A2902" s="1" t="str">
        <v>MP BIO</v>
      </c>
      <c r="B2902" s="1">
        <v>6516</v>
      </c>
      <c r="C2902" s="1" t="str">
        <v>MP/LS/25-26/1352</v>
      </c>
      <c r="D2902" s="2">
        <v>45920</v>
      </c>
      <c r="E2902" s="2">
        <v>45924</v>
      </c>
      <c r="F2902" s="1">
        <v>16006925</v>
      </c>
      <c r="G2902" s="1">
        <v>4</v>
      </c>
      <c r="H2902" s="1">
        <v>0</v>
      </c>
      <c r="I2902" s="1">
        <v>4</v>
      </c>
      <c r="J2902" s="1" t="str">
        <v>STOCK</v>
      </c>
      <c r="K2902" s="1" t="str">
        <v>Stock</v>
      </c>
      <c r="L2902" s="1"/>
      <c r="M2902" s="1">
        <f t="shared" si="141"/>
        <v>26064</v>
      </c>
      <c r="N2902" s="1">
        <f t="shared" si="142"/>
        <v>0</v>
      </c>
      <c r="O2902" s="1">
        <f t="shared" si="143"/>
        <v>26064</v>
      </c>
    </row>
    <row r="2903" spans="1:15" x14ac:dyDescent="0.25">
      <c r="A2903" s="1" t="str">
        <v>MYBIOSOURCE</v>
      </c>
      <c r="B2903" s="1">
        <v>40766</v>
      </c>
      <c r="C2903" s="1">
        <v>921769</v>
      </c>
      <c r="D2903" s="2">
        <v>45919</v>
      </c>
      <c r="E2903" s="2">
        <v>45925</v>
      </c>
      <c r="F2903" s="1" t="str">
        <v>MBS2515061</v>
      </c>
      <c r="G2903" s="1">
        <v>1</v>
      </c>
      <c r="H2903" s="1">
        <v>1</v>
      </c>
      <c r="I2903" s="1">
        <v>0</v>
      </c>
      <c r="J2903" s="1" t="str">
        <v>JAIPUR</v>
      </c>
      <c r="K2903" s="1">
        <v>0</v>
      </c>
      <c r="L2903" s="1"/>
      <c r="M2903" s="1">
        <f t="shared" si="141"/>
        <v>40766</v>
      </c>
      <c r="N2903" s="1">
        <f t="shared" si="142"/>
        <v>40766</v>
      </c>
      <c r="O2903" s="1">
        <f t="shared" si="143"/>
        <v>0</v>
      </c>
    </row>
    <row r="2904" spans="1:15" x14ac:dyDescent="0.25">
      <c r="A2904" s="1" t="str">
        <v>TOPCLASS ENTERPRISES</v>
      </c>
      <c r="B2904" s="1">
        <v>15540</v>
      </c>
      <c r="C2904" s="1" t="str">
        <v>TPC/25-26/00483</v>
      </c>
      <c r="D2904" s="2">
        <v>45923</v>
      </c>
      <c r="E2904" s="2">
        <v>45925</v>
      </c>
      <c r="F2904" s="1" t="str">
        <v>S1714</v>
      </c>
      <c r="G2904" s="1">
        <v>2</v>
      </c>
      <c r="H2904" s="1">
        <v>2</v>
      </c>
      <c r="I2904" s="1">
        <v>0</v>
      </c>
      <c r="J2904" s="1" t="str">
        <v>Banglore</v>
      </c>
      <c r="K2904" s="1">
        <v>0</v>
      </c>
      <c r="L2904" s="1"/>
      <c r="M2904" s="1">
        <f t="shared" si="141"/>
        <v>31080</v>
      </c>
      <c r="N2904" s="1">
        <f t="shared" si="142"/>
        <v>31080</v>
      </c>
      <c r="O2904" s="1">
        <f t="shared" si="143"/>
        <v>0</v>
      </c>
    </row>
    <row r="2905" spans="1:15" x14ac:dyDescent="0.25">
      <c r="A2905" s="1" t="str">
        <v>BioLegend</v>
      </c>
      <c r="B2905" s="1">
        <v>6468</v>
      </c>
      <c r="C2905" s="1" t="str">
        <v>EED119246</v>
      </c>
      <c r="D2905" s="2">
        <v>45919</v>
      </c>
      <c r="E2905" s="2">
        <v>45926</v>
      </c>
      <c r="F2905" s="1">
        <v>100219</v>
      </c>
      <c r="G2905" s="1">
        <v>1</v>
      </c>
      <c r="H2905" s="1">
        <v>1</v>
      </c>
      <c r="I2905" s="1">
        <v>0</v>
      </c>
      <c r="J2905" s="1" t="str">
        <v>Lucknow</v>
      </c>
      <c r="K2905" s="1">
        <v>0</v>
      </c>
      <c r="L2905" s="1"/>
      <c r="M2905" s="1">
        <f t="shared" si="141"/>
        <v>6468</v>
      </c>
      <c r="N2905" s="1">
        <f t="shared" si="142"/>
        <v>6468</v>
      </c>
      <c r="O2905" s="1">
        <f t="shared" si="143"/>
        <v>0</v>
      </c>
    </row>
    <row r="2906" spans="1:15" x14ac:dyDescent="0.25">
      <c r="A2906" s="1" t="str">
        <v>BioLegend</v>
      </c>
      <c r="B2906" s="1">
        <v>13244</v>
      </c>
      <c r="C2906" s="1" t="str">
        <v>EED119246</v>
      </c>
      <c r="D2906" s="2">
        <v>45919</v>
      </c>
      <c r="E2906" s="2">
        <v>45926</v>
      </c>
      <c r="F2906" s="1">
        <v>100536</v>
      </c>
      <c r="G2906" s="1">
        <v>1</v>
      </c>
      <c r="H2906" s="1">
        <v>1</v>
      </c>
      <c r="I2906" s="1">
        <v>0</v>
      </c>
      <c r="J2906" s="1" t="str">
        <v>Kerala</v>
      </c>
      <c r="K2906" s="1">
        <v>0</v>
      </c>
      <c r="L2906" s="1"/>
      <c r="M2906" s="1">
        <f t="shared" si="141"/>
        <v>13244</v>
      </c>
      <c r="N2906" s="1">
        <f t="shared" si="142"/>
        <v>13244</v>
      </c>
      <c r="O2906" s="1">
        <f t="shared" si="143"/>
        <v>0</v>
      </c>
    </row>
    <row r="2907" spans="1:15" x14ac:dyDescent="0.25">
      <c r="A2907" s="1" t="str">
        <v>BioLegend</v>
      </c>
      <c r="B2907" s="1">
        <v>12196.8</v>
      </c>
      <c r="C2907" s="1" t="str">
        <v>EED119246</v>
      </c>
      <c r="D2907" s="2">
        <v>45919</v>
      </c>
      <c r="E2907" s="2">
        <v>45926</v>
      </c>
      <c r="F2907" s="1">
        <v>100722</v>
      </c>
      <c r="G2907" s="1">
        <v>2</v>
      </c>
      <c r="H2907" s="1">
        <v>2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24393.599999999999</v>
      </c>
      <c r="N2907" s="1">
        <f t="shared" si="142"/>
        <v>24393.599999999999</v>
      </c>
      <c r="O2907" s="1">
        <f t="shared" si="143"/>
        <v>0</v>
      </c>
    </row>
    <row r="2908" spans="1:15" x14ac:dyDescent="0.25">
      <c r="A2908" s="1" t="str">
        <v>BioLegend</v>
      </c>
      <c r="B2908" s="1">
        <v>2032.8000000000002</v>
      </c>
      <c r="C2908" s="1" t="str">
        <v>EED119246</v>
      </c>
      <c r="D2908" s="2">
        <v>45919</v>
      </c>
      <c r="E2908" s="2">
        <v>45926</v>
      </c>
      <c r="F2908" s="1">
        <v>103011</v>
      </c>
      <c r="G2908" s="1">
        <v>1</v>
      </c>
      <c r="H2908" s="1">
        <v>1</v>
      </c>
      <c r="I2908" s="1">
        <v>0</v>
      </c>
      <c r="J2908" s="1" t="str">
        <v>Kolkata</v>
      </c>
      <c r="K2908" s="1">
        <v>0</v>
      </c>
      <c r="L2908" s="1"/>
      <c r="M2908" s="1">
        <f t="shared" si="141"/>
        <v>2032.8000000000002</v>
      </c>
      <c r="N2908" s="1">
        <f t="shared" si="142"/>
        <v>2032.8000000000002</v>
      </c>
      <c r="O2908" s="1">
        <f t="shared" si="143"/>
        <v>0</v>
      </c>
    </row>
    <row r="2909" spans="1:15" x14ac:dyDescent="0.25">
      <c r="A2909" s="1" t="str">
        <v>BioLegend</v>
      </c>
      <c r="B2909" s="1">
        <v>2648.8</v>
      </c>
      <c r="C2909" s="1" t="str">
        <v>EED119246</v>
      </c>
      <c r="D2909" s="2">
        <v>45919</v>
      </c>
      <c r="E2909" s="2">
        <v>45926</v>
      </c>
      <c r="F2909" s="1">
        <v>123109</v>
      </c>
      <c r="G2909" s="1">
        <v>1</v>
      </c>
      <c r="H2909" s="1">
        <v>1</v>
      </c>
      <c r="I2909" s="1">
        <v>0</v>
      </c>
      <c r="J2909" s="1" t="str">
        <v>Hyderabad</v>
      </c>
      <c r="K2909" s="1">
        <v>0</v>
      </c>
      <c r="L2909" s="1"/>
      <c r="M2909" s="1">
        <f t="shared" si="141"/>
        <v>2648.8</v>
      </c>
      <c r="N2909" s="1">
        <f t="shared" si="142"/>
        <v>2648.8</v>
      </c>
      <c r="O2909" s="1">
        <f t="shared" si="143"/>
        <v>0</v>
      </c>
    </row>
    <row r="2910" spans="1:15" x14ac:dyDescent="0.25">
      <c r="A2910" s="1" t="str">
        <v>BioLegend</v>
      </c>
      <c r="B2910" s="1">
        <v>18018</v>
      </c>
      <c r="C2910" s="1" t="str">
        <v>EED119246</v>
      </c>
      <c r="D2910" s="2">
        <v>45919</v>
      </c>
      <c r="E2910" s="2">
        <v>45926</v>
      </c>
      <c r="F2910" s="1">
        <v>138419</v>
      </c>
      <c r="G2910" s="1">
        <v>1</v>
      </c>
      <c r="H2910" s="1">
        <v>1</v>
      </c>
      <c r="I2910" s="1">
        <v>0</v>
      </c>
      <c r="J2910" s="1" t="str">
        <v>Karnataka</v>
      </c>
      <c r="K2910" s="1">
        <v>0</v>
      </c>
      <c r="L2910" s="1"/>
      <c r="M2910" s="1">
        <f t="shared" si="141"/>
        <v>18018</v>
      </c>
      <c r="N2910" s="1">
        <f t="shared" si="142"/>
        <v>18018</v>
      </c>
      <c r="O2910" s="1">
        <f t="shared" si="143"/>
        <v>0</v>
      </c>
    </row>
    <row r="2911" spans="1:15" x14ac:dyDescent="0.25">
      <c r="A2911" s="1" t="str">
        <v>BioLegend</v>
      </c>
      <c r="B2911" s="1">
        <v>10841.6</v>
      </c>
      <c r="C2911" s="1" t="str">
        <v>EED119246</v>
      </c>
      <c r="D2911" s="2">
        <v>45919</v>
      </c>
      <c r="E2911" s="2">
        <v>45926</v>
      </c>
      <c r="F2911" s="1">
        <v>144215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10841.6</v>
      </c>
      <c r="N2911" s="1">
        <f t="shared" si="142"/>
        <v>10841.6</v>
      </c>
      <c r="O2911" s="1">
        <f t="shared" si="143"/>
        <v>0</v>
      </c>
    </row>
    <row r="2912" spans="1:15" x14ac:dyDescent="0.25">
      <c r="A2912" s="1" t="str">
        <v>BioLegend</v>
      </c>
      <c r="B2912" s="1">
        <v>6221.6</v>
      </c>
      <c r="C2912" s="1" t="str">
        <v>EED119246</v>
      </c>
      <c r="D2912" s="2">
        <v>45919</v>
      </c>
      <c r="E2912" s="2">
        <v>45926</v>
      </c>
      <c r="F2912" s="1">
        <v>157617</v>
      </c>
      <c r="G2912" s="1">
        <v>1</v>
      </c>
      <c r="H2912" s="1">
        <v>1</v>
      </c>
      <c r="I2912" s="1">
        <v>0</v>
      </c>
      <c r="J2912" s="1" t="str">
        <v>Lucknow</v>
      </c>
      <c r="K2912" s="1">
        <v>0</v>
      </c>
      <c r="L2912" s="1"/>
      <c r="M2912" s="1">
        <f t="shared" si="141"/>
        <v>6221.6</v>
      </c>
      <c r="N2912" s="1">
        <f t="shared" si="142"/>
        <v>6221.6</v>
      </c>
      <c r="O2912" s="1">
        <f t="shared" si="143"/>
        <v>0</v>
      </c>
    </row>
    <row r="2913" spans="1:15" x14ac:dyDescent="0.25">
      <c r="A2913" s="1" t="str">
        <v>BioLegend</v>
      </c>
      <c r="B2913" s="1">
        <v>2710.4</v>
      </c>
      <c r="C2913" s="1" t="str">
        <v>EED119246</v>
      </c>
      <c r="D2913" s="2">
        <v>45919</v>
      </c>
      <c r="E2913" s="2">
        <v>45926</v>
      </c>
      <c r="F2913" s="1">
        <v>300402</v>
      </c>
      <c r="G2913" s="1">
        <v>1</v>
      </c>
      <c r="H2913" s="1">
        <v>1</v>
      </c>
      <c r="I2913" s="1">
        <v>0</v>
      </c>
      <c r="J2913" s="1" t="str">
        <v>Delhi</v>
      </c>
      <c r="K2913" s="1">
        <v>0</v>
      </c>
      <c r="L2913" s="1"/>
      <c r="M2913" s="1">
        <f t="shared" si="141"/>
        <v>2710.4</v>
      </c>
      <c r="N2913" s="1">
        <f t="shared" si="142"/>
        <v>2710.4</v>
      </c>
      <c r="O2913" s="1">
        <f t="shared" si="143"/>
        <v>0</v>
      </c>
    </row>
    <row r="2914" spans="1:15" x14ac:dyDescent="0.25">
      <c r="A2914" s="1" t="str">
        <v>BioLegend</v>
      </c>
      <c r="B2914" s="1">
        <v>25146</v>
      </c>
      <c r="C2914" s="1" t="str">
        <v>EED119246</v>
      </c>
      <c r="D2914" s="2">
        <v>45919</v>
      </c>
      <c r="E2914" s="2">
        <v>45926</v>
      </c>
      <c r="F2914" s="1">
        <v>300434</v>
      </c>
      <c r="G2914" s="1">
        <v>1</v>
      </c>
      <c r="H2914" s="1">
        <v>1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25146</v>
      </c>
      <c r="N2914" s="1">
        <f t="shared" si="142"/>
        <v>25146</v>
      </c>
      <c r="O2914" s="1">
        <f t="shared" si="143"/>
        <v>0</v>
      </c>
    </row>
    <row r="2915" spans="1:15" x14ac:dyDescent="0.25">
      <c r="A2915" s="1" t="str">
        <v>BioLegend</v>
      </c>
      <c r="B2915" s="1">
        <v>26136</v>
      </c>
      <c r="C2915" s="1" t="str">
        <v>EED119246</v>
      </c>
      <c r="D2915" s="2">
        <v>45919</v>
      </c>
      <c r="E2915" s="2">
        <v>45926</v>
      </c>
      <c r="F2915" s="1">
        <v>300468</v>
      </c>
      <c r="G2915" s="1">
        <v>1</v>
      </c>
      <c r="H2915" s="1">
        <v>1</v>
      </c>
      <c r="I2915" s="1">
        <v>0</v>
      </c>
      <c r="J2915" s="1" t="str">
        <v>Mumbai</v>
      </c>
      <c r="K2915" s="1">
        <v>0</v>
      </c>
      <c r="L2915" s="1"/>
      <c r="M2915" s="1">
        <f t="shared" si="141"/>
        <v>26136</v>
      </c>
      <c r="N2915" s="1">
        <f t="shared" si="142"/>
        <v>26136</v>
      </c>
      <c r="O2915" s="1">
        <f t="shared" si="143"/>
        <v>0</v>
      </c>
    </row>
    <row r="2916" spans="1:15" x14ac:dyDescent="0.25">
      <c r="A2916" s="1" t="str">
        <v>BioLegend</v>
      </c>
      <c r="B2916" s="1">
        <v>4065.6000000000004</v>
      </c>
      <c r="C2916" s="1" t="str">
        <v>EED119246</v>
      </c>
      <c r="D2916" s="2">
        <v>45919</v>
      </c>
      <c r="E2916" s="2">
        <v>45926</v>
      </c>
      <c r="F2916" s="1">
        <v>300508</v>
      </c>
      <c r="G2916" s="1">
        <v>2</v>
      </c>
      <c r="H2916" s="1">
        <v>2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8131.2000000000007</v>
      </c>
      <c r="N2916" s="1">
        <f t="shared" si="142"/>
        <v>8131.2000000000007</v>
      </c>
      <c r="O2916" s="1">
        <f t="shared" si="143"/>
        <v>0</v>
      </c>
    </row>
    <row r="2917" spans="1:15" x14ac:dyDescent="0.25">
      <c r="A2917" s="1" t="str">
        <v>BioLegend</v>
      </c>
      <c r="B2917" s="1">
        <v>6468</v>
      </c>
      <c r="C2917" s="1" t="str">
        <v>EED119246</v>
      </c>
      <c r="D2917" s="2">
        <v>45919</v>
      </c>
      <c r="E2917" s="2">
        <v>45926</v>
      </c>
      <c r="F2917" s="1">
        <v>301330</v>
      </c>
      <c r="G2917" s="1">
        <v>1</v>
      </c>
      <c r="H2917" s="1">
        <v>1</v>
      </c>
      <c r="I2917" s="1">
        <v>0</v>
      </c>
      <c r="J2917" s="1" t="str">
        <v>Chandigarh</v>
      </c>
      <c r="K2917" s="1">
        <v>0</v>
      </c>
      <c r="L2917" s="1"/>
      <c r="M2917" s="1">
        <f t="shared" si="141"/>
        <v>6468</v>
      </c>
      <c r="N2917" s="1">
        <f t="shared" si="142"/>
        <v>6468</v>
      </c>
      <c r="O2917" s="1">
        <f t="shared" si="143"/>
        <v>0</v>
      </c>
    </row>
    <row r="2918" spans="1:15" x14ac:dyDescent="0.25">
      <c r="A2918" s="1" t="str">
        <v>BioLegend</v>
      </c>
      <c r="B2918" s="1">
        <v>4004</v>
      </c>
      <c r="C2918" s="1" t="str">
        <v>EED119246</v>
      </c>
      <c r="D2918" s="2">
        <v>45919</v>
      </c>
      <c r="E2918" s="2">
        <v>45926</v>
      </c>
      <c r="F2918" s="1">
        <v>301805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4004</v>
      </c>
      <c r="N2918" s="1">
        <f t="shared" si="142"/>
        <v>4004</v>
      </c>
      <c r="O2918" s="1">
        <f t="shared" si="143"/>
        <v>0</v>
      </c>
    </row>
    <row r="2919" spans="1:15" x14ac:dyDescent="0.25">
      <c r="A2919" s="1" t="str">
        <v>BioLegend</v>
      </c>
      <c r="B2919" s="1">
        <v>14907.2</v>
      </c>
      <c r="C2919" s="1" t="str">
        <v>EED119246</v>
      </c>
      <c r="D2919" s="2">
        <v>45919</v>
      </c>
      <c r="E2919" s="2">
        <v>45926</v>
      </c>
      <c r="F2919" s="1">
        <v>302008</v>
      </c>
      <c r="G2919" s="1">
        <v>1</v>
      </c>
      <c r="H2919" s="1">
        <v>1</v>
      </c>
      <c r="I2919" s="1">
        <v>0</v>
      </c>
      <c r="J2919" s="1" t="str">
        <v>Delhi</v>
      </c>
      <c r="K2919" s="1">
        <v>0</v>
      </c>
      <c r="L2919" s="1"/>
      <c r="M2919" s="1">
        <f t="shared" si="141"/>
        <v>14907.2</v>
      </c>
      <c r="N2919" s="1">
        <f t="shared" si="142"/>
        <v>14907.2</v>
      </c>
      <c r="O2919" s="1">
        <f t="shared" si="143"/>
        <v>0</v>
      </c>
    </row>
    <row r="2920" spans="1:15" x14ac:dyDescent="0.25">
      <c r="A2920" s="1" t="str">
        <v>BioLegend</v>
      </c>
      <c r="B2920" s="1">
        <v>12540</v>
      </c>
      <c r="C2920" s="1" t="str">
        <v>EED119246</v>
      </c>
      <c r="D2920" s="2">
        <v>45919</v>
      </c>
      <c r="E2920" s="2">
        <v>45926</v>
      </c>
      <c r="F2920" s="1">
        <v>302037</v>
      </c>
      <c r="G2920" s="1">
        <v>1</v>
      </c>
      <c r="H2920" s="1">
        <v>1</v>
      </c>
      <c r="I2920" s="1">
        <v>0</v>
      </c>
      <c r="J2920" s="1" t="str">
        <v>Kolkata</v>
      </c>
      <c r="K2920" s="1">
        <v>0</v>
      </c>
      <c r="L2920" s="1"/>
      <c r="M2920" s="1">
        <f t="shared" si="141"/>
        <v>12540</v>
      </c>
      <c r="N2920" s="1">
        <f t="shared" si="142"/>
        <v>12540</v>
      </c>
      <c r="O2920" s="1">
        <f t="shared" si="143"/>
        <v>0</v>
      </c>
    </row>
    <row r="2921" spans="1:15" x14ac:dyDescent="0.25">
      <c r="A2921" s="1" t="str">
        <v>BioLegend</v>
      </c>
      <c r="B2921" s="1">
        <v>22792</v>
      </c>
      <c r="C2921" s="1" t="str">
        <v>EED119246</v>
      </c>
      <c r="D2921" s="2">
        <v>45919</v>
      </c>
      <c r="E2921" s="2">
        <v>45926</v>
      </c>
      <c r="F2921" s="1">
        <v>302088</v>
      </c>
      <c r="G2921" s="1">
        <v>1</v>
      </c>
      <c r="H2921" s="1">
        <v>1</v>
      </c>
      <c r="I2921" s="1">
        <v>0</v>
      </c>
      <c r="J2921" s="1" t="str">
        <v>Mumbai</v>
      </c>
      <c r="K2921" s="1">
        <v>0</v>
      </c>
      <c r="L2921" s="1"/>
      <c r="M2921" s="1">
        <f t="shared" si="141"/>
        <v>22792</v>
      </c>
      <c r="N2921" s="1">
        <f t="shared" si="142"/>
        <v>22792</v>
      </c>
      <c r="O2921" s="1">
        <f t="shared" si="143"/>
        <v>0</v>
      </c>
    </row>
    <row r="2922" spans="1:15" x14ac:dyDescent="0.25">
      <c r="A2922" s="1" t="str">
        <v>BioLegend</v>
      </c>
      <c r="B2922" s="1">
        <v>4065.6000000000004</v>
      </c>
      <c r="C2922" s="1" t="str">
        <v>EED119246</v>
      </c>
      <c r="D2922" s="2">
        <v>45919</v>
      </c>
      <c r="E2922" s="2">
        <v>45926</v>
      </c>
      <c r="F2922" s="1">
        <v>302208</v>
      </c>
      <c r="G2922" s="1">
        <v>2</v>
      </c>
      <c r="H2922" s="1">
        <v>2</v>
      </c>
      <c r="I2922" s="1">
        <v>0</v>
      </c>
      <c r="J2922" s="1" t="str">
        <v>Chandigarh</v>
      </c>
      <c r="K2922" s="1">
        <v>0</v>
      </c>
      <c r="L2922" s="1"/>
      <c r="M2922" s="1">
        <f t="shared" si="141"/>
        <v>8131.2000000000007</v>
      </c>
      <c r="N2922" s="1">
        <f t="shared" si="142"/>
        <v>8131.2000000000007</v>
      </c>
      <c r="O2922" s="1">
        <f t="shared" si="143"/>
        <v>0</v>
      </c>
    </row>
    <row r="2923" spans="1:15" x14ac:dyDescent="0.25">
      <c r="A2923" s="1" t="str">
        <v>BioLegend</v>
      </c>
      <c r="B2923" s="1">
        <v>23531.199999999997</v>
      </c>
      <c r="C2923" s="1" t="str">
        <v>EED119246</v>
      </c>
      <c r="D2923" s="2">
        <v>45919</v>
      </c>
      <c r="E2923" s="2">
        <v>45926</v>
      </c>
      <c r="F2923" s="1">
        <v>302326</v>
      </c>
      <c r="G2923" s="1">
        <v>1</v>
      </c>
      <c r="H2923" s="1">
        <v>1</v>
      </c>
      <c r="I2923" s="1">
        <v>0</v>
      </c>
      <c r="J2923" s="1" t="str">
        <v>Lucknow</v>
      </c>
      <c r="K2923" s="1">
        <v>0</v>
      </c>
      <c r="L2923" s="1"/>
      <c r="M2923" s="1">
        <f t="shared" si="141"/>
        <v>23531.199999999997</v>
      </c>
      <c r="N2923" s="1">
        <f t="shared" si="142"/>
        <v>23531.199999999997</v>
      </c>
      <c r="O2923" s="1">
        <f t="shared" si="143"/>
        <v>0</v>
      </c>
    </row>
    <row r="2924" spans="1:15" x14ac:dyDescent="0.25">
      <c r="A2924" s="1" t="str">
        <v>BioLegend</v>
      </c>
      <c r="B2924" s="1">
        <v>17987.2</v>
      </c>
      <c r="C2924" s="1" t="str">
        <v>EED119246</v>
      </c>
      <c r="D2924" s="2">
        <v>45919</v>
      </c>
      <c r="E2924" s="2">
        <v>45926</v>
      </c>
      <c r="F2924" s="1">
        <v>302612</v>
      </c>
      <c r="G2924" s="1">
        <v>1</v>
      </c>
      <c r="H2924" s="1">
        <v>1</v>
      </c>
      <c r="I2924" s="1">
        <v>0</v>
      </c>
      <c r="J2924" s="1" t="str">
        <v>Karnataka</v>
      </c>
      <c r="K2924" s="1">
        <v>0</v>
      </c>
      <c r="L2924" s="1"/>
      <c r="M2924" s="1">
        <f t="shared" si="141"/>
        <v>17987.2</v>
      </c>
      <c r="N2924" s="1">
        <f t="shared" si="142"/>
        <v>17987.2</v>
      </c>
      <c r="O2924" s="1">
        <f t="shared" si="143"/>
        <v>0</v>
      </c>
    </row>
    <row r="2925" spans="1:15" x14ac:dyDescent="0.25">
      <c r="A2925" s="1" t="str">
        <v>BioLegend</v>
      </c>
      <c r="B2925" s="1">
        <v>6468</v>
      </c>
      <c r="C2925" s="1" t="str">
        <v>EED119246</v>
      </c>
      <c r="D2925" s="2">
        <v>45919</v>
      </c>
      <c r="E2925" s="2">
        <v>45926</v>
      </c>
      <c r="F2925" s="1">
        <v>302808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6468</v>
      </c>
      <c r="N2925" s="1">
        <f t="shared" si="142"/>
        <v>6468</v>
      </c>
      <c r="O2925" s="1">
        <f t="shared" si="143"/>
        <v>0</v>
      </c>
    </row>
    <row r="2926" spans="1:15" x14ac:dyDescent="0.25">
      <c r="A2926" s="1" t="str">
        <v>BioLegend</v>
      </c>
      <c r="B2926" s="1">
        <v>3080</v>
      </c>
      <c r="C2926" s="1" t="str">
        <v>EED119246</v>
      </c>
      <c r="D2926" s="2">
        <v>45919</v>
      </c>
      <c r="E2926" s="2">
        <v>45926</v>
      </c>
      <c r="F2926" s="1">
        <v>302902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3080</v>
      </c>
      <c r="N2926" s="1">
        <f t="shared" si="142"/>
        <v>3080</v>
      </c>
      <c r="O2926" s="1">
        <f t="shared" si="143"/>
        <v>0</v>
      </c>
    </row>
    <row r="2927" spans="1:15" x14ac:dyDescent="0.25">
      <c r="A2927" s="1" t="str">
        <v>BioLegend</v>
      </c>
      <c r="B2927" s="1">
        <v>18295.2</v>
      </c>
      <c r="C2927" s="1" t="str">
        <v>EED119246</v>
      </c>
      <c r="D2927" s="2">
        <v>45919</v>
      </c>
      <c r="E2927" s="2">
        <v>45926</v>
      </c>
      <c r="F2927" s="1">
        <v>302910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18295.2</v>
      </c>
      <c r="N2927" s="1">
        <f t="shared" si="142"/>
        <v>18295.2</v>
      </c>
      <c r="O2927" s="1">
        <f t="shared" si="143"/>
        <v>0</v>
      </c>
    </row>
    <row r="2928" spans="1:15" x14ac:dyDescent="0.25">
      <c r="A2928" s="1" t="str">
        <v>BioLegend</v>
      </c>
      <c r="B2928" s="1">
        <v>16324</v>
      </c>
      <c r="C2928" s="1" t="str">
        <v>EED119246</v>
      </c>
      <c r="D2928" s="2">
        <v>45919</v>
      </c>
      <c r="E2928" s="2">
        <v>45926</v>
      </c>
      <c r="F2928" s="1">
        <v>303110</v>
      </c>
      <c r="G2928" s="1">
        <v>1</v>
      </c>
      <c r="H2928" s="1">
        <v>1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16324</v>
      </c>
      <c r="N2928" s="1">
        <f t="shared" si="142"/>
        <v>16324</v>
      </c>
      <c r="O2928" s="1">
        <f t="shared" si="143"/>
        <v>0</v>
      </c>
    </row>
    <row r="2929" spans="1:15" x14ac:dyDescent="0.25">
      <c r="A2929" s="1" t="str">
        <v>BioLegend</v>
      </c>
      <c r="B2929" s="1">
        <v>25146</v>
      </c>
      <c r="C2929" s="1" t="str">
        <v>EED119246</v>
      </c>
      <c r="D2929" s="2">
        <v>45919</v>
      </c>
      <c r="E2929" s="2">
        <v>45926</v>
      </c>
      <c r="F2929" s="1">
        <v>303526</v>
      </c>
      <c r="G2929" s="1">
        <v>1</v>
      </c>
      <c r="H2929" s="1">
        <v>1</v>
      </c>
      <c r="I2929" s="1">
        <v>0</v>
      </c>
      <c r="J2929" s="1" t="str">
        <v>Chandigarh</v>
      </c>
      <c r="K2929" s="1">
        <v>0</v>
      </c>
      <c r="L2929" s="1"/>
      <c r="M2929" s="1">
        <f t="shared" si="141"/>
        <v>25146</v>
      </c>
      <c r="N2929" s="1">
        <f t="shared" si="142"/>
        <v>25146</v>
      </c>
      <c r="O2929" s="1">
        <f t="shared" si="143"/>
        <v>0</v>
      </c>
    </row>
    <row r="2930" spans="1:15" x14ac:dyDescent="0.25">
      <c r="A2930" s="1" t="str">
        <v>BioLegend</v>
      </c>
      <c r="B2930" s="1">
        <v>13860</v>
      </c>
      <c r="C2930" s="1" t="str">
        <v>EED119246</v>
      </c>
      <c r="D2930" s="2">
        <v>45919</v>
      </c>
      <c r="E2930" s="2">
        <v>45926</v>
      </c>
      <c r="F2930" s="1">
        <v>303651</v>
      </c>
      <c r="G2930" s="1">
        <v>1</v>
      </c>
      <c r="H2930" s="1">
        <v>1</v>
      </c>
      <c r="I2930" s="1">
        <v>0</v>
      </c>
      <c r="J2930" s="1" t="str">
        <v>Kolkata</v>
      </c>
      <c r="K2930" s="1">
        <v>0</v>
      </c>
      <c r="L2930" s="1"/>
      <c r="M2930" s="1">
        <f t="shared" si="141"/>
        <v>13860</v>
      </c>
      <c r="N2930" s="1">
        <f t="shared" si="142"/>
        <v>13860</v>
      </c>
      <c r="O2930" s="1">
        <f t="shared" si="143"/>
        <v>0</v>
      </c>
    </row>
    <row r="2931" spans="1:15" x14ac:dyDescent="0.25">
      <c r="A2931" s="1" t="str">
        <v>BioLegend</v>
      </c>
      <c r="B2931" s="1">
        <v>30162</v>
      </c>
      <c r="C2931" s="1" t="str">
        <v>EED119246</v>
      </c>
      <c r="D2931" s="2">
        <v>45919</v>
      </c>
      <c r="E2931" s="2">
        <v>45926</v>
      </c>
      <c r="F2931" s="1">
        <v>303744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30162</v>
      </c>
      <c r="N2931" s="1">
        <f t="shared" si="142"/>
        <v>30162</v>
      </c>
      <c r="O2931" s="1">
        <f t="shared" si="143"/>
        <v>0</v>
      </c>
    </row>
    <row r="2932" spans="1:15" x14ac:dyDescent="0.25">
      <c r="A2932" s="1" t="str">
        <v>BioLegend</v>
      </c>
      <c r="B2932" s="1">
        <v>4435.2</v>
      </c>
      <c r="C2932" s="1" t="str">
        <v>EED119246</v>
      </c>
      <c r="D2932" s="2">
        <v>45919</v>
      </c>
      <c r="E2932" s="2">
        <v>45926</v>
      </c>
      <c r="F2932" s="1">
        <v>304006</v>
      </c>
      <c r="G2932" s="1">
        <v>1</v>
      </c>
      <c r="H2932" s="1">
        <v>1</v>
      </c>
      <c r="I2932" s="1">
        <v>0</v>
      </c>
      <c r="J2932" s="1" t="str">
        <v>Lucknow</v>
      </c>
      <c r="K2932" s="1">
        <v>0</v>
      </c>
      <c r="L2932" s="1"/>
      <c r="M2932" s="1">
        <f t="shared" si="141"/>
        <v>4435.2</v>
      </c>
      <c r="N2932" s="1">
        <f t="shared" si="142"/>
        <v>4435.2</v>
      </c>
      <c r="O2932" s="1">
        <f t="shared" si="143"/>
        <v>0</v>
      </c>
    </row>
    <row r="2933" spans="1:15" x14ac:dyDescent="0.25">
      <c r="A2933" s="1" t="str">
        <v>BioLegend</v>
      </c>
      <c r="B2933" s="1">
        <v>25476</v>
      </c>
      <c r="C2933" s="1" t="str">
        <v>EED119246</v>
      </c>
      <c r="D2933" s="2">
        <v>45919</v>
      </c>
      <c r="E2933" s="2">
        <v>45926</v>
      </c>
      <c r="F2933" s="1">
        <v>304036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25476</v>
      </c>
      <c r="N2933" s="1">
        <f t="shared" si="142"/>
        <v>25476</v>
      </c>
      <c r="O2933" s="1">
        <f t="shared" si="143"/>
        <v>0</v>
      </c>
    </row>
    <row r="2934" spans="1:15" x14ac:dyDescent="0.25">
      <c r="A2934" s="1" t="str">
        <v>BioLegend</v>
      </c>
      <c r="B2934" s="1">
        <v>17864</v>
      </c>
      <c r="C2934" s="1" t="str">
        <v>EED119246</v>
      </c>
      <c r="D2934" s="2">
        <v>45919</v>
      </c>
      <c r="E2934" s="2">
        <v>45926</v>
      </c>
      <c r="F2934" s="1">
        <v>304096</v>
      </c>
      <c r="G2934" s="1">
        <v>1</v>
      </c>
      <c r="H2934" s="1">
        <v>1</v>
      </c>
      <c r="I2934" s="1">
        <v>0</v>
      </c>
      <c r="J2934" s="1" t="str">
        <v>DELHI</v>
      </c>
      <c r="K2934" s="1">
        <v>0</v>
      </c>
      <c r="L2934" s="1"/>
      <c r="M2934" s="1">
        <f t="shared" si="141"/>
        <v>17864</v>
      </c>
      <c r="N2934" s="1">
        <f t="shared" si="142"/>
        <v>17864</v>
      </c>
      <c r="O2934" s="1">
        <f t="shared" si="143"/>
        <v>0</v>
      </c>
    </row>
    <row r="2935" spans="1:15" x14ac:dyDescent="0.25">
      <c r="A2935" s="1" t="str">
        <v>BioLegend</v>
      </c>
      <c r="B2935" s="1">
        <v>28710</v>
      </c>
      <c r="C2935" s="1" t="str">
        <v>EED119246</v>
      </c>
      <c r="D2935" s="2">
        <v>45919</v>
      </c>
      <c r="E2935" s="2">
        <v>45926</v>
      </c>
      <c r="F2935" s="1">
        <v>304136</v>
      </c>
      <c r="G2935" s="1">
        <v>1</v>
      </c>
      <c r="H2935" s="1">
        <v>1</v>
      </c>
      <c r="I2935" s="1">
        <v>0</v>
      </c>
      <c r="J2935" s="1" t="str">
        <v>Karnataka</v>
      </c>
      <c r="K2935" s="1">
        <v>0</v>
      </c>
      <c r="L2935" s="1"/>
      <c r="M2935" s="1">
        <f t="shared" si="141"/>
        <v>28710</v>
      </c>
      <c r="N2935" s="1">
        <f t="shared" si="142"/>
        <v>28710</v>
      </c>
      <c r="O2935" s="1">
        <f t="shared" si="143"/>
        <v>0</v>
      </c>
    </row>
    <row r="2936" spans="1:15" x14ac:dyDescent="0.25">
      <c r="A2936" s="1" t="str">
        <v>BioLegend</v>
      </c>
      <c r="B2936" s="1">
        <v>25080</v>
      </c>
      <c r="C2936" s="1" t="str">
        <v>EED119246</v>
      </c>
      <c r="D2936" s="2">
        <v>45919</v>
      </c>
      <c r="E2936" s="2">
        <v>45926</v>
      </c>
      <c r="F2936" s="1">
        <v>304142</v>
      </c>
      <c r="G2936" s="1">
        <v>1</v>
      </c>
      <c r="H2936" s="1">
        <v>1</v>
      </c>
      <c r="I2936" s="1">
        <v>0</v>
      </c>
      <c r="J2936" s="1" t="str">
        <v>Chandigarh</v>
      </c>
      <c r="K2936" s="1">
        <v>0</v>
      </c>
      <c r="L2936" s="1"/>
      <c r="M2936" s="1">
        <f t="shared" si="141"/>
        <v>25080</v>
      </c>
      <c r="N2936" s="1">
        <f t="shared" si="142"/>
        <v>25080</v>
      </c>
      <c r="O2936" s="1">
        <f t="shared" si="143"/>
        <v>0</v>
      </c>
    </row>
    <row r="2937" spans="1:15" x14ac:dyDescent="0.25">
      <c r="A2937" s="1" t="str">
        <v>BioLegend</v>
      </c>
      <c r="B2937" s="1">
        <v>6283.2000000000007</v>
      </c>
      <c r="C2937" s="1" t="str">
        <v>EED119246</v>
      </c>
      <c r="D2937" s="2">
        <v>45919</v>
      </c>
      <c r="E2937" s="2">
        <v>45926</v>
      </c>
      <c r="F2937" s="1">
        <v>304402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6283.2000000000007</v>
      </c>
      <c r="N2937" s="1">
        <f t="shared" si="142"/>
        <v>6283.2000000000007</v>
      </c>
      <c r="O2937" s="1">
        <f t="shared" si="143"/>
        <v>0</v>
      </c>
    </row>
    <row r="2938" spans="1:15" x14ac:dyDescent="0.25">
      <c r="A2938" s="1" t="str">
        <v>BioLegend</v>
      </c>
      <c r="B2938" s="1">
        <v>7638.4</v>
      </c>
      <c r="C2938" s="1" t="str">
        <v>EED119246</v>
      </c>
      <c r="D2938" s="2">
        <v>45919</v>
      </c>
      <c r="E2938" s="2">
        <v>45926</v>
      </c>
      <c r="F2938" s="1">
        <v>304825</v>
      </c>
      <c r="G2938" s="1">
        <v>1</v>
      </c>
      <c r="H2938" s="1">
        <v>1</v>
      </c>
      <c r="I2938" s="1">
        <v>0</v>
      </c>
      <c r="J2938" s="1" t="str">
        <v>Kolkata</v>
      </c>
      <c r="K2938" s="1">
        <v>0</v>
      </c>
      <c r="L2938" s="1"/>
      <c r="M2938" s="1">
        <f t="shared" si="141"/>
        <v>7638.4</v>
      </c>
      <c r="N2938" s="1">
        <f t="shared" si="142"/>
        <v>7638.4</v>
      </c>
      <c r="O2938" s="1">
        <f t="shared" si="143"/>
        <v>0</v>
      </c>
    </row>
    <row r="2939" spans="1:15" x14ac:dyDescent="0.25">
      <c r="A2939" s="1" t="str">
        <v>BioLegend</v>
      </c>
      <c r="B2939" s="1">
        <v>19896.8</v>
      </c>
      <c r="C2939" s="1" t="str">
        <v>EED119246</v>
      </c>
      <c r="D2939" s="2">
        <v>45919</v>
      </c>
      <c r="E2939" s="2">
        <v>45926</v>
      </c>
      <c r="F2939" s="1">
        <v>305114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19896.8</v>
      </c>
      <c r="N2939" s="1">
        <f t="shared" si="142"/>
        <v>19896.8</v>
      </c>
      <c r="O2939" s="1">
        <f t="shared" si="143"/>
        <v>0</v>
      </c>
    </row>
    <row r="2940" spans="1:15" x14ac:dyDescent="0.25">
      <c r="A2940" s="1" t="str">
        <v>BioLegend</v>
      </c>
      <c r="B2940" s="1">
        <v>18048.8</v>
      </c>
      <c r="C2940" s="1" t="str">
        <v>EED119246</v>
      </c>
      <c r="D2940" s="2">
        <v>45919</v>
      </c>
      <c r="E2940" s="2">
        <v>45926</v>
      </c>
      <c r="F2940" s="1">
        <v>306008</v>
      </c>
      <c r="G2940" s="1">
        <v>1</v>
      </c>
      <c r="H2940" s="1">
        <v>1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18048.8</v>
      </c>
      <c r="N2940" s="1">
        <f t="shared" si="142"/>
        <v>18048.8</v>
      </c>
      <c r="O2940" s="1">
        <f t="shared" si="143"/>
        <v>0</v>
      </c>
    </row>
    <row r="2941" spans="1:15" x14ac:dyDescent="0.25">
      <c r="A2941" s="1" t="str">
        <v>BioLegend</v>
      </c>
      <c r="B2941" s="1">
        <v>9486.4</v>
      </c>
      <c r="C2941" s="1" t="str">
        <v>EED119246</v>
      </c>
      <c r="D2941" s="2">
        <v>45919</v>
      </c>
      <c r="E2941" s="2">
        <v>45926</v>
      </c>
      <c r="F2941" s="1">
        <v>306509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9486.4</v>
      </c>
      <c r="N2941" s="1">
        <f t="shared" si="142"/>
        <v>9486.4</v>
      </c>
      <c r="O2941" s="1">
        <f t="shared" si="143"/>
        <v>0</v>
      </c>
    </row>
    <row r="2942" spans="1:15" x14ac:dyDescent="0.25">
      <c r="A2942" s="1" t="str">
        <v>BioLegend</v>
      </c>
      <c r="B2942" s="1">
        <v>28314</v>
      </c>
      <c r="C2942" s="1" t="str">
        <v>EED119246</v>
      </c>
      <c r="D2942" s="2">
        <v>45919</v>
      </c>
      <c r="E2942" s="2">
        <v>45926</v>
      </c>
      <c r="F2942" s="1">
        <v>307640</v>
      </c>
      <c r="G2942" s="1">
        <v>2</v>
      </c>
      <c r="H2942" s="1">
        <v>2</v>
      </c>
      <c r="I2942" s="1">
        <v>0</v>
      </c>
      <c r="J2942" s="1" t="str">
        <v>Mumbai</v>
      </c>
      <c r="K2942" s="1">
        <v>0</v>
      </c>
      <c r="L2942" s="1"/>
      <c r="M2942" s="1">
        <f t="shared" si="141"/>
        <v>56628</v>
      </c>
      <c r="N2942" s="1">
        <f t="shared" si="142"/>
        <v>56628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307654</v>
      </c>
      <c r="G2943" s="1">
        <v>1</v>
      </c>
      <c r="H2943" s="1">
        <v>1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23531.199999999997</v>
      </c>
      <c r="C2944" s="1" t="str">
        <v>EED119246</v>
      </c>
      <c r="D2944" s="2">
        <v>45919</v>
      </c>
      <c r="E2944" s="2">
        <v>45926</v>
      </c>
      <c r="F2944" s="1">
        <v>310718</v>
      </c>
      <c r="G2944" s="1">
        <v>1</v>
      </c>
      <c r="H2944" s="1">
        <v>1</v>
      </c>
      <c r="I2944" s="1">
        <v>0</v>
      </c>
      <c r="J2944" s="1" t="str">
        <v>Chandigarh</v>
      </c>
      <c r="K2944" s="1">
        <v>0</v>
      </c>
      <c r="L2944" s="1"/>
      <c r="M2944" s="1">
        <f t="shared" si="141"/>
        <v>23531.199999999997</v>
      </c>
      <c r="N2944" s="1">
        <f t="shared" si="142"/>
        <v>23531.199999999997</v>
      </c>
      <c r="O2944" s="1">
        <f t="shared" si="143"/>
        <v>0</v>
      </c>
    </row>
    <row r="2945" spans="1:15" x14ac:dyDescent="0.25">
      <c r="A2945" s="1" t="str">
        <v>BioLegend</v>
      </c>
      <c r="B2945" s="1">
        <v>21375.200000000001</v>
      </c>
      <c r="C2945" s="1" t="str">
        <v>EED119246</v>
      </c>
      <c r="D2945" s="2">
        <v>45919</v>
      </c>
      <c r="E2945" s="2">
        <v>45926</v>
      </c>
      <c r="F2945" s="1">
        <v>310946</v>
      </c>
      <c r="G2945" s="1">
        <v>1</v>
      </c>
      <c r="H2945" s="1">
        <v>1</v>
      </c>
      <c r="I2945" s="1">
        <v>0</v>
      </c>
      <c r="J2945" s="1" t="str">
        <v>Karnataka</v>
      </c>
      <c r="K2945" s="1">
        <v>0</v>
      </c>
      <c r="L2945" s="1"/>
      <c r="M2945" s="1">
        <f t="shared" si="141"/>
        <v>21375.200000000001</v>
      </c>
      <c r="N2945" s="1">
        <f t="shared" si="142"/>
        <v>21375.200000000001</v>
      </c>
      <c r="O2945" s="1">
        <f t="shared" si="143"/>
        <v>0</v>
      </c>
    </row>
    <row r="2946" spans="1:15" x14ac:dyDescent="0.25">
      <c r="A2946" s="1" t="str">
        <v>BioLegend</v>
      </c>
      <c r="B2946" s="1">
        <v>26796</v>
      </c>
      <c r="C2946" s="1" t="str">
        <v>EED119246</v>
      </c>
      <c r="D2946" s="2">
        <v>45919</v>
      </c>
      <c r="E2946" s="2">
        <v>45926</v>
      </c>
      <c r="F2946" s="1">
        <v>311136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26796</v>
      </c>
      <c r="N2946" s="1">
        <f t="shared" si="142"/>
        <v>26796</v>
      </c>
      <c r="O2946" s="1">
        <f t="shared" si="143"/>
        <v>0</v>
      </c>
    </row>
    <row r="2947" spans="1:15" x14ac:dyDescent="0.25">
      <c r="A2947" s="1" t="str">
        <v>BioLegend</v>
      </c>
      <c r="B2947" s="1">
        <v>26136</v>
      </c>
      <c r="C2947" s="1" t="str">
        <v>EED119246</v>
      </c>
      <c r="D2947" s="2">
        <v>45919</v>
      </c>
      <c r="E2947" s="2">
        <v>45926</v>
      </c>
      <c r="F2947" s="1">
        <v>312238</v>
      </c>
      <c r="G2947" s="1">
        <v>1</v>
      </c>
      <c r="H2947" s="1">
        <v>1</v>
      </c>
      <c r="I2947" s="1">
        <v>0</v>
      </c>
      <c r="J2947" s="1" t="str">
        <v>Delhi</v>
      </c>
      <c r="K2947" s="1">
        <v>0</v>
      </c>
      <c r="L2947" s="1"/>
      <c r="M2947" s="1">
        <f t="shared" si="141"/>
        <v>26136</v>
      </c>
      <c r="N2947" s="1">
        <f t="shared" si="142"/>
        <v>26136</v>
      </c>
      <c r="O2947" s="1">
        <f t="shared" si="143"/>
        <v>0</v>
      </c>
    </row>
    <row r="2948" spans="1:15" x14ac:dyDescent="0.25">
      <c r="A2948" s="1" t="str">
        <v>BioLegend</v>
      </c>
      <c r="B2948" s="1">
        <v>7638.4</v>
      </c>
      <c r="C2948" s="1" t="str">
        <v>EED119246</v>
      </c>
      <c r="D2948" s="2">
        <v>45919</v>
      </c>
      <c r="E2948" s="2">
        <v>45926</v>
      </c>
      <c r="F2948" s="1">
        <v>317313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7638.4</v>
      </c>
      <c r="N2948" s="1">
        <f t="shared" si="142"/>
        <v>7638.4</v>
      </c>
      <c r="O2948" s="1">
        <f t="shared" si="143"/>
        <v>0</v>
      </c>
    </row>
    <row r="2949" spans="1:15" x14ac:dyDescent="0.25">
      <c r="A2949" s="1" t="str">
        <v>BioLegend</v>
      </c>
      <c r="B2949" s="1">
        <v>1724.8000000000002</v>
      </c>
      <c r="C2949" s="1" t="str">
        <v>EED119246</v>
      </c>
      <c r="D2949" s="2">
        <v>45919</v>
      </c>
      <c r="E2949" s="2">
        <v>45926</v>
      </c>
      <c r="F2949" s="1">
        <v>317409</v>
      </c>
      <c r="G2949" s="1">
        <v>1</v>
      </c>
      <c r="H2949" s="1">
        <v>1</v>
      </c>
      <c r="I2949" s="1">
        <v>0</v>
      </c>
      <c r="J2949" s="1" t="str">
        <v>Kolkata</v>
      </c>
      <c r="K2949" s="1">
        <v>0</v>
      </c>
      <c r="L2949" s="1"/>
      <c r="M2949" s="1">
        <f t="shared" si="141"/>
        <v>1724.8000000000002</v>
      </c>
      <c r="N2949" s="1">
        <f t="shared" si="142"/>
        <v>1724.8000000000002</v>
      </c>
      <c r="O2949" s="1">
        <f t="shared" si="143"/>
        <v>0</v>
      </c>
    </row>
    <row r="2950" spans="1:15" x14ac:dyDescent="0.25">
      <c r="A2950" s="1" t="str">
        <v>BioLegend</v>
      </c>
      <c r="B2950" s="1">
        <v>12443.2</v>
      </c>
      <c r="C2950" s="1" t="str">
        <v>EED119246</v>
      </c>
      <c r="D2950" s="2">
        <v>45919</v>
      </c>
      <c r="E2950" s="2">
        <v>45926</v>
      </c>
      <c r="F2950" s="1">
        <v>323512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12443.2</v>
      </c>
      <c r="N2950" s="1">
        <f t="shared" ref="N2950:N3009" si="145">H2950*B2950</f>
        <v>12443.2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DELHI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15400</v>
      </c>
      <c r="C2952" s="1" t="str">
        <v>EED119246</v>
      </c>
      <c r="D2952" s="2">
        <v>45919</v>
      </c>
      <c r="E2952" s="2">
        <v>45926</v>
      </c>
      <c r="F2952" s="1">
        <v>324206</v>
      </c>
      <c r="G2952" s="1">
        <v>1</v>
      </c>
      <c r="H2952" s="1">
        <v>1</v>
      </c>
      <c r="I2952" s="1">
        <v>0</v>
      </c>
      <c r="J2952" s="1" t="str">
        <v>Lucknow</v>
      </c>
      <c r="K2952" s="1">
        <v>0</v>
      </c>
      <c r="L2952" s="1"/>
      <c r="M2952" s="1">
        <f t="shared" si="144"/>
        <v>15400</v>
      </c>
      <c r="N2952" s="1">
        <f t="shared" si="145"/>
        <v>15400</v>
      </c>
      <c r="O2952" s="1">
        <f t="shared" si="146"/>
        <v>0</v>
      </c>
    </row>
    <row r="2953" spans="1:15" x14ac:dyDescent="0.25">
      <c r="A2953" s="1" t="str">
        <v>BioLegend</v>
      </c>
      <c r="B2953" s="1">
        <v>5790.4</v>
      </c>
      <c r="C2953" s="1" t="str">
        <v>EED119246</v>
      </c>
      <c r="D2953" s="2">
        <v>45919</v>
      </c>
      <c r="E2953" s="2">
        <v>45926</v>
      </c>
      <c r="F2953" s="1">
        <v>327005</v>
      </c>
      <c r="G2953" s="1">
        <v>1</v>
      </c>
      <c r="H2953" s="1">
        <v>1</v>
      </c>
      <c r="I2953" s="1">
        <v>0</v>
      </c>
      <c r="J2953" s="1" t="str">
        <v>Chennai</v>
      </c>
      <c r="K2953" s="1">
        <v>0</v>
      </c>
      <c r="L2953" s="1"/>
      <c r="M2953" s="1">
        <f t="shared" si="144"/>
        <v>5790.4</v>
      </c>
      <c r="N2953" s="1">
        <f t="shared" si="145"/>
        <v>5790.4</v>
      </c>
      <c r="O2953" s="1">
        <f t="shared" si="146"/>
        <v>0</v>
      </c>
    </row>
    <row r="2954" spans="1:15" x14ac:dyDescent="0.25">
      <c r="A2954" s="1" t="str">
        <v>BioLegend</v>
      </c>
      <c r="B2954" s="1">
        <v>19342.400000000001</v>
      </c>
      <c r="C2954" s="1" t="str">
        <v>EED119246</v>
      </c>
      <c r="D2954" s="2">
        <v>45919</v>
      </c>
      <c r="E2954" s="2">
        <v>45926</v>
      </c>
      <c r="F2954" s="1">
        <v>328114</v>
      </c>
      <c r="G2954" s="1">
        <v>1</v>
      </c>
      <c r="H2954" s="1">
        <v>1</v>
      </c>
      <c r="I2954" s="1">
        <v>0</v>
      </c>
      <c r="J2954" s="1" t="str">
        <v>DELHI</v>
      </c>
      <c r="K2954" s="1">
        <v>0</v>
      </c>
      <c r="L2954" s="1"/>
      <c r="M2954" s="1">
        <f t="shared" si="144"/>
        <v>19342.400000000001</v>
      </c>
      <c r="N2954" s="1">
        <f t="shared" si="145"/>
        <v>19342.400000000001</v>
      </c>
      <c r="O2954" s="1">
        <f t="shared" si="146"/>
        <v>0</v>
      </c>
    </row>
    <row r="2955" spans="1:15" x14ac:dyDescent="0.25">
      <c r="A2955" s="1" t="str">
        <v>BioLegend</v>
      </c>
      <c r="B2955" s="1">
        <v>23531.199999999997</v>
      </c>
      <c r="C2955" s="1" t="str">
        <v>EED119246</v>
      </c>
      <c r="D2955" s="2">
        <v>45919</v>
      </c>
      <c r="E2955" s="2">
        <v>45926</v>
      </c>
      <c r="F2955" s="1">
        <v>329918</v>
      </c>
      <c r="G2955" s="1">
        <v>1</v>
      </c>
      <c r="H2955" s="1">
        <v>1</v>
      </c>
      <c r="I2955" s="1">
        <v>0</v>
      </c>
      <c r="J2955" s="1" t="str">
        <v>Karnataka</v>
      </c>
      <c r="K2955" s="1">
        <v>0</v>
      </c>
      <c r="L2955" s="1"/>
      <c r="M2955" s="1">
        <f t="shared" si="144"/>
        <v>23531.199999999997</v>
      </c>
      <c r="N2955" s="1">
        <f t="shared" si="145"/>
        <v>23531.199999999997</v>
      </c>
      <c r="O2955" s="1">
        <f t="shared" si="146"/>
        <v>0</v>
      </c>
    </row>
    <row r="2956" spans="1:15" x14ac:dyDescent="0.25">
      <c r="A2956" s="1" t="str">
        <v>BioLegend</v>
      </c>
      <c r="B2956" s="1">
        <v>15400</v>
      </c>
      <c r="C2956" s="1" t="str">
        <v>EED119246</v>
      </c>
      <c r="D2956" s="2">
        <v>45919</v>
      </c>
      <c r="E2956" s="2">
        <v>45926</v>
      </c>
      <c r="F2956" s="1">
        <v>330610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15400</v>
      </c>
      <c r="N2956" s="1">
        <f t="shared" si="145"/>
        <v>15400</v>
      </c>
      <c r="O2956" s="1">
        <f t="shared" si="146"/>
        <v>0</v>
      </c>
    </row>
    <row r="2957" spans="1:15" x14ac:dyDescent="0.25">
      <c r="A2957" s="1" t="str">
        <v>BioLegend</v>
      </c>
      <c r="B2957" s="1">
        <v>18911.2</v>
      </c>
      <c r="C2957" s="1" t="str">
        <v>EED119246</v>
      </c>
      <c r="D2957" s="2">
        <v>45919</v>
      </c>
      <c r="E2957" s="2">
        <v>45926</v>
      </c>
      <c r="F2957" s="1">
        <v>330706</v>
      </c>
      <c r="G2957" s="1">
        <v>1</v>
      </c>
      <c r="H2957" s="1">
        <v>1</v>
      </c>
      <c r="I2957" s="1">
        <v>0</v>
      </c>
      <c r="J2957" s="1" t="str">
        <v>Mumbai</v>
      </c>
      <c r="K2957" s="1">
        <v>0</v>
      </c>
      <c r="L2957" s="1"/>
      <c r="M2957" s="1">
        <f t="shared" si="144"/>
        <v>18911.2</v>
      </c>
      <c r="N2957" s="1">
        <f t="shared" si="145"/>
        <v>18911.2</v>
      </c>
      <c r="O2957" s="1">
        <f t="shared" si="146"/>
        <v>0</v>
      </c>
    </row>
    <row r="2958" spans="1:15" x14ac:dyDescent="0.25">
      <c r="A2958" s="1" t="str">
        <v>BioLegend</v>
      </c>
      <c r="B2958" s="1">
        <v>27720</v>
      </c>
      <c r="C2958" s="1" t="str">
        <v>EED119246</v>
      </c>
      <c r="D2958" s="2">
        <v>45919</v>
      </c>
      <c r="E2958" s="2">
        <v>45926</v>
      </c>
      <c r="F2958" s="1">
        <v>333648</v>
      </c>
      <c r="G2958" s="1">
        <v>1</v>
      </c>
      <c r="H2958" s="1">
        <v>1</v>
      </c>
      <c r="I2958" s="1">
        <v>0</v>
      </c>
      <c r="J2958" s="1" t="str">
        <v>Delhi</v>
      </c>
      <c r="K2958" s="1">
        <v>0</v>
      </c>
      <c r="L2958" s="1"/>
      <c r="M2958" s="1">
        <f t="shared" si="144"/>
        <v>27720</v>
      </c>
      <c r="N2958" s="1">
        <f t="shared" si="145"/>
        <v>27720</v>
      </c>
      <c r="O2958" s="1">
        <f t="shared" si="146"/>
        <v>0</v>
      </c>
    </row>
    <row r="2959" spans="1:15" x14ac:dyDescent="0.25">
      <c r="A2959" s="1" t="str">
        <v>BioLegend</v>
      </c>
      <c r="B2959" s="1">
        <v>23531.199999999997</v>
      </c>
      <c r="C2959" s="1" t="str">
        <v>EED119246</v>
      </c>
      <c r="D2959" s="2">
        <v>45919</v>
      </c>
      <c r="E2959" s="2">
        <v>45926</v>
      </c>
      <c r="F2959" s="1">
        <v>334114</v>
      </c>
      <c r="G2959" s="1">
        <v>1</v>
      </c>
      <c r="H2959" s="1">
        <v>1</v>
      </c>
      <c r="I2959" s="1">
        <v>0</v>
      </c>
      <c r="J2959" s="1" t="str">
        <v>Karnataka</v>
      </c>
      <c r="K2959" s="1">
        <v>0</v>
      </c>
      <c r="L2959" s="1"/>
      <c r="M2959" s="1">
        <f t="shared" si="144"/>
        <v>23531.199999999997</v>
      </c>
      <c r="N2959" s="1">
        <f t="shared" si="145"/>
        <v>23531.199999999997</v>
      </c>
      <c r="O2959" s="1">
        <f t="shared" si="146"/>
        <v>0</v>
      </c>
    </row>
    <row r="2960" spans="1:15" x14ac:dyDescent="0.25">
      <c r="A2960" s="1" t="str">
        <v>BioLegend</v>
      </c>
      <c r="B2960" s="1">
        <v>21683.200000000001</v>
      </c>
      <c r="C2960" s="1" t="str">
        <v>EED119246</v>
      </c>
      <c r="D2960" s="2">
        <v>45919</v>
      </c>
      <c r="E2960" s="2">
        <v>45926</v>
      </c>
      <c r="F2960" s="1">
        <v>336220</v>
      </c>
      <c r="G2960" s="1">
        <v>1</v>
      </c>
      <c r="H2960" s="1">
        <v>1</v>
      </c>
      <c r="I2960" s="1">
        <v>0</v>
      </c>
      <c r="J2960" s="1" t="str">
        <v>AHMEDABAD</v>
      </c>
      <c r="K2960" s="1">
        <v>0</v>
      </c>
      <c r="L2960" s="1"/>
      <c r="M2960" s="1">
        <f t="shared" si="144"/>
        <v>21683.200000000001</v>
      </c>
      <c r="N2960" s="1">
        <f t="shared" si="145"/>
        <v>21683.200000000001</v>
      </c>
      <c r="O2960" s="1">
        <f t="shared" si="146"/>
        <v>0</v>
      </c>
    </row>
    <row r="2961" spans="1:15" x14ac:dyDescent="0.25">
      <c r="A2961" s="1" t="str">
        <v>BioLegend</v>
      </c>
      <c r="B2961" s="1">
        <v>9424.7999999999993</v>
      </c>
      <c r="C2961" s="1" t="str">
        <v>EED119246</v>
      </c>
      <c r="D2961" s="2">
        <v>45919</v>
      </c>
      <c r="E2961" s="2">
        <v>45926</v>
      </c>
      <c r="F2961" s="1">
        <v>343513</v>
      </c>
      <c r="G2961" s="1">
        <v>1</v>
      </c>
      <c r="H2961" s="1">
        <v>1</v>
      </c>
      <c r="I2961" s="1">
        <v>0</v>
      </c>
      <c r="J2961" s="1" t="str">
        <v>Delhi</v>
      </c>
      <c r="K2961" s="1">
        <v>0</v>
      </c>
      <c r="L2961" s="1"/>
      <c r="M2961" s="1">
        <f t="shared" si="144"/>
        <v>9424.7999999999993</v>
      </c>
      <c r="N2961" s="1">
        <f t="shared" si="145"/>
        <v>9424.7999999999993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7453.6</v>
      </c>
      <c r="C2962" s="1" t="str">
        <v>EED119246</v>
      </c>
      <c r="D2962" s="2">
        <v>45919</v>
      </c>
      <c r="E2962" s="2">
        <v>45926</v>
      </c>
      <c r="F2962" s="1">
        <v>344703</v>
      </c>
      <c r="G2962" s="1">
        <v>1</v>
      </c>
      <c r="H2962" s="1">
        <v>1</v>
      </c>
      <c r="I2962" s="1">
        <v>0</v>
      </c>
      <c r="J2962" s="1" t="str">
        <v>Kolkata</v>
      </c>
      <c r="K2962" s="1">
        <v>0</v>
      </c>
      <c r="L2962" s="1"/>
      <c r="M2962" s="1">
        <f t="shared" si="144"/>
        <v>7453.6</v>
      </c>
      <c r="N2962" s="1">
        <f t="shared" si="145"/>
        <v>7453.6</v>
      </c>
      <c r="O2962" s="1">
        <f t="shared" si="146"/>
        <v>0</v>
      </c>
    </row>
    <row r="2963" spans="1:15" x14ac:dyDescent="0.25">
      <c r="A2963" s="1" t="str">
        <v>BioLegend</v>
      </c>
      <c r="B2963" s="1">
        <v>8808.7999999999993</v>
      </c>
      <c r="C2963" s="1" t="str">
        <v>EED119246</v>
      </c>
      <c r="D2963" s="2">
        <v>45919</v>
      </c>
      <c r="E2963" s="2">
        <v>45926</v>
      </c>
      <c r="F2963" s="1">
        <v>344813</v>
      </c>
      <c r="G2963" s="1">
        <v>1</v>
      </c>
      <c r="H2963" s="1">
        <v>1</v>
      </c>
      <c r="I2963" s="1">
        <v>0</v>
      </c>
      <c r="J2963" s="1" t="str">
        <v>Chandigarh</v>
      </c>
      <c r="K2963" s="1">
        <v>0</v>
      </c>
      <c r="L2963" s="1"/>
      <c r="M2963" s="1">
        <f t="shared" si="144"/>
        <v>8808.7999999999993</v>
      </c>
      <c r="N2963" s="1">
        <f t="shared" si="145"/>
        <v>8808.7999999999993</v>
      </c>
      <c r="O2963" s="1">
        <f t="shared" si="146"/>
        <v>0</v>
      </c>
    </row>
    <row r="2964" spans="1:15" x14ac:dyDescent="0.25">
      <c r="A2964" s="1" t="str">
        <v>BioLegend</v>
      </c>
      <c r="B2964" s="1">
        <v>27588</v>
      </c>
      <c r="C2964" s="1" t="str">
        <v>EED119246</v>
      </c>
      <c r="D2964" s="2">
        <v>45919</v>
      </c>
      <c r="E2964" s="2">
        <v>45926</v>
      </c>
      <c r="F2964" s="1">
        <v>344846</v>
      </c>
      <c r="G2964" s="1">
        <v>1</v>
      </c>
      <c r="H2964" s="1">
        <v>1</v>
      </c>
      <c r="I2964" s="1">
        <v>0</v>
      </c>
      <c r="J2964" s="1" t="str">
        <v>Delhi</v>
      </c>
      <c r="K2964" s="1">
        <v>0</v>
      </c>
      <c r="L2964" s="1"/>
      <c r="M2964" s="1">
        <f t="shared" si="144"/>
        <v>27588</v>
      </c>
      <c r="N2964" s="1">
        <f t="shared" si="145"/>
        <v>27588</v>
      </c>
      <c r="O2964" s="1">
        <f t="shared" si="146"/>
        <v>0</v>
      </c>
    </row>
    <row r="2965" spans="1:15" x14ac:dyDescent="0.25">
      <c r="A2965" s="1" t="str">
        <v>BioLegend</v>
      </c>
      <c r="B2965" s="1">
        <v>9055.2000000000007</v>
      </c>
      <c r="C2965" s="1" t="str">
        <v>EED119246</v>
      </c>
      <c r="D2965" s="2">
        <v>45919</v>
      </c>
      <c r="E2965" s="2">
        <v>45926</v>
      </c>
      <c r="F2965" s="1">
        <v>345013</v>
      </c>
      <c r="G2965" s="1">
        <v>1</v>
      </c>
      <c r="H2965" s="1">
        <v>1</v>
      </c>
      <c r="I2965" s="1">
        <v>0</v>
      </c>
      <c r="J2965" s="1" t="str">
        <v>Kolkata</v>
      </c>
      <c r="K2965" s="1">
        <v>0</v>
      </c>
      <c r="L2965" s="1"/>
      <c r="M2965" s="1">
        <f t="shared" si="144"/>
        <v>9055.2000000000007</v>
      </c>
      <c r="N2965" s="1">
        <f t="shared" si="145"/>
        <v>9055.2000000000007</v>
      </c>
      <c r="O2965" s="1">
        <f t="shared" si="146"/>
        <v>0</v>
      </c>
    </row>
    <row r="2966" spans="1:15" x14ac:dyDescent="0.25">
      <c r="A2966" s="1" t="str">
        <v>BioLegend</v>
      </c>
      <c r="B2966" s="1">
        <v>22792</v>
      </c>
      <c r="C2966" s="1" t="str">
        <v>EED119246</v>
      </c>
      <c r="D2966" s="2">
        <v>45919</v>
      </c>
      <c r="E2966" s="2">
        <v>45926</v>
      </c>
      <c r="F2966" s="1">
        <v>345044</v>
      </c>
      <c r="G2966" s="1">
        <v>1</v>
      </c>
      <c r="H2966" s="1">
        <v>1</v>
      </c>
      <c r="I2966" s="1">
        <v>0</v>
      </c>
      <c r="J2966" s="1" t="str">
        <v>Karnataka</v>
      </c>
      <c r="K2966" s="1">
        <v>0</v>
      </c>
      <c r="L2966" s="1"/>
      <c r="M2966" s="1">
        <f t="shared" si="144"/>
        <v>22792</v>
      </c>
      <c r="N2966" s="1">
        <f t="shared" si="145"/>
        <v>22792</v>
      </c>
      <c r="O2966" s="1">
        <f t="shared" si="146"/>
        <v>0</v>
      </c>
    </row>
    <row r="2967" spans="1:15" x14ac:dyDescent="0.25">
      <c r="A2967" s="1" t="str">
        <v>BioLegend</v>
      </c>
      <c r="B2967" s="1">
        <v>27258</v>
      </c>
      <c r="C2967" s="1" t="str">
        <v>EED119246</v>
      </c>
      <c r="D2967" s="2">
        <v>45919</v>
      </c>
      <c r="E2967" s="2">
        <v>45926</v>
      </c>
      <c r="F2967" s="1">
        <v>347318</v>
      </c>
      <c r="G2967" s="1">
        <v>1</v>
      </c>
      <c r="H2967" s="1">
        <v>1</v>
      </c>
      <c r="I2967" s="1">
        <v>0</v>
      </c>
      <c r="J2967" s="1" t="str">
        <v>Bhuvneshwar</v>
      </c>
      <c r="K2967" s="1">
        <v>0</v>
      </c>
      <c r="L2967" s="1"/>
      <c r="M2967" s="1">
        <f t="shared" si="144"/>
        <v>27258</v>
      </c>
      <c r="N2967" s="1">
        <f t="shared" si="145"/>
        <v>27258</v>
      </c>
      <c r="O2967" s="1">
        <f t="shared" si="146"/>
        <v>0</v>
      </c>
    </row>
    <row r="2968" spans="1:15" x14ac:dyDescent="0.25">
      <c r="A2968" s="1" t="str">
        <v>BioLegend</v>
      </c>
      <c r="B2968" s="1">
        <v>9794.4</v>
      </c>
      <c r="C2968" s="1" t="str">
        <v>EED119246</v>
      </c>
      <c r="D2968" s="2">
        <v>45919</v>
      </c>
      <c r="E2968" s="2">
        <v>45926</v>
      </c>
      <c r="F2968" s="1">
        <v>351729</v>
      </c>
      <c r="G2968" s="1">
        <v>1</v>
      </c>
      <c r="H2968" s="1">
        <v>1</v>
      </c>
      <c r="I2968" s="1">
        <v>0</v>
      </c>
      <c r="J2968" s="1" t="str">
        <v>Delhi</v>
      </c>
      <c r="K2968" s="1">
        <v>0</v>
      </c>
      <c r="L2968" s="1"/>
      <c r="M2968" s="1">
        <f t="shared" si="144"/>
        <v>9794.4</v>
      </c>
      <c r="N2968" s="1">
        <f t="shared" si="145"/>
        <v>9794.4</v>
      </c>
      <c r="O2968" s="1">
        <f t="shared" si="146"/>
        <v>0</v>
      </c>
    </row>
    <row r="2969" spans="1:15" x14ac:dyDescent="0.25">
      <c r="A2969" s="1" t="str">
        <v>BioLegend</v>
      </c>
      <c r="B2969" s="1">
        <v>20820.8</v>
      </c>
      <c r="C2969" s="1" t="str">
        <v>EED119246</v>
      </c>
      <c r="D2969" s="2">
        <v>45919</v>
      </c>
      <c r="E2969" s="2">
        <v>45926</v>
      </c>
      <c r="F2969" s="1">
        <v>353606</v>
      </c>
      <c r="G2969" s="1">
        <v>1</v>
      </c>
      <c r="H2969" s="1">
        <v>1</v>
      </c>
      <c r="I2969" s="1">
        <v>0</v>
      </c>
      <c r="J2969" s="1" t="str">
        <v>Telangana</v>
      </c>
      <c r="K2969" s="1">
        <v>0</v>
      </c>
      <c r="L2969" s="1"/>
      <c r="M2969" s="1">
        <f t="shared" si="144"/>
        <v>20820.8</v>
      </c>
      <c r="N2969" s="1">
        <f t="shared" si="145"/>
        <v>20820.8</v>
      </c>
      <c r="O2969" s="1">
        <f t="shared" si="146"/>
        <v>0</v>
      </c>
    </row>
    <row r="2970" spans="1:15" x14ac:dyDescent="0.25">
      <c r="A2970" s="1" t="str">
        <v>BioLegend</v>
      </c>
      <c r="B2970" s="1">
        <v>26862</v>
      </c>
      <c r="C2970" s="1" t="str">
        <v>EED119246</v>
      </c>
      <c r="D2970" s="2">
        <v>45919</v>
      </c>
      <c r="E2970" s="2">
        <v>45926</v>
      </c>
      <c r="F2970" s="1">
        <v>353726</v>
      </c>
      <c r="G2970" s="1">
        <v>3</v>
      </c>
      <c r="H2970" s="1">
        <v>3</v>
      </c>
      <c r="I2970" s="1">
        <v>0</v>
      </c>
      <c r="J2970" s="1" t="str">
        <v>Mumbai</v>
      </c>
      <c r="K2970" s="1">
        <v>0</v>
      </c>
      <c r="L2970" s="1"/>
      <c r="M2970" s="1">
        <f t="shared" si="144"/>
        <v>80586</v>
      </c>
      <c r="N2970" s="1">
        <f t="shared" si="145"/>
        <v>80586</v>
      </c>
      <c r="O2970" s="1">
        <f t="shared" si="146"/>
        <v>0</v>
      </c>
    </row>
    <row r="2971" spans="1:15" x14ac:dyDescent="0.25">
      <c r="A2971" s="1" t="str">
        <v>BioLegend</v>
      </c>
      <c r="B2971" s="1">
        <v>13305.599999999999</v>
      </c>
      <c r="C2971" s="1" t="str">
        <v>EED119246</v>
      </c>
      <c r="D2971" s="2">
        <v>45919</v>
      </c>
      <c r="E2971" s="2">
        <v>45926</v>
      </c>
      <c r="F2971" s="1">
        <v>356110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13305.599999999999</v>
      </c>
      <c r="N2971" s="1">
        <f t="shared" si="145"/>
        <v>13305.599999999999</v>
      </c>
      <c r="O2971" s="1">
        <f t="shared" si="146"/>
        <v>0</v>
      </c>
    </row>
    <row r="2972" spans="1:15" x14ac:dyDescent="0.25">
      <c r="A2972" s="1" t="str">
        <v>BioLegend</v>
      </c>
      <c r="B2972" s="1">
        <v>21621.600000000002</v>
      </c>
      <c r="C2972" s="1" t="str">
        <v>EED119246</v>
      </c>
      <c r="D2972" s="2">
        <v>45919</v>
      </c>
      <c r="E2972" s="2">
        <v>45926</v>
      </c>
      <c r="F2972" s="1">
        <v>356422</v>
      </c>
      <c r="G2972" s="1">
        <v>3</v>
      </c>
      <c r="H2972" s="1">
        <v>3</v>
      </c>
      <c r="I2972" s="1">
        <v>0</v>
      </c>
      <c r="J2972" s="1" t="str">
        <v>Banglore</v>
      </c>
      <c r="K2972" s="1">
        <v>0</v>
      </c>
      <c r="L2972" s="1"/>
      <c r="M2972" s="1">
        <f t="shared" si="144"/>
        <v>64864.800000000003</v>
      </c>
      <c r="N2972" s="1">
        <f t="shared" si="145"/>
        <v>64864.800000000003</v>
      </c>
      <c r="O2972" s="1">
        <f t="shared" si="146"/>
        <v>0</v>
      </c>
    </row>
    <row r="2973" spans="1:15" x14ac:dyDescent="0.25">
      <c r="A2973" s="1" t="str">
        <v>BioLegend</v>
      </c>
      <c r="B2973" s="1">
        <v>7638.4</v>
      </c>
      <c r="C2973" s="1" t="str">
        <v>EED119246</v>
      </c>
      <c r="D2973" s="2">
        <v>45919</v>
      </c>
      <c r="E2973" s="2">
        <v>45926</v>
      </c>
      <c r="F2973" s="1">
        <v>357415</v>
      </c>
      <c r="G2973" s="1">
        <v>1</v>
      </c>
      <c r="H2973" s="1">
        <v>1</v>
      </c>
      <c r="I2973" s="1">
        <v>0</v>
      </c>
      <c r="J2973" s="1" t="str">
        <v>Kolkata</v>
      </c>
      <c r="K2973" s="1">
        <v>0</v>
      </c>
      <c r="L2973" s="1"/>
      <c r="M2973" s="1">
        <f t="shared" si="144"/>
        <v>7638.4</v>
      </c>
      <c r="N2973" s="1">
        <f t="shared" si="145"/>
        <v>7638.4</v>
      </c>
      <c r="O2973" s="1">
        <f t="shared" si="146"/>
        <v>0</v>
      </c>
    </row>
    <row r="2974" spans="1:15" x14ac:dyDescent="0.25">
      <c r="A2974" s="1" t="str">
        <v>BioLegend</v>
      </c>
      <c r="B2974" s="1">
        <v>22176</v>
      </c>
      <c r="C2974" s="1" t="str">
        <v>EED119246</v>
      </c>
      <c r="D2974" s="2">
        <v>45919</v>
      </c>
      <c r="E2974" s="2">
        <v>45926</v>
      </c>
      <c r="F2974" s="1">
        <v>357504</v>
      </c>
      <c r="G2974" s="1">
        <v>3</v>
      </c>
      <c r="H2974" s="1">
        <v>3</v>
      </c>
      <c r="I2974" s="1">
        <v>0</v>
      </c>
      <c r="J2974" s="1" t="str">
        <v>Karnataka</v>
      </c>
      <c r="K2974" s="1">
        <v>0</v>
      </c>
      <c r="L2974" s="1"/>
      <c r="M2974" s="1">
        <f t="shared" si="144"/>
        <v>66528</v>
      </c>
      <c r="N2974" s="1">
        <f t="shared" si="145"/>
        <v>66528</v>
      </c>
      <c r="O2974" s="1">
        <f t="shared" si="146"/>
        <v>0</v>
      </c>
    </row>
    <row r="2975" spans="1:15" x14ac:dyDescent="0.25">
      <c r="A2975" s="1" t="str">
        <v>BioLegend</v>
      </c>
      <c r="B2975" s="1">
        <v>28710</v>
      </c>
      <c r="C2975" s="1" t="str">
        <v>EED119246</v>
      </c>
      <c r="D2975" s="2">
        <v>45919</v>
      </c>
      <c r="E2975" s="2">
        <v>45926</v>
      </c>
      <c r="F2975" s="1">
        <v>358610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28710</v>
      </c>
      <c r="N2975" s="1">
        <f t="shared" si="145"/>
        <v>28710</v>
      </c>
      <c r="O2975" s="1">
        <f t="shared" si="146"/>
        <v>0</v>
      </c>
    </row>
    <row r="2976" spans="1:15" x14ac:dyDescent="0.25">
      <c r="A2976" s="1" t="str">
        <v>BioLegend</v>
      </c>
      <c r="B2976" s="1">
        <v>9424.7999999999993</v>
      </c>
      <c r="C2976" s="1" t="str">
        <v>EED119246</v>
      </c>
      <c r="D2976" s="2">
        <v>45919</v>
      </c>
      <c r="E2976" s="2">
        <v>45926</v>
      </c>
      <c r="F2976" s="1">
        <v>363203</v>
      </c>
      <c r="G2976" s="1">
        <v>1</v>
      </c>
      <c r="H2976" s="1">
        <v>1</v>
      </c>
      <c r="I2976" s="1">
        <v>0</v>
      </c>
      <c r="J2976" s="1" t="str">
        <v>Kolkata</v>
      </c>
      <c r="K2976" s="1">
        <v>0</v>
      </c>
      <c r="L2976" s="1"/>
      <c r="M2976" s="1">
        <f t="shared" si="144"/>
        <v>9424.7999999999993</v>
      </c>
      <c r="N2976" s="1">
        <f t="shared" si="145"/>
        <v>9424.7999999999993</v>
      </c>
      <c r="O2976" s="1">
        <f t="shared" si="146"/>
        <v>0</v>
      </c>
    </row>
    <row r="2977" spans="1:15" x14ac:dyDescent="0.25">
      <c r="A2977" s="1" t="str">
        <v>BioLegend</v>
      </c>
      <c r="B2977" s="1">
        <v>22792</v>
      </c>
      <c r="C2977" s="1" t="str">
        <v>EED119246</v>
      </c>
      <c r="D2977" s="2">
        <v>45919</v>
      </c>
      <c r="E2977" s="2">
        <v>45926</v>
      </c>
      <c r="F2977" s="1">
        <v>363210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22792</v>
      </c>
      <c r="N2977" s="1">
        <f t="shared" si="145"/>
        <v>22792</v>
      </c>
      <c r="O2977" s="1">
        <f t="shared" si="146"/>
        <v>0</v>
      </c>
    </row>
    <row r="2978" spans="1:15" x14ac:dyDescent="0.25">
      <c r="A2978" s="1" t="str">
        <v>BioLegend</v>
      </c>
      <c r="B2978" s="1">
        <v>36097.599999999999</v>
      </c>
      <c r="C2978" s="1" t="str">
        <v>EED119246</v>
      </c>
      <c r="D2978" s="2">
        <v>45919</v>
      </c>
      <c r="E2978" s="2">
        <v>45926</v>
      </c>
      <c r="F2978" s="1">
        <v>363601</v>
      </c>
      <c r="G2978" s="1">
        <v>1</v>
      </c>
      <c r="H2978" s="1">
        <v>1</v>
      </c>
      <c r="I2978" s="1">
        <v>0</v>
      </c>
      <c r="J2978" s="1" t="str">
        <v>Delhi</v>
      </c>
      <c r="K2978" s="1">
        <v>0</v>
      </c>
      <c r="L2978" s="1"/>
      <c r="M2978" s="1">
        <f t="shared" si="144"/>
        <v>36097.599999999999</v>
      </c>
      <c r="N2978" s="1">
        <f t="shared" si="145"/>
        <v>36097.599999999999</v>
      </c>
      <c r="O2978" s="1">
        <f t="shared" si="146"/>
        <v>0</v>
      </c>
    </row>
    <row r="2979" spans="1:15" x14ac:dyDescent="0.25">
      <c r="A2979" s="1" t="str">
        <v>BioLegend</v>
      </c>
      <c r="B2979" s="1">
        <v>22176</v>
      </c>
      <c r="C2979" s="1" t="str">
        <v>EED119246</v>
      </c>
      <c r="D2979" s="2">
        <v>45919</v>
      </c>
      <c r="E2979" s="2">
        <v>45926</v>
      </c>
      <c r="F2979" s="1">
        <v>366704</v>
      </c>
      <c r="G2979" s="1">
        <v>1</v>
      </c>
      <c r="H2979" s="1">
        <v>1</v>
      </c>
      <c r="I2979" s="1">
        <v>0</v>
      </c>
      <c r="J2979" s="1" t="str">
        <v>Mumbai</v>
      </c>
      <c r="K2979" s="1">
        <v>0</v>
      </c>
      <c r="L2979" s="1"/>
      <c r="M2979" s="1">
        <f t="shared" si="144"/>
        <v>22176</v>
      </c>
      <c r="N2979" s="1">
        <f t="shared" si="145"/>
        <v>22176</v>
      </c>
      <c r="O2979" s="1">
        <f t="shared" si="146"/>
        <v>0</v>
      </c>
    </row>
    <row r="2980" spans="1:15" x14ac:dyDescent="0.25">
      <c r="A2980" s="1" t="str">
        <v>BioLegend</v>
      </c>
      <c r="B2980" s="1">
        <v>9178.4</v>
      </c>
      <c r="C2980" s="1" t="str">
        <v>EED119246</v>
      </c>
      <c r="D2980" s="2">
        <v>45919</v>
      </c>
      <c r="E2980" s="2">
        <v>45926</v>
      </c>
      <c r="F2980" s="1">
        <v>367405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9178.4</v>
      </c>
      <c r="N2980" s="1">
        <f t="shared" si="145"/>
        <v>9178.4</v>
      </c>
      <c r="O2980" s="1">
        <f t="shared" si="146"/>
        <v>0</v>
      </c>
    </row>
    <row r="2981" spans="1:15" x14ac:dyDescent="0.25">
      <c r="A2981" s="1" t="str">
        <v>BioLegend</v>
      </c>
      <c r="B2981" s="1">
        <v>9055.2000000000007</v>
      </c>
      <c r="C2981" s="1" t="str">
        <v>EED119246</v>
      </c>
      <c r="D2981" s="2">
        <v>45919</v>
      </c>
      <c r="E2981" s="2">
        <v>45926</v>
      </c>
      <c r="F2981" s="1">
        <v>368503</v>
      </c>
      <c r="G2981" s="1">
        <v>1</v>
      </c>
      <c r="H2981" s="1">
        <v>1</v>
      </c>
      <c r="I2981" s="1">
        <v>0</v>
      </c>
      <c r="J2981" s="1" t="str">
        <v>Delhi</v>
      </c>
      <c r="K2981" s="1">
        <v>0</v>
      </c>
      <c r="L2981" s="1"/>
      <c r="M2981" s="1">
        <f t="shared" si="144"/>
        <v>9055.2000000000007</v>
      </c>
      <c r="N2981" s="1">
        <f t="shared" si="145"/>
        <v>9055.2000000000007</v>
      </c>
      <c r="O2981" s="1">
        <f t="shared" si="146"/>
        <v>0</v>
      </c>
    </row>
    <row r="2982" spans="1:15" x14ac:dyDescent="0.25">
      <c r="A2982" s="1" t="str">
        <v>BioLegend</v>
      </c>
      <c r="B2982" s="1">
        <v>8500.7999999999993</v>
      </c>
      <c r="C2982" s="1" t="str">
        <v>EED119246</v>
      </c>
      <c r="D2982" s="2">
        <v>45919</v>
      </c>
      <c r="E2982" s="2">
        <v>45926</v>
      </c>
      <c r="F2982" s="1">
        <v>368508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8500.7999999999993</v>
      </c>
      <c r="N2982" s="1">
        <f t="shared" si="145"/>
        <v>8500.7999999999993</v>
      </c>
      <c r="O2982" s="1">
        <f t="shared" si="146"/>
        <v>0</v>
      </c>
    </row>
    <row r="2983" spans="1:15" x14ac:dyDescent="0.25">
      <c r="A2983" s="1" t="str">
        <v>BioLegend</v>
      </c>
      <c r="B2983" s="1">
        <v>3757.6000000000004</v>
      </c>
      <c r="C2983" s="1" t="str">
        <v>EED119246</v>
      </c>
      <c r="D2983" s="2">
        <v>45919</v>
      </c>
      <c r="E2983" s="2">
        <v>45926</v>
      </c>
      <c r="F2983" s="1">
        <v>368509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3757.6000000000004</v>
      </c>
      <c r="N2983" s="1">
        <f t="shared" si="145"/>
        <v>3757.6000000000004</v>
      </c>
      <c r="O2983" s="1">
        <f t="shared" si="146"/>
        <v>0</v>
      </c>
    </row>
    <row r="2984" spans="1:15" x14ac:dyDescent="0.25">
      <c r="A2984" s="1" t="str">
        <v>BioLegend</v>
      </c>
      <c r="B2984" s="1">
        <v>18480</v>
      </c>
      <c r="C2984" s="1" t="str">
        <v>EED119246</v>
      </c>
      <c r="D2984" s="2">
        <v>45919</v>
      </c>
      <c r="E2984" s="2">
        <v>45926</v>
      </c>
      <c r="F2984" s="1">
        <v>369312</v>
      </c>
      <c r="G2984" s="1">
        <v>1</v>
      </c>
      <c r="H2984" s="1">
        <v>1</v>
      </c>
      <c r="I2984" s="1">
        <v>0</v>
      </c>
      <c r="J2984" s="1" t="str">
        <v>Karnataka</v>
      </c>
      <c r="K2984" s="1">
        <v>0</v>
      </c>
      <c r="L2984" s="1"/>
      <c r="M2984" s="1">
        <f t="shared" si="144"/>
        <v>18480</v>
      </c>
      <c r="N2984" s="1">
        <f t="shared" si="145"/>
        <v>18480</v>
      </c>
      <c r="O2984" s="1">
        <f t="shared" si="146"/>
        <v>0</v>
      </c>
    </row>
    <row r="2985" spans="1:15" x14ac:dyDescent="0.25">
      <c r="A2985" s="1" t="str">
        <v>BioLegend</v>
      </c>
      <c r="B2985" s="1">
        <v>14190</v>
      </c>
      <c r="C2985" s="1" t="str">
        <v>EED119246</v>
      </c>
      <c r="D2985" s="2">
        <v>45919</v>
      </c>
      <c r="E2985" s="2">
        <v>45926</v>
      </c>
      <c r="F2985" s="1">
        <v>369321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14190</v>
      </c>
      <c r="N2985" s="1">
        <f t="shared" si="145"/>
        <v>14190</v>
      </c>
      <c r="O2985" s="1">
        <f t="shared" si="146"/>
        <v>0</v>
      </c>
    </row>
    <row r="2986" spans="1:15" x14ac:dyDescent="0.25">
      <c r="A2986" s="1" t="str">
        <v>BioLegend</v>
      </c>
      <c r="B2986" s="1">
        <v>19896.8</v>
      </c>
      <c r="C2986" s="1" t="str">
        <v>EED119246</v>
      </c>
      <c r="D2986" s="2">
        <v>45919</v>
      </c>
      <c r="E2986" s="2">
        <v>45926</v>
      </c>
      <c r="F2986" s="1">
        <v>372002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19896.8</v>
      </c>
      <c r="N2986" s="1">
        <f t="shared" si="145"/>
        <v>19896.8</v>
      </c>
      <c r="O2986" s="1">
        <f t="shared" si="146"/>
        <v>0</v>
      </c>
    </row>
    <row r="2987" spans="1:15" x14ac:dyDescent="0.25">
      <c r="A2987" s="1" t="str">
        <v>BioLegend</v>
      </c>
      <c r="B2987" s="1">
        <v>7700</v>
      </c>
      <c r="C2987" s="1" t="str">
        <v>EED119246</v>
      </c>
      <c r="D2987" s="2">
        <v>45919</v>
      </c>
      <c r="E2987" s="2">
        <v>45926</v>
      </c>
      <c r="F2987" s="1">
        <v>372203</v>
      </c>
      <c r="G2987" s="1">
        <v>1</v>
      </c>
      <c r="H2987" s="1">
        <v>1</v>
      </c>
      <c r="I2987" s="1">
        <v>0</v>
      </c>
      <c r="J2987" s="1" t="str">
        <v>Kolkata</v>
      </c>
      <c r="K2987" s="1">
        <v>0</v>
      </c>
      <c r="L2987" s="1"/>
      <c r="M2987" s="1">
        <f t="shared" si="144"/>
        <v>7700</v>
      </c>
      <c r="N2987" s="1">
        <f t="shared" si="145"/>
        <v>7700</v>
      </c>
      <c r="O2987" s="1">
        <f t="shared" si="146"/>
        <v>0</v>
      </c>
    </row>
    <row r="2988" spans="1:15" x14ac:dyDescent="0.25">
      <c r="A2988" s="1" t="str">
        <v>BioLegend</v>
      </c>
      <c r="B2988" s="1">
        <v>20636</v>
      </c>
      <c r="C2988" s="1" t="str">
        <v>EED119246</v>
      </c>
      <c r="D2988" s="2">
        <v>45919</v>
      </c>
      <c r="E2988" s="2">
        <v>45926</v>
      </c>
      <c r="F2988" s="1">
        <v>372208</v>
      </c>
      <c r="G2988" s="1">
        <v>1</v>
      </c>
      <c r="H2988" s="1">
        <v>1</v>
      </c>
      <c r="I2988" s="1">
        <v>0</v>
      </c>
      <c r="J2988" s="1" t="str">
        <v>Delhi</v>
      </c>
      <c r="K2988" s="1">
        <v>0</v>
      </c>
      <c r="L2988" s="1"/>
      <c r="M2988" s="1">
        <f t="shared" si="144"/>
        <v>20636</v>
      </c>
      <c r="N2988" s="1">
        <f t="shared" si="145"/>
        <v>20636</v>
      </c>
      <c r="O2988" s="1">
        <f t="shared" si="146"/>
        <v>0</v>
      </c>
    </row>
    <row r="2989" spans="1:15" x14ac:dyDescent="0.25">
      <c r="A2989" s="1" t="str">
        <v>BioLegend</v>
      </c>
      <c r="B2989" s="1">
        <v>26426.400000000001</v>
      </c>
      <c r="C2989" s="1" t="str">
        <v>EED119246</v>
      </c>
      <c r="D2989" s="2">
        <v>45919</v>
      </c>
      <c r="E2989" s="2">
        <v>45926</v>
      </c>
      <c r="F2989" s="1">
        <v>372716</v>
      </c>
      <c r="G2989" s="1">
        <v>1</v>
      </c>
      <c r="H2989" s="1">
        <v>1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26426.400000000001</v>
      </c>
      <c r="N2989" s="1">
        <f t="shared" si="145"/>
        <v>26426.400000000001</v>
      </c>
      <c r="O2989" s="1">
        <f t="shared" si="146"/>
        <v>0</v>
      </c>
    </row>
    <row r="2990" spans="1:15" x14ac:dyDescent="0.25">
      <c r="A2990" s="1" t="str">
        <v>BioLegend</v>
      </c>
      <c r="B2990" s="1">
        <v>4928</v>
      </c>
      <c r="C2990" s="1" t="str">
        <v>EED119246</v>
      </c>
      <c r="D2990" s="2">
        <v>45919</v>
      </c>
      <c r="E2990" s="2">
        <v>45926</v>
      </c>
      <c r="F2990" s="1">
        <v>384813</v>
      </c>
      <c r="G2990" s="1">
        <v>1</v>
      </c>
      <c r="H2990" s="1">
        <v>1</v>
      </c>
      <c r="I2990" s="1">
        <v>0</v>
      </c>
      <c r="J2990" s="1" t="str">
        <v>Kolkata</v>
      </c>
      <c r="K2990" s="1">
        <v>0</v>
      </c>
      <c r="L2990" s="1"/>
      <c r="M2990" s="1">
        <f t="shared" si="144"/>
        <v>4928</v>
      </c>
      <c r="N2990" s="1">
        <f t="shared" si="145"/>
        <v>4928</v>
      </c>
      <c r="O2990" s="1">
        <f t="shared" si="146"/>
        <v>0</v>
      </c>
    </row>
    <row r="2991" spans="1:15" x14ac:dyDescent="0.25">
      <c r="A2991" s="1" t="str">
        <v>BioLegend</v>
      </c>
      <c r="B2991" s="1">
        <v>23628</v>
      </c>
      <c r="C2991" s="1" t="str">
        <v>EED119246</v>
      </c>
      <c r="D2991" s="2">
        <v>45919</v>
      </c>
      <c r="E2991" s="2">
        <v>45926</v>
      </c>
      <c r="F2991" s="1">
        <v>400158</v>
      </c>
      <c r="G2991" s="1">
        <v>3</v>
      </c>
      <c r="H2991" s="1">
        <v>3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70884</v>
      </c>
      <c r="N2991" s="1">
        <f t="shared" si="145"/>
        <v>70884</v>
      </c>
      <c r="O2991" s="1">
        <f t="shared" si="146"/>
        <v>0</v>
      </c>
    </row>
    <row r="2992" spans="1:15" x14ac:dyDescent="0.25">
      <c r="A2992" s="1" t="str">
        <v>BioLegend</v>
      </c>
      <c r="B2992" s="1">
        <v>5667.2000000000007</v>
      </c>
      <c r="C2992" s="1" t="str">
        <v>EED119246</v>
      </c>
      <c r="D2992" s="2">
        <v>45919</v>
      </c>
      <c r="E2992" s="2">
        <v>45926</v>
      </c>
      <c r="F2992" s="1">
        <v>400212</v>
      </c>
      <c r="G2992" s="1">
        <v>2</v>
      </c>
      <c r="H2992" s="1">
        <v>2</v>
      </c>
      <c r="I2992" s="1">
        <v>0</v>
      </c>
      <c r="J2992" s="1" t="str">
        <v>Karnataka</v>
      </c>
      <c r="K2992" s="1">
        <v>0</v>
      </c>
      <c r="L2992" s="1"/>
      <c r="M2992" s="1">
        <f t="shared" si="144"/>
        <v>11334.400000000001</v>
      </c>
      <c r="N2992" s="1">
        <f t="shared" si="145"/>
        <v>11334.400000000001</v>
      </c>
      <c r="O2992" s="1">
        <f t="shared" si="146"/>
        <v>0</v>
      </c>
    </row>
    <row r="2993" spans="1:15" x14ac:dyDescent="0.25">
      <c r="A2993" s="1" t="str">
        <v>BioLegend</v>
      </c>
      <c r="B2993" s="1">
        <v>7207.2000000000007</v>
      </c>
      <c r="C2993" s="1" t="str">
        <v>EED119246</v>
      </c>
      <c r="D2993" s="2">
        <v>45919</v>
      </c>
      <c r="E2993" s="2">
        <v>45926</v>
      </c>
      <c r="F2993" s="1">
        <v>401319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7207.2000000000007</v>
      </c>
      <c r="N2993" s="1">
        <f t="shared" si="145"/>
        <v>7207.2000000000007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12689.599999999999</v>
      </c>
      <c r="C2994" s="1" t="str">
        <v>EED119246</v>
      </c>
      <c r="D2994" s="2">
        <v>45919</v>
      </c>
      <c r="E2994" s="2">
        <v>45926</v>
      </c>
      <c r="F2994" s="1">
        <v>405206</v>
      </c>
      <c r="G2994" s="1">
        <v>1</v>
      </c>
      <c r="H2994" s="1">
        <v>1</v>
      </c>
      <c r="I2994" s="1">
        <v>0</v>
      </c>
      <c r="J2994" s="1" t="str">
        <v>Delhi</v>
      </c>
      <c r="K2994" s="1">
        <v>0</v>
      </c>
      <c r="L2994" s="1"/>
      <c r="M2994" s="1">
        <f t="shared" si="144"/>
        <v>12689.599999999999</v>
      </c>
      <c r="N2994" s="1">
        <f t="shared" si="145"/>
        <v>12689.599999999999</v>
      </c>
      <c r="O2994" s="1">
        <f t="shared" si="146"/>
        <v>0</v>
      </c>
    </row>
    <row r="2995" spans="1:15" x14ac:dyDescent="0.25">
      <c r="A2995" s="1" t="str">
        <v>BioLegend</v>
      </c>
      <c r="B2995" s="1">
        <v>6899.2000000000007</v>
      </c>
      <c r="C2995" s="1" t="str">
        <v>EED119246</v>
      </c>
      <c r="D2995" s="2">
        <v>45919</v>
      </c>
      <c r="E2995" s="2">
        <v>45926</v>
      </c>
      <c r="F2995" s="1">
        <v>405326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6899.2000000000007</v>
      </c>
      <c r="N2995" s="1">
        <f t="shared" si="145"/>
        <v>6899.2000000000007</v>
      </c>
      <c r="O2995" s="1">
        <f t="shared" si="146"/>
        <v>0</v>
      </c>
    </row>
    <row r="2996" spans="1:15" x14ac:dyDescent="0.25">
      <c r="A2996" s="1" t="str">
        <v>BioLegend</v>
      </c>
      <c r="B2996" s="1">
        <v>5112.8</v>
      </c>
      <c r="C2996" s="1" t="str">
        <v>EED119246</v>
      </c>
      <c r="D2996" s="2">
        <v>45919</v>
      </c>
      <c r="E2996" s="2">
        <v>45926</v>
      </c>
      <c r="F2996" s="1">
        <v>406605</v>
      </c>
      <c r="G2996" s="1">
        <v>1</v>
      </c>
      <c r="H2996" s="1">
        <v>1</v>
      </c>
      <c r="I2996" s="1">
        <v>0</v>
      </c>
      <c r="J2996" s="1" t="str">
        <v>Lucknow</v>
      </c>
      <c r="K2996" s="1">
        <v>0</v>
      </c>
      <c r="L2996" s="1"/>
      <c r="M2996" s="1">
        <f t="shared" si="144"/>
        <v>5112.8</v>
      </c>
      <c r="N2996" s="1">
        <f t="shared" si="145"/>
        <v>5112.8</v>
      </c>
      <c r="O2996" s="1">
        <f t="shared" si="146"/>
        <v>0</v>
      </c>
    </row>
    <row r="2997" spans="1:15" x14ac:dyDescent="0.25">
      <c r="A2997" s="1" t="str">
        <v>BioLegend</v>
      </c>
      <c r="B2997" s="1">
        <v>6960.7999999999993</v>
      </c>
      <c r="C2997" s="1" t="str">
        <v>EED119246</v>
      </c>
      <c r="D2997" s="2">
        <v>45919</v>
      </c>
      <c r="E2997" s="2">
        <v>45926</v>
      </c>
      <c r="F2997" s="1">
        <v>406609</v>
      </c>
      <c r="G2997" s="1">
        <v>1</v>
      </c>
      <c r="H2997" s="1">
        <v>1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6960.7999999999993</v>
      </c>
      <c r="N2997" s="1">
        <f t="shared" si="145"/>
        <v>6960.7999999999993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3634.3999999999996</v>
      </c>
      <c r="C2998" s="1" t="str">
        <v>EED119246</v>
      </c>
      <c r="D2998" s="2">
        <v>45919</v>
      </c>
      <c r="E2998" s="2">
        <v>45926</v>
      </c>
      <c r="F2998" s="1">
        <v>420404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7268.7999999999993</v>
      </c>
      <c r="N2998" s="1">
        <f t="shared" si="145"/>
        <v>7268.7999999999993</v>
      </c>
      <c r="O2998" s="1">
        <f t="shared" si="146"/>
        <v>0</v>
      </c>
    </row>
    <row r="2999" spans="1:15" x14ac:dyDescent="0.25">
      <c r="A2999" s="1" t="str">
        <v>BioLegend</v>
      </c>
      <c r="B2999" s="1">
        <v>14106.400000000001</v>
      </c>
      <c r="C2999" s="1" t="str">
        <v>EED119246</v>
      </c>
      <c r="D2999" s="2">
        <v>45919</v>
      </c>
      <c r="E2999" s="2">
        <v>45926</v>
      </c>
      <c r="F2999" s="1">
        <v>422302</v>
      </c>
      <c r="G2999" s="1">
        <v>2</v>
      </c>
      <c r="H2999" s="1">
        <v>2</v>
      </c>
      <c r="I2999" s="1">
        <v>0</v>
      </c>
      <c r="J2999" s="1" t="str">
        <v>Banglore</v>
      </c>
      <c r="K2999" s="1">
        <v>0</v>
      </c>
      <c r="L2999" s="1"/>
      <c r="M2999" s="1">
        <f t="shared" si="144"/>
        <v>28212.800000000003</v>
      </c>
      <c r="N2999" s="1">
        <f t="shared" si="145"/>
        <v>28212.800000000003</v>
      </c>
      <c r="O2999" s="1">
        <f t="shared" si="146"/>
        <v>0</v>
      </c>
    </row>
    <row r="3000" spans="1:15" x14ac:dyDescent="0.25">
      <c r="A3000" s="1" t="str">
        <v>BioLegend</v>
      </c>
      <c r="B3000" s="1">
        <v>5482.4</v>
      </c>
      <c r="C3000" s="1" t="str">
        <v>EED119246</v>
      </c>
      <c r="D3000" s="2">
        <v>45919</v>
      </c>
      <c r="E3000" s="2">
        <v>45926</v>
      </c>
      <c r="F3000" s="1">
        <v>423115</v>
      </c>
      <c r="G3000" s="1">
        <v>1</v>
      </c>
      <c r="H3000" s="1">
        <v>1</v>
      </c>
      <c r="I3000" s="1">
        <v>0</v>
      </c>
      <c r="J3000" s="1" t="str">
        <v>Hyderabad</v>
      </c>
      <c r="K3000" s="1">
        <v>0</v>
      </c>
      <c r="L3000" s="1"/>
      <c r="M3000" s="1">
        <f t="shared" si="144"/>
        <v>5482.4</v>
      </c>
      <c r="N3000" s="1">
        <f t="shared" si="145"/>
        <v>5482.4</v>
      </c>
      <c r="O3000" s="1">
        <f t="shared" si="146"/>
        <v>0</v>
      </c>
    </row>
    <row r="3001" spans="1:15" x14ac:dyDescent="0.25">
      <c r="A3001" s="1" t="str">
        <v>BioLegend</v>
      </c>
      <c r="B3001" s="1">
        <v>2587.1999999999998</v>
      </c>
      <c r="C3001" s="1" t="str">
        <v>EED119246</v>
      </c>
      <c r="D3001" s="2">
        <v>45919</v>
      </c>
      <c r="E3001" s="2">
        <v>45926</v>
      </c>
      <c r="F3001" s="1">
        <v>423501</v>
      </c>
      <c r="G3001" s="1">
        <v>1</v>
      </c>
      <c r="H3001" s="1">
        <v>1</v>
      </c>
      <c r="I3001" s="1">
        <v>0</v>
      </c>
      <c r="J3001" s="1" t="str">
        <v>MOHALI (PUNJAB)</v>
      </c>
      <c r="K3001" s="1">
        <v>0</v>
      </c>
      <c r="L3001" s="1"/>
      <c r="M3001" s="1">
        <f t="shared" si="144"/>
        <v>2587.1999999999998</v>
      </c>
      <c r="N3001" s="1">
        <f t="shared" si="145"/>
        <v>2587.1999999999998</v>
      </c>
      <c r="O3001" s="1">
        <f t="shared" si="146"/>
        <v>0</v>
      </c>
    </row>
    <row r="3002" spans="1:15" x14ac:dyDescent="0.25">
      <c r="A3002" s="1" t="str">
        <v>BioLegend</v>
      </c>
      <c r="B3002" s="1">
        <v>12997.599999999999</v>
      </c>
      <c r="C3002" s="1" t="str">
        <v>EED119246</v>
      </c>
      <c r="D3002" s="2">
        <v>45919</v>
      </c>
      <c r="E3002" s="2">
        <v>45926</v>
      </c>
      <c r="F3002" s="1">
        <v>425305</v>
      </c>
      <c r="G3002" s="1">
        <v>1</v>
      </c>
      <c r="H3002" s="1">
        <v>1</v>
      </c>
      <c r="I3002" s="1">
        <v>0</v>
      </c>
      <c r="J3002" s="1" t="str">
        <v>Karnataka</v>
      </c>
      <c r="K3002" s="1">
        <v>0</v>
      </c>
      <c r="L3002" s="1"/>
      <c r="M3002" s="1">
        <f t="shared" si="144"/>
        <v>12997.599999999999</v>
      </c>
      <c r="N3002" s="1">
        <f t="shared" si="145"/>
        <v>12997.599999999999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500304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5112.8</v>
      </c>
      <c r="C3004" s="1" t="str">
        <v>EED119246</v>
      </c>
      <c r="D3004" s="2">
        <v>45919</v>
      </c>
      <c r="E3004" s="2">
        <v>45926</v>
      </c>
      <c r="F3004" s="1">
        <v>500701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5112.8</v>
      </c>
      <c r="N3004" s="1">
        <f t="shared" si="145"/>
        <v>5112.8</v>
      </c>
      <c r="O3004" s="1">
        <f t="shared" si="146"/>
        <v>0</v>
      </c>
    </row>
    <row r="3005" spans="1:15" x14ac:dyDescent="0.25">
      <c r="A3005" s="1" t="str">
        <v>BioLegend</v>
      </c>
      <c r="B3005" s="1">
        <v>14476</v>
      </c>
      <c r="C3005" s="1" t="str">
        <v>EED119246</v>
      </c>
      <c r="D3005" s="2">
        <v>45919</v>
      </c>
      <c r="E3005" s="2">
        <v>45926</v>
      </c>
      <c r="F3005" s="1">
        <v>500806</v>
      </c>
      <c r="G3005" s="1">
        <v>1</v>
      </c>
      <c r="H3005" s="1">
        <v>1</v>
      </c>
      <c r="I3005" s="1">
        <v>0</v>
      </c>
      <c r="J3005" s="1" t="str">
        <v>Mumbai</v>
      </c>
      <c r="K3005" s="1">
        <v>0</v>
      </c>
      <c r="L3005" s="1"/>
      <c r="M3005" s="1">
        <f t="shared" si="144"/>
        <v>14476</v>
      </c>
      <c r="N3005" s="1">
        <f t="shared" si="145"/>
        <v>14476</v>
      </c>
      <c r="O3005" s="1">
        <f t="shared" si="146"/>
        <v>0</v>
      </c>
    </row>
    <row r="3006" spans="1:15" x14ac:dyDescent="0.25">
      <c r="A3006" s="1" t="str">
        <v>BioLegend</v>
      </c>
      <c r="B3006" s="1">
        <v>21252</v>
      </c>
      <c r="C3006" s="1" t="str">
        <v>EED119246</v>
      </c>
      <c r="D3006" s="2">
        <v>45919</v>
      </c>
      <c r="E3006" s="2">
        <v>45926</v>
      </c>
      <c r="F3006" s="1">
        <v>500832</v>
      </c>
      <c r="G3006" s="1">
        <v>1</v>
      </c>
      <c r="H3006" s="1">
        <v>1</v>
      </c>
      <c r="I3006" s="1">
        <v>0</v>
      </c>
      <c r="J3006" s="1" t="str">
        <v>Delhi</v>
      </c>
      <c r="K3006" s="1">
        <v>0</v>
      </c>
      <c r="L3006" s="1"/>
      <c r="M3006" s="1">
        <f t="shared" si="144"/>
        <v>21252</v>
      </c>
      <c r="N3006" s="1">
        <f t="shared" si="145"/>
        <v>21252</v>
      </c>
      <c r="O3006" s="1">
        <f t="shared" si="146"/>
        <v>0</v>
      </c>
    </row>
    <row r="3007" spans="1:15" x14ac:dyDescent="0.25">
      <c r="A3007" s="1" t="str">
        <v>BioLegend</v>
      </c>
      <c r="B3007" s="1">
        <v>7638.4</v>
      </c>
      <c r="C3007" s="1" t="str">
        <v>EED119246</v>
      </c>
      <c r="D3007" s="2">
        <v>45919</v>
      </c>
      <c r="E3007" s="2">
        <v>45926</v>
      </c>
      <c r="F3007" s="1">
        <v>502521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7638.4</v>
      </c>
      <c r="N3007" s="1">
        <f t="shared" si="145"/>
        <v>7638.4</v>
      </c>
      <c r="O3007" s="1">
        <f t="shared" si="146"/>
        <v>0</v>
      </c>
    </row>
    <row r="3008" spans="1:15" x14ac:dyDescent="0.25">
      <c r="A3008" s="1" t="str">
        <v>BioLegend</v>
      </c>
      <c r="B3008" s="1">
        <v>7946.4</v>
      </c>
      <c r="C3008" s="1" t="str">
        <v>EED119246</v>
      </c>
      <c r="D3008" s="2">
        <v>45919</v>
      </c>
      <c r="E3008" s="2">
        <v>45926</v>
      </c>
      <c r="F3008" s="1">
        <v>502929</v>
      </c>
      <c r="G3008" s="1">
        <v>1</v>
      </c>
      <c r="H3008" s="1">
        <v>1</v>
      </c>
      <c r="I3008" s="1">
        <v>0</v>
      </c>
      <c r="J3008" s="1" t="str">
        <v>Kolkata</v>
      </c>
      <c r="K3008" s="1">
        <v>0</v>
      </c>
      <c r="L3008" s="1"/>
      <c r="M3008" s="1">
        <f t="shared" si="144"/>
        <v>7946.4</v>
      </c>
      <c r="N3008" s="1">
        <f t="shared" si="145"/>
        <v>7946.4</v>
      </c>
      <c r="O3008" s="1">
        <f t="shared" si="146"/>
        <v>0</v>
      </c>
    </row>
    <row r="3009" spans="1:15" x14ac:dyDescent="0.25">
      <c r="A3009" s="1" t="str">
        <v>BioLegend</v>
      </c>
      <c r="B3009" s="1">
        <v>28314</v>
      </c>
      <c r="C3009" s="1" t="str">
        <v>EED119246</v>
      </c>
      <c r="D3009" s="2">
        <v>45919</v>
      </c>
      <c r="E3009" s="2">
        <v>45926</v>
      </c>
      <c r="F3009" s="1">
        <v>502948</v>
      </c>
      <c r="G3009" s="1">
        <v>1</v>
      </c>
      <c r="H3009" s="1">
        <v>1</v>
      </c>
      <c r="I3009" s="1">
        <v>0</v>
      </c>
      <c r="J3009" s="1" t="str">
        <v>Bhuvneshwar</v>
      </c>
      <c r="K3009" s="1">
        <v>0</v>
      </c>
      <c r="L3009" s="1"/>
      <c r="M3009" s="1">
        <f t="shared" si="144"/>
        <v>28314</v>
      </c>
      <c r="N3009" s="1">
        <f t="shared" si="145"/>
        <v>28314</v>
      </c>
      <c r="O3009" s="1">
        <f t="shared" si="146"/>
        <v>0</v>
      </c>
    </row>
    <row r="3010" spans="1:15" x14ac:dyDescent="0.25">
      <c r="A3010" s="1" t="str">
        <v>BioLegend</v>
      </c>
      <c r="B3010" s="1">
        <v>5790.4</v>
      </c>
      <c r="C3010" s="1" t="str">
        <v>EED119246</v>
      </c>
      <c r="D3010" s="2">
        <v>45919</v>
      </c>
      <c r="E3010" s="2">
        <v>45926</v>
      </c>
      <c r="F3010" s="1">
        <v>506501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5790.4</v>
      </c>
      <c r="N3010" s="1">
        <f t="shared" ref="N3010:N3021" si="148">H3010*B3010</f>
        <v>5790.4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18726.400000000001</v>
      </c>
      <c r="C3011" s="1" t="str">
        <v>EED119246</v>
      </c>
      <c r="D3011" s="2">
        <v>45919</v>
      </c>
      <c r="E3011" s="2">
        <v>45926</v>
      </c>
      <c r="F3011" s="1">
        <v>507605</v>
      </c>
      <c r="G3011" s="1">
        <v>1</v>
      </c>
      <c r="H3011" s="1">
        <v>1</v>
      </c>
      <c r="I3011" s="1">
        <v>0</v>
      </c>
      <c r="J3011" s="1" t="str">
        <v>Mumbai</v>
      </c>
      <c r="K3011" s="1">
        <v>0</v>
      </c>
      <c r="L3011" s="1"/>
      <c r="M3011" s="1">
        <f t="shared" si="147"/>
        <v>18726.400000000001</v>
      </c>
      <c r="N3011" s="1">
        <f t="shared" si="148"/>
        <v>18726.400000000001</v>
      </c>
      <c r="O3011" s="1">
        <f t="shared" si="149"/>
        <v>0</v>
      </c>
    </row>
    <row r="3012" spans="1:15" x14ac:dyDescent="0.25">
      <c r="A3012" s="1" t="str">
        <v>BioLegend</v>
      </c>
      <c r="B3012" s="1">
        <v>8993.6</v>
      </c>
      <c r="C3012" s="1" t="str">
        <v>EED119246</v>
      </c>
      <c r="D3012" s="2">
        <v>45919</v>
      </c>
      <c r="E3012" s="2">
        <v>45926</v>
      </c>
      <c r="F3012" s="1">
        <v>512305</v>
      </c>
      <c r="G3012" s="1">
        <v>1</v>
      </c>
      <c r="H3012" s="1">
        <v>1</v>
      </c>
      <c r="I3012" s="1">
        <v>0</v>
      </c>
      <c r="J3012" s="1" t="str">
        <v>Delhi</v>
      </c>
      <c r="K3012" s="1">
        <v>0</v>
      </c>
      <c r="L3012" s="1"/>
      <c r="M3012" s="1">
        <f t="shared" si="147"/>
        <v>8993.6</v>
      </c>
      <c r="N3012" s="1">
        <f t="shared" si="148"/>
        <v>8993.6</v>
      </c>
      <c r="O3012" s="1">
        <f t="shared" si="149"/>
        <v>0</v>
      </c>
    </row>
    <row r="3013" spans="1:15" x14ac:dyDescent="0.25">
      <c r="A3013" s="1" t="str">
        <v>BioLegend</v>
      </c>
      <c r="B3013" s="1">
        <v>15584.8</v>
      </c>
      <c r="C3013" s="1" t="str">
        <v>EED119246</v>
      </c>
      <c r="D3013" s="2">
        <v>45919</v>
      </c>
      <c r="E3013" s="2">
        <v>45926</v>
      </c>
      <c r="F3013" s="1">
        <v>570804</v>
      </c>
      <c r="G3013" s="1">
        <v>1</v>
      </c>
      <c r="H3013" s="1">
        <v>1</v>
      </c>
      <c r="I3013" s="1">
        <v>0</v>
      </c>
      <c r="J3013" s="1" t="str">
        <v>Hyderabad</v>
      </c>
      <c r="K3013" s="1">
        <v>0</v>
      </c>
      <c r="L3013" s="1"/>
      <c r="M3013" s="1">
        <f t="shared" si="147"/>
        <v>15584.8</v>
      </c>
      <c r="N3013" s="1">
        <f t="shared" si="148"/>
        <v>15584.8</v>
      </c>
      <c r="O3013" s="1">
        <f t="shared" si="149"/>
        <v>0</v>
      </c>
    </row>
    <row r="3014" spans="1:15" x14ac:dyDescent="0.25">
      <c r="A3014" s="1" t="str">
        <v>BioLegend</v>
      </c>
      <c r="B3014" s="1">
        <v>22792</v>
      </c>
      <c r="C3014" s="1" t="str">
        <v>EED119246</v>
      </c>
      <c r="D3014" s="2">
        <v>45919</v>
      </c>
      <c r="E3014" s="2">
        <v>45926</v>
      </c>
      <c r="F3014" s="1">
        <v>621616</v>
      </c>
      <c r="G3014" s="1">
        <v>1</v>
      </c>
      <c r="H3014" s="1">
        <v>1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22792</v>
      </c>
      <c r="N3014" s="1">
        <f t="shared" si="148"/>
        <v>22792</v>
      </c>
      <c r="O3014" s="1">
        <f t="shared" si="149"/>
        <v>0</v>
      </c>
    </row>
    <row r="3015" spans="1:15" x14ac:dyDescent="0.25">
      <c r="A3015" s="1" t="str">
        <v>BioLegend</v>
      </c>
      <c r="B3015" s="1">
        <v>6221.6</v>
      </c>
      <c r="C3015" s="1" t="str">
        <v>EED119246</v>
      </c>
      <c r="D3015" s="2">
        <v>45919</v>
      </c>
      <c r="E3015" s="2">
        <v>45926</v>
      </c>
      <c r="F3015" s="1">
        <v>626801</v>
      </c>
      <c r="G3015" s="1">
        <v>1</v>
      </c>
      <c r="H3015" s="1">
        <v>1</v>
      </c>
      <c r="I3015" s="1">
        <v>0</v>
      </c>
      <c r="J3015" s="1" t="str">
        <v>Delhi</v>
      </c>
      <c r="K3015" s="1">
        <v>0</v>
      </c>
      <c r="L3015" s="1"/>
      <c r="M3015" s="1">
        <f t="shared" si="147"/>
        <v>6221.6</v>
      </c>
      <c r="N3015" s="1">
        <f t="shared" si="148"/>
        <v>6221.6</v>
      </c>
      <c r="O3015" s="1">
        <f t="shared" si="149"/>
        <v>0</v>
      </c>
    </row>
    <row r="3016" spans="1:15" x14ac:dyDescent="0.25">
      <c r="A3016" s="1" t="str">
        <v>BioLegend</v>
      </c>
      <c r="B3016" s="1">
        <v>23531.199999999997</v>
      </c>
      <c r="C3016" s="1" t="str">
        <v>EED119246</v>
      </c>
      <c r="D3016" s="2">
        <v>45919</v>
      </c>
      <c r="E3016" s="2">
        <v>45926</v>
      </c>
      <c r="F3016" s="1">
        <v>626810</v>
      </c>
      <c r="G3016" s="1">
        <v>2</v>
      </c>
      <c r="H3016" s="1">
        <v>2</v>
      </c>
      <c r="I3016" s="1">
        <v>0</v>
      </c>
      <c r="J3016" s="1" t="str">
        <v>Banglore</v>
      </c>
      <c r="K3016" s="1">
        <v>0</v>
      </c>
      <c r="L3016" s="1"/>
      <c r="M3016" s="1">
        <f t="shared" si="147"/>
        <v>47062.399999999994</v>
      </c>
      <c r="N3016" s="1">
        <f t="shared" si="148"/>
        <v>47062.399999999994</v>
      </c>
      <c r="O3016" s="1">
        <f t="shared" si="149"/>
        <v>0</v>
      </c>
    </row>
    <row r="3017" spans="1:15" x14ac:dyDescent="0.25">
      <c r="A3017" s="1" t="str">
        <v>BioLegend</v>
      </c>
      <c r="B3017" s="1">
        <v>20636</v>
      </c>
      <c r="C3017" s="1" t="str">
        <v>EED119246</v>
      </c>
      <c r="D3017" s="2">
        <v>45919</v>
      </c>
      <c r="E3017" s="2">
        <v>45926</v>
      </c>
      <c r="F3017" s="1">
        <v>651020</v>
      </c>
      <c r="G3017" s="1">
        <v>1</v>
      </c>
      <c r="H3017" s="1">
        <v>1</v>
      </c>
      <c r="I3017" s="1">
        <v>0</v>
      </c>
      <c r="J3017" s="1" t="str">
        <v>Gujrat</v>
      </c>
      <c r="K3017" s="1">
        <v>0</v>
      </c>
      <c r="L3017" s="1"/>
      <c r="M3017" s="1">
        <f t="shared" si="147"/>
        <v>20636</v>
      </c>
      <c r="N3017" s="1">
        <f t="shared" si="148"/>
        <v>20636</v>
      </c>
      <c r="O3017" s="1">
        <f t="shared" si="149"/>
        <v>0</v>
      </c>
    </row>
    <row r="3018" spans="1:15" x14ac:dyDescent="0.25">
      <c r="A3018" s="1" t="str">
        <v>BioLegend</v>
      </c>
      <c r="B3018" s="1">
        <v>22176</v>
      </c>
      <c r="C3018" s="1" t="str">
        <v>EED119246</v>
      </c>
      <c r="D3018" s="2">
        <v>45919</v>
      </c>
      <c r="E3018" s="2">
        <v>45926</v>
      </c>
      <c r="F3018" s="1">
        <v>655208</v>
      </c>
      <c r="G3018" s="1">
        <v>1</v>
      </c>
      <c r="H3018" s="1">
        <v>1</v>
      </c>
      <c r="I3018" s="1">
        <v>0</v>
      </c>
      <c r="J3018" s="1" t="str">
        <v>Kolkata</v>
      </c>
      <c r="K3018" s="1">
        <v>0</v>
      </c>
      <c r="L3018" s="1"/>
      <c r="M3018" s="1">
        <f t="shared" si="147"/>
        <v>22176</v>
      </c>
      <c r="N3018" s="1">
        <f t="shared" si="148"/>
        <v>22176</v>
      </c>
      <c r="O3018" s="1">
        <f t="shared" si="149"/>
        <v>0</v>
      </c>
    </row>
    <row r="3019" spans="1:15" x14ac:dyDescent="0.25">
      <c r="A3019" s="1" t="str">
        <v>BioLegend</v>
      </c>
      <c r="B3019" s="1">
        <v>7946.4</v>
      </c>
      <c r="C3019" s="1" t="str">
        <v>EED119246</v>
      </c>
      <c r="D3019" s="2">
        <v>45919</v>
      </c>
      <c r="E3019" s="2">
        <v>45926</v>
      </c>
      <c r="F3019" s="1">
        <v>795604</v>
      </c>
      <c r="G3019" s="1">
        <v>1</v>
      </c>
      <c r="H3019" s="1">
        <v>1</v>
      </c>
      <c r="I3019" s="1">
        <v>0</v>
      </c>
      <c r="J3019" s="1" t="str">
        <v>Lucknow</v>
      </c>
      <c r="K3019" s="1">
        <v>0</v>
      </c>
      <c r="L3019" s="1"/>
      <c r="M3019" s="1">
        <f t="shared" si="147"/>
        <v>7946.4</v>
      </c>
      <c r="N3019" s="1">
        <f t="shared" si="148"/>
        <v>7946.4</v>
      </c>
      <c r="O3019" s="1">
        <f t="shared" si="149"/>
        <v>0</v>
      </c>
    </row>
    <row r="3020" spans="1:15" x14ac:dyDescent="0.25">
      <c r="A3020" s="1" t="str">
        <v>BioLegend</v>
      </c>
      <c r="B3020" s="1">
        <v>116160</v>
      </c>
      <c r="C3020" s="1" t="str">
        <v>EED119246</v>
      </c>
      <c r="D3020" s="2">
        <v>45919</v>
      </c>
      <c r="E3020" s="2">
        <v>45926</v>
      </c>
      <c r="F3020" s="1">
        <v>900000034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232320</v>
      </c>
      <c r="N3020" s="1">
        <f t="shared" si="148"/>
        <v>232320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900000035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106480</v>
      </c>
      <c r="C3022" s="1" t="str">
        <v>EED119246</v>
      </c>
      <c r="D3022" s="2">
        <v>45919</v>
      </c>
      <c r="E3022" s="2">
        <v>45926</v>
      </c>
      <c r="F3022" s="1">
        <v>900000036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212960</v>
      </c>
      <c r="N3022" s="1">
        <f t="shared" ref="N3022:N3085" si="151">H3022*B3022</f>
        <v>212960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154880</v>
      </c>
      <c r="C3023" s="1" t="str">
        <v>EED119246</v>
      </c>
      <c r="D3023" s="2">
        <v>45919</v>
      </c>
      <c r="E3023" s="2">
        <v>45926</v>
      </c>
      <c r="F3023" s="1">
        <v>900000866</v>
      </c>
      <c r="G3023" s="1">
        <v>2</v>
      </c>
      <c r="H3023" s="1">
        <v>2</v>
      </c>
      <c r="I3023" s="1">
        <v>0</v>
      </c>
      <c r="J3023" s="1" t="str">
        <v>Banglore</v>
      </c>
      <c r="K3023" s="1">
        <v>0</v>
      </c>
      <c r="L3023" s="1"/>
      <c r="M3023" s="1">
        <f t="shared" si="150"/>
        <v>309760</v>
      </c>
      <c r="N3023" s="1">
        <f t="shared" si="151"/>
        <v>309760</v>
      </c>
      <c r="O3023" s="1">
        <f t="shared" si="152"/>
        <v>0</v>
      </c>
    </row>
    <row r="3024" spans="1:15" x14ac:dyDescent="0.25">
      <c r="A3024" s="1" t="str">
        <v>BioLegend</v>
      </c>
      <c r="B3024" s="1">
        <v>11950.400000000001</v>
      </c>
      <c r="C3024" s="1" t="str">
        <v>EED119246</v>
      </c>
      <c r="D3024" s="2">
        <v>45919</v>
      </c>
      <c r="E3024" s="2">
        <v>45926</v>
      </c>
      <c r="F3024" s="1">
        <v>947203</v>
      </c>
      <c r="G3024" s="1">
        <v>1</v>
      </c>
      <c r="H3024" s="1">
        <v>1</v>
      </c>
      <c r="I3024" s="1">
        <v>0</v>
      </c>
      <c r="J3024" s="1" t="str">
        <v>Faridabad</v>
      </c>
      <c r="K3024" s="1">
        <v>0</v>
      </c>
      <c r="L3024" s="1"/>
      <c r="M3024" s="1">
        <f t="shared" si="150"/>
        <v>11950.400000000001</v>
      </c>
      <c r="N3024" s="1">
        <f t="shared" si="151"/>
        <v>11950.400000000001</v>
      </c>
      <c r="O3024" s="1">
        <f t="shared" si="152"/>
        <v>0</v>
      </c>
    </row>
    <row r="3025" spans="1:15" x14ac:dyDescent="0.25">
      <c r="A3025" s="1" t="str">
        <v>TargetMol</v>
      </c>
      <c r="B3025" s="1">
        <v>25924.800000000003</v>
      </c>
      <c r="C3025" s="1" t="str">
        <v>INV250923-074</v>
      </c>
      <c r="D3025" s="2">
        <v>45923</v>
      </c>
      <c r="E3025" s="2">
        <v>45926</v>
      </c>
      <c r="F3025" s="1" t="str">
        <v>TMPH-02761</v>
      </c>
      <c r="G3025" s="1">
        <v>1</v>
      </c>
      <c r="H3025" s="1">
        <v>1</v>
      </c>
      <c r="I3025" s="1">
        <v>0</v>
      </c>
      <c r="J3025" s="1" t="str">
        <v>Hyderabad</v>
      </c>
      <c r="K3025" s="1">
        <v>0</v>
      </c>
      <c r="L3025" s="1"/>
      <c r="M3025" s="1">
        <f t="shared" si="150"/>
        <v>25924.800000000003</v>
      </c>
      <c r="N3025" s="1">
        <f t="shared" si="151"/>
        <v>25924.800000000003</v>
      </c>
      <c r="O3025" s="1">
        <f t="shared" si="152"/>
        <v>0</v>
      </c>
    </row>
    <row r="3026" spans="1:15" x14ac:dyDescent="0.25">
      <c r="A3026" s="1" t="str">
        <v>TargetMol</v>
      </c>
      <c r="B3026" s="1">
        <v>9398.4</v>
      </c>
      <c r="C3026" s="1" t="str">
        <v>INV250923-069</v>
      </c>
      <c r="D3026" s="2">
        <v>45923</v>
      </c>
      <c r="E3026" s="2">
        <v>45926</v>
      </c>
      <c r="F3026" s="1" t="str">
        <v>T1765</v>
      </c>
      <c r="G3026" s="1">
        <v>2</v>
      </c>
      <c r="H3026" s="1">
        <v>2</v>
      </c>
      <c r="I3026" s="1">
        <v>0</v>
      </c>
      <c r="J3026" s="1" t="str">
        <v>JAIPUR</v>
      </c>
      <c r="K3026" s="1">
        <v>0</v>
      </c>
      <c r="L3026" s="1"/>
      <c r="M3026" s="1">
        <f t="shared" si="150"/>
        <v>18796.8</v>
      </c>
      <c r="N3026" s="1">
        <f t="shared" si="151"/>
        <v>18796.8</v>
      </c>
      <c r="O3026" s="1">
        <f t="shared" si="152"/>
        <v>0</v>
      </c>
    </row>
    <row r="3027" spans="1:15" x14ac:dyDescent="0.25">
      <c r="A3027" s="1" t="str">
        <v>Biotium</v>
      </c>
      <c r="B3027" s="1">
        <v>9222.4</v>
      </c>
      <c r="C3027" s="1" t="str">
        <v>I241621-IN</v>
      </c>
      <c r="D3027" s="2">
        <v>45922</v>
      </c>
      <c r="E3027" s="2">
        <v>45929</v>
      </c>
      <c r="F3027" s="1" t="str">
        <v>21003-1L</v>
      </c>
      <c r="G3027" s="1">
        <v>1</v>
      </c>
      <c r="H3027" s="1">
        <v>1</v>
      </c>
      <c r="I3027" s="1">
        <v>0</v>
      </c>
      <c r="J3027" s="1" t="str">
        <v>Manesar</v>
      </c>
      <c r="K3027" s="1">
        <v>0</v>
      </c>
      <c r="L3027" s="1"/>
      <c r="M3027" s="1">
        <f t="shared" si="150"/>
        <v>9222.4</v>
      </c>
      <c r="N3027" s="1">
        <f t="shared" si="151"/>
        <v>9222.4</v>
      </c>
      <c r="O3027" s="1">
        <f t="shared" si="152"/>
        <v>0</v>
      </c>
    </row>
    <row r="3028" spans="1:15" x14ac:dyDescent="0.25">
      <c r="A3028" s="1" t="str">
        <v>Biotium</v>
      </c>
      <c r="B3028" s="1">
        <v>21683.200000000001</v>
      </c>
      <c r="C3028" s="1" t="str">
        <v>I241621-IN</v>
      </c>
      <c r="D3028" s="2">
        <v>45922</v>
      </c>
      <c r="E3028" s="2">
        <v>45929</v>
      </c>
      <c r="F3028" s="1">
        <v>30002</v>
      </c>
      <c r="G3028" s="1">
        <v>1</v>
      </c>
      <c r="H3028" s="1">
        <v>1</v>
      </c>
      <c r="I3028" s="1">
        <v>0</v>
      </c>
      <c r="J3028" s="1" t="str">
        <v>Delhi</v>
      </c>
      <c r="K3028" s="1">
        <v>0</v>
      </c>
      <c r="L3028" s="1"/>
      <c r="M3028" s="1">
        <f t="shared" si="150"/>
        <v>21683.200000000001</v>
      </c>
      <c r="N3028" s="1">
        <f t="shared" si="151"/>
        <v>21683.200000000001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BE0003-1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BE0004-1</v>
      </c>
      <c r="G3030" s="1">
        <v>1</v>
      </c>
      <c r="H3030" s="1">
        <v>1</v>
      </c>
      <c r="I3030" s="1">
        <v>0</v>
      </c>
      <c r="J3030" s="1" t="str">
        <v>Bhopal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BioXcell</v>
      </c>
      <c r="B3031" s="1">
        <v>33264</v>
      </c>
      <c r="C3031" s="1">
        <v>179381</v>
      </c>
      <c r="D3031" s="2">
        <v>45924</v>
      </c>
      <c r="E3031" s="2">
        <v>45929</v>
      </c>
      <c r="F3031" s="1" t="str">
        <v>BE0237</v>
      </c>
      <c r="G3031" s="1">
        <v>1</v>
      </c>
      <c r="H3031" s="1">
        <v>1</v>
      </c>
      <c r="I3031" s="1">
        <v>0</v>
      </c>
      <c r="J3031" s="1" t="str">
        <v>Kolkata</v>
      </c>
      <c r="K3031" s="1">
        <v>0</v>
      </c>
      <c r="L3031" s="1"/>
      <c r="M3031" s="1">
        <f t="shared" si="150"/>
        <v>33264</v>
      </c>
      <c r="N3031" s="1">
        <f t="shared" si="151"/>
        <v>33264</v>
      </c>
      <c r="O3031" s="1">
        <f t="shared" si="152"/>
        <v>0</v>
      </c>
    </row>
    <row r="3032" spans="1:15" x14ac:dyDescent="0.25">
      <c r="A3032" s="1" t="str">
        <v>BOSTER</v>
      </c>
      <c r="B3032" s="1">
        <v>50952</v>
      </c>
      <c r="C3032" s="1">
        <v>66452</v>
      </c>
      <c r="D3032" s="2">
        <v>45922</v>
      </c>
      <c r="E3032" s="2">
        <v>45929</v>
      </c>
      <c r="F3032" s="1" t="str">
        <v>PROTQ9NPF7-3</v>
      </c>
      <c r="G3032" s="1">
        <v>1</v>
      </c>
      <c r="H3032" s="1">
        <v>1</v>
      </c>
      <c r="I3032" s="1">
        <v>0</v>
      </c>
      <c r="J3032" s="1" t="str">
        <v xml:space="preserve"> BANGLORE</v>
      </c>
      <c r="K3032" s="1">
        <v>0</v>
      </c>
      <c r="L3032" s="1"/>
      <c r="M3032" s="1">
        <f t="shared" si="150"/>
        <v>50952</v>
      </c>
      <c r="N3032" s="1">
        <f t="shared" si="151"/>
        <v>50952</v>
      </c>
      <c r="O3032" s="1">
        <f t="shared" si="152"/>
        <v>0</v>
      </c>
    </row>
    <row r="3033" spans="1:15" x14ac:dyDescent="0.25">
      <c r="A3033" s="1" t="str">
        <v>SARTORIUS</v>
      </c>
      <c r="B3033" s="1">
        <v>13000</v>
      </c>
      <c r="C3033" s="1" t="str">
        <v>251519302605</v>
      </c>
      <c r="D3033" s="2">
        <v>45924</v>
      </c>
      <c r="E3033" s="2">
        <v>45929</v>
      </c>
      <c r="F3033" s="1" t="str">
        <v>180E14-----E</v>
      </c>
      <c r="G3033" s="1">
        <v>2</v>
      </c>
      <c r="H3033" s="1">
        <v>2</v>
      </c>
      <c r="I3033" s="1">
        <v>0</v>
      </c>
      <c r="J3033" s="1" t="str">
        <v>Delhi</v>
      </c>
      <c r="K3033" s="1">
        <v>0</v>
      </c>
      <c r="L3033" s="1"/>
      <c r="M3033" s="1">
        <f t="shared" si="150"/>
        <v>26000</v>
      </c>
      <c r="N3033" s="1">
        <f t="shared" si="151"/>
        <v>26000</v>
      </c>
      <c r="O3033" s="1">
        <f t="shared" si="152"/>
        <v>0</v>
      </c>
    </row>
    <row r="3034" spans="1:15" x14ac:dyDescent="0.25">
      <c r="A3034" s="1" t="str">
        <v>SOUTHERNBIOTECH</v>
      </c>
      <c r="B3034" s="1">
        <v>7326</v>
      </c>
      <c r="C3034" s="1">
        <v>339467</v>
      </c>
      <c r="D3034" s="2">
        <v>45924</v>
      </c>
      <c r="E3034" s="2">
        <v>45929</v>
      </c>
      <c r="F3034" s="1" t="str">
        <v>1091-05</v>
      </c>
      <c r="G3034" s="1">
        <v>1</v>
      </c>
      <c r="H3034" s="1">
        <v>1</v>
      </c>
      <c r="I3034" s="1">
        <v>0</v>
      </c>
      <c r="J3034" s="1" t="str">
        <v>Faridabad</v>
      </c>
      <c r="K3034" s="1">
        <v>0</v>
      </c>
      <c r="L3034" s="1"/>
      <c r="M3034" s="1">
        <f t="shared" si="150"/>
        <v>7326</v>
      </c>
      <c r="N3034" s="1">
        <f t="shared" si="151"/>
        <v>7326</v>
      </c>
      <c r="O3034" s="1">
        <f t="shared" si="152"/>
        <v>0</v>
      </c>
    </row>
    <row r="3035" spans="1:15" x14ac:dyDescent="0.25">
      <c r="A3035" s="1" t="str">
        <v>BPS</v>
      </c>
      <c r="B3035" s="1">
        <v>83952</v>
      </c>
      <c r="C3035" s="1" t="str">
        <v>INV7544</v>
      </c>
      <c r="D3035" s="2">
        <v>45924</v>
      </c>
      <c r="E3035" s="2">
        <v>45930</v>
      </c>
      <c r="F3035" s="1" t="str">
        <v>52009L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83952</v>
      </c>
      <c r="N3035" s="1">
        <f t="shared" si="151"/>
        <v>83952</v>
      </c>
      <c r="O3035" s="1">
        <f t="shared" si="152"/>
        <v>0</v>
      </c>
    </row>
    <row r="3036" spans="1:15" x14ac:dyDescent="0.25">
      <c r="A3036" s="1" t="str">
        <v>BPS</v>
      </c>
      <c r="B3036" s="1">
        <v>36168</v>
      </c>
      <c r="C3036" s="1" t="str">
        <v>INV7544</v>
      </c>
      <c r="D3036" s="2">
        <v>45924</v>
      </c>
      <c r="E3036" s="2">
        <v>45930</v>
      </c>
      <c r="F3036" s="1">
        <v>80580</v>
      </c>
      <c r="G3036" s="1">
        <v>1</v>
      </c>
      <c r="H3036" s="1">
        <v>1</v>
      </c>
      <c r="I3036" s="1">
        <v>0</v>
      </c>
      <c r="J3036" s="1" t="str">
        <v>Lucknow</v>
      </c>
      <c r="K3036" s="1">
        <v>0</v>
      </c>
      <c r="L3036" s="1"/>
      <c r="M3036" s="1">
        <f t="shared" si="150"/>
        <v>36168</v>
      </c>
      <c r="N3036" s="1">
        <f t="shared" si="151"/>
        <v>36168</v>
      </c>
      <c r="O3036" s="1">
        <f t="shared" si="152"/>
        <v>0</v>
      </c>
    </row>
    <row r="3037" spans="1:15" x14ac:dyDescent="0.25">
      <c r="A3037" s="1" t="str">
        <v>BPS</v>
      </c>
      <c r="B3037" s="1">
        <v>8712</v>
      </c>
      <c r="C3037" s="1" t="str">
        <v>INV7544</v>
      </c>
      <c r="D3037" s="2">
        <v>45924</v>
      </c>
      <c r="E3037" s="2">
        <v>45930</v>
      </c>
      <c r="F3037" s="1">
        <v>82511</v>
      </c>
      <c r="G3037" s="1">
        <v>1</v>
      </c>
      <c r="H3037" s="1">
        <v>1</v>
      </c>
      <c r="I3037" s="1">
        <v>0</v>
      </c>
      <c r="J3037" s="1" t="str">
        <v>Noida</v>
      </c>
      <c r="K3037" s="1">
        <v>0</v>
      </c>
      <c r="L3037" s="1"/>
      <c r="M3037" s="1">
        <f t="shared" si="150"/>
        <v>8712</v>
      </c>
      <c r="N3037" s="1">
        <f t="shared" si="151"/>
        <v>8712</v>
      </c>
      <c r="O3037" s="1">
        <f t="shared" si="152"/>
        <v>0</v>
      </c>
    </row>
    <row r="3038" spans="1:15" x14ac:dyDescent="0.25">
      <c r="A3038" s="1" t="str">
        <v>Targetmol</v>
      </c>
      <c r="B3038" s="1">
        <v>6652.7999999999993</v>
      </c>
      <c r="C3038" s="1" t="str">
        <v>INV250927-003</v>
      </c>
      <c r="D3038" s="2">
        <v>45927</v>
      </c>
      <c r="E3038" s="2">
        <v>45933</v>
      </c>
      <c r="F3038" s="1" t="str">
        <v>T2339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6652.7999999999993</v>
      </c>
      <c r="N3038" s="1">
        <f t="shared" si="151"/>
        <v>6652.7999999999993</v>
      </c>
      <c r="O3038" s="1">
        <f t="shared" si="152"/>
        <v>0</v>
      </c>
    </row>
    <row r="3039" spans="1:15" x14ac:dyDescent="0.25">
      <c r="A3039" s="1" t="str">
        <v>Targetmol</v>
      </c>
      <c r="B3039" s="1">
        <v>0</v>
      </c>
      <c r="C3039" s="1" t="str">
        <v>INV250927-003</v>
      </c>
      <c r="D3039" s="2">
        <v>45927</v>
      </c>
      <c r="E3039" s="2">
        <v>45933</v>
      </c>
      <c r="F3039" s="1" t="str">
        <v>T1785</v>
      </c>
      <c r="G3039" s="1">
        <v>1</v>
      </c>
      <c r="H3039" s="1">
        <v>1</v>
      </c>
      <c r="I3039" s="1">
        <v>0</v>
      </c>
      <c r="J3039" s="1" t="str">
        <v>Banglore</v>
      </c>
      <c r="K3039" s="1" t="str">
        <v>Sample / Back Order</v>
      </c>
      <c r="L3039" s="1"/>
      <c r="M3039" s="1">
        <f t="shared" si="150"/>
        <v>0</v>
      </c>
      <c r="N3039" s="1">
        <f t="shared" si="151"/>
        <v>0</v>
      </c>
      <c r="O3039" s="1">
        <f t="shared" si="152"/>
        <v>0</v>
      </c>
    </row>
    <row r="3040" spans="1:15" x14ac:dyDescent="0.25">
      <c r="A3040" s="1" t="str">
        <v>Targetmol</v>
      </c>
      <c r="B3040" s="1">
        <v>2640</v>
      </c>
      <c r="C3040" s="1" t="str">
        <v>INV250927-003</v>
      </c>
      <c r="D3040" s="2">
        <v>45927</v>
      </c>
      <c r="E3040" s="2">
        <v>45933</v>
      </c>
      <c r="F3040" s="1" t="str">
        <v>T1710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2640</v>
      </c>
      <c r="N3040" s="1">
        <f t="shared" si="151"/>
        <v>2640</v>
      </c>
      <c r="O3040" s="1">
        <f t="shared" si="152"/>
        <v>0</v>
      </c>
    </row>
    <row r="3041" spans="1:15" x14ac:dyDescent="0.25">
      <c r="A3041" s="1" t="str">
        <v>Targetmol</v>
      </c>
      <c r="B3041" s="1">
        <v>5174.3999999999996</v>
      </c>
      <c r="C3041" s="1" t="str">
        <v>INV250927-003</v>
      </c>
      <c r="D3041" s="2">
        <v>45927</v>
      </c>
      <c r="E3041" s="2">
        <v>45933</v>
      </c>
      <c r="F3041" s="1" t="str">
        <v>T0740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5174.3999999999996</v>
      </c>
      <c r="N3041" s="1">
        <f t="shared" si="151"/>
        <v>5174.3999999999996</v>
      </c>
      <c r="O3041" s="1">
        <f t="shared" si="152"/>
        <v>0</v>
      </c>
    </row>
    <row r="3042" spans="1:15" x14ac:dyDescent="0.25">
      <c r="A3042" s="1" t="str">
        <v>Targetmol</v>
      </c>
      <c r="B3042" s="1">
        <v>8236.7999999999993</v>
      </c>
      <c r="C3042" s="1" t="str">
        <v>INV250927-003</v>
      </c>
      <c r="D3042" s="2">
        <v>45927</v>
      </c>
      <c r="E3042" s="2">
        <v>45933</v>
      </c>
      <c r="F3042" s="1" t="str">
        <v>T6002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8236.7999999999993</v>
      </c>
      <c r="N3042" s="1">
        <f t="shared" si="151"/>
        <v>8236.7999999999993</v>
      </c>
      <c r="O3042" s="1">
        <f t="shared" si="152"/>
        <v>0</v>
      </c>
    </row>
    <row r="3043" spans="1:15" x14ac:dyDescent="0.25">
      <c r="A3043" s="1" t="str">
        <v>Targetmol</v>
      </c>
      <c r="B3043" s="1">
        <v>2640</v>
      </c>
      <c r="C3043" s="1" t="str">
        <v>INV250927-003</v>
      </c>
      <c r="D3043" s="2">
        <v>45927</v>
      </c>
      <c r="E3043" s="2">
        <v>45933</v>
      </c>
      <c r="F3043" s="1" t="str">
        <v>T5515</v>
      </c>
      <c r="G3043" s="1">
        <v>1</v>
      </c>
      <c r="H3043" s="1">
        <v>1</v>
      </c>
      <c r="I3043" s="1">
        <v>0</v>
      </c>
      <c r="J3043" s="1" t="str">
        <v>JAIPUR</v>
      </c>
      <c r="K3043" s="1">
        <v>0</v>
      </c>
      <c r="L3043" s="1"/>
      <c r="M3043" s="1">
        <f t="shared" si="150"/>
        <v>2640</v>
      </c>
      <c r="N3043" s="1">
        <f t="shared" si="151"/>
        <v>2640</v>
      </c>
      <c r="O3043" s="1">
        <f t="shared" si="152"/>
        <v>0</v>
      </c>
    </row>
    <row r="3044" spans="1:15" x14ac:dyDescent="0.25">
      <c r="A3044" s="1" t="str">
        <v>Targetmol</v>
      </c>
      <c r="B3044" s="1">
        <v>31574.400000000001</v>
      </c>
      <c r="C3044" s="1" t="str">
        <v>INV250927-003</v>
      </c>
      <c r="D3044" s="2">
        <v>45927</v>
      </c>
      <c r="E3044" s="2">
        <v>45933</v>
      </c>
      <c r="F3044" s="1" t="str">
        <v>TN2315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31574.400000000001</v>
      </c>
      <c r="N3044" s="1">
        <f t="shared" si="151"/>
        <v>31574.400000000001</v>
      </c>
      <c r="O3044" s="1">
        <f t="shared" si="152"/>
        <v>0</v>
      </c>
    </row>
    <row r="3045" spans="1:15" x14ac:dyDescent="0.25">
      <c r="A3045" s="1" t="str">
        <v>Targetmol</v>
      </c>
      <c r="B3045" s="1">
        <v>1584</v>
      </c>
      <c r="C3045" s="1" t="str">
        <v>INV250927-003</v>
      </c>
      <c r="D3045" s="2">
        <v>45927</v>
      </c>
      <c r="E3045" s="2">
        <v>45933</v>
      </c>
      <c r="F3045" s="1" t="str">
        <v>T5648</v>
      </c>
      <c r="G3045" s="1">
        <v>1</v>
      </c>
      <c r="H3045" s="1">
        <v>1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1584</v>
      </c>
      <c r="N3045" s="1">
        <f t="shared" si="151"/>
        <v>1584</v>
      </c>
      <c r="O3045" s="1">
        <f t="shared" si="152"/>
        <v>0</v>
      </c>
    </row>
    <row r="3046" spans="1:15" x14ac:dyDescent="0.25">
      <c r="A3046" s="1" t="str">
        <v>Targetmol</v>
      </c>
      <c r="B3046" s="1">
        <v>3590.3999999999996</v>
      </c>
      <c r="C3046" s="1" t="str">
        <v>INV250927-003</v>
      </c>
      <c r="D3046" s="2">
        <v>45927</v>
      </c>
      <c r="E3046" s="2">
        <v>45933</v>
      </c>
      <c r="F3046" s="1" t="str">
        <v>T7625</v>
      </c>
      <c r="G3046" s="1">
        <v>2</v>
      </c>
      <c r="H3046" s="1">
        <v>2</v>
      </c>
      <c r="I3046" s="1">
        <v>0</v>
      </c>
      <c r="J3046" s="1" t="str">
        <v>Mumbai</v>
      </c>
      <c r="K3046" s="1">
        <v>0</v>
      </c>
      <c r="L3046" s="1"/>
      <c r="M3046" s="1">
        <f t="shared" si="150"/>
        <v>7180.7999999999993</v>
      </c>
      <c r="N3046" s="1">
        <f t="shared" si="151"/>
        <v>7180.7999999999993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VS0101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SARTORIUS</v>
      </c>
      <c r="B3048" s="1">
        <v>16000</v>
      </c>
      <c r="C3048" s="1" t="str">
        <v>251519302624</v>
      </c>
      <c r="D3048" s="2">
        <v>45929</v>
      </c>
      <c r="E3048" s="2">
        <v>45934</v>
      </c>
      <c r="F3048" s="1" t="str">
        <v>VS0102</v>
      </c>
      <c r="G3048" s="1">
        <v>1</v>
      </c>
      <c r="H3048" s="1">
        <v>1</v>
      </c>
      <c r="I3048" s="1">
        <v>0</v>
      </c>
      <c r="J3048" s="1" t="e">
        <v>#N/A</v>
      </c>
      <c r="K3048" s="1">
        <v>0</v>
      </c>
      <c r="L3048" s="1"/>
      <c r="M3048" s="1">
        <f t="shared" si="150"/>
        <v>16000</v>
      </c>
      <c r="N3048" s="1">
        <f t="shared" si="151"/>
        <v>16000</v>
      </c>
      <c r="O3048" s="1">
        <f t="shared" si="152"/>
        <v>0</v>
      </c>
    </row>
    <row r="3049" spans="1:15" x14ac:dyDescent="0.25">
      <c r="A3049" s="1" t="str">
        <v>Sartorius</v>
      </c>
      <c r="B3049" s="1">
        <v>6500</v>
      </c>
      <c r="C3049" s="1" t="str">
        <v>251519302624</v>
      </c>
      <c r="D3049" s="2">
        <v>45929</v>
      </c>
      <c r="E3049" s="2">
        <v>45934</v>
      </c>
      <c r="F3049" s="1" t="str">
        <v>VS0131</v>
      </c>
      <c r="G3049" s="1">
        <v>1</v>
      </c>
      <c r="H3049" s="1">
        <v>1</v>
      </c>
      <c r="I3049" s="1">
        <v>0</v>
      </c>
      <c r="J3049" s="1" t="str">
        <v>Delhi</v>
      </c>
      <c r="K3049" s="1">
        <v>0</v>
      </c>
      <c r="L3049" s="1"/>
      <c r="M3049" s="1">
        <f t="shared" si="150"/>
        <v>6500</v>
      </c>
      <c r="N3049" s="1">
        <f t="shared" si="151"/>
        <v>6500</v>
      </c>
      <c r="O3049" s="1">
        <f t="shared" si="152"/>
        <v>0</v>
      </c>
    </row>
    <row r="3050" spans="1:15" x14ac:dyDescent="0.25">
      <c r="A3050" s="1" t="str">
        <v>BioLegend</v>
      </c>
      <c r="B3050" s="1">
        <v>28314</v>
      </c>
      <c r="C3050" s="1" t="str">
        <v>EED119537</v>
      </c>
      <c r="D3050" s="2">
        <v>45926</v>
      </c>
      <c r="E3050" s="2">
        <v>45936</v>
      </c>
      <c r="F3050" s="1">
        <v>301344</v>
      </c>
      <c r="G3050" s="1">
        <v>2</v>
      </c>
      <c r="H3050" s="1">
        <v>2</v>
      </c>
      <c r="I3050" s="1">
        <v>0</v>
      </c>
      <c r="J3050" s="1" t="str">
        <v>Mumbai</v>
      </c>
      <c r="K3050" s="1">
        <v>0</v>
      </c>
      <c r="L3050" s="1"/>
      <c r="M3050" s="1">
        <f t="shared" si="150"/>
        <v>56628</v>
      </c>
      <c r="N3050" s="1">
        <f t="shared" si="151"/>
        <v>56628</v>
      </c>
      <c r="O3050" s="1">
        <f t="shared" si="152"/>
        <v>0</v>
      </c>
    </row>
    <row r="3051" spans="1:15" x14ac:dyDescent="0.25">
      <c r="A3051" s="1" t="str">
        <v>BioLegend</v>
      </c>
      <c r="B3051" s="1">
        <v>13613.599999999999</v>
      </c>
      <c r="C3051" s="1" t="str">
        <v>EED119537</v>
      </c>
      <c r="D3051" s="2">
        <v>45926</v>
      </c>
      <c r="E3051" s="2">
        <v>45936</v>
      </c>
      <c r="F3051" s="1">
        <v>100209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13613.599999999999</v>
      </c>
      <c r="N3051" s="1">
        <f t="shared" si="151"/>
        <v>13613.599999999999</v>
      </c>
      <c r="O3051" s="1">
        <f t="shared" si="152"/>
        <v>0</v>
      </c>
    </row>
    <row r="3052" spans="1:15" x14ac:dyDescent="0.25">
      <c r="A3052" s="1" t="str">
        <v>BioLegend</v>
      </c>
      <c r="B3052" s="1">
        <v>6468</v>
      </c>
      <c r="C3052" s="1" t="str">
        <v>EED119537</v>
      </c>
      <c r="D3052" s="2">
        <v>45926</v>
      </c>
      <c r="E3052" s="2">
        <v>45936</v>
      </c>
      <c r="F3052" s="1">
        <v>100219</v>
      </c>
      <c r="G3052" s="1">
        <v>1</v>
      </c>
      <c r="H3052" s="1">
        <v>1</v>
      </c>
      <c r="I3052" s="1">
        <v>0</v>
      </c>
      <c r="J3052" s="1" t="str">
        <v>Bhuvneshwar</v>
      </c>
      <c r="K3052" s="1">
        <v>0</v>
      </c>
      <c r="L3052" s="1"/>
      <c r="M3052" s="1">
        <f t="shared" si="150"/>
        <v>6468</v>
      </c>
      <c r="N3052" s="1">
        <f t="shared" si="151"/>
        <v>6468</v>
      </c>
      <c r="O3052" s="1">
        <f t="shared" si="152"/>
        <v>0</v>
      </c>
    </row>
    <row r="3053" spans="1:15" x14ac:dyDescent="0.25">
      <c r="A3053" s="1" t="str">
        <v>BioLegend</v>
      </c>
      <c r="B3053" s="1">
        <v>5051.2</v>
      </c>
      <c r="C3053" s="1" t="str">
        <v>EED119537</v>
      </c>
      <c r="D3053" s="2">
        <v>45926</v>
      </c>
      <c r="E3053" s="2">
        <v>45936</v>
      </c>
      <c r="F3053" s="1">
        <v>100327</v>
      </c>
      <c r="G3053" s="1">
        <v>1</v>
      </c>
      <c r="H3053" s="1">
        <v>1</v>
      </c>
      <c r="I3053" s="1">
        <v>0</v>
      </c>
      <c r="J3053" s="1" t="str">
        <v>Hyderabad</v>
      </c>
      <c r="K3053" s="1">
        <v>0</v>
      </c>
      <c r="L3053" s="1"/>
      <c r="M3053" s="1">
        <f t="shared" si="150"/>
        <v>5051.2</v>
      </c>
      <c r="N3053" s="1">
        <f t="shared" si="151"/>
        <v>5051.2</v>
      </c>
      <c r="O3053" s="1">
        <f t="shared" si="152"/>
        <v>0</v>
      </c>
    </row>
    <row r="3054" spans="1:15" x14ac:dyDescent="0.25">
      <c r="A3054" s="1" t="str">
        <v>BioLegend</v>
      </c>
      <c r="B3054" s="1">
        <v>19712</v>
      </c>
      <c r="C3054" s="1" t="str">
        <v>EED119537</v>
      </c>
      <c r="D3054" s="2">
        <v>45926</v>
      </c>
      <c r="E3054" s="2">
        <v>45936</v>
      </c>
      <c r="F3054" s="1">
        <v>100496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19712</v>
      </c>
      <c r="N3054" s="1">
        <f t="shared" si="151"/>
        <v>19712</v>
      </c>
      <c r="O3054" s="1">
        <f t="shared" si="152"/>
        <v>0</v>
      </c>
    </row>
    <row r="3055" spans="1:15" x14ac:dyDescent="0.25">
      <c r="A3055" s="1" t="str">
        <v>BioLegend</v>
      </c>
      <c r="B3055" s="1">
        <v>12196.8</v>
      </c>
      <c r="C3055" s="1" t="str">
        <v>EED119537</v>
      </c>
      <c r="D3055" s="2">
        <v>45926</v>
      </c>
      <c r="E3055" s="2">
        <v>45936</v>
      </c>
      <c r="F3055" s="1">
        <v>100526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12196.8</v>
      </c>
      <c r="N3055" s="1">
        <f t="shared" si="151"/>
        <v>12196.8</v>
      </c>
      <c r="O3055" s="1">
        <f t="shared" si="152"/>
        <v>0</v>
      </c>
    </row>
    <row r="3056" spans="1:15" x14ac:dyDescent="0.25">
      <c r="A3056" s="1" t="str">
        <v>BioLegend</v>
      </c>
      <c r="B3056" s="1">
        <v>6468</v>
      </c>
      <c r="C3056" s="1" t="str">
        <v>EED119537</v>
      </c>
      <c r="D3056" s="2">
        <v>45926</v>
      </c>
      <c r="E3056" s="2">
        <v>45936</v>
      </c>
      <c r="F3056" s="1">
        <v>101212</v>
      </c>
      <c r="G3056" s="1">
        <v>1</v>
      </c>
      <c r="H3056" s="1">
        <v>1</v>
      </c>
      <c r="I3056" s="1">
        <v>0</v>
      </c>
      <c r="J3056" s="1" t="str">
        <v>Kolkata</v>
      </c>
      <c r="K3056" s="1">
        <v>0</v>
      </c>
      <c r="L3056" s="1"/>
      <c r="M3056" s="1">
        <f t="shared" si="150"/>
        <v>6468</v>
      </c>
      <c r="N3056" s="1">
        <f t="shared" si="151"/>
        <v>6468</v>
      </c>
      <c r="O3056" s="1">
        <f t="shared" si="152"/>
        <v>0</v>
      </c>
    </row>
    <row r="3057" spans="1:15" x14ac:dyDescent="0.25">
      <c r="A3057" s="1" t="str">
        <v>BioLegend</v>
      </c>
      <c r="B3057" s="1">
        <v>17740.8</v>
      </c>
      <c r="C3057" s="1" t="str">
        <v>EED119537</v>
      </c>
      <c r="D3057" s="2">
        <v>45926</v>
      </c>
      <c r="E3057" s="2">
        <v>45936</v>
      </c>
      <c r="F3057" s="1">
        <v>101230</v>
      </c>
      <c r="G3057" s="1">
        <v>1</v>
      </c>
      <c r="H3057" s="1">
        <v>1</v>
      </c>
      <c r="I3057" s="1">
        <v>0</v>
      </c>
      <c r="J3057" s="1" t="str">
        <v>Mumbai</v>
      </c>
      <c r="K3057" s="1">
        <v>0</v>
      </c>
      <c r="L3057" s="1"/>
      <c r="M3057" s="1">
        <f t="shared" si="150"/>
        <v>17740.8</v>
      </c>
      <c r="N3057" s="1">
        <f t="shared" si="151"/>
        <v>17740.8</v>
      </c>
      <c r="O3057" s="1">
        <f t="shared" si="152"/>
        <v>0</v>
      </c>
    </row>
    <row r="3058" spans="1:15" x14ac:dyDescent="0.25">
      <c r="A3058" s="1" t="str">
        <v>BioLegend</v>
      </c>
      <c r="B3058" s="1">
        <v>15972</v>
      </c>
      <c r="C3058" s="1" t="str">
        <v>EED119537</v>
      </c>
      <c r="D3058" s="2">
        <v>45926</v>
      </c>
      <c r="E3058" s="2">
        <v>45936</v>
      </c>
      <c r="F3058" s="1">
        <v>101251</v>
      </c>
      <c r="G3058" s="1">
        <v>1</v>
      </c>
      <c r="H3058" s="1">
        <v>1</v>
      </c>
      <c r="I3058" s="1">
        <v>0</v>
      </c>
      <c r="J3058" s="1" t="str">
        <v>Kerala</v>
      </c>
      <c r="K3058" s="1">
        <v>0</v>
      </c>
      <c r="L3058" s="1"/>
      <c r="M3058" s="1">
        <f t="shared" si="150"/>
        <v>15972</v>
      </c>
      <c r="N3058" s="1">
        <f t="shared" si="151"/>
        <v>15972</v>
      </c>
      <c r="O3058" s="1">
        <f t="shared" si="152"/>
        <v>0</v>
      </c>
    </row>
    <row r="3059" spans="1:15" x14ac:dyDescent="0.25">
      <c r="A3059" s="1" t="str">
        <v>BioLegend</v>
      </c>
      <c r="B3059" s="1">
        <v>18876</v>
      </c>
      <c r="C3059" s="1" t="str">
        <v>EED119537</v>
      </c>
      <c r="D3059" s="2">
        <v>45926</v>
      </c>
      <c r="E3059" s="2">
        <v>45936</v>
      </c>
      <c r="F3059" s="1">
        <v>101337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18876</v>
      </c>
      <c r="N3059" s="1">
        <f t="shared" si="151"/>
        <v>18876</v>
      </c>
      <c r="O3059" s="1">
        <f t="shared" si="152"/>
        <v>0</v>
      </c>
    </row>
    <row r="3060" spans="1:15" x14ac:dyDescent="0.25">
      <c r="A3060" s="1" t="str">
        <v>BioLegend</v>
      </c>
      <c r="B3060" s="1">
        <v>9424.7999999999993</v>
      </c>
      <c r="C3060" s="1" t="str">
        <v>EED119537</v>
      </c>
      <c r="D3060" s="2">
        <v>45926</v>
      </c>
      <c r="E3060" s="2">
        <v>45936</v>
      </c>
      <c r="F3060" s="1">
        <v>102615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9424.7999999999993</v>
      </c>
      <c r="N3060" s="1">
        <f t="shared" si="151"/>
        <v>9424.7999999999993</v>
      </c>
      <c r="O3060" s="1">
        <f t="shared" si="152"/>
        <v>0</v>
      </c>
    </row>
    <row r="3061" spans="1:15" x14ac:dyDescent="0.25">
      <c r="A3061" s="1" t="str">
        <v>BioLegend</v>
      </c>
      <c r="B3061" s="1">
        <v>5790.4</v>
      </c>
      <c r="C3061" s="1" t="str">
        <v>EED119537</v>
      </c>
      <c r="D3061" s="2">
        <v>45926</v>
      </c>
      <c r="E3061" s="2">
        <v>45936</v>
      </c>
      <c r="F3061" s="1">
        <v>103025</v>
      </c>
      <c r="G3061" s="1">
        <v>1</v>
      </c>
      <c r="H3061" s="1">
        <v>1</v>
      </c>
      <c r="I3061" s="1">
        <v>0</v>
      </c>
      <c r="J3061" s="1" t="str">
        <v>Hyderabad</v>
      </c>
      <c r="K3061" s="1">
        <v>0</v>
      </c>
      <c r="L3061" s="1"/>
      <c r="M3061" s="1">
        <f t="shared" si="150"/>
        <v>5790.4</v>
      </c>
      <c r="N3061" s="1">
        <f t="shared" si="151"/>
        <v>5790.4</v>
      </c>
      <c r="O3061" s="1">
        <f t="shared" si="152"/>
        <v>0</v>
      </c>
    </row>
    <row r="3062" spans="1:15" x14ac:dyDescent="0.25">
      <c r="A3062" s="1" t="str">
        <v>BioLegend</v>
      </c>
      <c r="B3062" s="1">
        <v>13613.599999999999</v>
      </c>
      <c r="C3062" s="1" t="str">
        <v>EED119537</v>
      </c>
      <c r="D3062" s="2">
        <v>45926</v>
      </c>
      <c r="E3062" s="2">
        <v>45936</v>
      </c>
      <c r="F3062" s="1">
        <v>103132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13613.599999999999</v>
      </c>
      <c r="N3062" s="1">
        <f t="shared" si="151"/>
        <v>13613.599999999999</v>
      </c>
      <c r="O3062" s="1">
        <f t="shared" si="152"/>
        <v>0</v>
      </c>
    </row>
    <row r="3063" spans="1:15" x14ac:dyDescent="0.25">
      <c r="A3063" s="1" t="str">
        <v>BioLegend</v>
      </c>
      <c r="B3063" s="1">
        <v>28710</v>
      </c>
      <c r="C3063" s="1" t="str">
        <v>EED119537</v>
      </c>
      <c r="D3063" s="2">
        <v>45926</v>
      </c>
      <c r="E3063" s="2">
        <v>45936</v>
      </c>
      <c r="F3063" s="1">
        <v>103140</v>
      </c>
      <c r="G3063" s="1">
        <v>1</v>
      </c>
      <c r="H3063" s="1">
        <v>1</v>
      </c>
      <c r="I3063" s="1">
        <v>0</v>
      </c>
      <c r="J3063" s="1" t="str">
        <v>Kolkata</v>
      </c>
      <c r="K3063" s="1">
        <v>0</v>
      </c>
      <c r="L3063" s="1"/>
      <c r="M3063" s="1">
        <f t="shared" si="150"/>
        <v>28710</v>
      </c>
      <c r="N3063" s="1">
        <f t="shared" si="151"/>
        <v>28710</v>
      </c>
      <c r="O3063" s="1">
        <f t="shared" si="152"/>
        <v>0</v>
      </c>
    </row>
    <row r="3064" spans="1:15" x14ac:dyDescent="0.25">
      <c r="A3064" s="1" t="str">
        <v>BioLegend</v>
      </c>
      <c r="B3064" s="1">
        <v>20394</v>
      </c>
      <c r="C3064" s="1" t="str">
        <v>EED119537</v>
      </c>
      <c r="D3064" s="2">
        <v>45926</v>
      </c>
      <c r="E3064" s="2">
        <v>45936</v>
      </c>
      <c r="F3064" s="1">
        <v>103157</v>
      </c>
      <c r="G3064" s="1">
        <v>2</v>
      </c>
      <c r="H3064" s="1">
        <v>2</v>
      </c>
      <c r="I3064" s="1">
        <v>0</v>
      </c>
      <c r="J3064" s="1" t="str">
        <v>Bhuvneshwar</v>
      </c>
      <c r="K3064" s="1">
        <v>0</v>
      </c>
      <c r="L3064" s="1"/>
      <c r="M3064" s="1">
        <f t="shared" si="150"/>
        <v>40788</v>
      </c>
      <c r="N3064" s="1">
        <f t="shared" si="151"/>
        <v>40788</v>
      </c>
      <c r="O3064" s="1">
        <f t="shared" si="152"/>
        <v>0</v>
      </c>
    </row>
    <row r="3065" spans="1:15" x14ac:dyDescent="0.25">
      <c r="A3065" s="1" t="str">
        <v>BioLegend</v>
      </c>
      <c r="B3065" s="1">
        <v>4004</v>
      </c>
      <c r="C3065" s="1" t="str">
        <v>EED119537</v>
      </c>
      <c r="D3065" s="2">
        <v>45926</v>
      </c>
      <c r="E3065" s="2">
        <v>45936</v>
      </c>
      <c r="F3065" s="1">
        <v>104103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4004</v>
      </c>
      <c r="N3065" s="1">
        <f t="shared" si="151"/>
        <v>4004</v>
      </c>
      <c r="O3065" s="1">
        <f t="shared" si="152"/>
        <v>0</v>
      </c>
    </row>
    <row r="3066" spans="1:15" x14ac:dyDescent="0.25">
      <c r="A3066" s="1" t="str">
        <v>BioLegend</v>
      </c>
      <c r="B3066" s="1">
        <v>18726.400000000001</v>
      </c>
      <c r="C3066" s="1" t="str">
        <v>EED119537</v>
      </c>
      <c r="D3066" s="2">
        <v>45926</v>
      </c>
      <c r="E3066" s="2">
        <v>45936</v>
      </c>
      <c r="F3066" s="1">
        <v>104106</v>
      </c>
      <c r="G3066" s="1">
        <v>1</v>
      </c>
      <c r="H3066" s="1">
        <v>1</v>
      </c>
      <c r="I3066" s="1">
        <v>0</v>
      </c>
      <c r="J3066" s="1" t="str">
        <v>Pune</v>
      </c>
      <c r="K3066" s="1">
        <v>0</v>
      </c>
      <c r="L3066" s="1"/>
      <c r="M3066" s="1">
        <f t="shared" si="150"/>
        <v>18726.400000000001</v>
      </c>
      <c r="N3066" s="1">
        <f t="shared" si="151"/>
        <v>18726.400000000001</v>
      </c>
      <c r="O3066" s="1">
        <f t="shared" si="152"/>
        <v>0</v>
      </c>
    </row>
    <row r="3067" spans="1:15" x14ac:dyDescent="0.25">
      <c r="A3067" s="1" t="str">
        <v>BioLegend</v>
      </c>
      <c r="B3067" s="1">
        <v>17740.8</v>
      </c>
      <c r="C3067" s="1" t="str">
        <v>EED119537</v>
      </c>
      <c r="D3067" s="2">
        <v>45926</v>
      </c>
      <c r="E3067" s="2">
        <v>45936</v>
      </c>
      <c r="F3067" s="1">
        <v>105322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17740.8</v>
      </c>
      <c r="N3067" s="1">
        <f t="shared" si="151"/>
        <v>17740.8</v>
      </c>
      <c r="O3067" s="1">
        <f t="shared" si="152"/>
        <v>0</v>
      </c>
    </row>
    <row r="3068" spans="1:15" x14ac:dyDescent="0.25">
      <c r="A3068" s="1" t="str">
        <v>BioLegend</v>
      </c>
      <c r="B3068" s="1">
        <v>16447.2</v>
      </c>
      <c r="C3068" s="1" t="str">
        <v>EED119537</v>
      </c>
      <c r="D3068" s="2">
        <v>45926</v>
      </c>
      <c r="E3068" s="2">
        <v>45936</v>
      </c>
      <c r="F3068" s="1">
        <v>106610</v>
      </c>
      <c r="G3068" s="1">
        <v>1</v>
      </c>
      <c r="H3068" s="1">
        <v>1</v>
      </c>
      <c r="I3068" s="1">
        <v>0</v>
      </c>
      <c r="J3068" s="1" t="str">
        <v>Delhi</v>
      </c>
      <c r="K3068" s="1">
        <v>0</v>
      </c>
      <c r="L3068" s="1"/>
      <c r="M3068" s="1">
        <f t="shared" si="150"/>
        <v>16447.2</v>
      </c>
      <c r="N3068" s="1">
        <f t="shared" si="151"/>
        <v>16447.2</v>
      </c>
      <c r="O3068" s="1">
        <f t="shared" si="152"/>
        <v>0</v>
      </c>
    </row>
    <row r="3069" spans="1:15" x14ac:dyDescent="0.25">
      <c r="A3069" s="1" t="str">
        <v>BioLegend</v>
      </c>
      <c r="B3069" s="1">
        <v>7515.2000000000007</v>
      </c>
      <c r="C3069" s="1" t="str">
        <v>EED119537</v>
      </c>
      <c r="D3069" s="2">
        <v>45926</v>
      </c>
      <c r="E3069" s="2">
        <v>45936</v>
      </c>
      <c r="F3069" s="1">
        <v>108907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7515.2000000000007</v>
      </c>
      <c r="N3069" s="1">
        <f t="shared" si="151"/>
        <v>7515.2000000000007</v>
      </c>
      <c r="O3069" s="1">
        <f t="shared" si="152"/>
        <v>0</v>
      </c>
    </row>
    <row r="3070" spans="1:15" x14ac:dyDescent="0.25">
      <c r="A3070" s="1" t="str">
        <v>BioLegend</v>
      </c>
      <c r="B3070" s="1">
        <v>4496.8</v>
      </c>
      <c r="C3070" s="1" t="str">
        <v>EED119537</v>
      </c>
      <c r="D3070" s="2">
        <v>45926</v>
      </c>
      <c r="E3070" s="2">
        <v>45936</v>
      </c>
      <c r="F3070" s="1">
        <v>109207</v>
      </c>
      <c r="G3070" s="1">
        <v>1</v>
      </c>
      <c r="H3070" s="1">
        <v>1</v>
      </c>
      <c r="I3070" s="1">
        <v>0</v>
      </c>
      <c r="J3070" s="1" t="str">
        <v>Kolkata</v>
      </c>
      <c r="K3070" s="1">
        <v>0</v>
      </c>
      <c r="L3070" s="1"/>
      <c r="M3070" s="1">
        <f t="shared" si="150"/>
        <v>4496.8</v>
      </c>
      <c r="N3070" s="1">
        <f t="shared" si="151"/>
        <v>4496.8</v>
      </c>
      <c r="O3070" s="1">
        <f t="shared" si="152"/>
        <v>0</v>
      </c>
    </row>
    <row r="3071" spans="1:15" x14ac:dyDescent="0.25">
      <c r="A3071" s="1" t="str">
        <v>BioLegend</v>
      </c>
      <c r="B3071" s="1">
        <v>18876</v>
      </c>
      <c r="C3071" s="1" t="str">
        <v>EED119537</v>
      </c>
      <c r="D3071" s="2">
        <v>45926</v>
      </c>
      <c r="E3071" s="2">
        <v>45936</v>
      </c>
      <c r="F3071" s="1">
        <v>115555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18876</v>
      </c>
      <c r="N3071" s="1">
        <f t="shared" si="151"/>
        <v>18876</v>
      </c>
      <c r="O3071" s="1">
        <f t="shared" si="152"/>
        <v>0</v>
      </c>
    </row>
    <row r="3072" spans="1:15" x14ac:dyDescent="0.25">
      <c r="A3072" s="1" t="str">
        <v>BioLegend</v>
      </c>
      <c r="B3072" s="1">
        <v>19272</v>
      </c>
      <c r="C3072" s="1" t="str">
        <v>EED119537</v>
      </c>
      <c r="D3072" s="2">
        <v>45926</v>
      </c>
      <c r="E3072" s="2">
        <v>45936</v>
      </c>
      <c r="F3072" s="1">
        <v>117339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19272</v>
      </c>
      <c r="N3072" s="1">
        <f t="shared" si="151"/>
        <v>19272</v>
      </c>
      <c r="O3072" s="1">
        <f t="shared" si="152"/>
        <v>0</v>
      </c>
    </row>
    <row r="3073" spans="1:15" x14ac:dyDescent="0.25">
      <c r="A3073" s="1" t="str">
        <v>BioLegend</v>
      </c>
      <c r="B3073" s="1">
        <v>25132.800000000003</v>
      </c>
      <c r="C3073" s="1" t="str">
        <v>EED119537</v>
      </c>
      <c r="D3073" s="2">
        <v>45926</v>
      </c>
      <c r="E3073" s="2">
        <v>45936</v>
      </c>
      <c r="F3073" s="1">
        <v>119806</v>
      </c>
      <c r="G3073" s="1">
        <v>1</v>
      </c>
      <c r="H3073" s="1">
        <v>1</v>
      </c>
      <c r="I3073" s="1">
        <v>0</v>
      </c>
      <c r="J3073" s="1" t="str">
        <v>Pune</v>
      </c>
      <c r="K3073" s="1">
        <v>0</v>
      </c>
      <c r="L3073" s="1"/>
      <c r="M3073" s="1">
        <f t="shared" si="150"/>
        <v>25132.800000000003</v>
      </c>
      <c r="N3073" s="1">
        <f t="shared" si="151"/>
        <v>25132.800000000003</v>
      </c>
      <c r="O3073" s="1">
        <f t="shared" si="152"/>
        <v>0</v>
      </c>
    </row>
    <row r="3074" spans="1:15" x14ac:dyDescent="0.25">
      <c r="A3074" s="1" t="str">
        <v>BioLegend</v>
      </c>
      <c r="B3074" s="1">
        <v>8685.6</v>
      </c>
      <c r="C3074" s="1" t="str">
        <v>EED119537</v>
      </c>
      <c r="D3074" s="2">
        <v>45926</v>
      </c>
      <c r="E3074" s="2">
        <v>45936</v>
      </c>
      <c r="F3074" s="1">
        <v>123110</v>
      </c>
      <c r="G3074" s="1">
        <v>1</v>
      </c>
      <c r="H3074" s="1">
        <v>1</v>
      </c>
      <c r="I3074" s="1">
        <v>0</v>
      </c>
      <c r="J3074" s="1" t="str">
        <v>Bhuvneshwar</v>
      </c>
      <c r="K3074" s="1">
        <v>0</v>
      </c>
      <c r="L3074" s="1"/>
      <c r="M3074" s="1">
        <f t="shared" si="150"/>
        <v>8685.6</v>
      </c>
      <c r="N3074" s="1">
        <f t="shared" si="151"/>
        <v>8685.6</v>
      </c>
      <c r="O3074" s="1">
        <f t="shared" si="152"/>
        <v>0</v>
      </c>
    </row>
    <row r="3075" spans="1:15" x14ac:dyDescent="0.25">
      <c r="A3075" s="1" t="str">
        <v>BioLegend</v>
      </c>
      <c r="B3075" s="1">
        <v>8808.7999999999993</v>
      </c>
      <c r="C3075" s="1" t="str">
        <v>EED119537</v>
      </c>
      <c r="D3075" s="2">
        <v>45926</v>
      </c>
      <c r="E3075" s="2">
        <v>45936</v>
      </c>
      <c r="F3075" s="1">
        <v>123116</v>
      </c>
      <c r="G3075" s="1">
        <v>1</v>
      </c>
      <c r="H3075" s="1">
        <v>1</v>
      </c>
      <c r="I3075" s="1">
        <v>0</v>
      </c>
      <c r="J3075" s="1" t="str">
        <v>Hyderabad</v>
      </c>
      <c r="K3075" s="1">
        <v>0</v>
      </c>
      <c r="L3075" s="1"/>
      <c r="M3075" s="1">
        <f t="shared" si="150"/>
        <v>8808.7999999999993</v>
      </c>
      <c r="N3075" s="1">
        <f t="shared" si="151"/>
        <v>8808.7999999999993</v>
      </c>
      <c r="O3075" s="1">
        <f t="shared" si="152"/>
        <v>0</v>
      </c>
    </row>
    <row r="3076" spans="1:15" x14ac:dyDescent="0.25">
      <c r="A3076" s="1" t="str">
        <v>BioLegend</v>
      </c>
      <c r="B3076" s="1">
        <v>22052.799999999999</v>
      </c>
      <c r="C3076" s="1" t="str">
        <v>EED119537</v>
      </c>
      <c r="D3076" s="2">
        <v>45926</v>
      </c>
      <c r="E3076" s="2">
        <v>45936</v>
      </c>
      <c r="F3076" s="1">
        <v>123128</v>
      </c>
      <c r="G3076" s="1">
        <v>1</v>
      </c>
      <c r="H3076" s="1">
        <v>1</v>
      </c>
      <c r="I3076" s="1">
        <v>0</v>
      </c>
      <c r="J3076" s="1" t="str">
        <v>Kolkata</v>
      </c>
      <c r="K3076" s="1">
        <v>0</v>
      </c>
      <c r="L3076" s="1"/>
      <c r="M3076" s="1">
        <f t="shared" si="150"/>
        <v>22052.799999999999</v>
      </c>
      <c r="N3076" s="1">
        <f t="shared" si="151"/>
        <v>22052.799999999999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16324</v>
      </c>
      <c r="C3077" s="1" t="str">
        <v>EED119537</v>
      </c>
      <c r="D3077" s="2">
        <v>45926</v>
      </c>
      <c r="E3077" s="2">
        <v>45936</v>
      </c>
      <c r="F3077" s="1">
        <v>125226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16324</v>
      </c>
      <c r="N3077" s="1">
        <f t="shared" si="151"/>
        <v>16324</v>
      </c>
      <c r="O3077" s="1">
        <f t="shared" si="152"/>
        <v>0</v>
      </c>
    </row>
    <row r="3078" spans="1:15" x14ac:dyDescent="0.25">
      <c r="A3078" s="1" t="str">
        <v>BioLegend</v>
      </c>
      <c r="B3078" s="1">
        <v>19157.599999999999</v>
      </c>
      <c r="C3078" s="1" t="str">
        <v>EED119537</v>
      </c>
      <c r="D3078" s="2">
        <v>45926</v>
      </c>
      <c r="E3078" s="2">
        <v>45936</v>
      </c>
      <c r="F3078" s="1">
        <v>126622</v>
      </c>
      <c r="G3078" s="1">
        <v>1</v>
      </c>
      <c r="H3078" s="1">
        <v>1</v>
      </c>
      <c r="I3078" s="1">
        <v>0</v>
      </c>
      <c r="J3078" s="1" t="str">
        <v>Bhuvneshwar</v>
      </c>
      <c r="K3078" s="1">
        <v>0</v>
      </c>
      <c r="L3078" s="1"/>
      <c r="M3078" s="1">
        <f t="shared" si="150"/>
        <v>19157.599999999999</v>
      </c>
      <c r="N3078" s="1">
        <f t="shared" si="151"/>
        <v>19157.599999999999</v>
      </c>
      <c r="O3078" s="1">
        <f t="shared" si="152"/>
        <v>0</v>
      </c>
    </row>
    <row r="3079" spans="1:15" x14ac:dyDescent="0.25">
      <c r="A3079" s="1" t="str">
        <v>BioLegend</v>
      </c>
      <c r="B3079" s="1">
        <v>19272</v>
      </c>
      <c r="C3079" s="1" t="str">
        <v>EED119537</v>
      </c>
      <c r="D3079" s="2">
        <v>45926</v>
      </c>
      <c r="E3079" s="2">
        <v>45936</v>
      </c>
      <c r="F3079" s="1">
        <v>126633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19272</v>
      </c>
      <c r="N3079" s="1">
        <f t="shared" si="151"/>
        <v>19272</v>
      </c>
      <c r="O3079" s="1">
        <f t="shared" si="152"/>
        <v>0</v>
      </c>
    </row>
    <row r="3080" spans="1:15" x14ac:dyDescent="0.25">
      <c r="A3080" s="1" t="str">
        <v>BioLegend</v>
      </c>
      <c r="B3080" s="1">
        <v>17432.8</v>
      </c>
      <c r="C3080" s="1" t="str">
        <v>EED119537</v>
      </c>
      <c r="D3080" s="2">
        <v>45926</v>
      </c>
      <c r="E3080" s="2">
        <v>45936</v>
      </c>
      <c r="F3080" s="1">
        <v>127608</v>
      </c>
      <c r="G3080" s="1">
        <v>1</v>
      </c>
      <c r="H3080" s="1">
        <v>1</v>
      </c>
      <c r="I3080" s="1">
        <v>0</v>
      </c>
      <c r="J3080" s="1" t="str">
        <v>Kolkata</v>
      </c>
      <c r="K3080" s="1">
        <v>0</v>
      </c>
      <c r="L3080" s="1"/>
      <c r="M3080" s="1">
        <f t="shared" si="150"/>
        <v>17432.8</v>
      </c>
      <c r="N3080" s="1">
        <f t="shared" si="151"/>
        <v>17432.8</v>
      </c>
      <c r="O3080" s="1">
        <f t="shared" si="152"/>
        <v>0</v>
      </c>
    </row>
    <row r="3081" spans="1:15" x14ac:dyDescent="0.25">
      <c r="A3081" s="1" t="str">
        <v>BioLegend</v>
      </c>
      <c r="B3081" s="1">
        <v>18664.8</v>
      </c>
      <c r="C3081" s="1" t="str">
        <v>EED119537</v>
      </c>
      <c r="D3081" s="2">
        <v>45926</v>
      </c>
      <c r="E3081" s="2">
        <v>45936</v>
      </c>
      <c r="F3081" s="1">
        <v>127618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18664.8</v>
      </c>
      <c r="N3081" s="1">
        <f t="shared" si="151"/>
        <v>18664.8</v>
      </c>
      <c r="O3081" s="1">
        <f t="shared" si="152"/>
        <v>0</v>
      </c>
    </row>
    <row r="3082" spans="1:15" x14ac:dyDescent="0.25">
      <c r="A3082" s="1" t="str">
        <v>BioLegend</v>
      </c>
      <c r="B3082" s="1">
        <v>19157.599999999999</v>
      </c>
      <c r="C3082" s="1" t="str">
        <v>EED119537</v>
      </c>
      <c r="D3082" s="2">
        <v>45926</v>
      </c>
      <c r="E3082" s="2">
        <v>45936</v>
      </c>
      <c r="F3082" s="1">
        <v>128026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19157.599999999999</v>
      </c>
      <c r="N3082" s="1">
        <f t="shared" si="151"/>
        <v>19157.599999999999</v>
      </c>
      <c r="O3082" s="1">
        <f t="shared" si="152"/>
        <v>0</v>
      </c>
    </row>
    <row r="3083" spans="1:15" x14ac:dyDescent="0.25">
      <c r="A3083" s="1" t="str">
        <v>BioLegend</v>
      </c>
      <c r="B3083" s="1">
        <v>10841.6</v>
      </c>
      <c r="C3083" s="1" t="str">
        <v>EED119537</v>
      </c>
      <c r="D3083" s="2">
        <v>45926</v>
      </c>
      <c r="E3083" s="2">
        <v>45936</v>
      </c>
      <c r="F3083" s="1">
        <v>128811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10841.6</v>
      </c>
      <c r="N3083" s="1">
        <f t="shared" si="151"/>
        <v>10841.6</v>
      </c>
      <c r="O3083" s="1">
        <f t="shared" si="152"/>
        <v>0</v>
      </c>
    </row>
    <row r="3084" spans="1:15" x14ac:dyDescent="0.25">
      <c r="A3084" s="1" t="str">
        <v>BioLegend</v>
      </c>
      <c r="B3084" s="1">
        <v>7638.4</v>
      </c>
      <c r="C3084" s="1" t="str">
        <v>EED119537</v>
      </c>
      <c r="D3084" s="2">
        <v>45926</v>
      </c>
      <c r="E3084" s="2">
        <v>45936</v>
      </c>
      <c r="F3084" s="1">
        <v>130213</v>
      </c>
      <c r="G3084" s="1">
        <v>1</v>
      </c>
      <c r="H3084" s="1">
        <v>1</v>
      </c>
      <c r="I3084" s="1">
        <v>0</v>
      </c>
      <c r="J3084" s="1" t="str">
        <v>Bhuvneshwar</v>
      </c>
      <c r="K3084" s="1">
        <v>0</v>
      </c>
      <c r="L3084" s="1"/>
      <c r="M3084" s="1">
        <f t="shared" si="150"/>
        <v>7638.4</v>
      </c>
      <c r="N3084" s="1">
        <f t="shared" si="151"/>
        <v>7638.4</v>
      </c>
      <c r="O3084" s="1">
        <f t="shared" si="152"/>
        <v>0</v>
      </c>
    </row>
    <row r="3085" spans="1:15" x14ac:dyDescent="0.25">
      <c r="A3085" s="1" t="str">
        <v>BioLegend</v>
      </c>
      <c r="B3085" s="1">
        <v>12812.8</v>
      </c>
      <c r="C3085" s="1" t="str">
        <v>EED119537</v>
      </c>
      <c r="D3085" s="2">
        <v>45926</v>
      </c>
      <c r="E3085" s="2">
        <v>45936</v>
      </c>
      <c r="F3085" s="1">
        <v>137221</v>
      </c>
      <c r="G3085" s="1">
        <v>1</v>
      </c>
      <c r="H3085" s="1">
        <v>1</v>
      </c>
      <c r="I3085" s="1">
        <v>0</v>
      </c>
      <c r="J3085" s="1" t="str">
        <v>Kolkata</v>
      </c>
      <c r="K3085" s="1">
        <v>0</v>
      </c>
      <c r="L3085" s="1"/>
      <c r="M3085" s="1">
        <f t="shared" si="150"/>
        <v>12812.8</v>
      </c>
      <c r="N3085" s="1">
        <f t="shared" si="151"/>
        <v>12812.8</v>
      </c>
      <c r="O3085" s="1">
        <f t="shared" si="152"/>
        <v>0</v>
      </c>
    </row>
    <row r="3086" spans="1:15" x14ac:dyDescent="0.25">
      <c r="A3086" s="1" t="str">
        <v>BioLegend</v>
      </c>
      <c r="B3086" s="1">
        <v>16324</v>
      </c>
      <c r="C3086" s="1" t="str">
        <v>EED119537</v>
      </c>
      <c r="D3086" s="2">
        <v>45926</v>
      </c>
      <c r="E3086" s="2">
        <v>45936</v>
      </c>
      <c r="F3086" s="1" t="str">
        <v>139316</v>
      </c>
      <c r="G3086" s="1">
        <v>1</v>
      </c>
      <c r="H3086" s="1">
        <v>1</v>
      </c>
      <c r="I3086" s="1">
        <v>0</v>
      </c>
      <c r="J3086" s="1" t="str">
        <v>Kerala</v>
      </c>
      <c r="K3086" s="1">
        <v>0</v>
      </c>
      <c r="L3086" s="1"/>
      <c r="M3086" s="1">
        <f t="shared" ref="M3086:M3149" si="153">G3086*B3086</f>
        <v>16324</v>
      </c>
      <c r="N3086" s="1">
        <f t="shared" ref="N3086:N3149" si="154">H3086*B3086</f>
        <v>16324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8377.6</v>
      </c>
      <c r="C3087" s="1" t="str">
        <v>EED119537</v>
      </c>
      <c r="D3087" s="2">
        <v>45926</v>
      </c>
      <c r="E3087" s="2">
        <v>45936</v>
      </c>
      <c r="F3087" s="1">
        <v>141703</v>
      </c>
      <c r="G3087" s="1">
        <v>1</v>
      </c>
      <c r="H3087" s="1">
        <v>1</v>
      </c>
      <c r="I3087" s="1">
        <v>0</v>
      </c>
      <c r="J3087" s="1" t="str">
        <v>Hyderabad</v>
      </c>
      <c r="K3087" s="1">
        <v>0</v>
      </c>
      <c r="L3087" s="1"/>
      <c r="M3087" s="1">
        <f t="shared" si="153"/>
        <v>8377.6</v>
      </c>
      <c r="N3087" s="1">
        <f t="shared" si="154"/>
        <v>8377.6</v>
      </c>
      <c r="O3087" s="1">
        <f t="shared" si="155"/>
        <v>0</v>
      </c>
    </row>
    <row r="3088" spans="1:15" x14ac:dyDescent="0.25">
      <c r="A3088" s="1" t="str">
        <v>BioLegend</v>
      </c>
      <c r="B3088" s="1">
        <v>13464</v>
      </c>
      <c r="C3088" s="1" t="str">
        <v>EED119537</v>
      </c>
      <c r="D3088" s="2">
        <v>45926</v>
      </c>
      <c r="E3088" s="2">
        <v>45936</v>
      </c>
      <c r="F3088" s="1">
        <v>141717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13464</v>
      </c>
      <c r="N3088" s="1">
        <f t="shared" si="154"/>
        <v>13464</v>
      </c>
      <c r="O3088" s="1">
        <f t="shared" si="155"/>
        <v>0</v>
      </c>
    </row>
    <row r="3089" spans="1:15" x14ac:dyDescent="0.25">
      <c r="A3089" s="1" t="str">
        <v>BioLegend</v>
      </c>
      <c r="B3089" s="1">
        <v>18048.8</v>
      </c>
      <c r="C3089" s="1" t="str">
        <v>EED119537</v>
      </c>
      <c r="D3089" s="2">
        <v>45926</v>
      </c>
      <c r="E3089" s="2">
        <v>45936</v>
      </c>
      <c r="F3089" s="1">
        <v>141734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18048.8</v>
      </c>
      <c r="N3089" s="1">
        <f t="shared" si="154"/>
        <v>18048.8</v>
      </c>
      <c r="O3089" s="1">
        <f t="shared" si="155"/>
        <v>0</v>
      </c>
    </row>
    <row r="3090" spans="1:15" x14ac:dyDescent="0.25">
      <c r="A3090" s="1" t="str">
        <v>BioLegend</v>
      </c>
      <c r="B3090" s="1">
        <v>15972</v>
      </c>
      <c r="C3090" s="1" t="str">
        <v>EED119537</v>
      </c>
      <c r="D3090" s="2">
        <v>45926</v>
      </c>
      <c r="E3090" s="2">
        <v>45936</v>
      </c>
      <c r="F3090" s="1">
        <v>142111</v>
      </c>
      <c r="G3090" s="1">
        <v>1</v>
      </c>
      <c r="H3090" s="1">
        <v>1</v>
      </c>
      <c r="I3090" s="1">
        <v>0</v>
      </c>
      <c r="J3090" s="1" t="str">
        <v>Bhuvneshwar</v>
      </c>
      <c r="K3090" s="1">
        <v>0</v>
      </c>
      <c r="L3090" s="1"/>
      <c r="M3090" s="1">
        <f t="shared" si="153"/>
        <v>15972</v>
      </c>
      <c r="N3090" s="1">
        <f t="shared" si="154"/>
        <v>15972</v>
      </c>
      <c r="O3090" s="1">
        <f t="shared" si="155"/>
        <v>0</v>
      </c>
    </row>
    <row r="3091" spans="1:15" x14ac:dyDescent="0.25">
      <c r="A3091" s="1" t="str">
        <v>BioLegend</v>
      </c>
      <c r="B3091" s="1">
        <v>13068</v>
      </c>
      <c r="C3091" s="1" t="str">
        <v>EED119537</v>
      </c>
      <c r="D3091" s="2">
        <v>45926</v>
      </c>
      <c r="E3091" s="2">
        <v>45936</v>
      </c>
      <c r="F3091" s="1">
        <v>145209</v>
      </c>
      <c r="G3091" s="1">
        <v>1</v>
      </c>
      <c r="H3091" s="1">
        <v>1</v>
      </c>
      <c r="I3091" s="1">
        <v>0</v>
      </c>
      <c r="J3091" s="1" t="str">
        <v>Kolkata</v>
      </c>
      <c r="K3091" s="1">
        <v>0</v>
      </c>
      <c r="L3091" s="1"/>
      <c r="M3091" s="1">
        <f t="shared" si="153"/>
        <v>13068</v>
      </c>
      <c r="N3091" s="1">
        <f t="shared" si="154"/>
        <v>13068</v>
      </c>
      <c r="O3091" s="1">
        <f t="shared" si="155"/>
        <v>0</v>
      </c>
    </row>
    <row r="3092" spans="1:15" x14ac:dyDescent="0.25">
      <c r="A3092" s="1" t="str">
        <v>BioLegend</v>
      </c>
      <c r="B3092" s="1">
        <v>9424.7999999999993</v>
      </c>
      <c r="C3092" s="1" t="str">
        <v>EED119537</v>
      </c>
      <c r="D3092" s="2">
        <v>45926</v>
      </c>
      <c r="E3092" s="2">
        <v>45936</v>
      </c>
      <c r="F3092" s="1">
        <v>160908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9424.7999999999993</v>
      </c>
      <c r="N3092" s="1">
        <f t="shared" si="154"/>
        <v>9424.7999999999993</v>
      </c>
      <c r="O3092" s="1">
        <f t="shared" si="155"/>
        <v>0</v>
      </c>
    </row>
    <row r="3093" spans="1:15" x14ac:dyDescent="0.25">
      <c r="A3093" s="1" t="str">
        <v>BioLegend</v>
      </c>
      <c r="B3093" s="1">
        <v>16500</v>
      </c>
      <c r="C3093" s="1" t="str">
        <v>EED119537</v>
      </c>
      <c r="D3093" s="2">
        <v>45926</v>
      </c>
      <c r="E3093" s="2">
        <v>45936</v>
      </c>
      <c r="F3093" s="1">
        <v>160909</v>
      </c>
      <c r="G3093" s="1">
        <v>1</v>
      </c>
      <c r="H3093" s="1">
        <v>1</v>
      </c>
      <c r="I3093" s="1">
        <v>0</v>
      </c>
      <c r="J3093" s="1" t="str">
        <v>Pune</v>
      </c>
      <c r="K3093" s="1">
        <v>0</v>
      </c>
      <c r="L3093" s="1"/>
      <c r="M3093" s="1">
        <f t="shared" si="153"/>
        <v>16500</v>
      </c>
      <c r="N3093" s="1">
        <f t="shared" si="154"/>
        <v>16500</v>
      </c>
      <c r="O3093" s="1">
        <f t="shared" si="155"/>
        <v>0</v>
      </c>
    </row>
    <row r="3094" spans="1:15" x14ac:dyDescent="0.25">
      <c r="A3094" s="1" t="str">
        <v>BioLegend</v>
      </c>
      <c r="B3094" s="1">
        <v>17001.599999999999</v>
      </c>
      <c r="C3094" s="1" t="str">
        <v>EED119537</v>
      </c>
      <c r="D3094" s="2">
        <v>45926</v>
      </c>
      <c r="E3094" s="2">
        <v>45936</v>
      </c>
      <c r="F3094" s="1">
        <v>300326</v>
      </c>
      <c r="G3094" s="1">
        <v>1</v>
      </c>
      <c r="H3094" s="1">
        <v>1</v>
      </c>
      <c r="I3094" s="1">
        <v>0</v>
      </c>
      <c r="J3094" s="1" t="str">
        <v>Gujrat</v>
      </c>
      <c r="K3094" s="1">
        <v>0</v>
      </c>
      <c r="L3094" s="1"/>
      <c r="M3094" s="1">
        <f t="shared" si="153"/>
        <v>17001.599999999999</v>
      </c>
      <c r="N3094" s="1">
        <f t="shared" si="154"/>
        <v>17001.599999999999</v>
      </c>
      <c r="O3094" s="1">
        <f t="shared" si="155"/>
        <v>0</v>
      </c>
    </row>
    <row r="3095" spans="1:15" x14ac:dyDescent="0.25">
      <c r="A3095" s="1" t="str">
        <v>BioLegend</v>
      </c>
      <c r="B3095" s="1">
        <v>28314</v>
      </c>
      <c r="C3095" s="1" t="str">
        <v>EED119537</v>
      </c>
      <c r="D3095" s="2">
        <v>45926</v>
      </c>
      <c r="E3095" s="2">
        <v>45936</v>
      </c>
      <c r="F3095" s="1">
        <v>307640</v>
      </c>
      <c r="G3095" s="1">
        <v>2</v>
      </c>
      <c r="H3095" s="1">
        <v>2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56628</v>
      </c>
      <c r="N3095" s="1">
        <f t="shared" si="154"/>
        <v>56628</v>
      </c>
      <c r="O3095" s="1">
        <f t="shared" si="155"/>
        <v>0</v>
      </c>
    </row>
    <row r="3096" spans="1:15" x14ac:dyDescent="0.25">
      <c r="A3096" s="1" t="str">
        <v>BioLegend</v>
      </c>
      <c r="B3096" s="1">
        <v>24816</v>
      </c>
      <c r="C3096" s="1" t="str">
        <v>EED119537</v>
      </c>
      <c r="D3096" s="2">
        <v>45926</v>
      </c>
      <c r="E3096" s="2">
        <v>45936</v>
      </c>
      <c r="F3096" s="1">
        <v>302048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24816</v>
      </c>
      <c r="N3096" s="1">
        <f t="shared" si="154"/>
        <v>24816</v>
      </c>
      <c r="O3096" s="1">
        <f t="shared" si="155"/>
        <v>0</v>
      </c>
    </row>
    <row r="3097" spans="1:15" x14ac:dyDescent="0.25">
      <c r="A3097" s="1" t="str">
        <v>BioLegend</v>
      </c>
      <c r="B3097" s="1">
        <v>23531.199999999997</v>
      </c>
      <c r="C3097" s="1" t="str">
        <v>EED119537</v>
      </c>
      <c r="D3097" s="2">
        <v>45926</v>
      </c>
      <c r="E3097" s="2">
        <v>45936</v>
      </c>
      <c r="F3097" s="1">
        <v>302120</v>
      </c>
      <c r="G3097" s="1">
        <v>1</v>
      </c>
      <c r="H3097" s="1">
        <v>1</v>
      </c>
      <c r="I3097" s="1">
        <v>0</v>
      </c>
      <c r="J3097" s="1" t="str">
        <v>Mumbai</v>
      </c>
      <c r="K3097" s="1">
        <v>0</v>
      </c>
      <c r="L3097" s="1"/>
      <c r="M3097" s="1">
        <f t="shared" si="153"/>
        <v>23531.199999999997</v>
      </c>
      <c r="N3097" s="1">
        <f t="shared" si="154"/>
        <v>23531.199999999997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Gujrat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6468</v>
      </c>
      <c r="C3099" s="1" t="str">
        <v>EED119537</v>
      </c>
      <c r="D3099" s="2">
        <v>45926</v>
      </c>
      <c r="E3099" s="2">
        <v>45936</v>
      </c>
      <c r="F3099" s="1">
        <v>302212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6468</v>
      </c>
      <c r="N3099" s="1">
        <f t="shared" si="154"/>
        <v>6468</v>
      </c>
      <c r="O3099" s="1">
        <f t="shared" si="155"/>
        <v>0</v>
      </c>
    </row>
    <row r="3100" spans="1:15" x14ac:dyDescent="0.25">
      <c r="A3100" s="1" t="str">
        <v>BioLegend</v>
      </c>
      <c r="B3100" s="1">
        <v>8808.7999999999993</v>
      </c>
      <c r="C3100" s="1" t="str">
        <v>EED119537</v>
      </c>
      <c r="D3100" s="2">
        <v>45926</v>
      </c>
      <c r="E3100" s="2">
        <v>45936</v>
      </c>
      <c r="F3100" s="1">
        <v>302611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8808.7999999999993</v>
      </c>
      <c r="N3100" s="1">
        <f t="shared" si="154"/>
        <v>8808.7999999999993</v>
      </c>
      <c r="O3100" s="1">
        <f t="shared" si="155"/>
        <v>0</v>
      </c>
    </row>
    <row r="3101" spans="1:15" x14ac:dyDescent="0.25">
      <c r="A3101" s="1" t="str">
        <v>BioLegend</v>
      </c>
      <c r="B3101" s="1">
        <v>7946.4</v>
      </c>
      <c r="C3101" s="1" t="str">
        <v>EED119537</v>
      </c>
      <c r="D3101" s="2">
        <v>45926</v>
      </c>
      <c r="E3101" s="2">
        <v>45936</v>
      </c>
      <c r="F3101" s="1">
        <v>305105</v>
      </c>
      <c r="G3101" s="1">
        <v>1</v>
      </c>
      <c r="H3101" s="1">
        <v>1</v>
      </c>
      <c r="I3101" s="1">
        <v>0</v>
      </c>
      <c r="J3101" s="1" t="str">
        <v>Kerala</v>
      </c>
      <c r="K3101" s="1">
        <v>0</v>
      </c>
      <c r="L3101" s="1"/>
      <c r="M3101" s="1">
        <f t="shared" si="153"/>
        <v>7946.4</v>
      </c>
      <c r="N3101" s="1">
        <f t="shared" si="154"/>
        <v>7946.4</v>
      </c>
      <c r="O3101" s="1">
        <f t="shared" si="155"/>
        <v>0</v>
      </c>
    </row>
    <row r="3102" spans="1:15" x14ac:dyDescent="0.25">
      <c r="A3102" s="1" t="str">
        <v>BioLegend</v>
      </c>
      <c r="B3102" s="1">
        <v>9055.2000000000007</v>
      </c>
      <c r="C3102" s="1" t="str">
        <v>EED119537</v>
      </c>
      <c r="D3102" s="2">
        <v>45926</v>
      </c>
      <c r="E3102" s="2">
        <v>45936</v>
      </c>
      <c r="F3102" s="1">
        <v>305629</v>
      </c>
      <c r="G3102" s="1">
        <v>1</v>
      </c>
      <c r="H3102" s="1">
        <v>1</v>
      </c>
      <c r="I3102" s="1">
        <v>0</v>
      </c>
      <c r="J3102" s="1" t="str">
        <v>Kanpur</v>
      </c>
      <c r="K3102" s="1">
        <v>0</v>
      </c>
      <c r="L3102" s="1"/>
      <c r="M3102" s="1">
        <f t="shared" si="153"/>
        <v>9055.2000000000007</v>
      </c>
      <c r="N3102" s="1">
        <f t="shared" si="154"/>
        <v>9055.2000000000007</v>
      </c>
      <c r="O3102" s="1">
        <f t="shared" si="155"/>
        <v>0</v>
      </c>
    </row>
    <row r="3103" spans="1:15" x14ac:dyDescent="0.25">
      <c r="A3103" s="1" t="str">
        <v>BioLegend</v>
      </c>
      <c r="B3103" s="1">
        <v>18048.8</v>
      </c>
      <c r="C3103" s="1" t="str">
        <v>EED119537</v>
      </c>
      <c r="D3103" s="2">
        <v>45926</v>
      </c>
      <c r="E3103" s="2">
        <v>45936</v>
      </c>
      <c r="F3103" s="1">
        <v>306008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18048.8</v>
      </c>
      <c r="N3103" s="1">
        <f t="shared" si="154"/>
        <v>18048.8</v>
      </c>
      <c r="O3103" s="1">
        <f t="shared" si="155"/>
        <v>0</v>
      </c>
    </row>
    <row r="3104" spans="1:15" x14ac:dyDescent="0.25">
      <c r="A3104" s="1" t="str">
        <v>BioLegend</v>
      </c>
      <c r="B3104" s="1">
        <v>6591.2000000000007</v>
      </c>
      <c r="C3104" s="1" t="str">
        <v>EED119537</v>
      </c>
      <c r="D3104" s="2">
        <v>45926</v>
      </c>
      <c r="E3104" s="2">
        <v>45936</v>
      </c>
      <c r="F3104" s="1">
        <v>343107</v>
      </c>
      <c r="G3104" s="1">
        <v>2</v>
      </c>
      <c r="H3104" s="1">
        <v>2</v>
      </c>
      <c r="I3104" s="1">
        <v>0</v>
      </c>
      <c r="J3104" s="1" t="str">
        <v>Gujrat</v>
      </c>
      <c r="K3104" s="1">
        <v>0</v>
      </c>
      <c r="L3104" s="1"/>
      <c r="M3104" s="1">
        <f t="shared" si="153"/>
        <v>13182.400000000001</v>
      </c>
      <c r="N3104" s="1">
        <f t="shared" si="154"/>
        <v>13182.400000000001</v>
      </c>
      <c r="O3104" s="1">
        <f t="shared" si="155"/>
        <v>0</v>
      </c>
    </row>
    <row r="3105" spans="1:15" x14ac:dyDescent="0.25">
      <c r="A3105" s="1" t="str">
        <v>BioLegend</v>
      </c>
      <c r="B3105" s="1">
        <v>15769.599999999999</v>
      </c>
      <c r="C3105" s="1" t="str">
        <v>EED119537</v>
      </c>
      <c r="D3105" s="2">
        <v>45926</v>
      </c>
      <c r="E3105" s="2">
        <v>45936</v>
      </c>
      <c r="F3105" s="1">
        <v>306308</v>
      </c>
      <c r="G3105" s="1">
        <v>1</v>
      </c>
      <c r="H3105" s="1">
        <v>1</v>
      </c>
      <c r="I3105" s="1">
        <v>0</v>
      </c>
      <c r="J3105" s="1" t="str">
        <v>Mumbai</v>
      </c>
      <c r="K3105" s="1">
        <v>0</v>
      </c>
      <c r="L3105" s="1"/>
      <c r="M3105" s="1">
        <f t="shared" si="153"/>
        <v>15769.599999999999</v>
      </c>
      <c r="N3105" s="1">
        <f t="shared" si="154"/>
        <v>15769.599999999999</v>
      </c>
      <c r="O3105" s="1">
        <f t="shared" si="155"/>
        <v>0</v>
      </c>
    </row>
    <row r="3106" spans="1:15" x14ac:dyDescent="0.25">
      <c r="A3106" s="1" t="str">
        <v>BioLegend</v>
      </c>
      <c r="B3106" s="1">
        <v>11580.8</v>
      </c>
      <c r="C3106" s="1" t="str">
        <v>EED119537</v>
      </c>
      <c r="D3106" s="2">
        <v>45926</v>
      </c>
      <c r="E3106" s="2">
        <v>45936</v>
      </c>
      <c r="F3106" s="1">
        <v>306704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11580.8</v>
      </c>
      <c r="N3106" s="1">
        <f t="shared" si="154"/>
        <v>11580.8</v>
      </c>
      <c r="O3106" s="1">
        <f t="shared" si="155"/>
        <v>0</v>
      </c>
    </row>
    <row r="3107" spans="1:15" x14ac:dyDescent="0.25">
      <c r="A3107" s="1" t="str">
        <v>BioLegend</v>
      </c>
      <c r="B3107" s="1">
        <v>28710</v>
      </c>
      <c r="C3107" s="1" t="str">
        <v>EED119537</v>
      </c>
      <c r="D3107" s="2">
        <v>45926</v>
      </c>
      <c r="E3107" s="2">
        <v>45936</v>
      </c>
      <c r="F3107" s="1">
        <v>306740</v>
      </c>
      <c r="G3107" s="1">
        <v>1</v>
      </c>
      <c r="H3107" s="1">
        <v>1</v>
      </c>
      <c r="I3107" s="1">
        <v>0</v>
      </c>
      <c r="J3107" s="1" t="str">
        <v>Kerala</v>
      </c>
      <c r="K3107" s="1">
        <v>0</v>
      </c>
      <c r="L3107" s="1"/>
      <c r="M3107" s="1">
        <f t="shared" si="153"/>
        <v>28710</v>
      </c>
      <c r="N3107" s="1">
        <f t="shared" si="154"/>
        <v>28710</v>
      </c>
      <c r="O3107" s="1">
        <f t="shared" si="155"/>
        <v>0</v>
      </c>
    </row>
    <row r="3108" spans="1:15" x14ac:dyDescent="0.25">
      <c r="A3108" s="1" t="str">
        <v>BioLegend</v>
      </c>
      <c r="B3108" s="1">
        <v>23531.199999999997</v>
      </c>
      <c r="C3108" s="1" t="str">
        <v>EED119537</v>
      </c>
      <c r="D3108" s="2">
        <v>45926</v>
      </c>
      <c r="E3108" s="2">
        <v>45936</v>
      </c>
      <c r="F3108" s="1">
        <v>368504</v>
      </c>
      <c r="G3108" s="1">
        <v>2</v>
      </c>
      <c r="H3108" s="1">
        <v>2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47062.399999999994</v>
      </c>
      <c r="N3108" s="1">
        <f t="shared" si="154"/>
        <v>47062.399999999994</v>
      </c>
      <c r="O3108" s="1">
        <f t="shared" si="155"/>
        <v>0</v>
      </c>
    </row>
    <row r="3109" spans="1:15" x14ac:dyDescent="0.25">
      <c r="A3109" s="1" t="str">
        <v>BioLegend</v>
      </c>
      <c r="B3109" s="1">
        <v>1848</v>
      </c>
      <c r="C3109" s="1" t="str">
        <v>EED119537</v>
      </c>
      <c r="D3109" s="2">
        <v>45926</v>
      </c>
      <c r="E3109" s="2">
        <v>45936</v>
      </c>
      <c r="F3109" s="1">
        <v>400101</v>
      </c>
      <c r="G3109" s="1">
        <v>2</v>
      </c>
      <c r="H3109" s="1">
        <v>2</v>
      </c>
      <c r="I3109" s="1">
        <v>0</v>
      </c>
      <c r="J3109" s="1" t="str">
        <v>Bhopal</v>
      </c>
      <c r="K3109" s="1">
        <v>0</v>
      </c>
      <c r="L3109" s="1"/>
      <c r="M3109" s="1">
        <f t="shared" si="153"/>
        <v>3696</v>
      </c>
      <c r="N3109" s="1">
        <f t="shared" si="154"/>
        <v>3696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1</v>
      </c>
      <c r="H3110" s="1">
        <v>1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25080</v>
      </c>
      <c r="N3110" s="1">
        <f t="shared" si="154"/>
        <v>25080</v>
      </c>
      <c r="O3110" s="1">
        <f t="shared" si="155"/>
        <v>0</v>
      </c>
    </row>
    <row r="3111" spans="1:15" x14ac:dyDescent="0.25">
      <c r="A3111" s="1" t="str">
        <v>BioLegend</v>
      </c>
      <c r="B3111" s="1">
        <v>25080</v>
      </c>
      <c r="C3111" s="1" t="str">
        <v>EED119537</v>
      </c>
      <c r="D3111" s="2">
        <v>45926</v>
      </c>
      <c r="E3111" s="2">
        <v>45936</v>
      </c>
      <c r="F3111" s="1">
        <v>307646</v>
      </c>
      <c r="G3111" s="1">
        <v>20</v>
      </c>
      <c r="H3111" s="1">
        <v>20</v>
      </c>
      <c r="I3111" s="1">
        <v>0</v>
      </c>
      <c r="J3111" s="1" t="str">
        <v>Mumbai</v>
      </c>
      <c r="K3111" s="1">
        <v>0</v>
      </c>
      <c r="L3111" s="1"/>
      <c r="M3111" s="1">
        <f t="shared" si="153"/>
        <v>501600</v>
      </c>
      <c r="N3111" s="1">
        <f t="shared" si="154"/>
        <v>501600</v>
      </c>
      <c r="O3111" s="1">
        <f t="shared" si="155"/>
        <v>0</v>
      </c>
    </row>
    <row r="3112" spans="1:15" x14ac:dyDescent="0.25">
      <c r="A3112" s="1" t="str">
        <v>BioLegend</v>
      </c>
      <c r="B3112" s="1">
        <v>8069.6</v>
      </c>
      <c r="C3112" s="1" t="str">
        <v>EED119537</v>
      </c>
      <c r="D3112" s="2">
        <v>45926</v>
      </c>
      <c r="E3112" s="2">
        <v>45936</v>
      </c>
      <c r="F3112" s="1">
        <v>310805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8069.6</v>
      </c>
      <c r="N3112" s="1">
        <f t="shared" si="154"/>
        <v>8069.6</v>
      </c>
      <c r="O3112" s="1">
        <f t="shared" si="155"/>
        <v>0</v>
      </c>
    </row>
    <row r="3113" spans="1:15" x14ac:dyDescent="0.25">
      <c r="A3113" s="1" t="str">
        <v>BioLegend</v>
      </c>
      <c r="B3113" s="1">
        <v>4435.2</v>
      </c>
      <c r="C3113" s="1" t="str">
        <v>EED119537</v>
      </c>
      <c r="D3113" s="2">
        <v>45926</v>
      </c>
      <c r="E3113" s="2">
        <v>45936</v>
      </c>
      <c r="F3113" s="1" t="str">
        <v>310909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4435.2</v>
      </c>
      <c r="N3113" s="1">
        <f t="shared" si="154"/>
        <v>4435.2</v>
      </c>
      <c r="O3113" s="1">
        <f t="shared" si="155"/>
        <v>0</v>
      </c>
    </row>
    <row r="3114" spans="1:15" x14ac:dyDescent="0.25">
      <c r="A3114" s="1" t="str">
        <v>BioLegend</v>
      </c>
      <c r="B3114" s="1">
        <v>9548</v>
      </c>
      <c r="C3114" s="1" t="str">
        <v>EED119537</v>
      </c>
      <c r="D3114" s="2">
        <v>45926</v>
      </c>
      <c r="E3114" s="2">
        <v>45936</v>
      </c>
      <c r="F3114" s="1">
        <v>310913</v>
      </c>
      <c r="G3114" s="1">
        <v>1</v>
      </c>
      <c r="H3114" s="1">
        <v>1</v>
      </c>
      <c r="I3114" s="1">
        <v>0</v>
      </c>
      <c r="J3114" s="1" t="str">
        <v>Kanpur</v>
      </c>
      <c r="K3114" s="1">
        <v>0</v>
      </c>
      <c r="L3114" s="1"/>
      <c r="M3114" s="1">
        <f t="shared" si="153"/>
        <v>9548</v>
      </c>
      <c r="N3114" s="1">
        <f t="shared" si="154"/>
        <v>9548</v>
      </c>
      <c r="O3114" s="1">
        <f t="shared" si="155"/>
        <v>0</v>
      </c>
    </row>
    <row r="3115" spans="1:15" x14ac:dyDescent="0.25">
      <c r="A3115" s="1" t="str">
        <v>BioLegend</v>
      </c>
      <c r="B3115" s="1">
        <v>15584.8</v>
      </c>
      <c r="C3115" s="1" t="str">
        <v>EED119537</v>
      </c>
      <c r="D3115" s="2">
        <v>45926</v>
      </c>
      <c r="E3115" s="2">
        <v>45936</v>
      </c>
      <c r="F3115" s="1">
        <v>640922</v>
      </c>
      <c r="G3115" s="1">
        <v>2</v>
      </c>
      <c r="H3115" s="1">
        <v>2</v>
      </c>
      <c r="I3115" s="1">
        <v>0</v>
      </c>
      <c r="J3115" s="1" t="str">
        <v>Haridwar</v>
      </c>
      <c r="K3115" s="1">
        <v>0</v>
      </c>
      <c r="L3115" s="1"/>
      <c r="M3115" s="1">
        <f t="shared" si="153"/>
        <v>31169.599999999999</v>
      </c>
      <c r="N3115" s="1">
        <f t="shared" si="154"/>
        <v>31169.599999999999</v>
      </c>
      <c r="O3115" s="1">
        <f t="shared" si="155"/>
        <v>0</v>
      </c>
    </row>
    <row r="3116" spans="1:15" x14ac:dyDescent="0.25">
      <c r="A3116" s="1" t="str">
        <v>BioLegend</v>
      </c>
      <c r="B3116" s="1">
        <v>23531.199999999997</v>
      </c>
      <c r="C3116" s="1" t="str">
        <v>EED119537</v>
      </c>
      <c r="D3116" s="2">
        <v>45926</v>
      </c>
      <c r="E3116" s="2">
        <v>45936</v>
      </c>
      <c r="F3116" s="1">
        <v>314512</v>
      </c>
      <c r="G3116" s="1">
        <v>1</v>
      </c>
      <c r="H3116" s="1">
        <v>1</v>
      </c>
      <c r="I3116" s="1">
        <v>0</v>
      </c>
      <c r="J3116" s="1" t="str">
        <v>Mumbai</v>
      </c>
      <c r="K3116" s="1">
        <v>0</v>
      </c>
      <c r="L3116" s="1"/>
      <c r="M3116" s="1">
        <f t="shared" si="153"/>
        <v>23531.199999999997</v>
      </c>
      <c r="N3116" s="1">
        <f t="shared" si="154"/>
        <v>23531.199999999997</v>
      </c>
      <c r="O3116" s="1">
        <f t="shared" si="155"/>
        <v>0</v>
      </c>
    </row>
    <row r="3117" spans="1:15" x14ac:dyDescent="0.25">
      <c r="A3117" s="1" t="str">
        <v>BioLegend</v>
      </c>
      <c r="B3117" s="1">
        <v>24090</v>
      </c>
      <c r="C3117" s="1" t="str">
        <v>EED119537</v>
      </c>
      <c r="D3117" s="2">
        <v>45926</v>
      </c>
      <c r="E3117" s="2">
        <v>45936</v>
      </c>
      <c r="F3117" s="1">
        <v>317332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24090</v>
      </c>
      <c r="N3117" s="1">
        <f t="shared" si="154"/>
        <v>24090</v>
      </c>
      <c r="O3117" s="1">
        <f t="shared" si="155"/>
        <v>0</v>
      </c>
    </row>
    <row r="3118" spans="1:15" x14ac:dyDescent="0.25">
      <c r="A3118" s="1" t="str">
        <v>BioLegend</v>
      </c>
      <c r="B3118" s="1">
        <v>6899.2000000000007</v>
      </c>
      <c r="C3118" s="1" t="str">
        <v>EED119537</v>
      </c>
      <c r="D3118" s="2">
        <v>45926</v>
      </c>
      <c r="E3118" s="2">
        <v>45936</v>
      </c>
      <c r="F3118" s="1">
        <v>317335</v>
      </c>
      <c r="G3118" s="1">
        <v>1</v>
      </c>
      <c r="H3118" s="1">
        <v>1</v>
      </c>
      <c r="I3118" s="1">
        <v>0</v>
      </c>
      <c r="J3118" s="1" t="str">
        <v>Kolkata</v>
      </c>
      <c r="K3118" s="1">
        <v>0</v>
      </c>
      <c r="L3118" s="1"/>
      <c r="M3118" s="1">
        <f t="shared" si="153"/>
        <v>6899.2000000000007</v>
      </c>
      <c r="N3118" s="1">
        <f t="shared" si="154"/>
        <v>6899.2000000000007</v>
      </c>
      <c r="O3118" s="1">
        <f t="shared" si="155"/>
        <v>0</v>
      </c>
    </row>
    <row r="3119" spans="1:15" x14ac:dyDescent="0.25">
      <c r="A3119" s="1" t="str">
        <v>BioLegend</v>
      </c>
      <c r="B3119" s="1">
        <v>23760</v>
      </c>
      <c r="C3119" s="1" t="str">
        <v>EED119537</v>
      </c>
      <c r="D3119" s="2">
        <v>45926</v>
      </c>
      <c r="E3119" s="2">
        <v>45936</v>
      </c>
      <c r="F3119" s="1">
        <v>317344</v>
      </c>
      <c r="G3119" s="1">
        <v>1</v>
      </c>
      <c r="H3119" s="1">
        <v>1</v>
      </c>
      <c r="I3119" s="1">
        <v>0</v>
      </c>
      <c r="J3119" s="1" t="str">
        <v>Banglore</v>
      </c>
      <c r="K3119" s="1">
        <v>0</v>
      </c>
      <c r="L3119" s="1"/>
      <c r="M3119" s="1">
        <f t="shared" si="153"/>
        <v>23760</v>
      </c>
      <c r="N3119" s="1">
        <f t="shared" si="154"/>
        <v>23760</v>
      </c>
      <c r="O3119" s="1">
        <f t="shared" si="155"/>
        <v>0</v>
      </c>
    </row>
    <row r="3120" spans="1:15" x14ac:dyDescent="0.25">
      <c r="A3120" s="1" t="str">
        <v>BioLegend</v>
      </c>
      <c r="B3120" s="1">
        <v>19157.599999999999</v>
      </c>
      <c r="C3120" s="1" t="str">
        <v>EED119537</v>
      </c>
      <c r="D3120" s="2">
        <v>45926</v>
      </c>
      <c r="E3120" s="2">
        <v>45936</v>
      </c>
      <c r="F3120" s="1">
        <v>318318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19157.599999999999</v>
      </c>
      <c r="N3120" s="1">
        <f t="shared" si="154"/>
        <v>19157.599999999999</v>
      </c>
      <c r="O3120" s="1">
        <f t="shared" si="155"/>
        <v>0</v>
      </c>
    </row>
    <row r="3121" spans="1:15" x14ac:dyDescent="0.25">
      <c r="A3121" s="1" t="str">
        <v>BioLegend</v>
      </c>
      <c r="B3121" s="1">
        <v>431.19999999999993</v>
      </c>
      <c r="C3121" s="1" t="str">
        <v>EED119537</v>
      </c>
      <c r="D3121" s="2">
        <v>45926</v>
      </c>
      <c r="E3121" s="2">
        <v>45936</v>
      </c>
      <c r="F3121" s="1">
        <v>740379</v>
      </c>
      <c r="G3121" s="1">
        <v>2</v>
      </c>
      <c r="H3121" s="1">
        <v>2</v>
      </c>
      <c r="I3121" s="1">
        <v>0</v>
      </c>
      <c r="J3121" s="1" t="str">
        <v>Gujrat</v>
      </c>
      <c r="K3121" s="1">
        <v>0</v>
      </c>
      <c r="L3121" s="1"/>
      <c r="M3121" s="1">
        <f t="shared" si="153"/>
        <v>862.39999999999986</v>
      </c>
      <c r="N3121" s="1">
        <f t="shared" si="154"/>
        <v>862.39999999999986</v>
      </c>
      <c r="O3121" s="1">
        <f t="shared" si="155"/>
        <v>0</v>
      </c>
    </row>
    <row r="3122" spans="1:15" x14ac:dyDescent="0.25">
      <c r="A3122" s="1" t="str">
        <v>BioLegend</v>
      </c>
      <c r="B3122" s="1">
        <v>22792</v>
      </c>
      <c r="C3122" s="1" t="str">
        <v>EED119537</v>
      </c>
      <c r="D3122" s="2">
        <v>45926</v>
      </c>
      <c r="E3122" s="2">
        <v>45936</v>
      </c>
      <c r="F3122" s="1">
        <v>320216</v>
      </c>
      <c r="G3122" s="1">
        <v>1</v>
      </c>
      <c r="H3122" s="1">
        <v>1</v>
      </c>
      <c r="I3122" s="1">
        <v>0</v>
      </c>
      <c r="J3122" s="1" t="str">
        <v>Delhi</v>
      </c>
      <c r="K3122" s="1">
        <v>0</v>
      </c>
      <c r="L3122" s="1"/>
      <c r="M3122" s="1">
        <f t="shared" si="153"/>
        <v>22792</v>
      </c>
      <c r="N3122" s="1">
        <f t="shared" si="154"/>
        <v>22792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321142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27588</v>
      </c>
      <c r="C3124" s="1" t="str">
        <v>EED119537</v>
      </c>
      <c r="D3124" s="2">
        <v>45926</v>
      </c>
      <c r="E3124" s="2">
        <v>45936</v>
      </c>
      <c r="F3124" s="1">
        <v>323050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27588</v>
      </c>
      <c r="N3124" s="1">
        <f t="shared" si="154"/>
        <v>27588</v>
      </c>
      <c r="O3124" s="1">
        <f t="shared" si="155"/>
        <v>0</v>
      </c>
    </row>
    <row r="3125" spans="1:15" x14ac:dyDescent="0.25">
      <c r="A3125" s="1" t="str">
        <v>BioLegend</v>
      </c>
      <c r="B3125" s="1">
        <v>23531.199999999997</v>
      </c>
      <c r="C3125" s="1" t="str">
        <v>EED119537</v>
      </c>
      <c r="D3125" s="2">
        <v>45926</v>
      </c>
      <c r="E3125" s="2">
        <v>45936</v>
      </c>
      <c r="F3125" s="1">
        <v>325622</v>
      </c>
      <c r="G3125" s="1">
        <v>1</v>
      </c>
      <c r="H3125" s="1">
        <v>1</v>
      </c>
      <c r="I3125" s="1">
        <v>0</v>
      </c>
      <c r="J3125" s="1" t="str">
        <v>Banglore</v>
      </c>
      <c r="K3125" s="1">
        <v>0</v>
      </c>
      <c r="L3125" s="1"/>
      <c r="M3125" s="1">
        <f t="shared" si="153"/>
        <v>23531.199999999997</v>
      </c>
      <c r="N3125" s="1">
        <f t="shared" si="154"/>
        <v>23531.199999999997</v>
      </c>
      <c r="O3125" s="1">
        <f t="shared" si="155"/>
        <v>0</v>
      </c>
    </row>
    <row r="3126" spans="1:15" x14ac:dyDescent="0.25">
      <c r="A3126" s="1" t="str">
        <v>BioLegend</v>
      </c>
      <c r="B3126" s="1">
        <v>16508.8</v>
      </c>
      <c r="C3126" s="1" t="str">
        <v>EED119537</v>
      </c>
      <c r="D3126" s="2">
        <v>45926</v>
      </c>
      <c r="E3126" s="2">
        <v>45936</v>
      </c>
      <c r="F3126" s="1">
        <v>328708</v>
      </c>
      <c r="G3126" s="1">
        <v>1</v>
      </c>
      <c r="H3126" s="1">
        <v>1</v>
      </c>
      <c r="I3126" s="1">
        <v>0</v>
      </c>
      <c r="J3126" s="1" t="str">
        <v>Hyderabad</v>
      </c>
      <c r="K3126" s="1">
        <v>0</v>
      </c>
      <c r="L3126" s="1"/>
      <c r="M3126" s="1">
        <f t="shared" si="153"/>
        <v>16508.8</v>
      </c>
      <c r="N3126" s="1">
        <f t="shared" si="154"/>
        <v>16508.8</v>
      </c>
      <c r="O3126" s="1">
        <f t="shared" si="155"/>
        <v>0</v>
      </c>
    </row>
    <row r="3127" spans="1:15" x14ac:dyDescent="0.25">
      <c r="A3127" s="1" t="str">
        <v>BioLegend</v>
      </c>
      <c r="B3127" s="1">
        <v>14106.400000000001</v>
      </c>
      <c r="C3127" s="1" t="str">
        <v>EED119537</v>
      </c>
      <c r="D3127" s="2">
        <v>45926</v>
      </c>
      <c r="E3127" s="2">
        <v>45936</v>
      </c>
      <c r="F3127" s="1">
        <v>329904</v>
      </c>
      <c r="G3127" s="1">
        <v>1</v>
      </c>
      <c r="H3127" s="1">
        <v>1</v>
      </c>
      <c r="I3127" s="1">
        <v>0</v>
      </c>
      <c r="J3127" s="1" t="str">
        <v>MUMBAI</v>
      </c>
      <c r="K3127" s="1">
        <v>0</v>
      </c>
      <c r="L3127" s="1"/>
      <c r="M3127" s="1">
        <f t="shared" si="153"/>
        <v>14106.400000000001</v>
      </c>
      <c r="N3127" s="1">
        <f t="shared" si="154"/>
        <v>14106.400000000001</v>
      </c>
      <c r="O3127" s="1">
        <f t="shared" si="155"/>
        <v>0</v>
      </c>
    </row>
    <row r="3128" spans="1:15" x14ac:dyDescent="0.25">
      <c r="A3128" s="1" t="str">
        <v>BioLegend</v>
      </c>
      <c r="B3128" s="1">
        <v>17987.2</v>
      </c>
      <c r="C3128" s="1" t="str">
        <v>EED119537</v>
      </c>
      <c r="D3128" s="2">
        <v>45926</v>
      </c>
      <c r="E3128" s="2">
        <v>45936</v>
      </c>
      <c r="F3128" s="1">
        <v>329906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17987.2</v>
      </c>
      <c r="N3128" s="1">
        <f t="shared" si="154"/>
        <v>17987.2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26532</v>
      </c>
      <c r="C3130" s="1" t="str">
        <v>EED119537</v>
      </c>
      <c r="D3130" s="2">
        <v>45926</v>
      </c>
      <c r="E3130" s="2">
        <v>45936</v>
      </c>
      <c r="F3130" s="1">
        <v>329920</v>
      </c>
      <c r="G3130" s="1">
        <v>1</v>
      </c>
      <c r="H3130" s="1">
        <v>1</v>
      </c>
      <c r="I3130" s="1">
        <v>0</v>
      </c>
      <c r="J3130" s="1" t="str">
        <v>Banglore</v>
      </c>
      <c r="K3130" s="1">
        <v>0</v>
      </c>
      <c r="L3130" s="1"/>
      <c r="M3130" s="1">
        <f t="shared" si="153"/>
        <v>26532</v>
      </c>
      <c r="N3130" s="1">
        <f t="shared" si="154"/>
        <v>26532</v>
      </c>
      <c r="O3130" s="1">
        <f t="shared" si="155"/>
        <v>0</v>
      </c>
    </row>
    <row r="3131" spans="1:15" x14ac:dyDescent="0.25">
      <c r="A3131" s="1" t="str">
        <v>BioLegend</v>
      </c>
      <c r="B3131" s="1">
        <v>20944</v>
      </c>
      <c r="C3131" s="1" t="str">
        <v>EED119537</v>
      </c>
      <c r="D3131" s="2">
        <v>45926</v>
      </c>
      <c r="E3131" s="2">
        <v>45936</v>
      </c>
      <c r="F3131" s="1">
        <v>343314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20944</v>
      </c>
      <c r="N3131" s="1">
        <f t="shared" si="154"/>
        <v>20944</v>
      </c>
      <c r="O3131" s="1">
        <f t="shared" si="155"/>
        <v>0</v>
      </c>
    </row>
    <row r="3132" spans="1:15" x14ac:dyDescent="0.25">
      <c r="A3132" s="1" t="str">
        <v>BioLegend</v>
      </c>
      <c r="B3132" s="1">
        <v>14291.2</v>
      </c>
      <c r="C3132" s="1" t="str">
        <v>EED119537</v>
      </c>
      <c r="D3132" s="2">
        <v>45926</v>
      </c>
      <c r="E3132" s="2">
        <v>45936</v>
      </c>
      <c r="F3132" s="1">
        <v>343322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14291.2</v>
      </c>
      <c r="N3132" s="1">
        <f t="shared" si="154"/>
        <v>14291.2</v>
      </c>
      <c r="O3132" s="1">
        <f t="shared" si="155"/>
        <v>0</v>
      </c>
    </row>
    <row r="3133" spans="1:15" x14ac:dyDescent="0.25">
      <c r="A3133" s="1" t="str">
        <v>BioLegend</v>
      </c>
      <c r="B3133" s="1">
        <v>9424.7999999999993</v>
      </c>
      <c r="C3133" s="1" t="str">
        <v>EED119537</v>
      </c>
      <c r="D3133" s="2">
        <v>45926</v>
      </c>
      <c r="E3133" s="2">
        <v>45936</v>
      </c>
      <c r="F3133" s="1">
        <v>344103</v>
      </c>
      <c r="G3133" s="1">
        <v>1</v>
      </c>
      <c r="H3133" s="1">
        <v>1</v>
      </c>
      <c r="I3133" s="1">
        <v>0</v>
      </c>
      <c r="J3133" s="1" t="str">
        <v>Chennai</v>
      </c>
      <c r="K3133" s="1">
        <v>0</v>
      </c>
      <c r="L3133" s="1"/>
      <c r="M3133" s="1">
        <f t="shared" si="153"/>
        <v>9424.7999999999993</v>
      </c>
      <c r="N3133" s="1">
        <f t="shared" si="154"/>
        <v>9424.7999999999993</v>
      </c>
      <c r="O3133" s="1">
        <f t="shared" si="155"/>
        <v>0</v>
      </c>
    </row>
    <row r="3134" spans="1:15" x14ac:dyDescent="0.25">
      <c r="A3134" s="1" t="str">
        <v>BioLegend</v>
      </c>
      <c r="B3134" s="1">
        <v>29436</v>
      </c>
      <c r="C3134" s="1" t="str">
        <v>EED119537</v>
      </c>
      <c r="D3134" s="2">
        <v>45926</v>
      </c>
      <c r="E3134" s="2">
        <v>45936</v>
      </c>
      <c r="F3134" s="1">
        <v>345024</v>
      </c>
      <c r="G3134" s="1">
        <v>1</v>
      </c>
      <c r="H3134" s="1">
        <v>1</v>
      </c>
      <c r="I3134" s="1">
        <v>0</v>
      </c>
      <c r="J3134" s="1" t="str">
        <v>Delhi</v>
      </c>
      <c r="K3134" s="1">
        <v>0</v>
      </c>
      <c r="L3134" s="1"/>
      <c r="M3134" s="1">
        <f t="shared" si="153"/>
        <v>29436</v>
      </c>
      <c r="N3134" s="1">
        <f t="shared" si="154"/>
        <v>29436</v>
      </c>
      <c r="O3134" s="1">
        <f t="shared" si="155"/>
        <v>0</v>
      </c>
    </row>
    <row r="3135" spans="1:15" x14ac:dyDescent="0.25">
      <c r="A3135" s="1" t="str">
        <v>BioLegend</v>
      </c>
      <c r="B3135" s="1">
        <v>227612</v>
      </c>
      <c r="C3135" s="1" t="str">
        <v>EED119537</v>
      </c>
      <c r="D3135" s="2">
        <v>45926</v>
      </c>
      <c r="E3135" s="2">
        <v>45936</v>
      </c>
      <c r="F3135" s="1">
        <v>345907</v>
      </c>
      <c r="G3135" s="1">
        <v>1</v>
      </c>
      <c r="H3135" s="1">
        <v>1</v>
      </c>
      <c r="I3135" s="1">
        <v>0</v>
      </c>
      <c r="J3135" s="1" t="str">
        <v>BANGLORE</v>
      </c>
      <c r="K3135" s="1">
        <v>0</v>
      </c>
      <c r="L3135" s="1"/>
      <c r="M3135" s="1">
        <f t="shared" si="153"/>
        <v>227612</v>
      </c>
      <c r="N3135" s="1">
        <f t="shared" si="154"/>
        <v>227612</v>
      </c>
      <c r="O3135" s="1">
        <f t="shared" si="155"/>
        <v>0</v>
      </c>
    </row>
    <row r="3136" spans="1:15" x14ac:dyDescent="0.25">
      <c r="A3136" s="1" t="str">
        <v>BioLegend</v>
      </c>
      <c r="B3136" s="1">
        <v>7700</v>
      </c>
      <c r="C3136" s="1" t="str">
        <v>EED119537</v>
      </c>
      <c r="D3136" s="2">
        <v>45926</v>
      </c>
      <c r="E3136" s="2">
        <v>45936</v>
      </c>
      <c r="F3136" s="1">
        <v>353007</v>
      </c>
      <c r="G3136" s="1">
        <v>1</v>
      </c>
      <c r="H3136" s="1">
        <v>1</v>
      </c>
      <c r="I3136" s="1">
        <v>0</v>
      </c>
      <c r="J3136" s="1" t="str">
        <v>Kerala</v>
      </c>
      <c r="K3136" s="1">
        <v>0</v>
      </c>
      <c r="L3136" s="1"/>
      <c r="M3136" s="1">
        <f t="shared" si="153"/>
        <v>7700</v>
      </c>
      <c r="N3136" s="1">
        <f t="shared" si="154"/>
        <v>7700</v>
      </c>
      <c r="O3136" s="1">
        <f t="shared" si="155"/>
        <v>0</v>
      </c>
    </row>
    <row r="3137" spans="1:15" x14ac:dyDescent="0.25">
      <c r="A3137" s="1" t="str">
        <v>BioLegend</v>
      </c>
      <c r="B3137" s="1">
        <v>20820.8</v>
      </c>
      <c r="C3137" s="1" t="str">
        <v>EED119537</v>
      </c>
      <c r="D3137" s="2">
        <v>45926</v>
      </c>
      <c r="E3137" s="2">
        <v>45936</v>
      </c>
      <c r="F3137" s="1">
        <v>353606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20820.8</v>
      </c>
      <c r="N3137" s="1">
        <f t="shared" si="154"/>
        <v>20820.8</v>
      </c>
      <c r="O3137" s="1">
        <f t="shared" si="155"/>
        <v>0</v>
      </c>
    </row>
    <row r="3138" spans="1:15" x14ac:dyDescent="0.25">
      <c r="A3138" s="1" t="str">
        <v>BioLegend</v>
      </c>
      <c r="B3138" s="1">
        <v>26862</v>
      </c>
      <c r="C3138" s="1" t="str">
        <v>EED119537</v>
      </c>
      <c r="D3138" s="2">
        <v>45926</v>
      </c>
      <c r="E3138" s="2">
        <v>45936</v>
      </c>
      <c r="F3138" s="1">
        <v>353726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26862</v>
      </c>
      <c r="N3138" s="1">
        <f t="shared" si="154"/>
        <v>26862</v>
      </c>
      <c r="O3138" s="1">
        <f t="shared" si="155"/>
        <v>0</v>
      </c>
    </row>
    <row r="3139" spans="1:15" x14ac:dyDescent="0.25">
      <c r="A3139" s="1" t="str">
        <v>BioLegend</v>
      </c>
      <c r="B3139" s="1">
        <v>8069.6</v>
      </c>
      <c r="C3139" s="1" t="str">
        <v>EED119537</v>
      </c>
      <c r="D3139" s="2">
        <v>45926</v>
      </c>
      <c r="E3139" s="2">
        <v>45936</v>
      </c>
      <c r="F3139" s="1">
        <v>355607</v>
      </c>
      <c r="G3139" s="1">
        <v>1</v>
      </c>
      <c r="H3139" s="1">
        <v>1</v>
      </c>
      <c r="I3139" s="1">
        <v>0</v>
      </c>
      <c r="J3139" s="1" t="str">
        <v>Kanpur</v>
      </c>
      <c r="K3139" s="1">
        <v>0</v>
      </c>
      <c r="L3139" s="1"/>
      <c r="M3139" s="1">
        <f t="shared" si="153"/>
        <v>8069.6</v>
      </c>
      <c r="N3139" s="1">
        <f t="shared" si="154"/>
        <v>8069.6</v>
      </c>
      <c r="O3139" s="1">
        <f t="shared" si="155"/>
        <v>0</v>
      </c>
    </row>
    <row r="3140" spans="1:15" x14ac:dyDescent="0.25">
      <c r="A3140" s="1" t="str">
        <v>BioLegend</v>
      </c>
      <c r="B3140" s="1">
        <v>12566.400000000001</v>
      </c>
      <c r="C3140" s="1" t="str">
        <v>EED119537</v>
      </c>
      <c r="D3140" s="2">
        <v>45926</v>
      </c>
      <c r="E3140" s="2">
        <v>45936</v>
      </c>
      <c r="F3140" s="1">
        <v>363006</v>
      </c>
      <c r="G3140" s="1">
        <v>1</v>
      </c>
      <c r="H3140" s="1">
        <v>1</v>
      </c>
      <c r="I3140" s="1">
        <v>0</v>
      </c>
      <c r="J3140" s="1" t="str">
        <v>Mumbai</v>
      </c>
      <c r="K3140" s="1">
        <v>0</v>
      </c>
      <c r="L3140" s="1"/>
      <c r="M3140" s="1">
        <f t="shared" si="153"/>
        <v>12566.400000000001</v>
      </c>
      <c r="N3140" s="1">
        <f t="shared" si="154"/>
        <v>12566.400000000001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21375.200000000001</v>
      </c>
      <c r="C3141" s="1" t="str">
        <v>EED119537</v>
      </c>
      <c r="D3141" s="2">
        <v>45926</v>
      </c>
      <c r="E3141" s="2">
        <v>45936</v>
      </c>
      <c r="F3141" s="1">
        <v>363034</v>
      </c>
      <c r="G3141" s="1">
        <v>1</v>
      </c>
      <c r="H3141" s="1">
        <v>1</v>
      </c>
      <c r="I3141" s="1">
        <v>0</v>
      </c>
      <c r="J3141" s="1" t="str">
        <v>Hyderabad</v>
      </c>
      <c r="K3141" s="1">
        <v>0</v>
      </c>
      <c r="L3141" s="1"/>
      <c r="M3141" s="1">
        <f t="shared" si="153"/>
        <v>21375.200000000001</v>
      </c>
      <c r="N3141" s="1">
        <f t="shared" si="154"/>
        <v>21375.200000000001</v>
      </c>
      <c r="O3141" s="1">
        <f t="shared" si="155"/>
        <v>0</v>
      </c>
    </row>
    <row r="3142" spans="1:15" x14ac:dyDescent="0.25">
      <c r="A3142" s="1" t="str">
        <v>BioLegend</v>
      </c>
      <c r="B3142" s="1">
        <v>9486.4</v>
      </c>
      <c r="C3142" s="1" t="str">
        <v>EED119537</v>
      </c>
      <c r="D3142" s="2">
        <v>45926</v>
      </c>
      <c r="E3142" s="2">
        <v>45936</v>
      </c>
      <c r="F3142" s="1">
        <v>364803</v>
      </c>
      <c r="G3142" s="1">
        <v>1</v>
      </c>
      <c r="H3142" s="1">
        <v>1</v>
      </c>
      <c r="I3142" s="1">
        <v>0</v>
      </c>
      <c r="J3142" s="1" t="str">
        <v>Kanpur</v>
      </c>
      <c r="K3142" s="1">
        <v>0</v>
      </c>
      <c r="L3142" s="1"/>
      <c r="M3142" s="1">
        <f t="shared" si="153"/>
        <v>9486.4</v>
      </c>
      <c r="N3142" s="1">
        <f t="shared" si="154"/>
        <v>9486.4</v>
      </c>
      <c r="O3142" s="1">
        <f t="shared" si="155"/>
        <v>0</v>
      </c>
    </row>
    <row r="3143" spans="1:15" x14ac:dyDescent="0.25">
      <c r="A3143" s="1" t="str">
        <v>BioLegend</v>
      </c>
      <c r="B3143" s="1">
        <v>22792</v>
      </c>
      <c r="C3143" s="1" t="str">
        <v>EED119537</v>
      </c>
      <c r="D3143" s="2">
        <v>45926</v>
      </c>
      <c r="E3143" s="2">
        <v>45936</v>
      </c>
      <c r="F3143" s="1">
        <v>367730</v>
      </c>
      <c r="G3143" s="1">
        <v>1</v>
      </c>
      <c r="H3143" s="1">
        <v>1</v>
      </c>
      <c r="I3143" s="1">
        <v>0</v>
      </c>
      <c r="J3143" s="1" t="str">
        <v>Banglore</v>
      </c>
      <c r="K3143" s="1">
        <v>0</v>
      </c>
      <c r="L3143" s="1"/>
      <c r="M3143" s="1">
        <f t="shared" si="153"/>
        <v>22792</v>
      </c>
      <c r="N3143" s="1">
        <f t="shared" si="154"/>
        <v>22792</v>
      </c>
      <c r="O3143" s="1">
        <f t="shared" si="155"/>
        <v>0</v>
      </c>
    </row>
    <row r="3144" spans="1:15" x14ac:dyDescent="0.25">
      <c r="A3144" s="1" t="str">
        <v>BioLegend</v>
      </c>
      <c r="B3144" s="1">
        <v>23038.400000000001</v>
      </c>
      <c r="C3144" s="1" t="str">
        <v>EED119537</v>
      </c>
      <c r="D3144" s="2">
        <v>45926</v>
      </c>
      <c r="E3144" s="2">
        <v>45936</v>
      </c>
      <c r="F3144" s="1">
        <v>369212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23038.400000000001</v>
      </c>
      <c r="N3144" s="1">
        <f t="shared" si="154"/>
        <v>23038.400000000001</v>
      </c>
      <c r="O3144" s="1">
        <f t="shared" si="155"/>
        <v>0</v>
      </c>
    </row>
    <row r="3145" spans="1:15" x14ac:dyDescent="0.25">
      <c r="A3145" s="1" t="str">
        <v>BioLegend</v>
      </c>
      <c r="B3145" s="1">
        <v>29436</v>
      </c>
      <c r="C3145" s="1" t="str">
        <v>EED119537</v>
      </c>
      <c r="D3145" s="2">
        <v>45926</v>
      </c>
      <c r="E3145" s="2">
        <v>45936</v>
      </c>
      <c r="F3145" s="1">
        <v>372712</v>
      </c>
      <c r="G3145" s="1">
        <v>1</v>
      </c>
      <c r="H3145" s="1">
        <v>1</v>
      </c>
      <c r="I3145" s="1">
        <v>0</v>
      </c>
      <c r="J3145" s="1" t="str">
        <v>Delhi</v>
      </c>
      <c r="K3145" s="1">
        <v>0</v>
      </c>
      <c r="L3145" s="1"/>
      <c r="M3145" s="1">
        <f t="shared" si="153"/>
        <v>29436</v>
      </c>
      <c r="N3145" s="1">
        <f t="shared" si="154"/>
        <v>29436</v>
      </c>
      <c r="O3145" s="1">
        <f t="shared" si="155"/>
        <v>0</v>
      </c>
    </row>
    <row r="3146" spans="1:15" x14ac:dyDescent="0.25">
      <c r="A3146" s="1" t="str">
        <v>BioLegend</v>
      </c>
      <c r="B3146" s="1">
        <v>10164</v>
      </c>
      <c r="C3146" s="1" t="str">
        <v>EED119537</v>
      </c>
      <c r="D3146" s="2">
        <v>45926</v>
      </c>
      <c r="E3146" s="2">
        <v>45936</v>
      </c>
      <c r="F3146" s="1">
        <v>375113</v>
      </c>
      <c r="G3146" s="1">
        <v>1</v>
      </c>
      <c r="H3146" s="1">
        <v>1</v>
      </c>
      <c r="I3146" s="1">
        <v>0</v>
      </c>
      <c r="J3146" s="1" t="str">
        <v>Kolkata</v>
      </c>
      <c r="K3146" s="1">
        <v>0</v>
      </c>
      <c r="L3146" s="1"/>
      <c r="M3146" s="1">
        <f t="shared" si="153"/>
        <v>10164</v>
      </c>
      <c r="N3146" s="1">
        <f t="shared" si="154"/>
        <v>10164</v>
      </c>
      <c r="O3146" s="1">
        <f t="shared" si="155"/>
        <v>0</v>
      </c>
    </row>
    <row r="3147" spans="1:15" x14ac:dyDescent="0.25">
      <c r="A3147" s="1" t="str">
        <v>BioLegend</v>
      </c>
      <c r="B3147" s="1">
        <v>22792</v>
      </c>
      <c r="C3147" s="1" t="str">
        <v>EED119537</v>
      </c>
      <c r="D3147" s="2">
        <v>45926</v>
      </c>
      <c r="E3147" s="2">
        <v>45936</v>
      </c>
      <c r="F3147" s="1">
        <v>399214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22792</v>
      </c>
      <c r="N3147" s="1">
        <f t="shared" si="154"/>
        <v>22792</v>
      </c>
      <c r="O3147" s="1">
        <f t="shared" si="155"/>
        <v>0</v>
      </c>
    </row>
    <row r="3148" spans="1:15" x14ac:dyDescent="0.25">
      <c r="A3148" s="1" t="str">
        <v>BioLegend</v>
      </c>
      <c r="B3148" s="1">
        <v>6529.6</v>
      </c>
      <c r="C3148" s="1" t="str">
        <v>EED119537</v>
      </c>
      <c r="D3148" s="2">
        <v>45926</v>
      </c>
      <c r="E3148" s="2">
        <v>45936</v>
      </c>
      <c r="F3148" s="1">
        <v>400108</v>
      </c>
      <c r="G3148" s="1">
        <v>1</v>
      </c>
      <c r="H3148" s="1">
        <v>1</v>
      </c>
      <c r="I3148" s="1">
        <v>0</v>
      </c>
      <c r="J3148" s="1" t="str">
        <v>MUMBAI</v>
      </c>
      <c r="K3148" s="1">
        <v>0</v>
      </c>
      <c r="L3148" s="1"/>
      <c r="M3148" s="1">
        <f t="shared" si="153"/>
        <v>6529.6</v>
      </c>
      <c r="N3148" s="1">
        <f t="shared" si="154"/>
        <v>6529.6</v>
      </c>
      <c r="O3148" s="1">
        <f t="shared" si="155"/>
        <v>0</v>
      </c>
    </row>
    <row r="3149" spans="1:15" x14ac:dyDescent="0.25">
      <c r="A3149" s="1" t="str">
        <v>BioLegend</v>
      </c>
      <c r="B3149" s="1">
        <v>10225.6</v>
      </c>
      <c r="C3149" s="1" t="str">
        <v>EED119537</v>
      </c>
      <c r="D3149" s="2">
        <v>45926</v>
      </c>
      <c r="E3149" s="2">
        <v>45936</v>
      </c>
      <c r="F3149" s="1">
        <v>400222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10225.6</v>
      </c>
      <c r="N3149" s="1">
        <f t="shared" si="154"/>
        <v>10225.6</v>
      </c>
      <c r="O3149" s="1">
        <f t="shared" si="155"/>
        <v>0</v>
      </c>
    </row>
    <row r="3150" spans="1:15" x14ac:dyDescent="0.25">
      <c r="A3150" s="1" t="str">
        <v>BioLegend</v>
      </c>
      <c r="B3150" s="1">
        <v>5112.8</v>
      </c>
      <c r="C3150" s="1" t="str">
        <v>EED119537</v>
      </c>
      <c r="D3150" s="2">
        <v>45926</v>
      </c>
      <c r="E3150" s="2">
        <v>45936</v>
      </c>
      <c r="F3150" s="1">
        <v>400247</v>
      </c>
      <c r="G3150" s="1">
        <v>1</v>
      </c>
      <c r="H3150" s="1">
        <v>1</v>
      </c>
      <c r="I3150" s="1">
        <v>0</v>
      </c>
      <c r="J3150" s="1" t="str">
        <v>Banglore</v>
      </c>
      <c r="K3150" s="1">
        <v>0</v>
      </c>
      <c r="L3150" s="1"/>
      <c r="M3150" s="1">
        <f t="shared" ref="M3150:M3213" si="156">G3150*B3150</f>
        <v>5112.8</v>
      </c>
      <c r="N3150" s="1">
        <f t="shared" ref="N3150:N3213" si="157">H3150*B3150</f>
        <v>5112.8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10890</v>
      </c>
      <c r="C3151" s="1" t="str">
        <v>EED119537</v>
      </c>
      <c r="D3151" s="2">
        <v>45926</v>
      </c>
      <c r="E3151" s="2">
        <v>45936</v>
      </c>
      <c r="F3151" s="1">
        <v>400535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10890</v>
      </c>
      <c r="N3151" s="1">
        <f t="shared" si="157"/>
        <v>10890</v>
      </c>
      <c r="O3151" s="1">
        <f t="shared" si="158"/>
        <v>0</v>
      </c>
    </row>
    <row r="3152" spans="1:15" x14ac:dyDescent="0.25">
      <c r="A3152" s="1" t="str">
        <v>BioLegend</v>
      </c>
      <c r="B3152" s="1">
        <v>13464</v>
      </c>
      <c r="C3152" s="1" t="str">
        <v>EED119537</v>
      </c>
      <c r="D3152" s="2">
        <v>45926</v>
      </c>
      <c r="E3152" s="2">
        <v>45936</v>
      </c>
      <c r="F3152" s="1">
        <v>400539</v>
      </c>
      <c r="G3152" s="1">
        <v>1</v>
      </c>
      <c r="H3152" s="1">
        <v>1</v>
      </c>
      <c r="I3152" s="1">
        <v>0</v>
      </c>
      <c r="J3152" s="1" t="str">
        <v>Delhi</v>
      </c>
      <c r="K3152" s="1">
        <v>0</v>
      </c>
      <c r="L3152" s="1"/>
      <c r="M3152" s="1">
        <f t="shared" si="156"/>
        <v>13464</v>
      </c>
      <c r="N3152" s="1">
        <f t="shared" si="157"/>
        <v>13464</v>
      </c>
      <c r="O3152" s="1">
        <f t="shared" si="158"/>
        <v>0</v>
      </c>
    </row>
    <row r="3153" spans="1:15" x14ac:dyDescent="0.25">
      <c r="A3153" s="1" t="str">
        <v>BioLegend</v>
      </c>
      <c r="B3153" s="1">
        <v>7946.4</v>
      </c>
      <c r="C3153" s="1" t="str">
        <v>EED119537</v>
      </c>
      <c r="D3153" s="2">
        <v>45926</v>
      </c>
      <c r="E3153" s="2">
        <v>45936</v>
      </c>
      <c r="F3153" s="1">
        <v>405210</v>
      </c>
      <c r="G3153" s="1">
        <v>1</v>
      </c>
      <c r="H3153" s="1">
        <v>1</v>
      </c>
      <c r="I3153" s="1">
        <v>0</v>
      </c>
      <c r="J3153" s="1" t="str">
        <v>Kerala</v>
      </c>
      <c r="K3153" s="1">
        <v>0</v>
      </c>
      <c r="L3153" s="1"/>
      <c r="M3153" s="1">
        <f t="shared" si="156"/>
        <v>7946.4</v>
      </c>
      <c r="N3153" s="1">
        <f t="shared" si="157"/>
        <v>7946.4</v>
      </c>
      <c r="O3153" s="1">
        <f t="shared" si="158"/>
        <v>0</v>
      </c>
    </row>
    <row r="3154" spans="1:15" x14ac:dyDescent="0.25">
      <c r="A3154" s="1" t="str">
        <v>BioLegend</v>
      </c>
      <c r="B3154" s="1">
        <v>4373.6000000000004</v>
      </c>
      <c r="C3154" s="1" t="str">
        <v>EED119537</v>
      </c>
      <c r="D3154" s="2">
        <v>45926</v>
      </c>
      <c r="E3154" s="2">
        <v>45936</v>
      </c>
      <c r="F3154" s="1">
        <v>407001</v>
      </c>
      <c r="G3154" s="1">
        <v>1</v>
      </c>
      <c r="H3154" s="1">
        <v>1</v>
      </c>
      <c r="I3154" s="1">
        <v>0</v>
      </c>
      <c r="J3154" s="1" t="str">
        <v>Kolkata</v>
      </c>
      <c r="K3154" s="1">
        <v>0</v>
      </c>
      <c r="L3154" s="1"/>
      <c r="M3154" s="1">
        <f t="shared" si="156"/>
        <v>4373.6000000000004</v>
      </c>
      <c r="N3154" s="1">
        <f t="shared" si="157"/>
        <v>4373.6000000000004</v>
      </c>
      <c r="O3154" s="1">
        <f t="shared" si="158"/>
        <v>0</v>
      </c>
    </row>
    <row r="3155" spans="1:15" x14ac:dyDescent="0.25">
      <c r="A3155" s="1" t="str">
        <v>BioLegend</v>
      </c>
      <c r="B3155" s="1">
        <v>20636</v>
      </c>
      <c r="C3155" s="1" t="str">
        <v>EED119537</v>
      </c>
      <c r="D3155" s="2">
        <v>45926</v>
      </c>
      <c r="E3155" s="2">
        <v>45936</v>
      </c>
      <c r="F3155" s="1">
        <v>423102</v>
      </c>
      <c r="G3155" s="1">
        <v>1</v>
      </c>
      <c r="H3155" s="1">
        <v>1</v>
      </c>
      <c r="I3155" s="1">
        <v>0</v>
      </c>
      <c r="J3155" s="1" t="str">
        <v>Pune</v>
      </c>
      <c r="K3155" s="1">
        <v>0</v>
      </c>
      <c r="L3155" s="1"/>
      <c r="M3155" s="1">
        <f t="shared" si="156"/>
        <v>20636</v>
      </c>
      <c r="N3155" s="1">
        <f t="shared" si="157"/>
        <v>20636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423105</v>
      </c>
      <c r="G3156" s="1">
        <v>1</v>
      </c>
      <c r="H3156" s="1">
        <v>1</v>
      </c>
      <c r="I3156" s="1">
        <v>0</v>
      </c>
      <c r="J3156" s="1" t="str">
        <v>BANGLORE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423107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5482.4</v>
      </c>
      <c r="C3158" s="1" t="str">
        <v>EED119537</v>
      </c>
      <c r="D3158" s="2">
        <v>45926</v>
      </c>
      <c r="E3158" s="2">
        <v>45936</v>
      </c>
      <c r="F3158" s="1">
        <v>423115</v>
      </c>
      <c r="G3158" s="1">
        <v>1</v>
      </c>
      <c r="H3158" s="1">
        <v>1</v>
      </c>
      <c r="I3158" s="1">
        <v>0</v>
      </c>
      <c r="J3158" s="1" t="str">
        <v>Bhuvneshwar</v>
      </c>
      <c r="K3158" s="1">
        <v>0</v>
      </c>
      <c r="L3158" s="1"/>
      <c r="M3158" s="1">
        <f t="shared" si="156"/>
        <v>5482.4</v>
      </c>
      <c r="N3158" s="1">
        <f t="shared" si="157"/>
        <v>5482.4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Kolkata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6666</v>
      </c>
      <c r="C3160" s="1" t="str">
        <v>EED119537</v>
      </c>
      <c r="D3160" s="2">
        <v>45926</v>
      </c>
      <c r="E3160" s="2">
        <v>45936</v>
      </c>
      <c r="F3160" s="1">
        <v>423801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6666</v>
      </c>
      <c r="N3160" s="1">
        <f t="shared" si="157"/>
        <v>6666</v>
      </c>
      <c r="O3160" s="1">
        <f t="shared" si="158"/>
        <v>0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0</v>
      </c>
      <c r="I3161" s="1">
        <v>1</v>
      </c>
      <c r="J3161" s="1" t="str">
        <v>STOCK</v>
      </c>
      <c r="K3161" s="1" t="str">
        <v>Stock</v>
      </c>
      <c r="L3161" s="1"/>
      <c r="M3161" s="1">
        <f t="shared" si="156"/>
        <v>10164</v>
      </c>
      <c r="N3161" s="1">
        <f t="shared" si="157"/>
        <v>0</v>
      </c>
      <c r="O3161" s="1">
        <f t="shared" si="158"/>
        <v>10164</v>
      </c>
    </row>
    <row r="3162" spans="1:15" x14ac:dyDescent="0.25">
      <c r="A3162" s="1" t="str">
        <v>BioLegend</v>
      </c>
      <c r="B3162" s="1">
        <v>10164</v>
      </c>
      <c r="C3162" s="1" t="str">
        <v>EED119537</v>
      </c>
      <c r="D3162" s="2">
        <v>45926</v>
      </c>
      <c r="E3162" s="2">
        <v>45936</v>
      </c>
      <c r="F3162" s="1">
        <v>424401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10164</v>
      </c>
      <c r="N3162" s="1">
        <f t="shared" si="157"/>
        <v>10164</v>
      </c>
      <c r="O3162" s="1">
        <f t="shared" si="158"/>
        <v>0</v>
      </c>
    </row>
    <row r="3163" spans="1:15" x14ac:dyDescent="0.25">
      <c r="A3163" s="1" t="str">
        <v>BioLegend</v>
      </c>
      <c r="B3163" s="1">
        <v>8685.6</v>
      </c>
      <c r="C3163" s="1" t="str">
        <v>EED119537</v>
      </c>
      <c r="D3163" s="2">
        <v>45926</v>
      </c>
      <c r="E3163" s="2">
        <v>45936</v>
      </c>
      <c r="F3163" s="1">
        <v>426102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8685.6</v>
      </c>
      <c r="N3163" s="1">
        <f t="shared" si="157"/>
        <v>8685.6</v>
      </c>
      <c r="O3163" s="1">
        <f t="shared" si="158"/>
        <v>0</v>
      </c>
    </row>
    <row r="3164" spans="1:15" x14ac:dyDescent="0.25">
      <c r="A3164" s="1" t="str">
        <v>BioLegend</v>
      </c>
      <c r="B3164" s="1">
        <v>15215.2</v>
      </c>
      <c r="C3164" s="1" t="str">
        <v>EED119537</v>
      </c>
      <c r="D3164" s="2">
        <v>45926</v>
      </c>
      <c r="E3164" s="2">
        <v>45936</v>
      </c>
      <c r="F3164" s="1">
        <v>427402</v>
      </c>
      <c r="G3164" s="1">
        <v>1</v>
      </c>
      <c r="H3164" s="1">
        <v>1</v>
      </c>
      <c r="I3164" s="1">
        <v>0</v>
      </c>
      <c r="J3164" s="1" t="str">
        <v>Delhi</v>
      </c>
      <c r="K3164" s="1">
        <v>0</v>
      </c>
      <c r="L3164" s="1"/>
      <c r="M3164" s="1">
        <f t="shared" si="156"/>
        <v>15215.2</v>
      </c>
      <c r="N3164" s="1">
        <f t="shared" si="157"/>
        <v>15215.2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430104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18788</v>
      </c>
      <c r="C3166" s="1" t="str">
        <v>EED119537</v>
      </c>
      <c r="D3166" s="2">
        <v>45926</v>
      </c>
      <c r="E3166" s="2">
        <v>45936</v>
      </c>
      <c r="F3166" s="1">
        <v>430604</v>
      </c>
      <c r="G3166" s="1">
        <v>1</v>
      </c>
      <c r="H3166" s="1">
        <v>1</v>
      </c>
      <c r="I3166" s="1">
        <v>0</v>
      </c>
      <c r="J3166" s="1" t="str">
        <v>Kolkata</v>
      </c>
      <c r="K3166" s="1">
        <v>0</v>
      </c>
      <c r="L3166" s="1"/>
      <c r="M3166" s="1">
        <f t="shared" si="156"/>
        <v>18788</v>
      </c>
      <c r="N3166" s="1">
        <f t="shared" si="157"/>
        <v>18788</v>
      </c>
      <c r="O3166" s="1">
        <f t="shared" si="158"/>
        <v>0</v>
      </c>
    </row>
    <row r="3167" spans="1:15" x14ac:dyDescent="0.25">
      <c r="A3167" s="1" t="str">
        <v>BioLegend</v>
      </c>
      <c r="B3167" s="1">
        <v>36762</v>
      </c>
      <c r="C3167" s="1" t="str">
        <v>EED119537</v>
      </c>
      <c r="D3167" s="2">
        <v>45926</v>
      </c>
      <c r="E3167" s="2">
        <v>45936</v>
      </c>
      <c r="F3167" s="1">
        <v>480019</v>
      </c>
      <c r="G3167" s="1">
        <v>1</v>
      </c>
      <c r="H3167" s="1">
        <v>1</v>
      </c>
      <c r="I3167" s="1">
        <v>0</v>
      </c>
      <c r="J3167" s="1" t="str">
        <v>Mumbai</v>
      </c>
      <c r="K3167" s="1">
        <v>0</v>
      </c>
      <c r="L3167" s="1"/>
      <c r="M3167" s="1">
        <f t="shared" si="156"/>
        <v>36762</v>
      </c>
      <c r="N3167" s="1">
        <f t="shared" si="157"/>
        <v>36762</v>
      </c>
      <c r="O3167" s="1">
        <f t="shared" si="158"/>
        <v>0</v>
      </c>
    </row>
    <row r="3168" spans="1:15" x14ac:dyDescent="0.25">
      <c r="A3168" s="1" t="str">
        <v>BioLegend</v>
      </c>
      <c r="B3168" s="1">
        <v>6776</v>
      </c>
      <c r="C3168" s="1" t="str">
        <v>EED119537</v>
      </c>
      <c r="D3168" s="2">
        <v>45926</v>
      </c>
      <c r="E3168" s="2">
        <v>45936</v>
      </c>
      <c r="F3168" s="1">
        <v>505808</v>
      </c>
      <c r="G3168" s="1">
        <v>1</v>
      </c>
      <c r="H3168" s="1">
        <v>1</v>
      </c>
      <c r="I3168" s="1">
        <v>0</v>
      </c>
      <c r="J3168" s="1" t="str">
        <v>Gujrat</v>
      </c>
      <c r="K3168" s="1">
        <v>0</v>
      </c>
      <c r="L3168" s="1"/>
      <c r="M3168" s="1">
        <f t="shared" si="156"/>
        <v>6776</v>
      </c>
      <c r="N3168" s="1">
        <f t="shared" si="157"/>
        <v>6776</v>
      </c>
      <c r="O3168" s="1">
        <f t="shared" si="158"/>
        <v>0</v>
      </c>
    </row>
    <row r="3169" spans="1:15" x14ac:dyDescent="0.25">
      <c r="A3169" s="1" t="str">
        <v>BioLegend</v>
      </c>
      <c r="B3169" s="1">
        <v>2710.4</v>
      </c>
      <c r="C3169" s="1" t="str">
        <v>EED119537</v>
      </c>
      <c r="D3169" s="2">
        <v>45926</v>
      </c>
      <c r="E3169" s="2">
        <v>45936</v>
      </c>
      <c r="F3169" s="1">
        <v>505809</v>
      </c>
      <c r="G3169" s="1">
        <v>1</v>
      </c>
      <c r="H3169" s="1">
        <v>1</v>
      </c>
      <c r="I3169" s="1">
        <v>0</v>
      </c>
      <c r="J3169" s="1" t="str">
        <v>Hyderabad</v>
      </c>
      <c r="K3169" s="1">
        <v>0</v>
      </c>
      <c r="L3169" s="1"/>
      <c r="M3169" s="1">
        <f t="shared" si="156"/>
        <v>2710.4</v>
      </c>
      <c r="N3169" s="1">
        <f t="shared" si="157"/>
        <v>2710.4</v>
      </c>
      <c r="O3169" s="1">
        <f t="shared" si="158"/>
        <v>0</v>
      </c>
    </row>
    <row r="3170" spans="1:15" x14ac:dyDescent="0.25">
      <c r="A3170" s="1" t="str">
        <v>BioLegend</v>
      </c>
      <c r="B3170" s="1">
        <v>20820.8</v>
      </c>
      <c r="C3170" s="1" t="str">
        <v>EED119537</v>
      </c>
      <c r="D3170" s="2">
        <v>45926</v>
      </c>
      <c r="E3170" s="2">
        <v>45936</v>
      </c>
      <c r="F3170" s="1">
        <v>516906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20820.8</v>
      </c>
      <c r="N3170" s="1">
        <f t="shared" si="157"/>
        <v>20820.8</v>
      </c>
      <c r="O3170" s="1">
        <f t="shared" si="158"/>
        <v>0</v>
      </c>
    </row>
    <row r="3171" spans="1:15" x14ac:dyDescent="0.25">
      <c r="A3171" s="1" t="str">
        <v>BioLegend</v>
      </c>
      <c r="B3171" s="1">
        <v>14106.400000000001</v>
      </c>
      <c r="C3171" s="1" t="str">
        <v>EED119537</v>
      </c>
      <c r="D3171" s="2">
        <v>45926</v>
      </c>
      <c r="E3171" s="2">
        <v>45936</v>
      </c>
      <c r="F3171" s="1">
        <v>577002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14106.400000000001</v>
      </c>
      <c r="N3171" s="1">
        <f t="shared" si="157"/>
        <v>14106.400000000001</v>
      </c>
      <c r="O3171" s="1">
        <f t="shared" si="158"/>
        <v>0</v>
      </c>
    </row>
    <row r="3172" spans="1:15" x14ac:dyDescent="0.25">
      <c r="A3172" s="1" t="str">
        <v>BioLegend</v>
      </c>
      <c r="B3172" s="1">
        <v>9055.2000000000007</v>
      </c>
      <c r="C3172" s="1" t="str">
        <v>EED119537</v>
      </c>
      <c r="D3172" s="2">
        <v>45926</v>
      </c>
      <c r="E3172" s="2">
        <v>45936</v>
      </c>
      <c r="F3172" s="1">
        <v>582302</v>
      </c>
      <c r="G3172" s="1">
        <v>1</v>
      </c>
      <c r="H3172" s="1">
        <v>1</v>
      </c>
      <c r="I3172" s="1">
        <v>0</v>
      </c>
      <c r="J3172" s="1" t="str">
        <v>Pune</v>
      </c>
      <c r="K3172" s="1">
        <v>0</v>
      </c>
      <c r="L3172" s="1"/>
      <c r="M3172" s="1">
        <f t="shared" si="156"/>
        <v>9055.2000000000007</v>
      </c>
      <c r="N3172" s="1">
        <f t="shared" si="157"/>
        <v>9055.2000000000007</v>
      </c>
      <c r="O3172" s="1">
        <f t="shared" si="158"/>
        <v>0</v>
      </c>
    </row>
    <row r="3173" spans="1:15" x14ac:dyDescent="0.25">
      <c r="A3173" s="1" t="str">
        <v>BioLegend</v>
      </c>
      <c r="B3173" s="1">
        <v>6221.6</v>
      </c>
      <c r="C3173" s="1" t="str">
        <v>EED119537</v>
      </c>
      <c r="D3173" s="2">
        <v>45926</v>
      </c>
      <c r="E3173" s="2">
        <v>45936</v>
      </c>
      <c r="F3173" s="1">
        <v>643808</v>
      </c>
      <c r="G3173" s="1">
        <v>1</v>
      </c>
      <c r="H3173" s="1">
        <v>1</v>
      </c>
      <c r="I3173" s="1">
        <v>0</v>
      </c>
      <c r="J3173" s="1" t="str">
        <v>Hyderabad</v>
      </c>
      <c r="K3173" s="1">
        <v>0</v>
      </c>
      <c r="L3173" s="1"/>
      <c r="M3173" s="1">
        <f t="shared" si="156"/>
        <v>6221.6</v>
      </c>
      <c r="N3173" s="1">
        <f t="shared" si="157"/>
        <v>6221.6</v>
      </c>
      <c r="O3173" s="1">
        <f t="shared" si="158"/>
        <v>0</v>
      </c>
    </row>
    <row r="3174" spans="1:15" x14ac:dyDescent="0.25">
      <c r="A3174" s="1" t="str">
        <v>BioLegend</v>
      </c>
      <c r="B3174" s="1">
        <v>18048.8</v>
      </c>
      <c r="C3174" s="1" t="str">
        <v>EED119537</v>
      </c>
      <c r="D3174" s="2">
        <v>45926</v>
      </c>
      <c r="E3174" s="2">
        <v>45936</v>
      </c>
      <c r="F3174" s="1">
        <v>644702</v>
      </c>
      <c r="G3174" s="1">
        <v>1</v>
      </c>
      <c r="H3174" s="1">
        <v>1</v>
      </c>
      <c r="I3174" s="1">
        <v>0</v>
      </c>
      <c r="J3174" s="1" t="str">
        <v>Chandigarh</v>
      </c>
      <c r="K3174" s="1">
        <v>0</v>
      </c>
      <c r="L3174" s="1"/>
      <c r="M3174" s="1">
        <f t="shared" si="156"/>
        <v>18048.8</v>
      </c>
      <c r="N3174" s="1">
        <f t="shared" si="157"/>
        <v>18048.8</v>
      </c>
      <c r="O3174" s="1">
        <f t="shared" si="158"/>
        <v>0</v>
      </c>
    </row>
    <row r="3175" spans="1:15" x14ac:dyDescent="0.25">
      <c r="A3175" s="1" t="str">
        <v>BioLegend</v>
      </c>
      <c r="B3175" s="1">
        <v>19896.8</v>
      </c>
      <c r="C3175" s="1" t="str">
        <v>EED119537</v>
      </c>
      <c r="D3175" s="2">
        <v>45926</v>
      </c>
      <c r="E3175" s="2">
        <v>45936</v>
      </c>
      <c r="F3175" s="1">
        <v>651002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19896.8</v>
      </c>
      <c r="N3175" s="1">
        <f t="shared" si="157"/>
        <v>19896.8</v>
      </c>
      <c r="O3175" s="1">
        <f t="shared" si="158"/>
        <v>0</v>
      </c>
    </row>
    <row r="3176" spans="1:15" x14ac:dyDescent="0.25">
      <c r="A3176" s="1" t="str">
        <v>BioLegend</v>
      </c>
      <c r="B3176" s="1">
        <v>12012</v>
      </c>
      <c r="C3176" s="1" t="str">
        <v>EED119537</v>
      </c>
      <c r="D3176" s="2">
        <v>45926</v>
      </c>
      <c r="E3176" s="2">
        <v>45936</v>
      </c>
      <c r="F3176" s="1">
        <v>653813</v>
      </c>
      <c r="G3176" s="1">
        <v>1</v>
      </c>
      <c r="H3176" s="1">
        <v>1</v>
      </c>
      <c r="I3176" s="1">
        <v>0</v>
      </c>
      <c r="J3176" s="1" t="str">
        <v>Kolkata</v>
      </c>
      <c r="K3176" s="1">
        <v>0</v>
      </c>
      <c r="L3176" s="1"/>
      <c r="M3176" s="1">
        <f t="shared" si="156"/>
        <v>12012</v>
      </c>
      <c r="N3176" s="1">
        <f t="shared" si="157"/>
        <v>12012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691502</v>
      </c>
      <c r="G3177" s="1">
        <v>1</v>
      </c>
      <c r="H3177" s="1">
        <v>1</v>
      </c>
      <c r="I3177" s="1">
        <v>0</v>
      </c>
      <c r="J3177" s="1" t="str">
        <v>Mumbai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15584.8</v>
      </c>
      <c r="C3178" s="1" t="str">
        <v>EED119537</v>
      </c>
      <c r="D3178" s="2">
        <v>45926</v>
      </c>
      <c r="E3178" s="2">
        <v>45936</v>
      </c>
      <c r="F3178" s="1">
        <v>692802</v>
      </c>
      <c r="G3178" s="1">
        <v>1</v>
      </c>
      <c r="H3178" s="1">
        <v>1</v>
      </c>
      <c r="I3178" s="1">
        <v>0</v>
      </c>
      <c r="J3178" s="1" t="str">
        <v>Pune</v>
      </c>
      <c r="K3178" s="1">
        <v>0</v>
      </c>
      <c r="L3178" s="1"/>
      <c r="M3178" s="1">
        <f t="shared" si="156"/>
        <v>15584.8</v>
      </c>
      <c r="N3178" s="1">
        <f t="shared" si="157"/>
        <v>15584.8</v>
      </c>
      <c r="O3178" s="1">
        <f t="shared" si="158"/>
        <v>0</v>
      </c>
    </row>
    <row r="3179" spans="1:15" x14ac:dyDescent="0.25">
      <c r="A3179" s="1" t="str">
        <v>BioLegend</v>
      </c>
      <c r="B3179" s="1">
        <v>17679.2</v>
      </c>
      <c r="C3179" s="1" t="str">
        <v>EED119537</v>
      </c>
      <c r="D3179" s="2">
        <v>45926</v>
      </c>
      <c r="E3179" s="2">
        <v>45936</v>
      </c>
      <c r="F3179" s="1">
        <v>693504</v>
      </c>
      <c r="G3179" s="1">
        <v>1</v>
      </c>
      <c r="H3179" s="1">
        <v>1</v>
      </c>
      <c r="I3179" s="1">
        <v>0</v>
      </c>
      <c r="J3179" s="1" t="str">
        <v>Delhi</v>
      </c>
      <c r="K3179" s="1">
        <v>0</v>
      </c>
      <c r="L3179" s="1"/>
      <c r="M3179" s="1">
        <f t="shared" si="156"/>
        <v>17679.2</v>
      </c>
      <c r="N3179" s="1">
        <f t="shared" si="157"/>
        <v>17679.2</v>
      </c>
      <c r="O3179" s="1">
        <f t="shared" si="158"/>
        <v>0</v>
      </c>
    </row>
    <row r="3180" spans="1:15" x14ac:dyDescent="0.25">
      <c r="A3180" s="1" t="str">
        <v>BioLegend</v>
      </c>
      <c r="B3180" s="1">
        <v>24393.599999999999</v>
      </c>
      <c r="C3180" s="1" t="str">
        <v>EED119537</v>
      </c>
      <c r="D3180" s="2">
        <v>45926</v>
      </c>
      <c r="E3180" s="2">
        <v>45936</v>
      </c>
      <c r="F3180" s="1">
        <v>696806</v>
      </c>
      <c r="G3180" s="1">
        <v>1</v>
      </c>
      <c r="H3180" s="1">
        <v>1</v>
      </c>
      <c r="I3180" s="1">
        <v>0</v>
      </c>
      <c r="J3180" s="1" t="str">
        <v>Kolkata</v>
      </c>
      <c r="K3180" s="1">
        <v>0</v>
      </c>
      <c r="L3180" s="1"/>
      <c r="M3180" s="1">
        <f t="shared" si="156"/>
        <v>24393.599999999999</v>
      </c>
      <c r="N3180" s="1">
        <f t="shared" si="157"/>
        <v>24393.599999999999</v>
      </c>
      <c r="O3180" s="1">
        <f t="shared" si="158"/>
        <v>0</v>
      </c>
    </row>
    <row r="3181" spans="1:15" x14ac:dyDescent="0.25">
      <c r="A3181" s="1" t="str">
        <v>BioLegend</v>
      </c>
      <c r="B3181" s="1">
        <v>24024</v>
      </c>
      <c r="C3181" s="1" t="str">
        <v>EED119537</v>
      </c>
      <c r="D3181" s="2">
        <v>45926</v>
      </c>
      <c r="E3181" s="2">
        <v>45936</v>
      </c>
      <c r="F3181" s="1">
        <v>696814</v>
      </c>
      <c r="G3181" s="1">
        <v>1</v>
      </c>
      <c r="H3181" s="1">
        <v>1</v>
      </c>
      <c r="I3181" s="1">
        <v>0</v>
      </c>
      <c r="J3181" s="1" t="str">
        <v>Bhuvneshwar</v>
      </c>
      <c r="K3181" s="1">
        <v>0</v>
      </c>
      <c r="L3181" s="1"/>
      <c r="M3181" s="1">
        <f t="shared" si="156"/>
        <v>24024</v>
      </c>
      <c r="N3181" s="1">
        <f t="shared" si="157"/>
        <v>24024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740153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740154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740155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740156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740157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740158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740159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740161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18110.400000000001</v>
      </c>
      <c r="C3190" s="1" t="str">
        <v>EED119537</v>
      </c>
      <c r="D3190" s="2">
        <v>45926</v>
      </c>
      <c r="E3190" s="2">
        <v>45936</v>
      </c>
      <c r="F3190" s="1">
        <v>740165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18110.400000000001</v>
      </c>
      <c r="N3190" s="1">
        <f t="shared" si="157"/>
        <v>18110.400000000001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740368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3634.3999999999996</v>
      </c>
      <c r="C3192" s="1" t="str">
        <v>EED119537</v>
      </c>
      <c r="D3192" s="2">
        <v>45926</v>
      </c>
      <c r="E3192" s="2">
        <v>45936</v>
      </c>
      <c r="F3192" s="1">
        <v>740371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3634.3999999999996</v>
      </c>
      <c r="N3192" s="1">
        <f t="shared" si="157"/>
        <v>3634.3999999999996</v>
      </c>
      <c r="O3192" s="1">
        <f t="shared" si="158"/>
        <v>0</v>
      </c>
    </row>
    <row r="3193" spans="1:15" x14ac:dyDescent="0.25">
      <c r="A3193" s="1" t="str">
        <v>BioLegend</v>
      </c>
      <c r="B3193" s="1">
        <v>7268.7999999999993</v>
      </c>
      <c r="C3193" s="1" t="str">
        <v>EED119537</v>
      </c>
      <c r="D3193" s="2">
        <v>45926</v>
      </c>
      <c r="E3193" s="2">
        <v>45936</v>
      </c>
      <c r="F3193" s="1">
        <v>740373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7268.7999999999993</v>
      </c>
      <c r="N3193" s="1">
        <f t="shared" si="157"/>
        <v>7268.7999999999993</v>
      </c>
      <c r="O3193" s="1">
        <f t="shared" si="158"/>
        <v>0</v>
      </c>
    </row>
    <row r="3194" spans="1:15" x14ac:dyDescent="0.25">
      <c r="A3194" s="1" t="str">
        <v>BioLegend</v>
      </c>
      <c r="B3194" s="1">
        <v>431.19999999999993</v>
      </c>
      <c r="C3194" s="1" t="str">
        <v>EED119537</v>
      </c>
      <c r="D3194" s="2">
        <v>45926</v>
      </c>
      <c r="E3194" s="2">
        <v>45936</v>
      </c>
      <c r="F3194" s="1">
        <v>740379</v>
      </c>
      <c r="G3194" s="1">
        <v>1</v>
      </c>
      <c r="H3194" s="1">
        <v>0</v>
      </c>
      <c r="I3194" s="1">
        <v>1</v>
      </c>
      <c r="J3194" s="1" t="str">
        <v>Unknown</v>
      </c>
      <c r="K3194" s="1" t="str">
        <v>Mohan sir,(Sample) Aurigine Onco</v>
      </c>
      <c r="L3194" s="1"/>
      <c r="M3194" s="1">
        <f t="shared" si="156"/>
        <v>431.19999999999993</v>
      </c>
      <c r="N3194" s="1">
        <f t="shared" si="157"/>
        <v>0</v>
      </c>
      <c r="O3194" s="1">
        <f t="shared" si="158"/>
        <v>431.19999999999993</v>
      </c>
    </row>
    <row r="3195" spans="1:15" x14ac:dyDescent="0.25">
      <c r="A3195" s="1" t="str">
        <v>BioLegend</v>
      </c>
      <c r="B3195" s="1">
        <v>18110.400000000001</v>
      </c>
      <c r="C3195" s="1" t="str">
        <v>EED119537</v>
      </c>
      <c r="D3195" s="2">
        <v>45926</v>
      </c>
      <c r="E3195" s="2">
        <v>45936</v>
      </c>
      <c r="F3195" s="1">
        <v>740931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18110.400000000001</v>
      </c>
      <c r="N3195" s="1">
        <f t="shared" si="157"/>
        <v>18110.400000000001</v>
      </c>
      <c r="O3195" s="1">
        <f t="shared" si="158"/>
        <v>0</v>
      </c>
    </row>
    <row r="3196" spans="1:15" x14ac:dyDescent="0.25">
      <c r="A3196" s="1" t="str">
        <v>BioLegend</v>
      </c>
      <c r="B3196" s="1">
        <v>3634.3999999999996</v>
      </c>
      <c r="C3196" s="1" t="str">
        <v>EED119537</v>
      </c>
      <c r="D3196" s="2">
        <v>45926</v>
      </c>
      <c r="E3196" s="2">
        <v>45936</v>
      </c>
      <c r="F3196" s="1">
        <v>740932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3634.3999999999996</v>
      </c>
      <c r="N3196" s="1">
        <f t="shared" si="157"/>
        <v>3634.3999999999996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740936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740937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740939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740940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740941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740942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740943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7268.7999999999993</v>
      </c>
      <c r="C3204" s="1" t="str">
        <v>EED119537</v>
      </c>
      <c r="D3204" s="2">
        <v>45926</v>
      </c>
      <c r="E3204" s="2">
        <v>45936</v>
      </c>
      <c r="F3204" s="1">
        <v>740944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7268.7999999999993</v>
      </c>
      <c r="N3204" s="1">
        <f t="shared" si="157"/>
        <v>7268.7999999999993</v>
      </c>
      <c r="O3204" s="1">
        <f t="shared" si="158"/>
        <v>0</v>
      </c>
    </row>
    <row r="3205" spans="1:15" x14ac:dyDescent="0.25">
      <c r="A3205" s="1" t="str">
        <v>BioLegend</v>
      </c>
      <c r="B3205" s="1">
        <v>108477.6</v>
      </c>
      <c r="C3205" s="1" t="str">
        <v>EED119537</v>
      </c>
      <c r="D3205" s="2">
        <v>45926</v>
      </c>
      <c r="E3205" s="2">
        <v>45936</v>
      </c>
      <c r="F3205" s="1">
        <v>741024</v>
      </c>
      <c r="G3205" s="1">
        <v>1</v>
      </c>
      <c r="H3205" s="1">
        <v>1</v>
      </c>
      <c r="I3205" s="1">
        <v>0</v>
      </c>
      <c r="J3205" s="1" t="str">
        <v>Gujrat</v>
      </c>
      <c r="K3205" s="1">
        <v>0</v>
      </c>
      <c r="L3205" s="1"/>
      <c r="M3205" s="1">
        <f t="shared" si="156"/>
        <v>108477.6</v>
      </c>
      <c r="N3205" s="1">
        <f t="shared" si="157"/>
        <v>108477.6</v>
      </c>
      <c r="O3205" s="1">
        <f t="shared" si="158"/>
        <v>0</v>
      </c>
    </row>
    <row r="3206" spans="1:15" x14ac:dyDescent="0.25">
      <c r="A3206" s="1" t="str">
        <v>BioLegend</v>
      </c>
      <c r="B3206" s="1">
        <v>65111.199999999997</v>
      </c>
      <c r="C3206" s="1" t="str">
        <v>EED119537</v>
      </c>
      <c r="D3206" s="2">
        <v>45926</v>
      </c>
      <c r="E3206" s="2">
        <v>45936</v>
      </c>
      <c r="F3206" s="1">
        <v>741032</v>
      </c>
      <c r="G3206" s="1">
        <v>1</v>
      </c>
      <c r="H3206" s="1">
        <v>1</v>
      </c>
      <c r="I3206" s="1">
        <v>0</v>
      </c>
      <c r="J3206" s="1" t="str">
        <v>Banglore</v>
      </c>
      <c r="K3206" s="1">
        <v>0</v>
      </c>
      <c r="L3206" s="1"/>
      <c r="M3206" s="1">
        <f t="shared" si="156"/>
        <v>65111.199999999997</v>
      </c>
      <c r="N3206" s="1">
        <f t="shared" si="157"/>
        <v>65111.199999999997</v>
      </c>
      <c r="O3206" s="1">
        <f t="shared" si="158"/>
        <v>0</v>
      </c>
    </row>
    <row r="3207" spans="1:15" x14ac:dyDescent="0.25">
      <c r="A3207" s="1" t="str">
        <v>BioLegend</v>
      </c>
      <c r="B3207" s="1">
        <v>7268.7999999999993</v>
      </c>
      <c r="C3207" s="1" t="str">
        <v>EED119537</v>
      </c>
      <c r="D3207" s="2">
        <v>45926</v>
      </c>
      <c r="E3207" s="2">
        <v>45936</v>
      </c>
      <c r="F3207" s="1">
        <v>741110</v>
      </c>
      <c r="G3207" s="1">
        <v>1</v>
      </c>
      <c r="H3207" s="1">
        <v>0</v>
      </c>
      <c r="I3207" s="1">
        <v>1</v>
      </c>
      <c r="J3207" s="1" t="str">
        <v>Unknown</v>
      </c>
      <c r="K3207" s="1" t="str">
        <v>Mohan sir,(Sample) Aurigine Onco</v>
      </c>
      <c r="L3207" s="1"/>
      <c r="M3207" s="1">
        <f t="shared" si="156"/>
        <v>7268.7999999999993</v>
      </c>
      <c r="N3207" s="1">
        <f t="shared" si="157"/>
        <v>0</v>
      </c>
      <c r="O3207" s="1">
        <f t="shared" si="158"/>
        <v>7268.7999999999993</v>
      </c>
    </row>
    <row r="3208" spans="1:15" x14ac:dyDescent="0.25">
      <c r="A3208" s="1" t="str">
        <v>BioLegend</v>
      </c>
      <c r="B3208" s="1">
        <v>108477.6</v>
      </c>
      <c r="C3208" s="1" t="str">
        <v>EED119537</v>
      </c>
      <c r="D3208" s="2">
        <v>45926</v>
      </c>
      <c r="E3208" s="2">
        <v>45936</v>
      </c>
      <c r="F3208" s="1">
        <v>741335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108477.6</v>
      </c>
      <c r="N3208" s="1">
        <f t="shared" si="157"/>
        <v>108477.6</v>
      </c>
      <c r="O3208" s="1">
        <f t="shared" si="158"/>
        <v>0</v>
      </c>
    </row>
    <row r="3209" spans="1:15" x14ac:dyDescent="0.25">
      <c r="A3209" s="1" t="str">
        <v>BioLegend</v>
      </c>
      <c r="B3209" s="1">
        <v>9055.2000000000007</v>
      </c>
      <c r="C3209" s="1" t="str">
        <v>EED119537</v>
      </c>
      <c r="D3209" s="2">
        <v>45926</v>
      </c>
      <c r="E3209" s="2">
        <v>45936</v>
      </c>
      <c r="F3209" s="1">
        <v>824805</v>
      </c>
      <c r="G3209" s="1">
        <v>1</v>
      </c>
      <c r="H3209" s="1">
        <v>1</v>
      </c>
      <c r="I3209" s="1">
        <v>0</v>
      </c>
      <c r="J3209" s="1" t="str">
        <v>Pune</v>
      </c>
      <c r="K3209" s="1">
        <v>0</v>
      </c>
      <c r="L3209" s="1"/>
      <c r="M3209" s="1">
        <f t="shared" si="156"/>
        <v>9055.2000000000007</v>
      </c>
      <c r="N3209" s="1">
        <f t="shared" si="157"/>
        <v>9055.2000000000007</v>
      </c>
      <c r="O3209" s="1">
        <f t="shared" si="158"/>
        <v>0</v>
      </c>
    </row>
    <row r="3210" spans="1:15" x14ac:dyDescent="0.25">
      <c r="A3210" s="1" t="str">
        <v>BioLegend</v>
      </c>
      <c r="B3210" s="1">
        <v>6221.6</v>
      </c>
      <c r="C3210" s="1" t="str">
        <v>EED119537</v>
      </c>
      <c r="D3210" s="2">
        <v>45926</v>
      </c>
      <c r="E3210" s="2">
        <v>45936</v>
      </c>
      <c r="F3210" s="1">
        <v>935101</v>
      </c>
      <c r="G3210" s="1">
        <v>1</v>
      </c>
      <c r="H3210" s="1">
        <v>1</v>
      </c>
      <c r="I3210" s="1">
        <v>0</v>
      </c>
      <c r="J3210" s="1" t="str">
        <v>Kanpur</v>
      </c>
      <c r="K3210" s="1">
        <v>0</v>
      </c>
      <c r="L3210" s="1"/>
      <c r="M3210" s="1">
        <f t="shared" si="156"/>
        <v>6221.6</v>
      </c>
      <c r="N3210" s="1">
        <f t="shared" si="157"/>
        <v>6221.6</v>
      </c>
      <c r="O3210" s="1">
        <f t="shared" si="158"/>
        <v>0</v>
      </c>
    </row>
    <row r="3211" spans="1:15" x14ac:dyDescent="0.25">
      <c r="A3211" s="1" t="str">
        <v>BioLegend</v>
      </c>
      <c r="B3211" s="1">
        <v>25080</v>
      </c>
      <c r="C3211" s="1" t="str">
        <v>EED119537</v>
      </c>
      <c r="D3211" s="2">
        <v>45926</v>
      </c>
      <c r="E3211" s="2">
        <v>45936</v>
      </c>
      <c r="F3211" s="1">
        <v>307646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75240</v>
      </c>
      <c r="N3211" s="1">
        <f t="shared" si="157"/>
        <v>75240</v>
      </c>
      <c r="O3211" s="1">
        <f t="shared" si="158"/>
        <v>0</v>
      </c>
    </row>
    <row r="3212" spans="1:15" x14ac:dyDescent="0.25">
      <c r="A3212" s="1" t="str">
        <v>BioLegend</v>
      </c>
      <c r="B3212" s="1">
        <v>28710</v>
      </c>
      <c r="C3212" s="1" t="str">
        <v>EED119537</v>
      </c>
      <c r="D3212" s="2">
        <v>45926</v>
      </c>
      <c r="E3212" s="2">
        <v>45936</v>
      </c>
      <c r="F3212" s="1">
        <v>313238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86130</v>
      </c>
      <c r="N3212" s="1">
        <f t="shared" si="157"/>
        <v>86130</v>
      </c>
      <c r="O3212" s="1">
        <f t="shared" si="158"/>
        <v>0</v>
      </c>
    </row>
    <row r="3213" spans="1:15" x14ac:dyDescent="0.25">
      <c r="A3213" s="1" t="str">
        <v>BioLegend</v>
      </c>
      <c r="B3213" s="1">
        <v>28314</v>
      </c>
      <c r="C3213" s="1" t="str">
        <v>EED119537</v>
      </c>
      <c r="D3213" s="2">
        <v>45926</v>
      </c>
      <c r="E3213" s="2">
        <v>45936</v>
      </c>
      <c r="F3213" s="1">
        <v>337238</v>
      </c>
      <c r="G3213" s="1">
        <v>3</v>
      </c>
      <c r="H3213" s="1">
        <v>3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84942</v>
      </c>
      <c r="N3213" s="1">
        <f t="shared" si="157"/>
        <v>84942</v>
      </c>
      <c r="O3213" s="1">
        <f t="shared" si="158"/>
        <v>0</v>
      </c>
    </row>
    <row r="3214" spans="1:15" x14ac:dyDescent="0.25">
      <c r="A3214" s="1" t="str">
        <v>BioLegend</v>
      </c>
      <c r="B3214" s="1">
        <v>29436</v>
      </c>
      <c r="C3214" s="1" t="str">
        <v>EED119537</v>
      </c>
      <c r="D3214" s="2">
        <v>45926</v>
      </c>
      <c r="E3214" s="2">
        <v>45936</v>
      </c>
      <c r="F3214" s="1">
        <v>306026</v>
      </c>
      <c r="G3214" s="1">
        <v>4</v>
      </c>
      <c r="H3214" s="1">
        <v>4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117744</v>
      </c>
      <c r="N3214" s="1">
        <f t="shared" ref="N3214:N3245" si="160">H3214*B3214</f>
        <v>117744</v>
      </c>
      <c r="O3214" s="1">
        <f t="shared" ref="O3214:O3245" si="161">I3214*B3214</f>
        <v>0</v>
      </c>
    </row>
    <row r="3215" spans="1:15" x14ac:dyDescent="0.25">
      <c r="A3215" s="1" t="str">
        <v>BioLegend</v>
      </c>
      <c r="B3215" s="1">
        <v>26862</v>
      </c>
      <c r="C3215" s="1" t="str">
        <v>EED119537</v>
      </c>
      <c r="D3215" s="2">
        <v>45926</v>
      </c>
      <c r="E3215" s="2">
        <v>45936</v>
      </c>
      <c r="F3215" s="1">
        <v>318340</v>
      </c>
      <c r="G3215" s="1">
        <v>7</v>
      </c>
      <c r="H3215" s="1">
        <v>7</v>
      </c>
      <c r="I3215" s="1">
        <v>0</v>
      </c>
      <c r="J3215" s="1" t="str">
        <v>Mumbai</v>
      </c>
      <c r="K3215" s="1">
        <v>0</v>
      </c>
      <c r="L3215" s="1"/>
      <c r="M3215" s="1">
        <f t="shared" si="159"/>
        <v>188034</v>
      </c>
      <c r="N3215" s="1">
        <f t="shared" si="160"/>
        <v>188034</v>
      </c>
      <c r="O3215" s="1">
        <f t="shared" si="161"/>
        <v>0</v>
      </c>
    </row>
    <row r="3216" spans="1:15" x14ac:dyDescent="0.25">
      <c r="A3216" s="1" t="str">
        <v>BPS</v>
      </c>
      <c r="B3216" s="1">
        <v>91300</v>
      </c>
      <c r="C3216" s="1" t="str">
        <v>INV77413/25-26</v>
      </c>
      <c r="D3216" s="2">
        <v>45933</v>
      </c>
      <c r="E3216" s="2">
        <v>45937</v>
      </c>
      <c r="F3216" s="1" t="str">
        <v>50515-2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182600</v>
      </c>
      <c r="N3216" s="1">
        <f t="shared" si="160"/>
        <v>182600</v>
      </c>
      <c r="O3216" s="1">
        <f t="shared" si="161"/>
        <v>0</v>
      </c>
    </row>
    <row r="3217" spans="1:15" x14ac:dyDescent="0.25">
      <c r="A3217" s="1" t="str">
        <v>BPS</v>
      </c>
      <c r="B3217" s="1">
        <v>48400</v>
      </c>
      <c r="C3217" s="1" t="str">
        <v>INV77413/25-26</v>
      </c>
      <c r="D3217" s="2">
        <v>45933</v>
      </c>
      <c r="E3217" s="2">
        <v>45937</v>
      </c>
      <c r="F3217" s="1">
        <v>50108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96800</v>
      </c>
      <c r="N3217" s="1">
        <f t="shared" si="160"/>
        <v>96800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 t="str">
        <v>50611-2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84480</v>
      </c>
      <c r="C3219" s="1" t="str">
        <v>INV77413/25-26</v>
      </c>
      <c r="D3219" s="2">
        <v>45933</v>
      </c>
      <c r="E3219" s="2">
        <v>45937</v>
      </c>
      <c r="F3219" s="1" t="str">
        <v>50414-2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168960</v>
      </c>
      <c r="N3219" s="1">
        <f t="shared" si="160"/>
        <v>168960</v>
      </c>
      <c r="O3219" s="1">
        <f t="shared" si="161"/>
        <v>0</v>
      </c>
    </row>
    <row r="3220" spans="1:15" x14ac:dyDescent="0.25">
      <c r="A3220" s="1" t="str">
        <v>BPS</v>
      </c>
      <c r="B3220" s="1">
        <v>50820</v>
      </c>
      <c r="C3220" s="1" t="str">
        <v>INV77413/25-26</v>
      </c>
      <c r="D3220" s="2">
        <v>45933</v>
      </c>
      <c r="E3220" s="2">
        <v>45937</v>
      </c>
      <c r="F3220" s="1">
        <v>79838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101640</v>
      </c>
      <c r="N3220" s="1">
        <f t="shared" si="160"/>
        <v>101640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 t="str">
        <v>50510-2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91300</v>
      </c>
      <c r="C3222" s="1" t="str">
        <v>INV77413/25-26</v>
      </c>
      <c r="D3222" s="2">
        <v>45933</v>
      </c>
      <c r="E3222" s="2">
        <v>45937</v>
      </c>
      <c r="F3222" s="1">
        <v>50516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182600</v>
      </c>
      <c r="N3222" s="1">
        <f t="shared" si="160"/>
        <v>182600</v>
      </c>
      <c r="O3222" s="1">
        <f t="shared" si="161"/>
        <v>0</v>
      </c>
    </row>
    <row r="3223" spans="1:15" x14ac:dyDescent="0.25">
      <c r="A3223" s="1" t="str">
        <v>BPS</v>
      </c>
      <c r="B3223" s="1">
        <v>84480</v>
      </c>
      <c r="C3223" s="1" t="str">
        <v>INV77413/25-26</v>
      </c>
      <c r="D3223" s="2">
        <v>45933</v>
      </c>
      <c r="E3223" s="2">
        <v>45937</v>
      </c>
      <c r="F3223" s="1" t="str">
        <v>50416-2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168960</v>
      </c>
      <c r="N3223" s="1">
        <f t="shared" si="160"/>
        <v>168960</v>
      </c>
      <c r="O3223" s="1">
        <f t="shared" si="161"/>
        <v>0</v>
      </c>
    </row>
    <row r="3224" spans="1:15" x14ac:dyDescent="0.25">
      <c r="A3224" s="1" t="str">
        <v>BPS</v>
      </c>
      <c r="B3224" s="1">
        <v>41580</v>
      </c>
      <c r="C3224" s="1" t="str">
        <v>INV77413/25-26</v>
      </c>
      <c r="D3224" s="2">
        <v>45933</v>
      </c>
      <c r="E3224" s="2">
        <v>45937</v>
      </c>
      <c r="F3224" s="1">
        <v>79315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83160</v>
      </c>
      <c r="N3224" s="1">
        <f t="shared" si="160"/>
        <v>83160</v>
      </c>
      <c r="O3224" s="1">
        <f t="shared" si="161"/>
        <v>0</v>
      </c>
    </row>
    <row r="3225" spans="1:15" x14ac:dyDescent="0.25">
      <c r="A3225" s="1" t="str">
        <v>BPS</v>
      </c>
      <c r="B3225" s="1">
        <v>39820</v>
      </c>
      <c r="C3225" s="1" t="str">
        <v>INV77413/25-26</v>
      </c>
      <c r="D3225" s="2">
        <v>45933</v>
      </c>
      <c r="E3225" s="2">
        <v>45937</v>
      </c>
      <c r="F3225" s="1">
        <v>79282</v>
      </c>
      <c r="G3225" s="1">
        <v>2</v>
      </c>
      <c r="H3225" s="1">
        <v>2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79640</v>
      </c>
      <c r="N3225" s="1">
        <f t="shared" si="160"/>
        <v>79640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>
        <v>50202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BPS</v>
      </c>
      <c r="B3227" s="1">
        <v>26840</v>
      </c>
      <c r="C3227" s="1" t="str">
        <v>INV77413/25-26</v>
      </c>
      <c r="D3227" s="2">
        <v>45933</v>
      </c>
      <c r="E3227" s="2">
        <v>45937</v>
      </c>
      <c r="F3227" s="1" t="str">
        <v>50201-ACC2</v>
      </c>
      <c r="G3227" s="1">
        <v>1</v>
      </c>
      <c r="H3227" s="1">
        <v>1</v>
      </c>
      <c r="I3227" s="1">
        <v>0</v>
      </c>
      <c r="J3227" s="1" t="str">
        <v>Kolkata</v>
      </c>
      <c r="K3227" s="1">
        <v>0</v>
      </c>
      <c r="L3227" s="1"/>
      <c r="M3227" s="1">
        <f t="shared" si="159"/>
        <v>26840</v>
      </c>
      <c r="N3227" s="1">
        <f t="shared" si="160"/>
        <v>26840</v>
      </c>
      <c r="O3227" s="1">
        <f t="shared" si="161"/>
        <v>0</v>
      </c>
    </row>
    <row r="3228" spans="1:15" x14ac:dyDescent="0.25">
      <c r="A3228" s="1" t="str">
        <v>DHARMACON</v>
      </c>
      <c r="B3228" s="1">
        <v>32912</v>
      </c>
      <c r="C3228" s="1" t="str">
        <v>O092325IN3313857G</v>
      </c>
      <c r="D3228" s="2">
        <v>45926</v>
      </c>
      <c r="E3228" s="2">
        <v>45937</v>
      </c>
      <c r="F3228" s="1" t="str">
        <v>L-010854-00-0005</v>
      </c>
      <c r="G3228" s="1">
        <v>2</v>
      </c>
      <c r="H3228" s="1">
        <v>2</v>
      </c>
      <c r="I3228" s="1">
        <v>0</v>
      </c>
      <c r="J3228" s="1" t="str">
        <v>Hyderabad</v>
      </c>
      <c r="K3228" s="1">
        <v>0</v>
      </c>
      <c r="L3228" s="1"/>
      <c r="M3228" s="1">
        <f t="shared" si="159"/>
        <v>65824</v>
      </c>
      <c r="N3228" s="1">
        <f t="shared" si="160"/>
        <v>65824</v>
      </c>
      <c r="O3228" s="1">
        <f t="shared" si="161"/>
        <v>0</v>
      </c>
    </row>
    <row r="3229" spans="1:15" x14ac:dyDescent="0.25">
      <c r="A3229" s="1" t="str">
        <v>DHARMACON</v>
      </c>
      <c r="B3229" s="1">
        <v>1936</v>
      </c>
      <c r="C3229" s="1" t="str">
        <v>O092325IN3313857G</v>
      </c>
      <c r="D3229" s="2">
        <v>45926</v>
      </c>
      <c r="E3229" s="2">
        <v>45937</v>
      </c>
      <c r="F3229" s="1" t="str">
        <v>B-003000-WB-100</v>
      </c>
      <c r="G3229" s="1">
        <v>5</v>
      </c>
      <c r="H3229" s="1">
        <v>0</v>
      </c>
      <c r="I3229" s="1">
        <v>5</v>
      </c>
      <c r="J3229" s="1" t="str">
        <v>STOCK</v>
      </c>
      <c r="K3229" s="1" t="str">
        <v>Stock</v>
      </c>
      <c r="L3229" s="1"/>
      <c r="M3229" s="1">
        <f t="shared" si="159"/>
        <v>9680</v>
      </c>
      <c r="N3229" s="1">
        <f t="shared" si="160"/>
        <v>0</v>
      </c>
      <c r="O3229" s="1">
        <f t="shared" si="161"/>
        <v>9680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CTM-1172738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CTM-1172741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CTM-1172744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67500.399999999994</v>
      </c>
      <c r="C3233" s="1" t="str">
        <v>O092325IN3313857G</v>
      </c>
      <c r="D3233" s="2">
        <v>45926</v>
      </c>
      <c r="E3233" s="2">
        <v>45937</v>
      </c>
      <c r="F3233" s="1" t="str">
        <v>CTM-1172745</v>
      </c>
      <c r="G3233" s="1">
        <v>1</v>
      </c>
      <c r="H3233" s="1">
        <v>1</v>
      </c>
      <c r="I3233" s="1">
        <v>0</v>
      </c>
      <c r="J3233" s="1" t="str">
        <v>Mumbai</v>
      </c>
      <c r="K3233" s="1">
        <v>0</v>
      </c>
      <c r="L3233" s="1"/>
      <c r="M3233" s="1">
        <f t="shared" si="159"/>
        <v>67500.399999999994</v>
      </c>
      <c r="N3233" s="1">
        <f t="shared" si="160"/>
        <v>67500.399999999994</v>
      </c>
      <c r="O3233" s="1">
        <f t="shared" si="161"/>
        <v>0</v>
      </c>
    </row>
    <row r="3234" spans="1:15" x14ac:dyDescent="0.25">
      <c r="A3234" s="1" t="str">
        <v>DHARMACON</v>
      </c>
      <c r="B3234" s="1">
        <v>64768</v>
      </c>
      <c r="C3234" s="1" t="str">
        <v>O092325IN3313857G</v>
      </c>
      <c r="D3234" s="2">
        <v>45926</v>
      </c>
      <c r="E3234" s="2">
        <v>45937</v>
      </c>
      <c r="F3234" s="1" t="str">
        <v>G-CUSTOM-1189328</v>
      </c>
      <c r="G3234" s="1">
        <v>1</v>
      </c>
      <c r="H3234" s="1">
        <v>1</v>
      </c>
      <c r="I3234" s="1">
        <v>0</v>
      </c>
      <c r="J3234" s="1" t="str">
        <v>Bhopal</v>
      </c>
      <c r="K3234" s="1">
        <v>0</v>
      </c>
      <c r="L3234" s="1"/>
      <c r="M3234" s="1">
        <f t="shared" si="159"/>
        <v>64768</v>
      </c>
      <c r="N3234" s="1">
        <f t="shared" si="160"/>
        <v>64768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L-003534-00-0005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L-004266-00-0005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L-017367-00-0005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L-004236-00-0005</v>
      </c>
      <c r="G3238" s="1">
        <v>1</v>
      </c>
      <c r="H3238" s="1">
        <v>1</v>
      </c>
      <c r="I3238" s="1">
        <v>0</v>
      </c>
      <c r="J3238" s="1" t="str">
        <v>Bhuvneshwar</v>
      </c>
      <c r="K3238" s="1">
        <v>0</v>
      </c>
      <c r="L3238" s="1"/>
      <c r="M3238" s="1">
        <f t="shared" si="159"/>
        <v>32912</v>
      </c>
      <c r="N3238" s="1">
        <f t="shared" si="160"/>
        <v>32912</v>
      </c>
      <c r="O3238" s="1">
        <f t="shared" si="161"/>
        <v>0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L-019598-00-0005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Back Order (New Item)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L-013680-01-0005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Back Order (New Item)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L-012078-00-0005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Back Order (New Item)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L-003030-00-0005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Back Order (New Item)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L-004920-01-0005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Back Order (New Item)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L-003805-00-0005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Back Order (New Item)</v>
      </c>
      <c r="L3244" s="1"/>
      <c r="M3244" s="1">
        <f t="shared" si="159"/>
        <v>32912</v>
      </c>
      <c r="N3244" s="1">
        <f t="shared" si="160"/>
        <v>0</v>
      </c>
      <c r="O3244" s="1">
        <f t="shared" si="161"/>
        <v>32912</v>
      </c>
    </row>
    <row r="3245" spans="1:15" x14ac:dyDescent="0.25">
      <c r="A3245" s="1" t="str">
        <v>DHARMACON</v>
      </c>
      <c r="B3245" s="1">
        <v>16544</v>
      </c>
      <c r="C3245" s="1" t="str">
        <v>O092325IN3313857G</v>
      </c>
      <c r="D3245" s="2">
        <v>45926</v>
      </c>
      <c r="E3245" s="2">
        <v>45937</v>
      </c>
      <c r="F3245" s="1" t="str">
        <v>D-001810-10-05</v>
      </c>
      <c r="G3245" s="1">
        <v>1</v>
      </c>
      <c r="H3245" s="1">
        <v>0</v>
      </c>
      <c r="I3245" s="1">
        <v>1</v>
      </c>
      <c r="J3245" s="1" t="str">
        <v>Bhuvneshwar</v>
      </c>
      <c r="K3245" s="1" t="str">
        <v>Back Order (New Item)</v>
      </c>
      <c r="L3245" s="1"/>
      <c r="M3245" s="1">
        <f t="shared" si="159"/>
        <v>16544</v>
      </c>
      <c r="N3245" s="1">
        <f t="shared" si="160"/>
        <v>0</v>
      </c>
      <c r="O3245" s="1">
        <f t="shared" si="161"/>
        <v>16544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L-021086-00-0005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L-003936-00-0005</v>
      </c>
      <c r="G3247" s="1">
        <v>1</v>
      </c>
      <c r="H3247" s="1">
        <v>1</v>
      </c>
      <c r="I3247" s="1">
        <v>0</v>
      </c>
      <c r="J3247" s="1" t="str">
        <v>Bhuvneshwar</v>
      </c>
      <c r="K3247" s="1">
        <v>0</v>
      </c>
      <c r="L3247" s="1"/>
      <c r="M3247" s="1">
        <f t="shared" si="162"/>
        <v>32912</v>
      </c>
      <c r="N3247" s="1">
        <f t="shared" si="163"/>
        <v>32912</v>
      </c>
      <c r="O3247" s="1">
        <f t="shared" si="164"/>
        <v>0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L-015121-00-0005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32912</v>
      </c>
      <c r="C3249" s="1" t="str">
        <v>O092325IN3313857G</v>
      </c>
      <c r="D3249" s="2">
        <v>45926</v>
      </c>
      <c r="E3249" s="2">
        <v>45937</v>
      </c>
      <c r="F3249" s="1" t="str">
        <v>L-020165-00-0005</v>
      </c>
      <c r="G3249" s="1">
        <v>1</v>
      </c>
      <c r="H3249" s="1">
        <v>0</v>
      </c>
      <c r="I3249" s="1">
        <v>1</v>
      </c>
      <c r="J3249" s="1" t="str">
        <v>Banglore</v>
      </c>
      <c r="K3249" s="1" t="str">
        <v>Pending Purchase Order</v>
      </c>
      <c r="L3249" s="1"/>
      <c r="M3249" s="1">
        <f t="shared" si="162"/>
        <v>32912</v>
      </c>
      <c r="N3249" s="1">
        <f t="shared" si="163"/>
        <v>0</v>
      </c>
      <c r="O3249" s="1">
        <f t="shared" si="164"/>
        <v>32912</v>
      </c>
    </row>
    <row r="3250" spans="1:15" x14ac:dyDescent="0.25">
      <c r="A3250" s="1" t="str">
        <v>DHARMACON</v>
      </c>
      <c r="B3250" s="1">
        <v>32044.32</v>
      </c>
      <c r="C3250" s="1" t="str">
        <v>O092325IN3313857G</v>
      </c>
      <c r="D3250" s="2">
        <v>45926</v>
      </c>
      <c r="E3250" s="2">
        <v>45937</v>
      </c>
      <c r="F3250" s="1" t="str">
        <v>CTM-1192277</v>
      </c>
      <c r="G3250" s="1">
        <v>1</v>
      </c>
      <c r="H3250" s="1">
        <v>1</v>
      </c>
      <c r="I3250" s="1">
        <v>0</v>
      </c>
      <c r="J3250" s="1" t="str">
        <v>Banglore</v>
      </c>
      <c r="K3250" s="1">
        <v>0</v>
      </c>
      <c r="L3250" s="1"/>
      <c r="M3250" s="1">
        <f t="shared" si="162"/>
        <v>32044.32</v>
      </c>
      <c r="N3250" s="1">
        <f t="shared" si="163"/>
        <v>32044.32</v>
      </c>
      <c r="O3250" s="1">
        <f t="shared" si="164"/>
        <v>0</v>
      </c>
    </row>
    <row r="3251" spans="1:15" x14ac:dyDescent="0.25">
      <c r="A3251" s="1" t="str">
        <v>DHARMACON</v>
      </c>
      <c r="B3251" s="1">
        <v>17688</v>
      </c>
      <c r="C3251" s="1" t="str">
        <v>O092325IN3313857G</v>
      </c>
      <c r="D3251" s="2">
        <v>45926</v>
      </c>
      <c r="E3251" s="2">
        <v>45937</v>
      </c>
      <c r="F3251" s="1" t="str">
        <v>C-300632-03-0005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17688</v>
      </c>
      <c r="N3251" s="1">
        <f t="shared" si="163"/>
        <v>17688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L-062238-01-0005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L-017576-00-0005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32912</v>
      </c>
      <c r="C3254" s="1" t="str">
        <v>O092325IN3313857G</v>
      </c>
      <c r="D3254" s="2">
        <v>45926</v>
      </c>
      <c r="E3254" s="2">
        <v>45937</v>
      </c>
      <c r="F3254" s="1" t="str">
        <v>L-004435-00-0005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32912</v>
      </c>
      <c r="N3254" s="1">
        <f t="shared" si="163"/>
        <v>32912</v>
      </c>
      <c r="O3254" s="1">
        <f t="shared" si="164"/>
        <v>0</v>
      </c>
    </row>
    <row r="3255" spans="1:15" x14ac:dyDescent="0.25">
      <c r="A3255" s="1" t="str">
        <v>DHARMACON</v>
      </c>
      <c r="B3255" s="1">
        <v>9280.48</v>
      </c>
      <c r="C3255" s="1" t="str">
        <v>O092325IN3313857G</v>
      </c>
      <c r="D3255" s="2">
        <v>45926</v>
      </c>
      <c r="E3255" s="2">
        <v>45937</v>
      </c>
      <c r="F3255" s="1" t="str">
        <v>CTM-1192962</v>
      </c>
      <c r="G3255" s="1">
        <v>1</v>
      </c>
      <c r="H3255" s="1">
        <v>1</v>
      </c>
      <c r="I3255" s="1">
        <v>0</v>
      </c>
      <c r="J3255" s="1" t="str">
        <v>Pune</v>
      </c>
      <c r="K3255" s="1">
        <v>0</v>
      </c>
      <c r="L3255" s="1"/>
      <c r="M3255" s="1">
        <f t="shared" si="162"/>
        <v>9280.48</v>
      </c>
      <c r="N3255" s="1">
        <f t="shared" si="163"/>
        <v>9280.48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C-310681-01-0005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IH-310681-03-0005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C-311140-00-0005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IN-001005-01-05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IH-300512-08-0005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IH-300625-07-0005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17688</v>
      </c>
      <c r="C3262" s="1" t="str">
        <v>O092325IN3313857G</v>
      </c>
      <c r="D3262" s="2">
        <v>45926</v>
      </c>
      <c r="E3262" s="2">
        <v>45937</v>
      </c>
      <c r="F3262" s="1" t="str">
        <v>IH-300650-08-0005</v>
      </c>
      <c r="G3262" s="1">
        <v>1</v>
      </c>
      <c r="H3262" s="1">
        <v>1</v>
      </c>
      <c r="I3262" s="1">
        <v>0</v>
      </c>
      <c r="J3262" s="1" t="str">
        <v>Delhi</v>
      </c>
      <c r="K3262" s="1">
        <v>0</v>
      </c>
      <c r="L3262" s="1"/>
      <c r="M3262" s="1">
        <f t="shared" si="162"/>
        <v>17688</v>
      </c>
      <c r="N3262" s="1">
        <f t="shared" si="163"/>
        <v>17688</v>
      </c>
      <c r="O3262" s="1">
        <f t="shared" si="164"/>
        <v>0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4</v>
      </c>
      <c r="H3263" s="1">
        <v>0</v>
      </c>
      <c r="I3263" s="1">
        <v>4</v>
      </c>
      <c r="J3263" s="1" t="str">
        <v>STOCK</v>
      </c>
      <c r="K3263" s="1" t="str">
        <v>Stock</v>
      </c>
      <c r="L3263" s="1"/>
      <c r="M3263" s="1">
        <f t="shared" si="162"/>
        <v>66176</v>
      </c>
      <c r="N3263" s="1">
        <f t="shared" si="163"/>
        <v>0</v>
      </c>
      <c r="O3263" s="1">
        <f t="shared" si="164"/>
        <v>66176</v>
      </c>
    </row>
    <row r="3264" spans="1:15" x14ac:dyDescent="0.25">
      <c r="A3264" s="1" t="str">
        <v>DHARMACON</v>
      </c>
      <c r="B3264" s="1">
        <v>16544</v>
      </c>
      <c r="C3264" s="1" t="str">
        <v>O092325IN3313857G</v>
      </c>
      <c r="D3264" s="2">
        <v>45926</v>
      </c>
      <c r="E3264" s="2">
        <v>45937</v>
      </c>
      <c r="F3264" s="1" t="str">
        <v>D-001810-10-05</v>
      </c>
      <c r="G3264" s="1">
        <v>1</v>
      </c>
      <c r="H3264" s="1">
        <v>1</v>
      </c>
      <c r="I3264" s="1">
        <v>0</v>
      </c>
      <c r="J3264" s="1" t="str">
        <v>Banglore</v>
      </c>
      <c r="K3264" s="1">
        <v>0</v>
      </c>
      <c r="L3264" s="1"/>
      <c r="M3264" s="1">
        <f t="shared" si="162"/>
        <v>16544</v>
      </c>
      <c r="N3264" s="1">
        <f t="shared" si="163"/>
        <v>16544</v>
      </c>
      <c r="O3264" s="1">
        <f t="shared" si="164"/>
        <v>0</v>
      </c>
    </row>
    <row r="3265" spans="1:15" x14ac:dyDescent="0.25">
      <c r="A3265" s="1" t="str">
        <v>DHARMACON</v>
      </c>
      <c r="B3265" s="1">
        <v>17688</v>
      </c>
      <c r="C3265" s="1" t="str">
        <v>O092325IN3313857G</v>
      </c>
      <c r="D3265" s="2">
        <v>45926</v>
      </c>
      <c r="E3265" s="2">
        <v>45937</v>
      </c>
      <c r="F3265" s="1" t="str">
        <v>C-300643-03-0005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17688</v>
      </c>
      <c r="N3265" s="1">
        <f t="shared" si="163"/>
        <v>17688</v>
      </c>
      <c r="O3265" s="1">
        <f t="shared" si="164"/>
        <v>0</v>
      </c>
    </row>
    <row r="3266" spans="1:15" x14ac:dyDescent="0.25">
      <c r="A3266" s="1" t="str">
        <v>DHARMACON</v>
      </c>
      <c r="B3266" s="1">
        <v>32912</v>
      </c>
      <c r="C3266" s="1" t="str">
        <v>O092325IN3313857G</v>
      </c>
      <c r="D3266" s="2">
        <v>45926</v>
      </c>
      <c r="E3266" s="2">
        <v>45937</v>
      </c>
      <c r="F3266" s="1" t="str">
        <v>L-009922-00-0005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32912</v>
      </c>
      <c r="N3266" s="1">
        <f t="shared" si="163"/>
        <v>32912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L-009454-01-0005</v>
      </c>
      <c r="G3267" s="1">
        <v>1</v>
      </c>
      <c r="H3267" s="1">
        <v>1</v>
      </c>
      <c r="I3267" s="1">
        <v>0</v>
      </c>
      <c r="J3267" s="1" t="str">
        <v>Delhi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17688</v>
      </c>
      <c r="C3268" s="1" t="str">
        <v>O092325IN3313857G</v>
      </c>
      <c r="D3268" s="2">
        <v>45926</v>
      </c>
      <c r="E3268" s="2">
        <v>45937</v>
      </c>
      <c r="F3268" s="1" t="str">
        <v>IH-300632-05-0005</v>
      </c>
      <c r="G3268" s="1">
        <v>1</v>
      </c>
      <c r="H3268" s="1">
        <v>1</v>
      </c>
      <c r="I3268" s="1">
        <v>0</v>
      </c>
      <c r="J3268" s="1" t="str">
        <v>Noida</v>
      </c>
      <c r="K3268" s="1">
        <v>0</v>
      </c>
      <c r="L3268" s="1"/>
      <c r="M3268" s="1">
        <f t="shared" si="162"/>
        <v>17688</v>
      </c>
      <c r="N3268" s="1">
        <f t="shared" si="163"/>
        <v>17688</v>
      </c>
      <c r="O3268" s="1">
        <f t="shared" si="164"/>
        <v>0</v>
      </c>
    </row>
    <row r="3269" spans="1:15" x14ac:dyDescent="0.25">
      <c r="A3269" s="1" t="str">
        <v>DHARMACON</v>
      </c>
      <c r="B3269" s="1">
        <v>32912</v>
      </c>
      <c r="C3269" s="1" t="str">
        <v>O092325IN3313857G</v>
      </c>
      <c r="D3269" s="2">
        <v>45926</v>
      </c>
      <c r="E3269" s="2">
        <v>45937</v>
      </c>
      <c r="F3269" s="1" t="str">
        <v>L-006656-03-0005</v>
      </c>
      <c r="G3269" s="1">
        <v>1</v>
      </c>
      <c r="H3269" s="1">
        <v>1</v>
      </c>
      <c r="I3269" s="1">
        <v>0</v>
      </c>
      <c r="J3269" s="1" t="str">
        <v>Manesar</v>
      </c>
      <c r="K3269" s="1">
        <v>0</v>
      </c>
      <c r="L3269" s="1"/>
      <c r="M3269" s="1">
        <f t="shared" si="162"/>
        <v>32912</v>
      </c>
      <c r="N3269" s="1">
        <f t="shared" si="163"/>
        <v>32912</v>
      </c>
      <c r="O3269" s="1">
        <f t="shared" si="164"/>
        <v>0</v>
      </c>
    </row>
    <row r="3270" spans="1:15" x14ac:dyDescent="0.25">
      <c r="A3270" s="1" t="str">
        <v>DHARMACON</v>
      </c>
      <c r="B3270" s="1">
        <v>32736</v>
      </c>
      <c r="C3270" s="1" t="str">
        <v>O092325IN3313857G</v>
      </c>
      <c r="D3270" s="2">
        <v>45926</v>
      </c>
      <c r="E3270" s="2">
        <v>45937</v>
      </c>
      <c r="F3270" s="1" t="str">
        <v>V3SH11252-228203260</v>
      </c>
      <c r="G3270" s="1">
        <v>1</v>
      </c>
      <c r="H3270" s="1">
        <v>1</v>
      </c>
      <c r="I3270" s="1">
        <v>0</v>
      </c>
      <c r="J3270" s="1" t="str">
        <v>Bhopal</v>
      </c>
      <c r="K3270" s="1">
        <v>0</v>
      </c>
      <c r="L3270" s="1"/>
      <c r="M3270" s="1">
        <f t="shared" si="162"/>
        <v>32736</v>
      </c>
      <c r="N3270" s="1">
        <f t="shared" si="163"/>
        <v>32736</v>
      </c>
      <c r="O3270" s="1">
        <f t="shared" si="164"/>
        <v>0</v>
      </c>
    </row>
    <row r="3271" spans="1:15" x14ac:dyDescent="0.25">
      <c r="A3271" s="1" t="str">
        <v>DHARMACON</v>
      </c>
      <c r="B3271" s="1">
        <v>15224</v>
      </c>
      <c r="C3271" s="1" t="str">
        <v>O092325IN3313857G</v>
      </c>
      <c r="D3271" s="2">
        <v>45926</v>
      </c>
      <c r="E3271" s="2">
        <v>45937</v>
      </c>
      <c r="F3271" s="1" t="str">
        <v>RHS3979-201736467</v>
      </c>
      <c r="G3271" s="1">
        <v>1</v>
      </c>
      <c r="H3271" s="1">
        <v>1</v>
      </c>
      <c r="I3271" s="1">
        <v>0</v>
      </c>
      <c r="J3271" s="1" t="str">
        <v>Bhuvneshwar</v>
      </c>
      <c r="K3271" s="1">
        <v>0</v>
      </c>
      <c r="L3271" s="1"/>
      <c r="M3271" s="1">
        <f t="shared" si="162"/>
        <v>15224</v>
      </c>
      <c r="N3271" s="1">
        <f t="shared" si="163"/>
        <v>15224</v>
      </c>
      <c r="O3271" s="1">
        <f t="shared" si="164"/>
        <v>0</v>
      </c>
    </row>
    <row r="3272" spans="1:15" x14ac:dyDescent="0.25">
      <c r="A3272" s="1" t="str">
        <v>DHARMACON</v>
      </c>
      <c r="B3272" s="1">
        <v>15224</v>
      </c>
      <c r="C3272" s="1" t="str">
        <v>O092325IN3313857G</v>
      </c>
      <c r="D3272" s="2">
        <v>45926</v>
      </c>
      <c r="E3272" s="2">
        <v>45937</v>
      </c>
      <c r="F3272" s="1" t="str">
        <v>RHS3979-201739694</v>
      </c>
      <c r="G3272" s="1">
        <v>1</v>
      </c>
      <c r="H3272" s="1">
        <v>1</v>
      </c>
      <c r="I3272" s="1">
        <v>0</v>
      </c>
      <c r="J3272" s="1" t="str">
        <v>Bhuvneshwar</v>
      </c>
      <c r="K3272" s="1">
        <v>0</v>
      </c>
      <c r="L3272" s="1"/>
      <c r="M3272" s="1">
        <f t="shared" si="162"/>
        <v>15224</v>
      </c>
      <c r="N3272" s="1">
        <f t="shared" si="163"/>
        <v>15224</v>
      </c>
      <c r="O3272" s="1">
        <f t="shared" si="164"/>
        <v>0</v>
      </c>
    </row>
    <row r="3273" spans="1:15" x14ac:dyDescent="0.25">
      <c r="A3273" s="1" t="str">
        <v>DHARMACON</v>
      </c>
      <c r="B3273" s="1">
        <v>24816</v>
      </c>
      <c r="C3273" s="1" t="str">
        <v>O092325IN3313857G</v>
      </c>
      <c r="D3273" s="2">
        <v>45926</v>
      </c>
      <c r="E3273" s="2">
        <v>45937</v>
      </c>
      <c r="F3273" s="1" t="str">
        <v>RMM4534-EG104086</v>
      </c>
      <c r="G3273" s="1">
        <v>1</v>
      </c>
      <c r="H3273" s="1">
        <v>1</v>
      </c>
      <c r="I3273" s="1">
        <v>0</v>
      </c>
      <c r="J3273" s="1" t="str">
        <v>Delhi</v>
      </c>
      <c r="K3273" s="1">
        <v>0</v>
      </c>
      <c r="L3273" s="1"/>
      <c r="M3273" s="1">
        <f t="shared" si="162"/>
        <v>24816</v>
      </c>
      <c r="N3273" s="1">
        <f t="shared" si="163"/>
        <v>24816</v>
      </c>
      <c r="O3273" s="1">
        <f t="shared" si="164"/>
        <v>0</v>
      </c>
    </row>
    <row r="3274" spans="1:15" x14ac:dyDescent="0.25">
      <c r="A3274" s="1" t="str">
        <v>DHARMACON</v>
      </c>
      <c r="B3274" s="1">
        <v>31768</v>
      </c>
      <c r="C3274" s="1" t="str">
        <v>O092325IN3313857G</v>
      </c>
      <c r="D3274" s="2">
        <v>45926</v>
      </c>
      <c r="E3274" s="2">
        <v>45937</v>
      </c>
      <c r="F3274" s="1" t="str">
        <v>RHS4531-EG57381</v>
      </c>
      <c r="G3274" s="1">
        <v>1</v>
      </c>
      <c r="H3274" s="1">
        <v>1</v>
      </c>
      <c r="I3274" s="1">
        <v>0</v>
      </c>
      <c r="J3274" s="1" t="str">
        <v>Kerala</v>
      </c>
      <c r="K3274" s="1">
        <v>0</v>
      </c>
      <c r="L3274" s="1"/>
      <c r="M3274" s="1">
        <f t="shared" si="162"/>
        <v>31768</v>
      </c>
      <c r="N3274" s="1">
        <f t="shared" si="163"/>
        <v>31768</v>
      </c>
      <c r="O3274" s="1">
        <f t="shared" si="164"/>
        <v>0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MOHALI (PUNJAB)</v>
      </c>
      <c r="K3275" s="1" t="str">
        <v>Saturday (8-11-25)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Hyderabad</v>
      </c>
      <c r="K3276" s="1">
        <v>0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6072</v>
      </c>
      <c r="C3277" s="1" t="str">
        <v>O092325IN3313857G</v>
      </c>
      <c r="D3277" s="2">
        <v>45926</v>
      </c>
      <c r="E3277" s="2">
        <v>45937</v>
      </c>
      <c r="F3277" s="1" t="str">
        <v>B-002000-UB-100</v>
      </c>
      <c r="G3277" s="1">
        <v>1</v>
      </c>
      <c r="H3277" s="1">
        <v>1</v>
      </c>
      <c r="I3277" s="1">
        <v>0</v>
      </c>
      <c r="J3277" s="1" t="str">
        <v>Kerala</v>
      </c>
      <c r="K3277" s="1">
        <v>0</v>
      </c>
      <c r="L3277" s="1"/>
      <c r="M3277" s="1">
        <f t="shared" si="162"/>
        <v>6072</v>
      </c>
      <c r="N3277" s="1">
        <f t="shared" si="163"/>
        <v>6072</v>
      </c>
      <c r="O3277" s="1">
        <f t="shared" si="164"/>
        <v>0</v>
      </c>
    </row>
    <row r="3278" spans="1:15" x14ac:dyDescent="0.25">
      <c r="A3278" s="1" t="str">
        <v>DHARMACON</v>
      </c>
      <c r="B3278" s="1">
        <v>20856</v>
      </c>
      <c r="C3278" s="1" t="str">
        <v>O092325IN3313857G</v>
      </c>
      <c r="D3278" s="2">
        <v>45926</v>
      </c>
      <c r="E3278" s="2">
        <v>45937</v>
      </c>
      <c r="F3278" s="1" t="str">
        <v>T-2001-02</v>
      </c>
      <c r="G3278" s="1">
        <v>3</v>
      </c>
      <c r="H3278" s="1">
        <v>0</v>
      </c>
      <c r="I3278" s="1">
        <v>3</v>
      </c>
      <c r="J3278" s="1" t="str">
        <v>STOCK</v>
      </c>
      <c r="K3278" s="1" t="str">
        <v>Stock</v>
      </c>
      <c r="L3278" s="1"/>
      <c r="M3278" s="1">
        <f t="shared" si="162"/>
        <v>62568</v>
      </c>
      <c r="N3278" s="1">
        <f t="shared" si="163"/>
        <v>0</v>
      </c>
      <c r="O3278" s="1">
        <f t="shared" si="164"/>
        <v>62568</v>
      </c>
    </row>
    <row r="3279" spans="1:15" x14ac:dyDescent="0.25">
      <c r="A3279" s="1" t="str">
        <v>DHARMACON</v>
      </c>
      <c r="B3279" s="1">
        <v>34584</v>
      </c>
      <c r="C3279" s="1" t="str">
        <v>O092325IN3313857G</v>
      </c>
      <c r="D3279" s="2">
        <v>45926</v>
      </c>
      <c r="E3279" s="2">
        <v>45937</v>
      </c>
      <c r="F3279" s="1" t="str">
        <v>T-2001-03</v>
      </c>
      <c r="G3279" s="1">
        <v>2</v>
      </c>
      <c r="H3279" s="1">
        <v>2</v>
      </c>
      <c r="I3279" s="1">
        <v>0</v>
      </c>
      <c r="J3279" s="1" t="str">
        <v>MOHALI (PUNJAB)</v>
      </c>
      <c r="K3279" s="1" t="str">
        <v>Saturday (8-11-25)</v>
      </c>
      <c r="L3279" s="1"/>
      <c r="M3279" s="1">
        <f t="shared" si="162"/>
        <v>69168</v>
      </c>
      <c r="N3279" s="1">
        <f t="shared" si="163"/>
        <v>69168</v>
      </c>
      <c r="O3279" s="1">
        <f t="shared" si="164"/>
        <v>0</v>
      </c>
    </row>
    <row r="3280" spans="1:15" x14ac:dyDescent="0.25">
      <c r="A3280" s="1" t="str">
        <v>DHARMACON</v>
      </c>
      <c r="B3280" s="1">
        <v>34584</v>
      </c>
      <c r="C3280" s="1" t="str">
        <v>O092325IN3313857G</v>
      </c>
      <c r="D3280" s="2">
        <v>45926</v>
      </c>
      <c r="E3280" s="2">
        <v>45937</v>
      </c>
      <c r="F3280" s="1" t="str">
        <v>T-2001-03</v>
      </c>
      <c r="G3280" s="1">
        <v>1</v>
      </c>
      <c r="H3280" s="1">
        <v>1</v>
      </c>
      <c r="I3280" s="1">
        <v>0</v>
      </c>
      <c r="J3280" s="1" t="str">
        <v>Banglore</v>
      </c>
      <c r="K3280" s="1">
        <v>0</v>
      </c>
      <c r="L3280" s="1"/>
      <c r="M3280" s="1">
        <f t="shared" si="162"/>
        <v>34584</v>
      </c>
      <c r="N3280" s="1">
        <f t="shared" si="163"/>
        <v>34584</v>
      </c>
      <c r="O3280" s="1">
        <f t="shared" si="164"/>
        <v>0</v>
      </c>
    </row>
    <row r="3281" spans="1:15" x14ac:dyDescent="0.25">
      <c r="A3281" s="1" t="str">
        <v>BioLegend</v>
      </c>
      <c r="B3281" s="1">
        <v>8808.7999999999993</v>
      </c>
      <c r="C3281" s="1" t="str">
        <v>EED119711</v>
      </c>
      <c r="D3281" s="2">
        <v>45933</v>
      </c>
      <c r="E3281" s="2">
        <v>45938</v>
      </c>
      <c r="F3281" s="1">
        <v>100204</v>
      </c>
      <c r="G3281" s="1">
        <v>1</v>
      </c>
      <c r="H3281" s="1">
        <v>1</v>
      </c>
      <c r="I3281" s="1">
        <v>0</v>
      </c>
      <c r="J3281" s="1" t="str">
        <v>Bhuvneshwar</v>
      </c>
      <c r="K3281" s="1">
        <v>0</v>
      </c>
      <c r="L3281" s="1"/>
      <c r="M3281" s="1">
        <f t="shared" si="162"/>
        <v>8808.7999999999993</v>
      </c>
      <c r="N3281" s="1">
        <f t="shared" si="163"/>
        <v>8808.7999999999993</v>
      </c>
      <c r="O3281" s="1">
        <f t="shared" si="164"/>
        <v>0</v>
      </c>
    </row>
    <row r="3282" spans="1:15" x14ac:dyDescent="0.25">
      <c r="A3282" s="1" t="str">
        <v>BioLegend</v>
      </c>
      <c r="B3282" s="1">
        <v>13244</v>
      </c>
      <c r="C3282" s="1" t="str">
        <v>EED119711</v>
      </c>
      <c r="D3282" s="2">
        <v>45933</v>
      </c>
      <c r="E3282" s="2">
        <v>45938</v>
      </c>
      <c r="F3282" s="1">
        <v>100216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13244</v>
      </c>
      <c r="N3282" s="1">
        <f t="shared" si="163"/>
        <v>13244</v>
      </c>
      <c r="O3282" s="1">
        <f t="shared" si="164"/>
        <v>0</v>
      </c>
    </row>
    <row r="3283" spans="1:15" x14ac:dyDescent="0.25">
      <c r="A3283" s="1" t="str">
        <v>BioLegend</v>
      </c>
      <c r="B3283" s="1">
        <v>14907.2</v>
      </c>
      <c r="C3283" s="1" t="str">
        <v>EED119711</v>
      </c>
      <c r="D3283" s="2">
        <v>45933</v>
      </c>
      <c r="E3283" s="2">
        <v>45938</v>
      </c>
      <c r="F3283" s="1">
        <v>100222</v>
      </c>
      <c r="G3283" s="1">
        <v>1</v>
      </c>
      <c r="H3283" s="1">
        <v>1</v>
      </c>
      <c r="I3283" s="1">
        <v>0</v>
      </c>
      <c r="J3283" s="1" t="str">
        <v>Gujrat</v>
      </c>
      <c r="K3283" s="1">
        <v>0</v>
      </c>
      <c r="L3283" s="1"/>
      <c r="M3283" s="1">
        <f t="shared" si="162"/>
        <v>14907.2</v>
      </c>
      <c r="N3283" s="1">
        <f t="shared" si="163"/>
        <v>14907.2</v>
      </c>
      <c r="O3283" s="1">
        <f t="shared" si="164"/>
        <v>0</v>
      </c>
    </row>
    <row r="3284" spans="1:15" x14ac:dyDescent="0.25">
      <c r="A3284" s="1" t="str">
        <v>BioLegend</v>
      </c>
      <c r="B3284" s="1">
        <v>16632</v>
      </c>
      <c r="C3284" s="1" t="str">
        <v>EED119711</v>
      </c>
      <c r="D3284" s="2">
        <v>45933</v>
      </c>
      <c r="E3284" s="2">
        <v>45938</v>
      </c>
      <c r="F3284" s="1">
        <v>100732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16632</v>
      </c>
      <c r="N3284" s="1">
        <f t="shared" si="163"/>
        <v>16632</v>
      </c>
      <c r="O3284" s="1">
        <f t="shared" si="164"/>
        <v>0</v>
      </c>
    </row>
    <row r="3285" spans="1:15" x14ac:dyDescent="0.25">
      <c r="A3285" s="1" t="str">
        <v>BioLegend</v>
      </c>
      <c r="B3285" s="1">
        <v>2895.2</v>
      </c>
      <c r="C3285" s="1" t="str">
        <v>EED119711</v>
      </c>
      <c r="D3285" s="2">
        <v>45933</v>
      </c>
      <c r="E3285" s="2">
        <v>45938</v>
      </c>
      <c r="F3285" s="1">
        <v>101205</v>
      </c>
      <c r="G3285" s="1">
        <v>1</v>
      </c>
      <c r="H3285" s="1">
        <v>1</v>
      </c>
      <c r="I3285" s="1">
        <v>0</v>
      </c>
      <c r="J3285" s="1" t="str">
        <v>Banglore</v>
      </c>
      <c r="K3285" s="1">
        <v>0</v>
      </c>
      <c r="L3285" s="1"/>
      <c r="M3285" s="1">
        <f t="shared" si="162"/>
        <v>2895.2</v>
      </c>
      <c r="N3285" s="1">
        <f t="shared" si="163"/>
        <v>2895.2</v>
      </c>
      <c r="O3285" s="1">
        <f t="shared" si="164"/>
        <v>0</v>
      </c>
    </row>
    <row r="3286" spans="1:15" x14ac:dyDescent="0.25">
      <c r="A3286" s="1" t="str">
        <v>BioLegend</v>
      </c>
      <c r="B3286" s="1">
        <v>8131.2000000000007</v>
      </c>
      <c r="C3286" s="1" t="str">
        <v>EED119711</v>
      </c>
      <c r="D3286" s="2">
        <v>45933</v>
      </c>
      <c r="E3286" s="2">
        <v>45938</v>
      </c>
      <c r="F3286" s="1">
        <v>101206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8131.2000000000007</v>
      </c>
      <c r="N3286" s="1">
        <f t="shared" si="163"/>
        <v>8131.2000000000007</v>
      </c>
      <c r="O3286" s="1">
        <f t="shared" si="164"/>
        <v>0</v>
      </c>
    </row>
    <row r="3287" spans="1:15" x14ac:dyDescent="0.25">
      <c r="A3287" s="1" t="str">
        <v>BioLegend</v>
      </c>
      <c r="B3287" s="1">
        <v>13244</v>
      </c>
      <c r="C3287" s="1" t="str">
        <v>EED119711</v>
      </c>
      <c r="D3287" s="2">
        <v>45933</v>
      </c>
      <c r="E3287" s="2">
        <v>45938</v>
      </c>
      <c r="F3287" s="1">
        <v>101222</v>
      </c>
      <c r="G3287" s="1">
        <v>1</v>
      </c>
      <c r="H3287" s="1">
        <v>1</v>
      </c>
      <c r="I3287" s="1">
        <v>0</v>
      </c>
      <c r="J3287" s="1" t="str">
        <v>Delhi</v>
      </c>
      <c r="K3287" s="1">
        <v>0</v>
      </c>
      <c r="L3287" s="1"/>
      <c r="M3287" s="1">
        <f t="shared" si="162"/>
        <v>13244</v>
      </c>
      <c r="N3287" s="1">
        <f t="shared" si="163"/>
        <v>13244</v>
      </c>
      <c r="O3287" s="1">
        <f t="shared" si="164"/>
        <v>0</v>
      </c>
    </row>
    <row r="3288" spans="1:15" x14ac:dyDescent="0.25">
      <c r="A3288" s="1" t="str">
        <v>BioLegend</v>
      </c>
      <c r="B3288" s="1">
        <v>5852</v>
      </c>
      <c r="C3288" s="1" t="str">
        <v>EED119711</v>
      </c>
      <c r="D3288" s="2">
        <v>45933</v>
      </c>
      <c r="E3288" s="2">
        <v>45938</v>
      </c>
      <c r="F3288" s="1">
        <v>102711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5852</v>
      </c>
      <c r="N3288" s="1">
        <f t="shared" si="163"/>
        <v>5852</v>
      </c>
      <c r="O3288" s="1">
        <f t="shared" si="164"/>
        <v>0</v>
      </c>
    </row>
    <row r="3289" spans="1:15" x14ac:dyDescent="0.25">
      <c r="A3289" s="1" t="str">
        <v>BioLegend</v>
      </c>
      <c r="B3289" s="1">
        <v>12073.599999999999</v>
      </c>
      <c r="C3289" s="1" t="str">
        <v>EED119711</v>
      </c>
      <c r="D3289" s="2">
        <v>45933</v>
      </c>
      <c r="E3289" s="2">
        <v>45938</v>
      </c>
      <c r="F3289" s="1">
        <v>103116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12073.599999999999</v>
      </c>
      <c r="N3289" s="1">
        <f t="shared" si="163"/>
        <v>12073.599999999999</v>
      </c>
      <c r="O3289" s="1">
        <f t="shared" si="164"/>
        <v>0</v>
      </c>
    </row>
    <row r="3290" spans="1:15" x14ac:dyDescent="0.25">
      <c r="A3290" s="1" t="str">
        <v>BioLegend</v>
      </c>
      <c r="B3290" s="1">
        <v>15972</v>
      </c>
      <c r="C3290" s="1" t="str">
        <v>EED119711</v>
      </c>
      <c r="D3290" s="2">
        <v>45933</v>
      </c>
      <c r="E3290" s="2">
        <v>45938</v>
      </c>
      <c r="F3290" s="1">
        <v>103134</v>
      </c>
      <c r="G3290" s="1">
        <v>2</v>
      </c>
      <c r="H3290" s="1">
        <v>2</v>
      </c>
      <c r="I3290" s="1">
        <v>0</v>
      </c>
      <c r="J3290" s="1" t="str">
        <v>Banglore</v>
      </c>
      <c r="K3290" s="1">
        <v>0</v>
      </c>
      <c r="L3290" s="1"/>
      <c r="M3290" s="1">
        <f t="shared" si="162"/>
        <v>31944</v>
      </c>
      <c r="N3290" s="1">
        <f t="shared" si="163"/>
        <v>31944</v>
      </c>
      <c r="O3290" s="1">
        <f t="shared" si="164"/>
        <v>0</v>
      </c>
    </row>
    <row r="3291" spans="1:15" x14ac:dyDescent="0.25">
      <c r="A3291" s="1" t="str">
        <v>BioLegend</v>
      </c>
      <c r="B3291" s="1">
        <v>19338</v>
      </c>
      <c r="C3291" s="1" t="str">
        <v>EED119711</v>
      </c>
      <c r="D3291" s="2">
        <v>45933</v>
      </c>
      <c r="E3291" s="2">
        <v>45938</v>
      </c>
      <c r="F3291" s="1">
        <v>104732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19338</v>
      </c>
      <c r="N3291" s="1">
        <f t="shared" si="163"/>
        <v>19338</v>
      </c>
      <c r="O3291" s="1">
        <f t="shared" si="164"/>
        <v>0</v>
      </c>
    </row>
    <row r="3292" spans="1:15" x14ac:dyDescent="0.25">
      <c r="A3292" s="1" t="str">
        <v>BioLegend</v>
      </c>
      <c r="B3292" s="1">
        <v>7145.6</v>
      </c>
      <c r="C3292" s="1" t="str">
        <v>EED119711</v>
      </c>
      <c r="D3292" s="2">
        <v>45933</v>
      </c>
      <c r="E3292" s="2">
        <v>45938</v>
      </c>
      <c r="F3292" s="1">
        <v>104733</v>
      </c>
      <c r="G3292" s="1">
        <v>1</v>
      </c>
      <c r="H3292" s="1">
        <v>1</v>
      </c>
      <c r="I3292" s="1">
        <v>0</v>
      </c>
      <c r="J3292" s="1" t="str">
        <v>Mumbai</v>
      </c>
      <c r="K3292" s="1">
        <v>0</v>
      </c>
      <c r="L3292" s="1"/>
      <c r="M3292" s="1">
        <f t="shared" si="162"/>
        <v>7145.6</v>
      </c>
      <c r="N3292" s="1">
        <f t="shared" si="163"/>
        <v>7145.6</v>
      </c>
      <c r="O3292" s="1">
        <f t="shared" si="164"/>
        <v>0</v>
      </c>
    </row>
    <row r="3293" spans="1:15" x14ac:dyDescent="0.25">
      <c r="A3293" s="1" t="str">
        <v>BioLegend</v>
      </c>
      <c r="B3293" s="1">
        <v>17432.8</v>
      </c>
      <c r="C3293" s="1" t="str">
        <v>EED119711</v>
      </c>
      <c r="D3293" s="2">
        <v>45933</v>
      </c>
      <c r="E3293" s="2">
        <v>45938</v>
      </c>
      <c r="F3293" s="1">
        <v>105012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17432.8</v>
      </c>
      <c r="N3293" s="1">
        <f t="shared" si="163"/>
        <v>17432.8</v>
      </c>
      <c r="O3293" s="1">
        <f t="shared" si="164"/>
        <v>0</v>
      </c>
    </row>
    <row r="3294" spans="1:15" x14ac:dyDescent="0.25">
      <c r="A3294" s="1" t="str">
        <v>BioLegend</v>
      </c>
      <c r="B3294" s="1">
        <v>18018</v>
      </c>
      <c r="C3294" s="1" t="str">
        <v>EED119711</v>
      </c>
      <c r="D3294" s="2">
        <v>45933</v>
      </c>
      <c r="E3294" s="2">
        <v>45938</v>
      </c>
      <c r="F3294" s="1">
        <v>105841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18018</v>
      </c>
      <c r="N3294" s="1">
        <f t="shared" si="163"/>
        <v>18018</v>
      </c>
      <c r="O3294" s="1">
        <f t="shared" si="164"/>
        <v>0</v>
      </c>
    </row>
    <row r="3295" spans="1:15" x14ac:dyDescent="0.25">
      <c r="A3295" s="1" t="str">
        <v>BioLegend</v>
      </c>
      <c r="B3295" s="1">
        <v>13244</v>
      </c>
      <c r="C3295" s="1" t="str">
        <v>EED119711</v>
      </c>
      <c r="D3295" s="2">
        <v>45933</v>
      </c>
      <c r="E3295" s="2">
        <v>45938</v>
      </c>
      <c r="F3295" s="1">
        <v>107622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13244</v>
      </c>
      <c r="N3295" s="1">
        <f t="shared" si="163"/>
        <v>13244</v>
      </c>
      <c r="O3295" s="1">
        <f t="shared" si="164"/>
        <v>0</v>
      </c>
    </row>
    <row r="3296" spans="1:15" x14ac:dyDescent="0.25">
      <c r="A3296" s="1" t="str">
        <v>BioLegend</v>
      </c>
      <c r="B3296" s="1">
        <v>11272.8</v>
      </c>
      <c r="C3296" s="1" t="str">
        <v>EED119711</v>
      </c>
      <c r="D3296" s="2">
        <v>45933</v>
      </c>
      <c r="E3296" s="2">
        <v>45938</v>
      </c>
      <c r="F3296" s="1">
        <v>108408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11272.8</v>
      </c>
      <c r="N3296" s="1">
        <f t="shared" si="163"/>
        <v>11272.8</v>
      </c>
      <c r="O3296" s="1">
        <f t="shared" si="164"/>
        <v>0</v>
      </c>
    </row>
    <row r="3297" spans="1:15" x14ac:dyDescent="0.25">
      <c r="A3297" s="1" t="str">
        <v>BioLegend</v>
      </c>
      <c r="B3297" s="1">
        <v>8131.2000000000007</v>
      </c>
      <c r="C3297" s="1" t="str">
        <v>EED119711</v>
      </c>
      <c r="D3297" s="2">
        <v>45933</v>
      </c>
      <c r="E3297" s="2">
        <v>45938</v>
      </c>
      <c r="F3297" s="1">
        <v>112503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8131.2000000000007</v>
      </c>
      <c r="N3297" s="1">
        <f t="shared" si="163"/>
        <v>8131.2000000000007</v>
      </c>
      <c r="O3297" s="1">
        <f t="shared" si="164"/>
        <v>0</v>
      </c>
    </row>
    <row r="3298" spans="1:15" x14ac:dyDescent="0.25">
      <c r="A3298" s="1" t="str">
        <v>BioLegend</v>
      </c>
      <c r="B3298" s="1">
        <v>15030.400000000001</v>
      </c>
      <c r="C3298" s="1" t="str">
        <v>EED119711</v>
      </c>
      <c r="D3298" s="2">
        <v>45933</v>
      </c>
      <c r="E3298" s="2">
        <v>45938</v>
      </c>
      <c r="F3298" s="1">
        <v>116006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15030.400000000001</v>
      </c>
      <c r="N3298" s="1">
        <f t="shared" si="163"/>
        <v>15030.400000000001</v>
      </c>
      <c r="O3298" s="1">
        <f t="shared" si="164"/>
        <v>0</v>
      </c>
    </row>
    <row r="3299" spans="1:15" x14ac:dyDescent="0.25">
      <c r="A3299" s="1" t="str">
        <v>BioLegend</v>
      </c>
      <c r="B3299" s="1">
        <v>11272.8</v>
      </c>
      <c r="C3299" s="1" t="str">
        <v>EED119711</v>
      </c>
      <c r="D3299" s="2">
        <v>45933</v>
      </c>
      <c r="E3299" s="2">
        <v>45938</v>
      </c>
      <c r="F3299" s="1">
        <v>117308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11272.8</v>
      </c>
      <c r="N3299" s="1">
        <f t="shared" si="163"/>
        <v>11272.8</v>
      </c>
      <c r="O3299" s="1">
        <f t="shared" si="164"/>
        <v>0</v>
      </c>
    </row>
    <row r="3300" spans="1:15" x14ac:dyDescent="0.25">
      <c r="A3300" s="1" t="str">
        <v>BioLegend</v>
      </c>
      <c r="B3300" s="1">
        <v>14229.599999999999</v>
      </c>
      <c r="C3300" s="1" t="str">
        <v>EED119711</v>
      </c>
      <c r="D3300" s="2">
        <v>45933</v>
      </c>
      <c r="E3300" s="2">
        <v>45938</v>
      </c>
      <c r="F3300" s="1">
        <v>117318</v>
      </c>
      <c r="G3300" s="1">
        <v>1</v>
      </c>
      <c r="H3300" s="1">
        <v>1</v>
      </c>
      <c r="I3300" s="1">
        <v>0</v>
      </c>
      <c r="J3300" s="1" t="str">
        <v>Bhuvneshwar</v>
      </c>
      <c r="K3300" s="1">
        <v>0</v>
      </c>
      <c r="L3300" s="1"/>
      <c r="M3300" s="1">
        <f t="shared" si="162"/>
        <v>14229.599999999999</v>
      </c>
      <c r="N3300" s="1">
        <f t="shared" si="163"/>
        <v>14229.599999999999</v>
      </c>
      <c r="O3300" s="1">
        <f t="shared" si="164"/>
        <v>0</v>
      </c>
    </row>
    <row r="3301" spans="1:15" x14ac:dyDescent="0.25">
      <c r="A3301" s="1" t="str">
        <v>BioLegend</v>
      </c>
      <c r="B3301" s="1">
        <v>22792</v>
      </c>
      <c r="C3301" s="1" t="str">
        <v>EED119711</v>
      </c>
      <c r="D3301" s="2">
        <v>45933</v>
      </c>
      <c r="E3301" s="2">
        <v>45938</v>
      </c>
      <c r="F3301" s="1">
        <v>121426</v>
      </c>
      <c r="G3301" s="1">
        <v>1</v>
      </c>
      <c r="H3301" s="1">
        <v>1</v>
      </c>
      <c r="I3301" s="1">
        <v>0</v>
      </c>
      <c r="J3301" s="1" t="str">
        <v>Gujrat</v>
      </c>
      <c r="K3301" s="1">
        <v>0</v>
      </c>
      <c r="L3301" s="1"/>
      <c r="M3301" s="1">
        <f t="shared" si="162"/>
        <v>22792</v>
      </c>
      <c r="N3301" s="1">
        <f t="shared" si="163"/>
        <v>22792</v>
      </c>
      <c r="O3301" s="1">
        <f t="shared" si="164"/>
        <v>0</v>
      </c>
    </row>
    <row r="3302" spans="1:15" x14ac:dyDescent="0.25">
      <c r="A3302" s="1" t="str">
        <v>BioLegend</v>
      </c>
      <c r="B3302" s="1">
        <v>4004</v>
      </c>
      <c r="C3302" s="1" t="str">
        <v>EED119711</v>
      </c>
      <c r="D3302" s="2">
        <v>45933</v>
      </c>
      <c r="E3302" s="2">
        <v>45938</v>
      </c>
      <c r="F3302" s="1">
        <v>123107</v>
      </c>
      <c r="G3302" s="1">
        <v>1</v>
      </c>
      <c r="H3302" s="1">
        <v>1</v>
      </c>
      <c r="I3302" s="1">
        <v>0</v>
      </c>
      <c r="J3302" s="1" t="str">
        <v>Banglore</v>
      </c>
      <c r="K3302" s="1">
        <v>0</v>
      </c>
      <c r="L3302" s="1"/>
      <c r="M3302" s="1">
        <f t="shared" si="162"/>
        <v>4004</v>
      </c>
      <c r="N3302" s="1">
        <f t="shared" si="163"/>
        <v>4004</v>
      </c>
      <c r="O3302" s="1">
        <f t="shared" si="164"/>
        <v>0</v>
      </c>
    </row>
    <row r="3303" spans="1:15" x14ac:dyDescent="0.25">
      <c r="A3303" s="1" t="str">
        <v>BioLegend</v>
      </c>
      <c r="B3303" s="1">
        <v>9424.7999999999993</v>
      </c>
      <c r="C3303" s="1" t="str">
        <v>EED119711</v>
      </c>
      <c r="D3303" s="2">
        <v>45933</v>
      </c>
      <c r="E3303" s="2">
        <v>45938</v>
      </c>
      <c r="F3303" s="1">
        <v>123127</v>
      </c>
      <c r="G3303" s="1">
        <v>1</v>
      </c>
      <c r="H3303" s="1">
        <v>1</v>
      </c>
      <c r="I3303" s="1">
        <v>0</v>
      </c>
      <c r="J3303" s="1" t="str">
        <v>Delhi</v>
      </c>
      <c r="K3303" s="1">
        <v>0</v>
      </c>
      <c r="L3303" s="1"/>
      <c r="M3303" s="1">
        <f t="shared" si="162"/>
        <v>9424.7999999999993</v>
      </c>
      <c r="N3303" s="1">
        <f t="shared" si="163"/>
        <v>9424.7999999999993</v>
      </c>
      <c r="O3303" s="1">
        <f t="shared" si="164"/>
        <v>0</v>
      </c>
    </row>
    <row r="3304" spans="1:15" x14ac:dyDescent="0.25">
      <c r="A3304" s="1" t="str">
        <v>BioLegend</v>
      </c>
      <c r="B3304" s="1">
        <v>19342.400000000001</v>
      </c>
      <c r="C3304" s="1" t="str">
        <v>EED119711</v>
      </c>
      <c r="D3304" s="2">
        <v>45933</v>
      </c>
      <c r="E3304" s="2">
        <v>45938</v>
      </c>
      <c r="F3304" s="1">
        <v>123130</v>
      </c>
      <c r="G3304" s="1">
        <v>2</v>
      </c>
      <c r="H3304" s="1">
        <v>2</v>
      </c>
      <c r="I3304" s="1">
        <v>0</v>
      </c>
      <c r="J3304" s="1" t="str">
        <v>Bhuvneshwar</v>
      </c>
      <c r="K3304" s="1">
        <v>0</v>
      </c>
      <c r="L3304" s="1"/>
      <c r="M3304" s="1">
        <f t="shared" si="162"/>
        <v>38684.800000000003</v>
      </c>
      <c r="N3304" s="1">
        <f t="shared" si="163"/>
        <v>38684.800000000003</v>
      </c>
      <c r="O3304" s="1">
        <f t="shared" si="164"/>
        <v>0</v>
      </c>
    </row>
    <row r="3305" spans="1:15" x14ac:dyDescent="0.25">
      <c r="A3305" s="1" t="str">
        <v>BioLegend</v>
      </c>
      <c r="B3305" s="1">
        <v>19272</v>
      </c>
      <c r="C3305" s="1" t="str">
        <v>EED119711</v>
      </c>
      <c r="D3305" s="2">
        <v>45933</v>
      </c>
      <c r="E3305" s="2">
        <v>45938</v>
      </c>
      <c r="F3305" s="1">
        <v>123173</v>
      </c>
      <c r="G3305" s="1">
        <v>1</v>
      </c>
      <c r="H3305" s="1">
        <v>1</v>
      </c>
      <c r="I3305" s="1">
        <v>0</v>
      </c>
      <c r="J3305" s="1" t="str">
        <v>Gujrat</v>
      </c>
      <c r="K3305" s="1">
        <v>0</v>
      </c>
      <c r="L3305" s="1"/>
      <c r="M3305" s="1">
        <f t="shared" si="162"/>
        <v>19272</v>
      </c>
      <c r="N3305" s="1">
        <f t="shared" si="163"/>
        <v>19272</v>
      </c>
      <c r="O3305" s="1">
        <f t="shared" si="164"/>
        <v>0</v>
      </c>
    </row>
    <row r="3306" spans="1:15" x14ac:dyDescent="0.25">
      <c r="A3306" s="1" t="str">
        <v>BioLegend</v>
      </c>
      <c r="B3306" s="1">
        <v>6529.6</v>
      </c>
      <c r="C3306" s="1" t="str">
        <v>EED119711</v>
      </c>
      <c r="D3306" s="2">
        <v>45933</v>
      </c>
      <c r="E3306" s="2">
        <v>45938</v>
      </c>
      <c r="F3306" s="1">
        <v>124625</v>
      </c>
      <c r="G3306" s="1">
        <v>1</v>
      </c>
      <c r="H3306" s="1">
        <v>1</v>
      </c>
      <c r="I3306" s="1">
        <v>0</v>
      </c>
      <c r="J3306" s="1" t="str">
        <v>Mumbai</v>
      </c>
      <c r="K3306" s="1">
        <v>0</v>
      </c>
      <c r="L3306" s="1"/>
      <c r="M3306" s="1">
        <f t="shared" si="162"/>
        <v>6529.6</v>
      </c>
      <c r="N3306" s="1">
        <f t="shared" si="163"/>
        <v>6529.6</v>
      </c>
      <c r="O3306" s="1">
        <f t="shared" si="164"/>
        <v>0</v>
      </c>
    </row>
    <row r="3307" spans="1:15" x14ac:dyDescent="0.25">
      <c r="A3307" s="1" t="str">
        <v>BioLegend</v>
      </c>
      <c r="B3307" s="1">
        <v>22792</v>
      </c>
      <c r="C3307" s="1" t="str">
        <v>EED119711</v>
      </c>
      <c r="D3307" s="2">
        <v>45933</v>
      </c>
      <c r="E3307" s="2">
        <v>45938</v>
      </c>
      <c r="F3307" s="1">
        <v>126406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22792</v>
      </c>
      <c r="N3307" s="1">
        <f t="shared" si="163"/>
        <v>22792</v>
      </c>
      <c r="O3307" s="1">
        <f t="shared" si="164"/>
        <v>0</v>
      </c>
    </row>
    <row r="3308" spans="1:15" x14ac:dyDescent="0.25">
      <c r="A3308" s="1" t="str">
        <v>BioLegend</v>
      </c>
      <c r="B3308" s="1">
        <v>23100</v>
      </c>
      <c r="C3308" s="1" t="str">
        <v>EED119711</v>
      </c>
      <c r="D3308" s="2">
        <v>45933</v>
      </c>
      <c r="E3308" s="2">
        <v>45938</v>
      </c>
      <c r="F3308" s="1">
        <v>126422</v>
      </c>
      <c r="G3308" s="1">
        <v>1</v>
      </c>
      <c r="H3308" s="1">
        <v>1</v>
      </c>
      <c r="I3308" s="1">
        <v>0</v>
      </c>
      <c r="J3308" s="1" t="str">
        <v>Bhuvneshwar</v>
      </c>
      <c r="K3308" s="1">
        <v>0</v>
      </c>
      <c r="L3308" s="1"/>
      <c r="M3308" s="1">
        <f t="shared" si="162"/>
        <v>23100</v>
      </c>
      <c r="N3308" s="1">
        <f t="shared" si="163"/>
        <v>23100</v>
      </c>
      <c r="O3308" s="1">
        <f t="shared" si="164"/>
        <v>0</v>
      </c>
    </row>
    <row r="3309" spans="1:15" x14ac:dyDescent="0.25">
      <c r="A3309" s="1" t="str">
        <v>BioLegend</v>
      </c>
      <c r="B3309" s="1">
        <v>22052.799999999999</v>
      </c>
      <c r="C3309" s="1" t="str">
        <v>EED119711</v>
      </c>
      <c r="D3309" s="2">
        <v>45933</v>
      </c>
      <c r="E3309" s="2">
        <v>45938</v>
      </c>
      <c r="F3309" s="1">
        <v>141720</v>
      </c>
      <c r="G3309" s="1">
        <v>1</v>
      </c>
      <c r="H3309" s="1">
        <v>1</v>
      </c>
      <c r="I3309" s="1">
        <v>0</v>
      </c>
      <c r="J3309" s="1" t="str">
        <v>Bhuvneshwar</v>
      </c>
      <c r="K3309" s="1">
        <v>0</v>
      </c>
      <c r="L3309" s="1"/>
      <c r="M3309" s="1">
        <f t="shared" si="162"/>
        <v>22052.799999999999</v>
      </c>
      <c r="N3309" s="1">
        <f t="shared" si="163"/>
        <v>22052.799999999999</v>
      </c>
      <c r="O3309" s="1">
        <f t="shared" si="164"/>
        <v>0</v>
      </c>
    </row>
    <row r="3310" spans="1:15" x14ac:dyDescent="0.25">
      <c r="A3310" s="1" t="str">
        <v>BioLegend</v>
      </c>
      <c r="B3310" s="1">
        <v>13794</v>
      </c>
      <c r="C3310" s="1" t="str">
        <v>EED119711</v>
      </c>
      <c r="D3310" s="2">
        <v>45933</v>
      </c>
      <c r="E3310" s="2">
        <v>45938</v>
      </c>
      <c r="F3310" s="1">
        <v>142517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13794</v>
      </c>
      <c r="N3310" s="1">
        <f t="shared" ref="N3310:N3373" si="166">H3310*B3310</f>
        <v>13794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18418.400000000001</v>
      </c>
      <c r="C3311" s="1" t="str">
        <v>EED119711</v>
      </c>
      <c r="D3311" s="2">
        <v>45933</v>
      </c>
      <c r="E3311" s="2">
        <v>45938</v>
      </c>
      <c r="F3311" s="1">
        <v>142604</v>
      </c>
      <c r="G3311" s="1">
        <v>1</v>
      </c>
      <c r="H3311" s="1">
        <v>1</v>
      </c>
      <c r="I3311" s="1">
        <v>0</v>
      </c>
      <c r="J3311" s="1" t="str">
        <v>Gujrat</v>
      </c>
      <c r="K3311" s="1">
        <v>0</v>
      </c>
      <c r="L3311" s="1"/>
      <c r="M3311" s="1">
        <f t="shared" si="165"/>
        <v>18418.400000000001</v>
      </c>
      <c r="N3311" s="1">
        <f t="shared" si="166"/>
        <v>18418.400000000001</v>
      </c>
      <c r="O3311" s="1">
        <f t="shared" si="167"/>
        <v>0</v>
      </c>
    </row>
    <row r="3312" spans="1:15" x14ac:dyDescent="0.25">
      <c r="A3312" s="1" t="str">
        <v>BioLegend</v>
      </c>
      <c r="B3312" s="1">
        <v>18048.8</v>
      </c>
      <c r="C3312" s="1" t="str">
        <v>EED119711</v>
      </c>
      <c r="D3312" s="2">
        <v>45933</v>
      </c>
      <c r="E3312" s="2">
        <v>45938</v>
      </c>
      <c r="F3312" s="1">
        <v>145510</v>
      </c>
      <c r="G3312" s="1">
        <v>1</v>
      </c>
      <c r="H3312" s="1">
        <v>1</v>
      </c>
      <c r="I3312" s="1">
        <v>0</v>
      </c>
      <c r="J3312" s="1" t="str">
        <v>Gujrat</v>
      </c>
      <c r="K3312" s="1">
        <v>0</v>
      </c>
      <c r="L3312" s="1"/>
      <c r="M3312" s="1">
        <f t="shared" si="165"/>
        <v>18048.8</v>
      </c>
      <c r="N3312" s="1">
        <f t="shared" si="166"/>
        <v>18048.8</v>
      </c>
      <c r="O3312" s="1">
        <f t="shared" si="167"/>
        <v>0</v>
      </c>
    </row>
    <row r="3313" spans="1:15" x14ac:dyDescent="0.25">
      <c r="A3313" s="1" t="str">
        <v>BioLegend</v>
      </c>
      <c r="B3313" s="1">
        <v>11396</v>
      </c>
      <c r="C3313" s="1" t="str">
        <v>EED119711</v>
      </c>
      <c r="D3313" s="2">
        <v>45933</v>
      </c>
      <c r="E3313" s="2">
        <v>45938</v>
      </c>
      <c r="F3313" s="1">
        <v>159220</v>
      </c>
      <c r="G3313" s="1">
        <v>1</v>
      </c>
      <c r="H3313" s="1">
        <v>1</v>
      </c>
      <c r="I3313" s="1">
        <v>0</v>
      </c>
      <c r="J3313" s="1" t="str">
        <v>Bhuvneshwar</v>
      </c>
      <c r="K3313" s="1">
        <v>0</v>
      </c>
      <c r="L3313" s="1"/>
      <c r="M3313" s="1">
        <f t="shared" si="165"/>
        <v>11396</v>
      </c>
      <c r="N3313" s="1">
        <f t="shared" si="166"/>
        <v>11396</v>
      </c>
      <c r="O3313" s="1">
        <f t="shared" si="167"/>
        <v>0</v>
      </c>
    </row>
    <row r="3314" spans="1:15" x14ac:dyDescent="0.25">
      <c r="A3314" s="1" t="str">
        <v>BioLegend</v>
      </c>
      <c r="B3314" s="1">
        <v>18172</v>
      </c>
      <c r="C3314" s="1" t="str">
        <v>EED119711</v>
      </c>
      <c r="D3314" s="2">
        <v>45933</v>
      </c>
      <c r="E3314" s="2">
        <v>45938</v>
      </c>
      <c r="F3314" s="1">
        <v>165804</v>
      </c>
      <c r="G3314" s="1">
        <v>1</v>
      </c>
      <c r="H3314" s="1">
        <v>1</v>
      </c>
      <c r="I3314" s="1">
        <v>0</v>
      </c>
      <c r="J3314" s="1" t="str">
        <v>Bhuvneshwar</v>
      </c>
      <c r="K3314" s="1">
        <v>0</v>
      </c>
      <c r="L3314" s="1"/>
      <c r="M3314" s="1">
        <f t="shared" si="165"/>
        <v>18172</v>
      </c>
      <c r="N3314" s="1">
        <f t="shared" si="166"/>
        <v>18172</v>
      </c>
      <c r="O3314" s="1">
        <f t="shared" si="167"/>
        <v>0</v>
      </c>
    </row>
    <row r="3315" spans="1:15" x14ac:dyDescent="0.25">
      <c r="A3315" s="1" t="str">
        <v>BioLegend</v>
      </c>
      <c r="B3315" s="1">
        <v>3388</v>
      </c>
      <c r="C3315" s="1" t="str">
        <v>EED119711</v>
      </c>
      <c r="D3315" s="2">
        <v>45933</v>
      </c>
      <c r="E3315" s="2">
        <v>45938</v>
      </c>
      <c r="F3315" s="1">
        <v>300306</v>
      </c>
      <c r="G3315" s="1">
        <v>2</v>
      </c>
      <c r="H3315" s="1">
        <v>2</v>
      </c>
      <c r="I3315" s="1">
        <v>0</v>
      </c>
      <c r="J3315" s="1" t="str">
        <v>Banglore</v>
      </c>
      <c r="K3315" s="1">
        <v>0</v>
      </c>
      <c r="L3315" s="1"/>
      <c r="M3315" s="1">
        <f t="shared" si="165"/>
        <v>6776</v>
      </c>
      <c r="N3315" s="1">
        <f t="shared" si="166"/>
        <v>6776</v>
      </c>
      <c r="O3315" s="1">
        <f t="shared" si="167"/>
        <v>0</v>
      </c>
    </row>
    <row r="3316" spans="1:15" x14ac:dyDescent="0.25">
      <c r="A3316" s="1" t="str">
        <v>BioLegend</v>
      </c>
      <c r="B3316" s="1">
        <v>16508.8</v>
      </c>
      <c r="C3316" s="1" t="str">
        <v>EED119711</v>
      </c>
      <c r="D3316" s="2">
        <v>45933</v>
      </c>
      <c r="E3316" s="2">
        <v>45938</v>
      </c>
      <c r="F3316" s="1">
        <v>301028</v>
      </c>
      <c r="G3316" s="1">
        <v>1</v>
      </c>
      <c r="H3316" s="1">
        <v>1</v>
      </c>
      <c r="I3316" s="1">
        <v>0</v>
      </c>
      <c r="J3316" s="1" t="str">
        <v>Gujrat</v>
      </c>
      <c r="K3316" s="1">
        <v>0</v>
      </c>
      <c r="L3316" s="1"/>
      <c r="M3316" s="1">
        <f t="shared" si="165"/>
        <v>16508.8</v>
      </c>
      <c r="N3316" s="1">
        <f t="shared" si="166"/>
        <v>16508.8</v>
      </c>
      <c r="O3316" s="1">
        <f t="shared" si="167"/>
        <v>0</v>
      </c>
    </row>
    <row r="3317" spans="1:15" x14ac:dyDescent="0.25">
      <c r="A3317" s="1" t="str">
        <v>BioLegend</v>
      </c>
      <c r="B3317" s="1">
        <v>6468</v>
      </c>
      <c r="C3317" s="1" t="str">
        <v>EED119711</v>
      </c>
      <c r="D3317" s="2">
        <v>45933</v>
      </c>
      <c r="E3317" s="2">
        <v>45938</v>
      </c>
      <c r="F3317" s="1">
        <v>302212</v>
      </c>
      <c r="G3317" s="1">
        <v>3</v>
      </c>
      <c r="H3317" s="1">
        <v>3</v>
      </c>
      <c r="I3317" s="1">
        <v>0</v>
      </c>
      <c r="J3317" s="1" t="str">
        <v>Gujrat</v>
      </c>
      <c r="K3317" s="1">
        <v>0</v>
      </c>
      <c r="L3317" s="1"/>
      <c r="M3317" s="1">
        <f t="shared" si="165"/>
        <v>19404</v>
      </c>
      <c r="N3317" s="1">
        <f t="shared" si="166"/>
        <v>19404</v>
      </c>
      <c r="O3317" s="1">
        <f t="shared" si="167"/>
        <v>0</v>
      </c>
    </row>
    <row r="3318" spans="1:15" x14ac:dyDescent="0.25">
      <c r="A3318" s="1" t="str">
        <v>BioLegend</v>
      </c>
      <c r="B3318" s="1">
        <v>24208.800000000003</v>
      </c>
      <c r="C3318" s="1" t="str">
        <v>EED119711</v>
      </c>
      <c r="D3318" s="2">
        <v>45933</v>
      </c>
      <c r="E3318" s="2">
        <v>45938</v>
      </c>
      <c r="F3318" s="1">
        <v>302864</v>
      </c>
      <c r="G3318" s="1">
        <v>1</v>
      </c>
      <c r="H3318" s="1">
        <v>1</v>
      </c>
      <c r="I3318" s="1">
        <v>0</v>
      </c>
      <c r="J3318" s="1" t="str">
        <v>Delhi</v>
      </c>
      <c r="K3318" s="1">
        <v>0</v>
      </c>
      <c r="L3318" s="1"/>
      <c r="M3318" s="1">
        <f t="shared" si="165"/>
        <v>24208.800000000003</v>
      </c>
      <c r="N3318" s="1">
        <f t="shared" si="166"/>
        <v>24208.800000000003</v>
      </c>
      <c r="O3318" s="1">
        <f t="shared" si="167"/>
        <v>0</v>
      </c>
    </row>
    <row r="3319" spans="1:15" x14ac:dyDescent="0.25">
      <c r="A3319" s="1" t="str">
        <v>BioLegend</v>
      </c>
      <c r="B3319" s="1">
        <v>10841.6</v>
      </c>
      <c r="C3319" s="1" t="str">
        <v>EED119711</v>
      </c>
      <c r="D3319" s="2">
        <v>45933</v>
      </c>
      <c r="E3319" s="2">
        <v>45938</v>
      </c>
      <c r="F3319" s="1">
        <v>302904</v>
      </c>
      <c r="G3319" s="1">
        <v>1</v>
      </c>
      <c r="H3319" s="1">
        <v>1</v>
      </c>
      <c r="I3319" s="1">
        <v>0</v>
      </c>
      <c r="J3319" s="1" t="str">
        <v>Telangana</v>
      </c>
      <c r="K3319" s="1">
        <v>0</v>
      </c>
      <c r="L3319" s="1"/>
      <c r="M3319" s="1">
        <f t="shared" si="165"/>
        <v>10841.6</v>
      </c>
      <c r="N3319" s="1">
        <f t="shared" si="166"/>
        <v>10841.6</v>
      </c>
      <c r="O3319" s="1">
        <f t="shared" si="167"/>
        <v>0</v>
      </c>
    </row>
    <row r="3320" spans="1:15" x14ac:dyDescent="0.25">
      <c r="A3320" s="1" t="str">
        <v>BioLegend</v>
      </c>
      <c r="B3320" s="1">
        <v>6591.2000000000007</v>
      </c>
      <c r="C3320" s="1" t="str">
        <v>EED119711</v>
      </c>
      <c r="D3320" s="2">
        <v>45933</v>
      </c>
      <c r="E3320" s="2">
        <v>45938</v>
      </c>
      <c r="F3320" s="1">
        <v>303403</v>
      </c>
      <c r="G3320" s="1">
        <v>1</v>
      </c>
      <c r="H3320" s="1">
        <v>1</v>
      </c>
      <c r="I3320" s="1">
        <v>0</v>
      </c>
      <c r="J3320" s="1" t="str">
        <v>Bhuvneshwar</v>
      </c>
      <c r="K3320" s="1">
        <v>0</v>
      </c>
      <c r="L3320" s="1"/>
      <c r="M3320" s="1">
        <f t="shared" si="165"/>
        <v>6591.2000000000007</v>
      </c>
      <c r="N3320" s="1">
        <f t="shared" si="166"/>
        <v>6591.2000000000007</v>
      </c>
      <c r="O3320" s="1">
        <f t="shared" si="167"/>
        <v>0</v>
      </c>
    </row>
    <row r="3321" spans="1:15" x14ac:dyDescent="0.25">
      <c r="A3321" s="1" t="str">
        <v>BioLegend</v>
      </c>
      <c r="B3321" s="1">
        <v>17248</v>
      </c>
      <c r="C3321" s="1" t="str">
        <v>EED119711</v>
      </c>
      <c r="D3321" s="2">
        <v>45933</v>
      </c>
      <c r="E3321" s="2">
        <v>45938</v>
      </c>
      <c r="F3321" s="1">
        <v>303508</v>
      </c>
      <c r="G3321" s="1">
        <v>3</v>
      </c>
      <c r="H3321" s="1">
        <v>3</v>
      </c>
      <c r="I3321" s="1">
        <v>0</v>
      </c>
      <c r="J3321" s="1" t="str">
        <v>Gujrat</v>
      </c>
      <c r="K3321" s="1">
        <v>0</v>
      </c>
      <c r="L3321" s="1"/>
      <c r="M3321" s="1">
        <f t="shared" si="165"/>
        <v>51744</v>
      </c>
      <c r="N3321" s="1">
        <f t="shared" si="166"/>
        <v>51744</v>
      </c>
      <c r="O3321" s="1">
        <f t="shared" si="167"/>
        <v>0</v>
      </c>
    </row>
    <row r="3322" spans="1:15" x14ac:dyDescent="0.25">
      <c r="A3322" s="1" t="str">
        <v>BioLegend</v>
      </c>
      <c r="B3322" s="1">
        <v>20706.400000000001</v>
      </c>
      <c r="C3322" s="1" t="str">
        <v>EED119711</v>
      </c>
      <c r="D3322" s="2">
        <v>45933</v>
      </c>
      <c r="E3322" s="2">
        <v>45938</v>
      </c>
      <c r="F3322" s="1">
        <v>304128</v>
      </c>
      <c r="G3322" s="1">
        <v>1</v>
      </c>
      <c r="H3322" s="1">
        <v>1</v>
      </c>
      <c r="I3322" s="1">
        <v>0</v>
      </c>
      <c r="J3322" s="1" t="str">
        <v>Banglore</v>
      </c>
      <c r="K3322" s="1">
        <v>0</v>
      </c>
      <c r="L3322" s="1"/>
      <c r="M3322" s="1">
        <f t="shared" si="165"/>
        <v>20706.400000000001</v>
      </c>
      <c r="N3322" s="1">
        <f t="shared" si="166"/>
        <v>20706.400000000001</v>
      </c>
      <c r="O3322" s="1">
        <f t="shared" si="167"/>
        <v>0</v>
      </c>
    </row>
    <row r="3323" spans="1:15" x14ac:dyDescent="0.25">
      <c r="A3323" s="1" t="str">
        <v>BioLegend</v>
      </c>
      <c r="B3323" s="1">
        <v>19465.599999999999</v>
      </c>
      <c r="C3323" s="1" t="str">
        <v>EED119711</v>
      </c>
      <c r="D3323" s="2">
        <v>45933</v>
      </c>
      <c r="E3323" s="2">
        <v>45938</v>
      </c>
      <c r="F3323" s="1">
        <v>304810</v>
      </c>
      <c r="G3323" s="1">
        <v>1</v>
      </c>
      <c r="H3323" s="1">
        <v>1</v>
      </c>
      <c r="I3323" s="1">
        <v>0</v>
      </c>
      <c r="J3323" s="1" t="str">
        <v>Delhi</v>
      </c>
      <c r="K3323" s="1">
        <v>0</v>
      </c>
      <c r="L3323" s="1"/>
      <c r="M3323" s="1">
        <f t="shared" si="165"/>
        <v>19465.599999999999</v>
      </c>
      <c r="N3323" s="1">
        <f t="shared" si="166"/>
        <v>19465.599999999999</v>
      </c>
      <c r="O3323" s="1">
        <f t="shared" si="167"/>
        <v>0</v>
      </c>
    </row>
    <row r="3324" spans="1:15" x14ac:dyDescent="0.25">
      <c r="A3324" s="1" t="str">
        <v>BioLegend</v>
      </c>
      <c r="B3324" s="1">
        <v>19157.599999999999</v>
      </c>
      <c r="C3324" s="1" t="str">
        <v>EED119711</v>
      </c>
      <c r="D3324" s="2">
        <v>45933</v>
      </c>
      <c r="E3324" s="2">
        <v>45938</v>
      </c>
      <c r="F3324" s="1">
        <v>307616</v>
      </c>
      <c r="G3324" s="1">
        <v>1</v>
      </c>
      <c r="H3324" s="1">
        <v>1</v>
      </c>
      <c r="I3324" s="1">
        <v>0</v>
      </c>
      <c r="J3324" s="1" t="str">
        <v>Delhi</v>
      </c>
      <c r="K3324" s="1">
        <v>0</v>
      </c>
      <c r="L3324" s="1"/>
      <c r="M3324" s="1">
        <f t="shared" si="165"/>
        <v>19157.599999999999</v>
      </c>
      <c r="N3324" s="1">
        <f t="shared" si="166"/>
        <v>19157.599999999999</v>
      </c>
      <c r="O3324" s="1">
        <f t="shared" si="167"/>
        <v>0</v>
      </c>
    </row>
    <row r="3325" spans="1:15" x14ac:dyDescent="0.25">
      <c r="A3325" s="1" t="str">
        <v>BioLegend</v>
      </c>
      <c r="B3325" s="1">
        <v>9486.4</v>
      </c>
      <c r="C3325" s="1" t="str">
        <v>EED119711</v>
      </c>
      <c r="D3325" s="2">
        <v>45933</v>
      </c>
      <c r="E3325" s="2">
        <v>45938</v>
      </c>
      <c r="F3325" s="1">
        <v>310910</v>
      </c>
      <c r="G3325" s="1">
        <v>5</v>
      </c>
      <c r="H3325" s="1">
        <v>5</v>
      </c>
      <c r="I3325" s="1">
        <v>0</v>
      </c>
      <c r="J3325" s="1" t="str">
        <v>Gujrat</v>
      </c>
      <c r="K3325" s="1">
        <v>0</v>
      </c>
      <c r="L3325" s="1"/>
      <c r="M3325" s="1">
        <f t="shared" si="165"/>
        <v>47432</v>
      </c>
      <c r="N3325" s="1">
        <f t="shared" si="166"/>
        <v>47432</v>
      </c>
      <c r="O3325" s="1">
        <f t="shared" si="167"/>
        <v>0</v>
      </c>
    </row>
    <row r="3326" spans="1:15" x14ac:dyDescent="0.25">
      <c r="A3326" s="1" t="str">
        <v>BioLegend</v>
      </c>
      <c r="B3326" s="1">
        <v>24420</v>
      </c>
      <c r="C3326" s="1" t="str">
        <v>EED119711</v>
      </c>
      <c r="D3326" s="2">
        <v>45933</v>
      </c>
      <c r="E3326" s="2">
        <v>45938</v>
      </c>
      <c r="F3326" s="1">
        <v>317434</v>
      </c>
      <c r="G3326" s="1">
        <v>1</v>
      </c>
      <c r="H3326" s="1">
        <v>1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24420</v>
      </c>
      <c r="N3326" s="1">
        <f t="shared" si="166"/>
        <v>24420</v>
      </c>
      <c r="O3326" s="1">
        <f t="shared" si="167"/>
        <v>0</v>
      </c>
    </row>
    <row r="3327" spans="1:15" x14ac:dyDescent="0.25">
      <c r="A3327" s="1" t="str">
        <v>BioLegend</v>
      </c>
      <c r="B3327" s="1">
        <v>26862</v>
      </c>
      <c r="C3327" s="1" t="str">
        <v>EED119711</v>
      </c>
      <c r="D3327" s="2">
        <v>45933</v>
      </c>
      <c r="E3327" s="2">
        <v>45938</v>
      </c>
      <c r="F3327" s="1">
        <v>318340</v>
      </c>
      <c r="G3327" s="1">
        <v>1</v>
      </c>
      <c r="H3327" s="1">
        <v>1</v>
      </c>
      <c r="I3327" s="1">
        <v>0</v>
      </c>
      <c r="J3327" s="1" t="str">
        <v>Banglore</v>
      </c>
      <c r="K3327" s="1">
        <v>0</v>
      </c>
      <c r="L3327" s="1"/>
      <c r="M3327" s="1">
        <f t="shared" si="165"/>
        <v>26862</v>
      </c>
      <c r="N3327" s="1">
        <f t="shared" si="166"/>
        <v>26862</v>
      </c>
      <c r="O3327" s="1">
        <f t="shared" si="167"/>
        <v>0</v>
      </c>
    </row>
    <row r="3328" spans="1:15" x14ac:dyDescent="0.25">
      <c r="A3328" s="1" t="str">
        <v>BioLegend</v>
      </c>
      <c r="B3328" s="1">
        <v>19342.400000000001</v>
      </c>
      <c r="C3328" s="1" t="str">
        <v>EED119711</v>
      </c>
      <c r="D3328" s="2">
        <v>45933</v>
      </c>
      <c r="E3328" s="2">
        <v>45938</v>
      </c>
      <c r="F3328" s="1">
        <v>328114</v>
      </c>
      <c r="G3328" s="1">
        <v>2</v>
      </c>
      <c r="H3328" s="1">
        <v>2</v>
      </c>
      <c r="I3328" s="1">
        <v>0</v>
      </c>
      <c r="J3328" s="1" t="str">
        <v>Gujrat</v>
      </c>
      <c r="K3328" s="1">
        <v>0</v>
      </c>
      <c r="L3328" s="1"/>
      <c r="M3328" s="1">
        <f t="shared" si="165"/>
        <v>38684.800000000003</v>
      </c>
      <c r="N3328" s="1">
        <f t="shared" si="166"/>
        <v>38684.800000000003</v>
      </c>
      <c r="O3328" s="1">
        <f t="shared" si="167"/>
        <v>0</v>
      </c>
    </row>
    <row r="3329" spans="1:15" x14ac:dyDescent="0.25">
      <c r="A3329" s="1" t="str">
        <v>BioLegend</v>
      </c>
      <c r="B3329" s="1">
        <v>27588</v>
      </c>
      <c r="C3329" s="1" t="str">
        <v>EED119711</v>
      </c>
      <c r="D3329" s="2">
        <v>45933</v>
      </c>
      <c r="E3329" s="2">
        <v>45938</v>
      </c>
      <c r="F3329" s="1">
        <v>329950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27588</v>
      </c>
      <c r="N3329" s="1">
        <f t="shared" si="166"/>
        <v>27588</v>
      </c>
      <c r="O3329" s="1">
        <f t="shared" si="167"/>
        <v>0</v>
      </c>
    </row>
    <row r="3330" spans="1:15" x14ac:dyDescent="0.25">
      <c r="A3330" s="1" t="str">
        <v>BioLegend</v>
      </c>
      <c r="B3330" s="1">
        <v>23100</v>
      </c>
      <c r="C3330" s="1" t="str">
        <v>EED119711</v>
      </c>
      <c r="D3330" s="2">
        <v>45933</v>
      </c>
      <c r="E3330" s="2">
        <v>45938</v>
      </c>
      <c r="F3330" s="1">
        <v>331416</v>
      </c>
      <c r="G3330" s="1">
        <v>1</v>
      </c>
      <c r="H3330" s="1">
        <v>1</v>
      </c>
      <c r="I3330" s="1">
        <v>0</v>
      </c>
      <c r="J3330" s="1" t="str">
        <v>Banglore</v>
      </c>
      <c r="K3330" s="1">
        <v>0</v>
      </c>
      <c r="L3330" s="1"/>
      <c r="M3330" s="1">
        <f t="shared" si="165"/>
        <v>23100</v>
      </c>
      <c r="N3330" s="1">
        <f t="shared" si="166"/>
        <v>23100</v>
      </c>
      <c r="O3330" s="1">
        <f t="shared" si="167"/>
        <v>0</v>
      </c>
    </row>
    <row r="3331" spans="1:15" x14ac:dyDescent="0.25">
      <c r="A3331" s="1" t="str">
        <v>BioLegend</v>
      </c>
      <c r="B3331" s="1">
        <v>27984</v>
      </c>
      <c r="C3331" s="1" t="str">
        <v>EED119711</v>
      </c>
      <c r="D3331" s="2">
        <v>45933</v>
      </c>
      <c r="E3331" s="2">
        <v>45938</v>
      </c>
      <c r="F3331" s="1">
        <v>334330</v>
      </c>
      <c r="G3331" s="1">
        <v>1</v>
      </c>
      <c r="H3331" s="1">
        <v>1</v>
      </c>
      <c r="I3331" s="1">
        <v>0</v>
      </c>
      <c r="J3331" s="1" t="str">
        <v>Delhi</v>
      </c>
      <c r="K3331" s="1">
        <v>0</v>
      </c>
      <c r="L3331" s="1"/>
      <c r="M3331" s="1">
        <f t="shared" si="165"/>
        <v>27984</v>
      </c>
      <c r="N3331" s="1">
        <f t="shared" si="166"/>
        <v>27984</v>
      </c>
      <c r="O3331" s="1">
        <f t="shared" si="167"/>
        <v>0</v>
      </c>
    </row>
    <row r="3332" spans="1:15" x14ac:dyDescent="0.25">
      <c r="A3332" s="1" t="str">
        <v>BioLegend</v>
      </c>
      <c r="B3332" s="1">
        <v>10964.8</v>
      </c>
      <c r="C3332" s="1" t="str">
        <v>EED119711</v>
      </c>
      <c r="D3332" s="2">
        <v>45933</v>
      </c>
      <c r="E3332" s="2">
        <v>45938</v>
      </c>
      <c r="F3332" s="1">
        <v>336119</v>
      </c>
      <c r="G3332" s="1">
        <v>1</v>
      </c>
      <c r="H3332" s="1">
        <v>1</v>
      </c>
      <c r="I3332" s="1">
        <v>0</v>
      </c>
      <c r="J3332" s="1" t="str">
        <v>Bhuvneshwar</v>
      </c>
      <c r="K3332" s="1">
        <v>0</v>
      </c>
      <c r="L3332" s="1"/>
      <c r="M3332" s="1">
        <f t="shared" si="165"/>
        <v>10964.8</v>
      </c>
      <c r="N3332" s="1">
        <f t="shared" si="166"/>
        <v>10964.8</v>
      </c>
      <c r="O3332" s="1">
        <f t="shared" si="167"/>
        <v>0</v>
      </c>
    </row>
    <row r="3333" spans="1:15" x14ac:dyDescent="0.25">
      <c r="A3333" s="1" t="str">
        <v>BioLegend</v>
      </c>
      <c r="B3333" s="1">
        <v>12738</v>
      </c>
      <c r="C3333" s="1" t="str">
        <v>EED119711</v>
      </c>
      <c r="D3333" s="2">
        <v>45933</v>
      </c>
      <c r="E3333" s="2">
        <v>45938</v>
      </c>
      <c r="F3333" s="1">
        <v>342915</v>
      </c>
      <c r="G3333" s="1">
        <v>1</v>
      </c>
      <c r="H3333" s="1">
        <v>1</v>
      </c>
      <c r="I3333" s="1">
        <v>0</v>
      </c>
      <c r="J3333" s="1" t="str">
        <v>Mumbai</v>
      </c>
      <c r="K3333" s="1">
        <v>0</v>
      </c>
      <c r="L3333" s="1"/>
      <c r="M3333" s="1">
        <f t="shared" si="165"/>
        <v>12738</v>
      </c>
      <c r="N3333" s="1">
        <f t="shared" si="166"/>
        <v>12738</v>
      </c>
      <c r="O3333" s="1">
        <f t="shared" si="167"/>
        <v>0</v>
      </c>
    </row>
    <row r="3334" spans="1:15" x14ac:dyDescent="0.25">
      <c r="A3334" s="1" t="str">
        <v>BioLegend</v>
      </c>
      <c r="B3334" s="1">
        <v>18048.8</v>
      </c>
      <c r="C3334" s="1" t="str">
        <v>EED119711</v>
      </c>
      <c r="D3334" s="2">
        <v>45933</v>
      </c>
      <c r="E3334" s="2">
        <v>45938</v>
      </c>
      <c r="F3334" s="1">
        <v>343512</v>
      </c>
      <c r="G3334" s="1">
        <v>5</v>
      </c>
      <c r="H3334" s="1">
        <v>5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90244</v>
      </c>
      <c r="N3334" s="1">
        <f t="shared" si="166"/>
        <v>90244</v>
      </c>
      <c r="O3334" s="1">
        <f t="shared" si="167"/>
        <v>0</v>
      </c>
    </row>
    <row r="3335" spans="1:15" x14ac:dyDescent="0.25">
      <c r="A3335" s="1" t="str">
        <v>BioLegend</v>
      </c>
      <c r="B3335" s="1">
        <v>3388</v>
      </c>
      <c r="C3335" s="1" t="str">
        <v>EED119711</v>
      </c>
      <c r="D3335" s="2">
        <v>45933</v>
      </c>
      <c r="E3335" s="2">
        <v>45938</v>
      </c>
      <c r="F3335" s="1">
        <v>344604</v>
      </c>
      <c r="G3335" s="1">
        <v>1</v>
      </c>
      <c r="H3335" s="1">
        <v>1</v>
      </c>
      <c r="I3335" s="1">
        <v>0</v>
      </c>
      <c r="J3335" s="1" t="str">
        <v>Delhi</v>
      </c>
      <c r="K3335" s="1">
        <v>0</v>
      </c>
      <c r="L3335" s="1"/>
      <c r="M3335" s="1">
        <f t="shared" si="165"/>
        <v>3388</v>
      </c>
      <c r="N3335" s="1">
        <f t="shared" si="166"/>
        <v>3388</v>
      </c>
      <c r="O3335" s="1">
        <f t="shared" si="167"/>
        <v>0</v>
      </c>
    </row>
    <row r="3336" spans="1:15" x14ac:dyDescent="0.25">
      <c r="A3336" s="1" t="str">
        <v>BioLegend</v>
      </c>
      <c r="B3336" s="1">
        <v>26136</v>
      </c>
      <c r="C3336" s="1" t="str">
        <v>EED119711</v>
      </c>
      <c r="D3336" s="2">
        <v>45933</v>
      </c>
      <c r="E3336" s="2">
        <v>45938</v>
      </c>
      <c r="F3336" s="1">
        <v>344748</v>
      </c>
      <c r="G3336" s="1">
        <v>1</v>
      </c>
      <c r="H3336" s="1">
        <v>1</v>
      </c>
      <c r="I3336" s="1">
        <v>0</v>
      </c>
      <c r="J3336" s="1" t="str">
        <v>Gujrat</v>
      </c>
      <c r="K3336" s="1">
        <v>0</v>
      </c>
      <c r="L3336" s="1"/>
      <c r="M3336" s="1">
        <f t="shared" si="165"/>
        <v>26136</v>
      </c>
      <c r="N3336" s="1">
        <f t="shared" si="166"/>
        <v>26136</v>
      </c>
      <c r="O3336" s="1">
        <f t="shared" si="167"/>
        <v>0</v>
      </c>
    </row>
    <row r="3337" spans="1:15" x14ac:dyDescent="0.25">
      <c r="A3337" s="1" t="str">
        <v>BioLegend</v>
      </c>
      <c r="B3337" s="1">
        <v>10225.6</v>
      </c>
      <c r="C3337" s="1" t="str">
        <v>EED119711</v>
      </c>
      <c r="D3337" s="2">
        <v>45933</v>
      </c>
      <c r="E3337" s="2">
        <v>45938</v>
      </c>
      <c r="F3337" s="1">
        <v>347507</v>
      </c>
      <c r="G3337" s="1">
        <v>1</v>
      </c>
      <c r="H3337" s="1">
        <v>1</v>
      </c>
      <c r="I3337" s="1">
        <v>0</v>
      </c>
      <c r="J3337" s="1" t="str">
        <v>Bhuvneshwar</v>
      </c>
      <c r="K3337" s="1">
        <v>0</v>
      </c>
      <c r="L3337" s="1"/>
      <c r="M3337" s="1">
        <f t="shared" si="165"/>
        <v>10225.6</v>
      </c>
      <c r="N3337" s="1">
        <f t="shared" si="166"/>
        <v>10225.6</v>
      </c>
      <c r="O3337" s="1">
        <f t="shared" si="167"/>
        <v>0</v>
      </c>
    </row>
    <row r="3338" spans="1:15" x14ac:dyDescent="0.25">
      <c r="A3338" s="1" t="str">
        <v>BioLegend</v>
      </c>
      <c r="B3338" s="1">
        <v>15523.2</v>
      </c>
      <c r="C3338" s="1" t="str">
        <v>EED119711</v>
      </c>
      <c r="D3338" s="2">
        <v>45933</v>
      </c>
      <c r="E3338" s="2">
        <v>45938</v>
      </c>
      <c r="F3338" s="1">
        <v>348206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15523.2</v>
      </c>
      <c r="N3338" s="1">
        <f t="shared" si="166"/>
        <v>15523.2</v>
      </c>
      <c r="O3338" s="1">
        <f t="shared" si="167"/>
        <v>0</v>
      </c>
    </row>
    <row r="3339" spans="1:15" x14ac:dyDescent="0.25">
      <c r="A3339" s="1" t="str">
        <v>BioLegend</v>
      </c>
      <c r="B3339" s="1">
        <v>22052.799999999999</v>
      </c>
      <c r="C3339" s="1" t="str">
        <v>EED119711</v>
      </c>
      <c r="D3339" s="2">
        <v>45933</v>
      </c>
      <c r="E3339" s="2">
        <v>45938</v>
      </c>
      <c r="F3339" s="1">
        <v>351336</v>
      </c>
      <c r="G3339" s="1">
        <v>1</v>
      </c>
      <c r="H3339" s="1">
        <v>1</v>
      </c>
      <c r="I3339" s="1">
        <v>0</v>
      </c>
      <c r="J3339" s="1" t="str">
        <v>Delhi</v>
      </c>
      <c r="K3339" s="1">
        <v>0</v>
      </c>
      <c r="L3339" s="1"/>
      <c r="M3339" s="1">
        <f t="shared" si="165"/>
        <v>22052.799999999999</v>
      </c>
      <c r="N3339" s="1">
        <f t="shared" si="166"/>
        <v>22052.799999999999</v>
      </c>
      <c r="O3339" s="1">
        <f t="shared" si="167"/>
        <v>0</v>
      </c>
    </row>
    <row r="3340" spans="1:15" x14ac:dyDescent="0.25">
      <c r="A3340" s="1" t="str">
        <v>BioLegend</v>
      </c>
      <c r="B3340" s="1">
        <v>26426.400000000001</v>
      </c>
      <c r="C3340" s="1" t="str">
        <v>EED119711</v>
      </c>
      <c r="D3340" s="2">
        <v>45933</v>
      </c>
      <c r="E3340" s="2">
        <v>45938</v>
      </c>
      <c r="F3340" s="1">
        <v>352318</v>
      </c>
      <c r="G3340" s="1">
        <v>1</v>
      </c>
      <c r="H3340" s="1">
        <v>1</v>
      </c>
      <c r="I3340" s="1">
        <v>0</v>
      </c>
      <c r="J3340" s="1" t="str">
        <v>Delhi</v>
      </c>
      <c r="K3340" s="1">
        <v>0</v>
      </c>
      <c r="L3340" s="1"/>
      <c r="M3340" s="1">
        <f t="shared" si="165"/>
        <v>26426.400000000001</v>
      </c>
      <c r="N3340" s="1">
        <f t="shared" si="166"/>
        <v>26426.400000000001</v>
      </c>
      <c r="O3340" s="1">
        <f t="shared" si="167"/>
        <v>0</v>
      </c>
    </row>
    <row r="3341" spans="1:15" x14ac:dyDescent="0.25">
      <c r="A3341" s="1" t="str">
        <v>BioLegend</v>
      </c>
      <c r="B3341" s="1">
        <v>9794.4</v>
      </c>
      <c r="C3341" s="1" t="str">
        <v>EED119711</v>
      </c>
      <c r="D3341" s="2">
        <v>45933</v>
      </c>
      <c r="E3341" s="2">
        <v>45938</v>
      </c>
      <c r="F3341" s="1">
        <v>353719</v>
      </c>
      <c r="G3341" s="1">
        <v>1</v>
      </c>
      <c r="H3341" s="1">
        <v>1</v>
      </c>
      <c r="I3341" s="1">
        <v>0</v>
      </c>
      <c r="J3341" s="1" t="str">
        <v>Pune</v>
      </c>
      <c r="K3341" s="1">
        <v>0</v>
      </c>
      <c r="L3341" s="1"/>
      <c r="M3341" s="1">
        <f t="shared" si="165"/>
        <v>9794.4</v>
      </c>
      <c r="N3341" s="1">
        <f t="shared" si="166"/>
        <v>9794.4</v>
      </c>
      <c r="O3341" s="1">
        <f t="shared" si="167"/>
        <v>0</v>
      </c>
    </row>
    <row r="3342" spans="1:15" x14ac:dyDescent="0.25">
      <c r="A3342" s="1" t="str">
        <v>BioLegend</v>
      </c>
      <c r="B3342" s="1">
        <v>22176</v>
      </c>
      <c r="C3342" s="1" t="str">
        <v>EED119711</v>
      </c>
      <c r="D3342" s="2">
        <v>45933</v>
      </c>
      <c r="E3342" s="2">
        <v>45938</v>
      </c>
      <c r="F3342" s="1">
        <v>357504</v>
      </c>
      <c r="G3342" s="1">
        <v>1</v>
      </c>
      <c r="H3342" s="1">
        <v>1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22176</v>
      </c>
      <c r="N3342" s="1">
        <f t="shared" si="166"/>
        <v>22176</v>
      </c>
      <c r="O3342" s="1">
        <f t="shared" si="167"/>
        <v>0</v>
      </c>
    </row>
    <row r="3343" spans="1:15" x14ac:dyDescent="0.25">
      <c r="A3343" s="1" t="str">
        <v>BioLegend</v>
      </c>
      <c r="B3343" s="1">
        <v>19527.2</v>
      </c>
      <c r="C3343" s="1" t="str">
        <v>EED119711</v>
      </c>
      <c r="D3343" s="2">
        <v>45933</v>
      </c>
      <c r="E3343" s="2">
        <v>45938</v>
      </c>
      <c r="F3343" s="1">
        <v>363010</v>
      </c>
      <c r="G3343" s="1">
        <v>1</v>
      </c>
      <c r="H3343" s="1">
        <v>1</v>
      </c>
      <c r="I3343" s="1">
        <v>0</v>
      </c>
      <c r="J3343" s="1" t="str">
        <v>Lucknow</v>
      </c>
      <c r="K3343" s="1">
        <v>0</v>
      </c>
      <c r="L3343" s="1"/>
      <c r="M3343" s="1">
        <f t="shared" si="165"/>
        <v>19527.2</v>
      </c>
      <c r="N3343" s="1">
        <f t="shared" si="166"/>
        <v>19527.2</v>
      </c>
      <c r="O3343" s="1">
        <f t="shared" si="167"/>
        <v>0</v>
      </c>
    </row>
    <row r="3344" spans="1:15" x14ac:dyDescent="0.25">
      <c r="A3344" s="1" t="str">
        <v>BioLegend</v>
      </c>
      <c r="B3344" s="1">
        <v>16139.2</v>
      </c>
      <c r="C3344" s="1" t="str">
        <v>EED119711</v>
      </c>
      <c r="D3344" s="2">
        <v>45933</v>
      </c>
      <c r="E3344" s="2">
        <v>45938</v>
      </c>
      <c r="F3344" s="1">
        <v>366608</v>
      </c>
      <c r="G3344" s="1">
        <v>3</v>
      </c>
      <c r="H3344" s="1">
        <v>3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48417.600000000006</v>
      </c>
      <c r="N3344" s="1">
        <f t="shared" si="166"/>
        <v>48417.600000000006</v>
      </c>
      <c r="O3344" s="1">
        <f t="shared" si="167"/>
        <v>0</v>
      </c>
    </row>
    <row r="3345" spans="1:15" x14ac:dyDescent="0.25">
      <c r="A3345" s="1" t="str">
        <v>BioLegend</v>
      </c>
      <c r="B3345" s="1">
        <v>22360.799999999999</v>
      </c>
      <c r="C3345" s="1" t="str">
        <v>EED119711</v>
      </c>
      <c r="D3345" s="2">
        <v>45933</v>
      </c>
      <c r="E3345" s="2">
        <v>45938</v>
      </c>
      <c r="F3345" s="1">
        <v>366914</v>
      </c>
      <c r="G3345" s="1">
        <v>1</v>
      </c>
      <c r="H3345" s="1">
        <v>1</v>
      </c>
      <c r="I3345" s="1">
        <v>0</v>
      </c>
      <c r="J3345" s="1" t="str">
        <v>Gujrat</v>
      </c>
      <c r="K3345" s="1">
        <v>0</v>
      </c>
      <c r="L3345" s="1"/>
      <c r="M3345" s="1">
        <f t="shared" si="165"/>
        <v>22360.799999999999</v>
      </c>
      <c r="N3345" s="1">
        <f t="shared" si="166"/>
        <v>22360.799999999999</v>
      </c>
      <c r="O3345" s="1">
        <f t="shared" si="167"/>
        <v>0</v>
      </c>
    </row>
    <row r="3346" spans="1:15" x14ac:dyDescent="0.25">
      <c r="A3346" s="1" t="str">
        <v>BioLegend</v>
      </c>
      <c r="B3346" s="1">
        <v>8500.7999999999993</v>
      </c>
      <c r="C3346" s="1" t="str">
        <v>EED119711</v>
      </c>
      <c r="D3346" s="2">
        <v>45933</v>
      </c>
      <c r="E3346" s="2">
        <v>45938</v>
      </c>
      <c r="F3346" s="1">
        <v>368508</v>
      </c>
      <c r="G3346" s="1">
        <v>2</v>
      </c>
      <c r="H3346" s="1">
        <v>2</v>
      </c>
      <c r="I3346" s="1">
        <v>0</v>
      </c>
      <c r="J3346" s="1" t="str">
        <v>Delhi</v>
      </c>
      <c r="K3346" s="1">
        <v>0</v>
      </c>
      <c r="L3346" s="1"/>
      <c r="M3346" s="1">
        <f t="shared" si="165"/>
        <v>17001.599999999999</v>
      </c>
      <c r="N3346" s="1">
        <f t="shared" si="166"/>
        <v>17001.599999999999</v>
      </c>
      <c r="O3346" s="1">
        <f t="shared" si="167"/>
        <v>0</v>
      </c>
    </row>
    <row r="3347" spans="1:15" x14ac:dyDescent="0.25">
      <c r="A3347" s="1" t="str">
        <v>BioLegend</v>
      </c>
      <c r="B3347" s="1">
        <v>9486.4</v>
      </c>
      <c r="C3347" s="1" t="str">
        <v>EED119711</v>
      </c>
      <c r="D3347" s="2">
        <v>45933</v>
      </c>
      <c r="E3347" s="2">
        <v>45938</v>
      </c>
      <c r="F3347" s="1">
        <v>369905</v>
      </c>
      <c r="G3347" s="1">
        <v>1</v>
      </c>
      <c r="H3347" s="1">
        <v>1</v>
      </c>
      <c r="I3347" s="1">
        <v>0</v>
      </c>
      <c r="J3347" s="1" t="str">
        <v>Bhuvneshwar</v>
      </c>
      <c r="K3347" s="1">
        <v>0</v>
      </c>
      <c r="L3347" s="1"/>
      <c r="M3347" s="1">
        <f t="shared" si="165"/>
        <v>9486.4</v>
      </c>
      <c r="N3347" s="1">
        <f t="shared" si="166"/>
        <v>9486.4</v>
      </c>
      <c r="O3347" s="1">
        <f t="shared" si="167"/>
        <v>0</v>
      </c>
    </row>
    <row r="3348" spans="1:15" x14ac:dyDescent="0.25">
      <c r="A3348" s="1" t="str">
        <v>BioLegend</v>
      </c>
      <c r="B3348" s="1">
        <v>7268.7999999999993</v>
      </c>
      <c r="C3348" s="1" t="str">
        <v>EED119711</v>
      </c>
      <c r="D3348" s="2">
        <v>45933</v>
      </c>
      <c r="E3348" s="2">
        <v>45938</v>
      </c>
      <c r="F3348" s="1">
        <v>398202</v>
      </c>
      <c r="G3348" s="1">
        <v>1</v>
      </c>
      <c r="H3348" s="1">
        <v>1</v>
      </c>
      <c r="I3348" s="1">
        <v>0</v>
      </c>
      <c r="J3348" s="1" t="str">
        <v>Bhuvneshwar</v>
      </c>
      <c r="K3348" s="1">
        <v>0</v>
      </c>
      <c r="L3348" s="1"/>
      <c r="M3348" s="1">
        <f t="shared" si="165"/>
        <v>7268.7999999999993</v>
      </c>
      <c r="N3348" s="1">
        <f t="shared" si="166"/>
        <v>7268.7999999999993</v>
      </c>
      <c r="O3348" s="1">
        <f t="shared" si="167"/>
        <v>0</v>
      </c>
    </row>
    <row r="3349" spans="1:15" x14ac:dyDescent="0.25">
      <c r="A3349" s="1" t="str">
        <v>BioLegend</v>
      </c>
      <c r="B3349" s="1">
        <v>5420.8</v>
      </c>
      <c r="C3349" s="1" t="str">
        <v>EED119711</v>
      </c>
      <c r="D3349" s="2">
        <v>45933</v>
      </c>
      <c r="E3349" s="2">
        <v>45938</v>
      </c>
      <c r="F3349" s="1">
        <v>400120</v>
      </c>
      <c r="G3349" s="1">
        <v>1</v>
      </c>
      <c r="H3349" s="1">
        <v>1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5420.8</v>
      </c>
      <c r="N3349" s="1">
        <f t="shared" si="166"/>
        <v>5420.8</v>
      </c>
      <c r="O3349" s="1">
        <f t="shared" si="167"/>
        <v>0</v>
      </c>
    </row>
    <row r="3350" spans="1:15" x14ac:dyDescent="0.25">
      <c r="A3350" s="1" t="str">
        <v>BioLegend</v>
      </c>
      <c r="B3350" s="1">
        <v>11026.4</v>
      </c>
      <c r="C3350" s="1" t="str">
        <v>EED119711</v>
      </c>
      <c r="D3350" s="2">
        <v>45933</v>
      </c>
      <c r="E3350" s="2">
        <v>45938</v>
      </c>
      <c r="F3350" s="1">
        <v>400126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22052.799999999999</v>
      </c>
      <c r="N3350" s="1">
        <f t="shared" si="166"/>
        <v>22052.799999999999</v>
      </c>
      <c r="O3350" s="1">
        <f t="shared" si="167"/>
        <v>0</v>
      </c>
    </row>
    <row r="3351" spans="1:15" x14ac:dyDescent="0.25">
      <c r="A3351" s="1" t="str">
        <v>BioLegend</v>
      </c>
      <c r="B3351" s="1">
        <v>11888.8</v>
      </c>
      <c r="C3351" s="1" t="str">
        <v>EED119711</v>
      </c>
      <c r="D3351" s="2">
        <v>45933</v>
      </c>
      <c r="E3351" s="2">
        <v>45938</v>
      </c>
      <c r="F3351" s="1">
        <v>400144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23777.599999999999</v>
      </c>
      <c r="N3351" s="1">
        <f t="shared" si="166"/>
        <v>23777.599999999999</v>
      </c>
      <c r="O3351" s="1">
        <f t="shared" si="167"/>
        <v>0</v>
      </c>
    </row>
    <row r="3352" spans="1:15" x14ac:dyDescent="0.25">
      <c r="A3352" s="1" t="str">
        <v>BioLegend</v>
      </c>
      <c r="B3352" s="1">
        <v>12738</v>
      </c>
      <c r="C3352" s="1" t="str">
        <v>EED119711</v>
      </c>
      <c r="D3352" s="2">
        <v>45933</v>
      </c>
      <c r="E3352" s="2">
        <v>45938</v>
      </c>
      <c r="F3352" s="1">
        <v>400171</v>
      </c>
      <c r="G3352" s="1">
        <v>1</v>
      </c>
      <c r="H3352" s="1">
        <v>1</v>
      </c>
      <c r="I3352" s="1">
        <v>0</v>
      </c>
      <c r="J3352" s="1" t="str">
        <v>Banglore</v>
      </c>
      <c r="K3352" s="1">
        <v>0</v>
      </c>
      <c r="L3352" s="1"/>
      <c r="M3352" s="1">
        <f t="shared" si="165"/>
        <v>12738</v>
      </c>
      <c r="N3352" s="1">
        <f t="shared" si="166"/>
        <v>12738</v>
      </c>
      <c r="O3352" s="1">
        <f t="shared" si="167"/>
        <v>0</v>
      </c>
    </row>
    <row r="3353" spans="1:15" x14ac:dyDescent="0.25">
      <c r="A3353" s="1" t="str">
        <v>BioLegend</v>
      </c>
      <c r="B3353" s="1">
        <v>12997.599999999999</v>
      </c>
      <c r="C3353" s="1" t="str">
        <v>EED119711</v>
      </c>
      <c r="D3353" s="2">
        <v>45933</v>
      </c>
      <c r="E3353" s="2">
        <v>45938</v>
      </c>
      <c r="F3353" s="1">
        <v>400250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25995.199999999997</v>
      </c>
      <c r="N3353" s="1">
        <f t="shared" si="166"/>
        <v>25995.199999999997</v>
      </c>
      <c r="O3353" s="1">
        <f t="shared" si="167"/>
        <v>0</v>
      </c>
    </row>
    <row r="3354" spans="1:15" x14ac:dyDescent="0.25">
      <c r="A3354" s="1" t="str">
        <v>BioLegend</v>
      </c>
      <c r="B3354" s="1">
        <v>27258</v>
      </c>
      <c r="C3354" s="1" t="str">
        <v>EED119711</v>
      </c>
      <c r="D3354" s="2">
        <v>45933</v>
      </c>
      <c r="E3354" s="2">
        <v>45938</v>
      </c>
      <c r="F3354" s="1">
        <v>400266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54516</v>
      </c>
      <c r="N3354" s="1">
        <f t="shared" si="166"/>
        <v>54516</v>
      </c>
      <c r="O3354" s="1">
        <f t="shared" si="167"/>
        <v>0</v>
      </c>
    </row>
    <row r="3355" spans="1:15" x14ac:dyDescent="0.25">
      <c r="A3355" s="1" t="str">
        <v>BioLegend</v>
      </c>
      <c r="B3355" s="1">
        <v>26532</v>
      </c>
      <c r="C3355" s="1" t="str">
        <v>EED119711</v>
      </c>
      <c r="D3355" s="2">
        <v>45933</v>
      </c>
      <c r="E3355" s="2">
        <v>45938</v>
      </c>
      <c r="F3355" s="1">
        <v>400268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53064</v>
      </c>
      <c r="N3355" s="1">
        <f t="shared" si="166"/>
        <v>53064</v>
      </c>
      <c r="O3355" s="1">
        <f t="shared" si="167"/>
        <v>0</v>
      </c>
    </row>
    <row r="3356" spans="1:15" x14ac:dyDescent="0.25">
      <c r="A3356" s="1" t="str">
        <v>BioLegend</v>
      </c>
      <c r="B3356" s="1">
        <v>23628</v>
      </c>
      <c r="C3356" s="1" t="str">
        <v>EED119711</v>
      </c>
      <c r="D3356" s="2">
        <v>45933</v>
      </c>
      <c r="E3356" s="2">
        <v>45938</v>
      </c>
      <c r="F3356" s="1">
        <v>400342</v>
      </c>
      <c r="G3356" s="1">
        <v>2</v>
      </c>
      <c r="H3356" s="1">
        <v>2</v>
      </c>
      <c r="I3356" s="1">
        <v>0</v>
      </c>
      <c r="J3356" s="1" t="str">
        <v>Gujrat</v>
      </c>
      <c r="K3356" s="1">
        <v>0</v>
      </c>
      <c r="L3356" s="1"/>
      <c r="M3356" s="1">
        <f t="shared" si="165"/>
        <v>47256</v>
      </c>
      <c r="N3356" s="1">
        <f t="shared" si="166"/>
        <v>47256</v>
      </c>
      <c r="O3356" s="1">
        <f t="shared" si="167"/>
        <v>0</v>
      </c>
    </row>
    <row r="3357" spans="1:15" x14ac:dyDescent="0.25">
      <c r="A3357" s="1" t="str">
        <v>BioLegend</v>
      </c>
      <c r="B3357" s="1">
        <v>13464</v>
      </c>
      <c r="C3357" s="1" t="str">
        <v>EED119711</v>
      </c>
      <c r="D3357" s="2">
        <v>45933</v>
      </c>
      <c r="E3357" s="2">
        <v>45938</v>
      </c>
      <c r="F3357" s="1">
        <v>400647</v>
      </c>
      <c r="G3357" s="1">
        <v>1</v>
      </c>
      <c r="H3357" s="1">
        <v>1</v>
      </c>
      <c r="I3357" s="1">
        <v>0</v>
      </c>
      <c r="J3357" s="1" t="str">
        <v>Bhuvneshwar</v>
      </c>
      <c r="K3357" s="1">
        <v>0</v>
      </c>
      <c r="L3357" s="1"/>
      <c r="M3357" s="1">
        <f t="shared" si="165"/>
        <v>13464</v>
      </c>
      <c r="N3357" s="1">
        <f t="shared" si="166"/>
        <v>13464</v>
      </c>
      <c r="O3357" s="1">
        <f t="shared" si="167"/>
        <v>0</v>
      </c>
    </row>
    <row r="3358" spans="1:15" x14ac:dyDescent="0.25">
      <c r="A3358" s="1" t="str">
        <v>BioLegend</v>
      </c>
      <c r="B3358" s="1">
        <v>16368</v>
      </c>
      <c r="C3358" s="1" t="str">
        <v>EED119711</v>
      </c>
      <c r="D3358" s="2">
        <v>45933</v>
      </c>
      <c r="E3358" s="2">
        <v>45938</v>
      </c>
      <c r="F3358" s="1">
        <v>400655</v>
      </c>
      <c r="G3358" s="1">
        <v>1</v>
      </c>
      <c r="H3358" s="1">
        <v>1</v>
      </c>
      <c r="I3358" s="1">
        <v>0</v>
      </c>
      <c r="J3358" s="1" t="str">
        <v>Banglore</v>
      </c>
      <c r="K3358" s="1">
        <v>0</v>
      </c>
      <c r="L3358" s="1"/>
      <c r="M3358" s="1">
        <f t="shared" si="165"/>
        <v>16368</v>
      </c>
      <c r="N3358" s="1">
        <f t="shared" si="166"/>
        <v>16368</v>
      </c>
      <c r="O3358" s="1">
        <f t="shared" si="167"/>
        <v>0</v>
      </c>
    </row>
    <row r="3359" spans="1:15" x14ac:dyDescent="0.25">
      <c r="A3359" s="1" t="str">
        <v>BioLegend</v>
      </c>
      <c r="B3359" s="1">
        <v>19272</v>
      </c>
      <c r="C3359" s="1" t="str">
        <v>EED119711</v>
      </c>
      <c r="D3359" s="2">
        <v>45933</v>
      </c>
      <c r="E3359" s="2">
        <v>45938</v>
      </c>
      <c r="F3359" s="1">
        <v>402607</v>
      </c>
      <c r="G3359" s="1">
        <v>2</v>
      </c>
      <c r="H3359" s="1">
        <v>2</v>
      </c>
      <c r="I3359" s="1">
        <v>0</v>
      </c>
      <c r="J3359" s="1" t="str">
        <v>Gujrat</v>
      </c>
      <c r="K3359" s="1">
        <v>0</v>
      </c>
      <c r="L3359" s="1"/>
      <c r="M3359" s="1">
        <f t="shared" si="165"/>
        <v>38544</v>
      </c>
      <c r="N3359" s="1">
        <f t="shared" si="166"/>
        <v>38544</v>
      </c>
      <c r="O3359" s="1">
        <f t="shared" si="167"/>
        <v>0</v>
      </c>
    </row>
    <row r="3360" spans="1:15" x14ac:dyDescent="0.25">
      <c r="A3360" s="1" t="str">
        <v>BioLegend</v>
      </c>
      <c r="B3360" s="1">
        <v>27412</v>
      </c>
      <c r="C3360" s="1" t="str">
        <v>EED119711</v>
      </c>
      <c r="D3360" s="2">
        <v>45933</v>
      </c>
      <c r="E3360" s="2">
        <v>45938</v>
      </c>
      <c r="F3360" s="1">
        <v>403504</v>
      </c>
      <c r="G3360" s="1">
        <v>2</v>
      </c>
      <c r="H3360" s="1">
        <v>2</v>
      </c>
      <c r="I3360" s="1">
        <v>0</v>
      </c>
      <c r="J3360" s="1" t="str">
        <v>Gujrat</v>
      </c>
      <c r="K3360" s="1">
        <v>0</v>
      </c>
      <c r="L3360" s="1"/>
      <c r="M3360" s="1">
        <f t="shared" si="165"/>
        <v>54824</v>
      </c>
      <c r="N3360" s="1">
        <f t="shared" si="166"/>
        <v>54824</v>
      </c>
      <c r="O3360" s="1">
        <f t="shared" si="167"/>
        <v>0</v>
      </c>
    </row>
    <row r="3361" spans="1:15" x14ac:dyDescent="0.25">
      <c r="A3361" s="1" t="str">
        <v>BioLegend</v>
      </c>
      <c r="B3361" s="1">
        <v>7268.7999999999993</v>
      </c>
      <c r="C3361" s="1" t="str">
        <v>EED119711</v>
      </c>
      <c r="D3361" s="2">
        <v>45933</v>
      </c>
      <c r="E3361" s="2">
        <v>45938</v>
      </c>
      <c r="F3361" s="1">
        <v>405202</v>
      </c>
      <c r="G3361" s="1">
        <v>1</v>
      </c>
      <c r="H3361" s="1">
        <v>1</v>
      </c>
      <c r="I3361" s="1">
        <v>0</v>
      </c>
      <c r="J3361" s="1" t="str">
        <v>Hyderabad</v>
      </c>
      <c r="K3361" s="1">
        <v>0</v>
      </c>
      <c r="L3361" s="1"/>
      <c r="M3361" s="1">
        <f t="shared" si="165"/>
        <v>7268.7999999999993</v>
      </c>
      <c r="N3361" s="1">
        <f t="shared" si="166"/>
        <v>7268.7999999999993</v>
      </c>
      <c r="O3361" s="1">
        <f t="shared" si="167"/>
        <v>0</v>
      </c>
    </row>
    <row r="3362" spans="1:15" x14ac:dyDescent="0.25">
      <c r="A3362" s="1" t="str">
        <v>BioLegend</v>
      </c>
      <c r="B3362" s="1">
        <v>11211.2</v>
      </c>
      <c r="C3362" s="1" t="str">
        <v>EED119711</v>
      </c>
      <c r="D3362" s="2">
        <v>45933</v>
      </c>
      <c r="E3362" s="2">
        <v>45938</v>
      </c>
      <c r="F3362" s="1">
        <v>405301</v>
      </c>
      <c r="G3362" s="1">
        <v>1</v>
      </c>
      <c r="H3362" s="1">
        <v>1</v>
      </c>
      <c r="I3362" s="1">
        <v>0</v>
      </c>
      <c r="J3362" s="1" t="str">
        <v>Bhuvneshwar</v>
      </c>
      <c r="K3362" s="1">
        <v>0</v>
      </c>
      <c r="L3362" s="1"/>
      <c r="M3362" s="1">
        <f t="shared" si="165"/>
        <v>11211.2</v>
      </c>
      <c r="N3362" s="1">
        <f t="shared" si="166"/>
        <v>11211.2</v>
      </c>
      <c r="O3362" s="1">
        <f t="shared" si="167"/>
        <v>0</v>
      </c>
    </row>
    <row r="3363" spans="1:15" x14ac:dyDescent="0.25">
      <c r="A3363" s="1" t="str">
        <v>BioLegend</v>
      </c>
      <c r="B3363" s="1">
        <v>13464</v>
      </c>
      <c r="C3363" s="1" t="str">
        <v>EED119711</v>
      </c>
      <c r="D3363" s="2">
        <v>45933</v>
      </c>
      <c r="E3363" s="2">
        <v>45938</v>
      </c>
      <c r="F3363" s="1">
        <v>405317</v>
      </c>
      <c r="G3363" s="1">
        <v>2</v>
      </c>
      <c r="H3363" s="1">
        <v>2</v>
      </c>
      <c r="I3363" s="1">
        <v>0</v>
      </c>
      <c r="J3363" s="1" t="str">
        <v>Mumbai</v>
      </c>
      <c r="K3363" s="1">
        <v>0</v>
      </c>
      <c r="L3363" s="1"/>
      <c r="M3363" s="1">
        <f t="shared" si="165"/>
        <v>26928</v>
      </c>
      <c r="N3363" s="1">
        <f t="shared" si="166"/>
        <v>26928</v>
      </c>
      <c r="O3363" s="1">
        <f t="shared" si="167"/>
        <v>0</v>
      </c>
    </row>
    <row r="3364" spans="1:15" x14ac:dyDescent="0.25">
      <c r="A3364" s="1" t="str">
        <v>BioLegend</v>
      </c>
      <c r="B3364" s="1">
        <v>5112.8</v>
      </c>
      <c r="C3364" s="1" t="str">
        <v>EED119711</v>
      </c>
      <c r="D3364" s="2">
        <v>45933</v>
      </c>
      <c r="E3364" s="2">
        <v>45938</v>
      </c>
      <c r="F3364" s="1">
        <v>406403</v>
      </c>
      <c r="G3364" s="1">
        <v>1</v>
      </c>
      <c r="H3364" s="1">
        <v>1</v>
      </c>
      <c r="I3364" s="1">
        <v>0</v>
      </c>
      <c r="J3364" s="1" t="str">
        <v>Delhi</v>
      </c>
      <c r="K3364" s="1">
        <v>0</v>
      </c>
      <c r="L3364" s="1"/>
      <c r="M3364" s="1">
        <f t="shared" si="165"/>
        <v>5112.8</v>
      </c>
      <c r="N3364" s="1">
        <f t="shared" si="166"/>
        <v>5112.8</v>
      </c>
      <c r="O3364" s="1">
        <f t="shared" si="167"/>
        <v>0</v>
      </c>
    </row>
    <row r="3365" spans="1:15" x14ac:dyDescent="0.25">
      <c r="A3365" s="1" t="str">
        <v>BioLegend</v>
      </c>
      <c r="B3365" s="1">
        <v>6406.4</v>
      </c>
      <c r="C3365" s="1" t="str">
        <v>EED119711</v>
      </c>
      <c r="D3365" s="2">
        <v>45933</v>
      </c>
      <c r="E3365" s="2">
        <v>45938</v>
      </c>
      <c r="F3365" s="1">
        <v>406421</v>
      </c>
      <c r="G3365" s="1">
        <v>1</v>
      </c>
      <c r="H3365" s="1">
        <v>1</v>
      </c>
      <c r="I3365" s="1">
        <v>0</v>
      </c>
      <c r="J3365" s="1" t="str">
        <v>Delhi</v>
      </c>
      <c r="K3365" s="1">
        <v>0</v>
      </c>
      <c r="L3365" s="1"/>
      <c r="M3365" s="1">
        <f t="shared" si="165"/>
        <v>6406.4</v>
      </c>
      <c r="N3365" s="1">
        <f t="shared" si="166"/>
        <v>6406.4</v>
      </c>
      <c r="O3365" s="1">
        <f t="shared" si="167"/>
        <v>0</v>
      </c>
    </row>
    <row r="3366" spans="1:15" x14ac:dyDescent="0.25">
      <c r="A3366" s="1" t="str">
        <v>BioLegend</v>
      </c>
      <c r="B3366" s="1">
        <v>9794.4</v>
      </c>
      <c r="C3366" s="1" t="str">
        <v>EED119711</v>
      </c>
      <c r="D3366" s="2">
        <v>45933</v>
      </c>
      <c r="E3366" s="2">
        <v>45938</v>
      </c>
      <c r="F3366" s="1">
        <v>406502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9794.4</v>
      </c>
      <c r="N3366" s="1">
        <f t="shared" si="166"/>
        <v>9794.4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406602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406702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406802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406902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407002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10533.6</v>
      </c>
      <c r="C3372" s="1" t="str">
        <v>EED119711</v>
      </c>
      <c r="D3372" s="2">
        <v>45933</v>
      </c>
      <c r="E3372" s="2">
        <v>45938</v>
      </c>
      <c r="F3372" s="1">
        <v>407102</v>
      </c>
      <c r="G3372" s="1">
        <v>1</v>
      </c>
      <c r="H3372" s="1">
        <v>1</v>
      </c>
      <c r="I3372" s="1">
        <v>0</v>
      </c>
      <c r="J3372" s="1" t="str">
        <v>Mumbai</v>
      </c>
      <c r="K3372" s="1">
        <v>0</v>
      </c>
      <c r="L3372" s="1"/>
      <c r="M3372" s="1">
        <f t="shared" si="165"/>
        <v>10533.6</v>
      </c>
      <c r="N3372" s="1">
        <f t="shared" si="166"/>
        <v>10533.6</v>
      </c>
      <c r="O3372" s="1">
        <f t="shared" si="167"/>
        <v>0</v>
      </c>
    </row>
    <row r="3373" spans="1:15" x14ac:dyDescent="0.25">
      <c r="A3373" s="1" t="str">
        <v>BioLegend</v>
      </c>
      <c r="B3373" s="1">
        <v>13182.400000000001</v>
      </c>
      <c r="C3373" s="1" t="str">
        <v>EED119711</v>
      </c>
      <c r="D3373" s="2">
        <v>45933</v>
      </c>
      <c r="E3373" s="2">
        <v>45938</v>
      </c>
      <c r="F3373" s="1">
        <v>410504</v>
      </c>
      <c r="G3373" s="1">
        <v>1</v>
      </c>
      <c r="H3373" s="1">
        <v>1</v>
      </c>
      <c r="I3373" s="1">
        <v>0</v>
      </c>
      <c r="J3373" s="1" t="str">
        <v>Telangana</v>
      </c>
      <c r="K3373" s="1">
        <v>0</v>
      </c>
      <c r="L3373" s="1"/>
      <c r="M3373" s="1">
        <f t="shared" si="165"/>
        <v>13182.400000000001</v>
      </c>
      <c r="N3373" s="1">
        <f t="shared" si="166"/>
        <v>13182.400000000001</v>
      </c>
      <c r="O3373" s="1">
        <f t="shared" si="167"/>
        <v>0</v>
      </c>
    </row>
    <row r="3374" spans="1:15" x14ac:dyDescent="0.25">
      <c r="A3374" s="1" t="str">
        <v>BioLegend</v>
      </c>
      <c r="B3374" s="1">
        <v>1848</v>
      </c>
      <c r="C3374" s="1" t="str">
        <v>EED119711</v>
      </c>
      <c r="D3374" s="2">
        <v>45933</v>
      </c>
      <c r="E3374" s="2">
        <v>45938</v>
      </c>
      <c r="F3374" s="1">
        <v>420403</v>
      </c>
      <c r="G3374" s="1">
        <v>1</v>
      </c>
      <c r="H3374" s="1">
        <v>1</v>
      </c>
      <c r="I3374" s="1">
        <v>0</v>
      </c>
      <c r="J3374" s="1" t="str">
        <v>Hyderabad</v>
      </c>
      <c r="K3374" s="1">
        <v>0</v>
      </c>
      <c r="L3374" s="1"/>
      <c r="M3374" s="1">
        <f t="shared" ref="M3374:M3437" si="168">G3374*B3374</f>
        <v>1848</v>
      </c>
      <c r="N3374" s="1">
        <f t="shared" ref="N3374:N3437" si="169">H3374*B3374</f>
        <v>1848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420404</v>
      </c>
      <c r="G3375" s="1">
        <v>5</v>
      </c>
      <c r="H3375" s="1">
        <v>5</v>
      </c>
      <c r="I3375" s="1">
        <v>0</v>
      </c>
      <c r="J3375" s="1" t="str">
        <v>Gujrat</v>
      </c>
      <c r="K3375" s="1">
        <v>0</v>
      </c>
      <c r="L3375" s="1"/>
      <c r="M3375" s="1">
        <f t="shared" si="168"/>
        <v>18172</v>
      </c>
      <c r="N3375" s="1">
        <f t="shared" si="169"/>
        <v>18172</v>
      </c>
      <c r="O3375" s="1">
        <f t="shared" si="170"/>
        <v>0</v>
      </c>
    </row>
    <row r="3376" spans="1:15" x14ac:dyDescent="0.25">
      <c r="A3376" s="1" t="str">
        <v>BioLegend</v>
      </c>
      <c r="B3376" s="1">
        <v>3634.3999999999996</v>
      </c>
      <c r="C3376" s="1" t="str">
        <v>EED119711</v>
      </c>
      <c r="D3376" s="2">
        <v>45933</v>
      </c>
      <c r="E3376" s="2">
        <v>45938</v>
      </c>
      <c r="F3376" s="1">
        <v>420801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3634.3999999999996</v>
      </c>
      <c r="N3376" s="1">
        <f t="shared" si="169"/>
        <v>3634.3999999999996</v>
      </c>
      <c r="O3376" s="1">
        <f t="shared" si="170"/>
        <v>0</v>
      </c>
    </row>
    <row r="3377" spans="1:15" x14ac:dyDescent="0.25">
      <c r="A3377" s="1" t="str">
        <v>BioLegend</v>
      </c>
      <c r="B3377" s="1">
        <v>3634.3999999999996</v>
      </c>
      <c r="C3377" s="1" t="str">
        <v>EED119711</v>
      </c>
      <c r="D3377" s="2">
        <v>45933</v>
      </c>
      <c r="E3377" s="2">
        <v>45938</v>
      </c>
      <c r="F3377" s="1">
        <v>420801</v>
      </c>
      <c r="G3377" s="1">
        <v>1</v>
      </c>
      <c r="H3377" s="1">
        <v>1</v>
      </c>
      <c r="I3377" s="1">
        <v>0</v>
      </c>
      <c r="J3377" s="1" t="str">
        <v>Hyderabad</v>
      </c>
      <c r="K3377" s="1">
        <v>0</v>
      </c>
      <c r="L3377" s="1"/>
      <c r="M3377" s="1">
        <f t="shared" si="168"/>
        <v>3634.3999999999996</v>
      </c>
      <c r="N3377" s="1">
        <f t="shared" si="169"/>
        <v>3634.3999999999996</v>
      </c>
      <c r="O3377" s="1">
        <f t="shared" si="170"/>
        <v>0</v>
      </c>
    </row>
    <row r="3378" spans="1:15" x14ac:dyDescent="0.25">
      <c r="A3378" s="1" t="str">
        <v>BioLegend</v>
      </c>
      <c r="B3378" s="1">
        <v>5790.4</v>
      </c>
      <c r="C3378" s="1" t="str">
        <v>EED119711</v>
      </c>
      <c r="D3378" s="2">
        <v>45933</v>
      </c>
      <c r="E3378" s="2">
        <v>45938</v>
      </c>
      <c r="F3378" s="1">
        <v>421002</v>
      </c>
      <c r="G3378" s="1">
        <v>1</v>
      </c>
      <c r="H3378" s="1">
        <v>1</v>
      </c>
      <c r="I3378" s="1">
        <v>0</v>
      </c>
      <c r="J3378" s="1" t="str">
        <v>Bhuvneshwar</v>
      </c>
      <c r="K3378" s="1">
        <v>0</v>
      </c>
      <c r="L3378" s="1"/>
      <c r="M3378" s="1">
        <f t="shared" si="168"/>
        <v>5790.4</v>
      </c>
      <c r="N3378" s="1">
        <f t="shared" si="169"/>
        <v>5790.4</v>
      </c>
      <c r="O3378" s="1">
        <f t="shared" si="170"/>
        <v>0</v>
      </c>
    </row>
    <row r="3379" spans="1:15" x14ac:dyDescent="0.25">
      <c r="A3379" s="1" t="str">
        <v>BioLegend</v>
      </c>
      <c r="B3379" s="1">
        <v>2587.1999999999998</v>
      </c>
      <c r="C3379" s="1" t="str">
        <v>EED119711</v>
      </c>
      <c r="D3379" s="2">
        <v>45933</v>
      </c>
      <c r="E3379" s="2">
        <v>45938</v>
      </c>
      <c r="F3379" s="1">
        <v>421101</v>
      </c>
      <c r="G3379" s="1">
        <v>1</v>
      </c>
      <c r="H3379" s="1">
        <v>1</v>
      </c>
      <c r="I3379" s="1">
        <v>0</v>
      </c>
      <c r="J3379" s="1" t="str">
        <v>Lucknow</v>
      </c>
      <c r="K3379" s="1">
        <v>0</v>
      </c>
      <c r="L3379" s="1"/>
      <c r="M3379" s="1">
        <f t="shared" si="168"/>
        <v>2587.1999999999998</v>
      </c>
      <c r="N3379" s="1">
        <f t="shared" si="169"/>
        <v>2587.1999999999998</v>
      </c>
      <c r="O3379" s="1">
        <f t="shared" si="170"/>
        <v>0</v>
      </c>
    </row>
    <row r="3380" spans="1:15" x14ac:dyDescent="0.25">
      <c r="A3380" s="1" t="str">
        <v>BioLegend</v>
      </c>
      <c r="B3380" s="1">
        <v>14106.400000000001</v>
      </c>
      <c r="C3380" s="1" t="str">
        <v>EED119711</v>
      </c>
      <c r="D3380" s="2">
        <v>45933</v>
      </c>
      <c r="E3380" s="2">
        <v>45938</v>
      </c>
      <c r="F3380" s="1">
        <v>422302</v>
      </c>
      <c r="G3380" s="1">
        <v>1</v>
      </c>
      <c r="H3380" s="1">
        <v>1</v>
      </c>
      <c r="I3380" s="1">
        <v>0</v>
      </c>
      <c r="J3380" s="1" t="str">
        <v>Banglore</v>
      </c>
      <c r="K3380" s="1">
        <v>0</v>
      </c>
      <c r="L3380" s="1"/>
      <c r="M3380" s="1">
        <f t="shared" si="168"/>
        <v>14106.400000000001</v>
      </c>
      <c r="N3380" s="1">
        <f t="shared" si="169"/>
        <v>14106.400000000001</v>
      </c>
      <c r="O3380" s="1">
        <f t="shared" si="170"/>
        <v>0</v>
      </c>
    </row>
    <row r="3381" spans="1:15" x14ac:dyDescent="0.25">
      <c r="A3381" s="1" t="str">
        <v>BioLegend</v>
      </c>
      <c r="B3381" s="1">
        <v>4743.2</v>
      </c>
      <c r="C3381" s="1" t="str">
        <v>EED119711</v>
      </c>
      <c r="D3381" s="2">
        <v>45933</v>
      </c>
      <c r="E3381" s="2">
        <v>45938</v>
      </c>
      <c r="F3381" s="1">
        <v>422501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4743.2</v>
      </c>
      <c r="N3381" s="1">
        <f t="shared" si="169"/>
        <v>4743.2</v>
      </c>
      <c r="O3381" s="1">
        <f t="shared" si="170"/>
        <v>0</v>
      </c>
    </row>
    <row r="3382" spans="1:15" x14ac:dyDescent="0.25">
      <c r="A3382" s="1" t="str">
        <v>BioLegend</v>
      </c>
      <c r="B3382" s="1">
        <v>5482.4</v>
      </c>
      <c r="C3382" s="1" t="str">
        <v>EED119711</v>
      </c>
      <c r="D3382" s="2">
        <v>45933</v>
      </c>
      <c r="E3382" s="2">
        <v>45938</v>
      </c>
      <c r="F3382" s="1">
        <v>423101</v>
      </c>
      <c r="G3382" s="1">
        <v>2</v>
      </c>
      <c r="H3382" s="1">
        <v>2</v>
      </c>
      <c r="I3382" s="1">
        <v>0</v>
      </c>
      <c r="J3382" s="1" t="str">
        <v>Gujrat</v>
      </c>
      <c r="K3382" s="1">
        <v>0</v>
      </c>
      <c r="L3382" s="1"/>
      <c r="M3382" s="1">
        <f t="shared" si="168"/>
        <v>10964.8</v>
      </c>
      <c r="N3382" s="1">
        <f t="shared" si="169"/>
        <v>10964.8</v>
      </c>
      <c r="O3382" s="1">
        <f t="shared" si="170"/>
        <v>0</v>
      </c>
    </row>
    <row r="3383" spans="1:15" x14ac:dyDescent="0.25">
      <c r="A3383" s="1" t="str">
        <v>BioLegend</v>
      </c>
      <c r="B3383" s="1">
        <v>20636</v>
      </c>
      <c r="C3383" s="1" t="str">
        <v>EED119711</v>
      </c>
      <c r="D3383" s="2">
        <v>45933</v>
      </c>
      <c r="E3383" s="2">
        <v>45938</v>
      </c>
      <c r="F3383" s="1">
        <v>423108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20636</v>
      </c>
      <c r="N3383" s="1">
        <f t="shared" si="169"/>
        <v>20636</v>
      </c>
      <c r="O3383" s="1">
        <f t="shared" si="170"/>
        <v>0</v>
      </c>
    </row>
    <row r="3384" spans="1:15" x14ac:dyDescent="0.25">
      <c r="A3384" s="1" t="str">
        <v>BioLegend</v>
      </c>
      <c r="B3384" s="1">
        <v>5112.8</v>
      </c>
      <c r="C3384" s="1" t="str">
        <v>EED119711</v>
      </c>
      <c r="D3384" s="2">
        <v>45933</v>
      </c>
      <c r="E3384" s="2">
        <v>45938</v>
      </c>
      <c r="F3384" s="1">
        <v>423113</v>
      </c>
      <c r="G3384" s="1">
        <v>1</v>
      </c>
      <c r="H3384" s="1">
        <v>1</v>
      </c>
      <c r="I3384" s="1">
        <v>0</v>
      </c>
      <c r="J3384" s="1" t="str">
        <v>Bhuvneshwar</v>
      </c>
      <c r="K3384" s="1">
        <v>0</v>
      </c>
      <c r="L3384" s="1"/>
      <c r="M3384" s="1">
        <f t="shared" si="168"/>
        <v>5112.8</v>
      </c>
      <c r="N3384" s="1">
        <f t="shared" si="169"/>
        <v>5112.8</v>
      </c>
      <c r="O3384" s="1">
        <f t="shared" si="170"/>
        <v>0</v>
      </c>
    </row>
    <row r="3385" spans="1:15" x14ac:dyDescent="0.25">
      <c r="A3385" s="1" t="str">
        <v>BioLegend</v>
      </c>
      <c r="B3385" s="1">
        <v>21683.200000000001</v>
      </c>
      <c r="C3385" s="1" t="str">
        <v>EED119711</v>
      </c>
      <c r="D3385" s="2">
        <v>45933</v>
      </c>
      <c r="E3385" s="2">
        <v>45938</v>
      </c>
      <c r="F3385" s="1">
        <v>423117</v>
      </c>
      <c r="G3385" s="1">
        <v>1</v>
      </c>
      <c r="H3385" s="1">
        <v>1</v>
      </c>
      <c r="I3385" s="1">
        <v>0</v>
      </c>
      <c r="J3385" s="1" t="str">
        <v>Delhi</v>
      </c>
      <c r="K3385" s="1">
        <v>0</v>
      </c>
      <c r="L3385" s="1"/>
      <c r="M3385" s="1">
        <f t="shared" si="168"/>
        <v>21683.200000000001</v>
      </c>
      <c r="N3385" s="1">
        <f t="shared" si="169"/>
        <v>21683.200000000001</v>
      </c>
      <c r="O3385" s="1">
        <f t="shared" si="170"/>
        <v>0</v>
      </c>
    </row>
    <row r="3386" spans="1:15" x14ac:dyDescent="0.25">
      <c r="A3386" s="1" t="str">
        <v>BioLegend</v>
      </c>
      <c r="B3386" s="1">
        <v>2587.1999999999998</v>
      </c>
      <c r="C3386" s="1" t="str">
        <v>EED119711</v>
      </c>
      <c r="D3386" s="2">
        <v>45933</v>
      </c>
      <c r="E3386" s="2">
        <v>45938</v>
      </c>
      <c r="F3386" s="1">
        <v>423501</v>
      </c>
      <c r="G3386" s="1">
        <v>20</v>
      </c>
      <c r="H3386" s="1">
        <v>20</v>
      </c>
      <c r="I3386" s="1">
        <v>0</v>
      </c>
      <c r="J3386" s="1" t="str">
        <v>Gujrat</v>
      </c>
      <c r="K3386" s="1">
        <v>0</v>
      </c>
      <c r="L3386" s="1"/>
      <c r="M3386" s="1">
        <f t="shared" si="168"/>
        <v>51744</v>
      </c>
      <c r="N3386" s="1">
        <f t="shared" si="169"/>
        <v>51744</v>
      </c>
      <c r="O3386" s="1">
        <f t="shared" si="170"/>
        <v>0</v>
      </c>
    </row>
    <row r="3387" spans="1:15" x14ac:dyDescent="0.25">
      <c r="A3387" s="1" t="str">
        <v>BioLegend</v>
      </c>
      <c r="B3387" s="1">
        <v>14476</v>
      </c>
      <c r="C3387" s="1" t="str">
        <v>EED119711</v>
      </c>
      <c r="D3387" s="2">
        <v>45933</v>
      </c>
      <c r="E3387" s="2">
        <v>45938</v>
      </c>
      <c r="F3387" s="1">
        <v>424602</v>
      </c>
      <c r="G3387" s="1">
        <v>1</v>
      </c>
      <c r="H3387" s="1">
        <v>1</v>
      </c>
      <c r="I3387" s="1">
        <v>0</v>
      </c>
      <c r="J3387" s="1" t="str">
        <v>Bhuvneshwar</v>
      </c>
      <c r="K3387" s="1">
        <v>0</v>
      </c>
      <c r="L3387" s="1"/>
      <c r="M3387" s="1">
        <f t="shared" si="168"/>
        <v>14476</v>
      </c>
      <c r="N3387" s="1">
        <f t="shared" si="169"/>
        <v>14476</v>
      </c>
      <c r="O3387" s="1">
        <f t="shared" si="170"/>
        <v>0</v>
      </c>
    </row>
    <row r="3388" spans="1:15" x14ac:dyDescent="0.25">
      <c r="A3388" s="1" t="str">
        <v>BioLegend</v>
      </c>
      <c r="B3388" s="1">
        <v>36097.599999999999</v>
      </c>
      <c r="C3388" s="1" t="str">
        <v>EED119711</v>
      </c>
      <c r="D3388" s="2">
        <v>45933</v>
      </c>
      <c r="E3388" s="2">
        <v>45938</v>
      </c>
      <c r="F3388" s="1">
        <v>426002</v>
      </c>
      <c r="G3388" s="1">
        <v>1</v>
      </c>
      <c r="H3388" s="1">
        <v>1</v>
      </c>
      <c r="I3388" s="1">
        <v>0</v>
      </c>
      <c r="J3388" s="1" t="str">
        <v>Hyderabad</v>
      </c>
      <c r="K3388" s="1">
        <v>0</v>
      </c>
      <c r="L3388" s="1"/>
      <c r="M3388" s="1">
        <f t="shared" si="168"/>
        <v>36097.599999999999</v>
      </c>
      <c r="N3388" s="1">
        <f t="shared" si="169"/>
        <v>36097.599999999999</v>
      </c>
      <c r="O3388" s="1">
        <f t="shared" si="170"/>
        <v>0</v>
      </c>
    </row>
    <row r="3389" spans="1:15" x14ac:dyDescent="0.25">
      <c r="A3389" s="1" t="str">
        <v>BioLegend</v>
      </c>
      <c r="B3389" s="1">
        <v>8685.6</v>
      </c>
      <c r="C3389" s="1" t="str">
        <v>EED119711</v>
      </c>
      <c r="D3389" s="2">
        <v>45933</v>
      </c>
      <c r="E3389" s="2">
        <v>45938</v>
      </c>
      <c r="F3389" s="1">
        <v>426102</v>
      </c>
      <c r="G3389" s="1">
        <v>1</v>
      </c>
      <c r="H3389" s="1">
        <v>1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8685.6</v>
      </c>
      <c r="N3389" s="1">
        <f t="shared" si="169"/>
        <v>8685.6</v>
      </c>
      <c r="O3389" s="1">
        <f t="shared" si="170"/>
        <v>0</v>
      </c>
    </row>
    <row r="3390" spans="1:15" x14ac:dyDescent="0.25">
      <c r="A3390" s="1" t="str">
        <v>BioLegend</v>
      </c>
      <c r="B3390" s="1">
        <v>7700</v>
      </c>
      <c r="C3390" s="1" t="str">
        <v>EED119711</v>
      </c>
      <c r="D3390" s="2">
        <v>45933</v>
      </c>
      <c r="E3390" s="2">
        <v>45938</v>
      </c>
      <c r="F3390" s="1">
        <v>426105</v>
      </c>
      <c r="G3390" s="1">
        <v>1</v>
      </c>
      <c r="H3390" s="1">
        <v>1</v>
      </c>
      <c r="I3390" s="1">
        <v>0</v>
      </c>
      <c r="J3390" s="1" t="str">
        <v>Gujrat</v>
      </c>
      <c r="K3390" s="1">
        <v>0</v>
      </c>
      <c r="L3390" s="1"/>
      <c r="M3390" s="1">
        <f t="shared" si="168"/>
        <v>7700</v>
      </c>
      <c r="N3390" s="1">
        <f t="shared" si="169"/>
        <v>7700</v>
      </c>
      <c r="O3390" s="1">
        <f t="shared" si="170"/>
        <v>0</v>
      </c>
    </row>
    <row r="3391" spans="1:15" x14ac:dyDescent="0.25">
      <c r="A3391" s="1" t="str">
        <v>BioLegend</v>
      </c>
      <c r="B3391" s="1">
        <v>43164</v>
      </c>
      <c r="C3391" s="1" t="str">
        <v>EED119711</v>
      </c>
      <c r="D3391" s="2">
        <v>45933</v>
      </c>
      <c r="E3391" s="2">
        <v>45938</v>
      </c>
      <c r="F3391" s="1">
        <v>480058</v>
      </c>
      <c r="G3391" s="1">
        <v>1</v>
      </c>
      <c r="H3391" s="1">
        <v>1</v>
      </c>
      <c r="I3391" s="1">
        <v>0</v>
      </c>
      <c r="J3391" s="1" t="str">
        <v>Banglore</v>
      </c>
      <c r="K3391" s="1">
        <v>0</v>
      </c>
      <c r="L3391" s="1"/>
      <c r="M3391" s="1">
        <f t="shared" si="168"/>
        <v>43164</v>
      </c>
      <c r="N3391" s="1">
        <f t="shared" si="169"/>
        <v>43164</v>
      </c>
      <c r="O3391" s="1">
        <f t="shared" si="170"/>
        <v>0</v>
      </c>
    </row>
    <row r="3392" spans="1:15" x14ac:dyDescent="0.25">
      <c r="A3392" s="1" t="str">
        <v>BioLegend</v>
      </c>
      <c r="B3392" s="1">
        <v>10841.6</v>
      </c>
      <c r="C3392" s="1" t="str">
        <v>EED119711</v>
      </c>
      <c r="D3392" s="2">
        <v>45933</v>
      </c>
      <c r="E3392" s="2">
        <v>45938</v>
      </c>
      <c r="F3392" s="1">
        <v>502311</v>
      </c>
      <c r="G3392" s="1">
        <v>1</v>
      </c>
      <c r="H3392" s="1">
        <v>1</v>
      </c>
      <c r="I3392" s="1">
        <v>0</v>
      </c>
      <c r="J3392" s="1" t="str">
        <v>Bhuvneshwar</v>
      </c>
      <c r="K3392" s="1">
        <v>0</v>
      </c>
      <c r="L3392" s="1"/>
      <c r="M3392" s="1">
        <f t="shared" si="168"/>
        <v>10841.6</v>
      </c>
      <c r="N3392" s="1">
        <f t="shared" si="169"/>
        <v>10841.6</v>
      </c>
      <c r="O3392" s="1">
        <f t="shared" si="170"/>
        <v>0</v>
      </c>
    </row>
    <row r="3393" spans="1:15" x14ac:dyDescent="0.25">
      <c r="A3393" s="1" t="str">
        <v>BioLegend</v>
      </c>
      <c r="B3393" s="1">
        <v>19896.8</v>
      </c>
      <c r="C3393" s="1" t="str">
        <v>EED119711</v>
      </c>
      <c r="D3393" s="2">
        <v>45933</v>
      </c>
      <c r="E3393" s="2">
        <v>45938</v>
      </c>
      <c r="F3393" s="1">
        <v>503822</v>
      </c>
      <c r="G3393" s="1">
        <v>2</v>
      </c>
      <c r="H3393" s="1">
        <v>2</v>
      </c>
      <c r="I3393" s="1">
        <v>0</v>
      </c>
      <c r="J3393" s="1" t="str">
        <v>Gujrat</v>
      </c>
      <c r="K3393" s="1">
        <v>0</v>
      </c>
      <c r="L3393" s="1"/>
      <c r="M3393" s="1">
        <f t="shared" si="168"/>
        <v>39793.599999999999</v>
      </c>
      <c r="N3393" s="1">
        <f t="shared" si="169"/>
        <v>39793.599999999999</v>
      </c>
      <c r="O3393" s="1">
        <f t="shared" si="170"/>
        <v>0</v>
      </c>
    </row>
    <row r="3394" spans="1:15" x14ac:dyDescent="0.25">
      <c r="A3394" s="1" t="str">
        <v>BioLegend</v>
      </c>
      <c r="B3394" s="1">
        <v>15584.8</v>
      </c>
      <c r="C3394" s="1" t="str">
        <v>EED119711</v>
      </c>
      <c r="D3394" s="2">
        <v>45933</v>
      </c>
      <c r="E3394" s="2">
        <v>45938</v>
      </c>
      <c r="F3394" s="1">
        <v>503832</v>
      </c>
      <c r="G3394" s="1">
        <v>2</v>
      </c>
      <c r="H3394" s="1">
        <v>2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31169.599999999999</v>
      </c>
      <c r="N3394" s="1">
        <f t="shared" si="169"/>
        <v>31169.599999999999</v>
      </c>
      <c r="O3394" s="1">
        <f t="shared" si="170"/>
        <v>0</v>
      </c>
    </row>
    <row r="3395" spans="1:15" x14ac:dyDescent="0.25">
      <c r="A3395" s="1" t="str">
        <v>BioLegend</v>
      </c>
      <c r="B3395" s="1">
        <v>8131.2000000000007</v>
      </c>
      <c r="C3395" s="1" t="str">
        <v>EED119711</v>
      </c>
      <c r="D3395" s="2">
        <v>45933</v>
      </c>
      <c r="E3395" s="2">
        <v>45938</v>
      </c>
      <c r="F3395" s="1">
        <v>505810</v>
      </c>
      <c r="G3395" s="1">
        <v>1</v>
      </c>
      <c r="H3395" s="1">
        <v>1</v>
      </c>
      <c r="I3395" s="1">
        <v>0</v>
      </c>
      <c r="J3395" s="1" t="str">
        <v>Hyderabad</v>
      </c>
      <c r="K3395" s="1">
        <v>0</v>
      </c>
      <c r="L3395" s="1"/>
      <c r="M3395" s="1">
        <f t="shared" si="168"/>
        <v>8131.2000000000007</v>
      </c>
      <c r="N3395" s="1">
        <f t="shared" si="169"/>
        <v>8131.2000000000007</v>
      </c>
      <c r="O3395" s="1">
        <f t="shared" si="170"/>
        <v>0</v>
      </c>
    </row>
    <row r="3396" spans="1:15" x14ac:dyDescent="0.25">
      <c r="A3396" s="1" t="str">
        <v>BioLegend</v>
      </c>
      <c r="B3396" s="1">
        <v>14660.8</v>
      </c>
      <c r="C3396" s="1" t="str">
        <v>EED119711</v>
      </c>
      <c r="D3396" s="2">
        <v>45933</v>
      </c>
      <c r="E3396" s="2">
        <v>45938</v>
      </c>
      <c r="F3396" s="1">
        <v>506306</v>
      </c>
      <c r="G3396" s="1">
        <v>1</v>
      </c>
      <c r="H3396" s="1">
        <v>1</v>
      </c>
      <c r="I3396" s="1">
        <v>0</v>
      </c>
      <c r="J3396" s="1" t="str">
        <v>Gujrat</v>
      </c>
      <c r="K3396" s="1">
        <v>0</v>
      </c>
      <c r="L3396" s="1"/>
      <c r="M3396" s="1">
        <f t="shared" si="168"/>
        <v>14660.8</v>
      </c>
      <c r="N3396" s="1">
        <f t="shared" si="169"/>
        <v>14660.8</v>
      </c>
      <c r="O3396" s="1">
        <f t="shared" si="170"/>
        <v>0</v>
      </c>
    </row>
    <row r="3397" spans="1:15" x14ac:dyDescent="0.25">
      <c r="A3397" s="1" t="str">
        <v>BioLegend</v>
      </c>
      <c r="B3397" s="1">
        <v>6529.6</v>
      </c>
      <c r="C3397" s="1" t="str">
        <v>EED119711</v>
      </c>
      <c r="D3397" s="2">
        <v>45933</v>
      </c>
      <c r="E3397" s="2">
        <v>45938</v>
      </c>
      <c r="F3397" s="1">
        <v>511001</v>
      </c>
      <c r="G3397" s="1">
        <v>1</v>
      </c>
      <c r="H3397" s="1">
        <v>1</v>
      </c>
      <c r="I3397" s="1">
        <v>0</v>
      </c>
      <c r="J3397" s="1" t="str">
        <v>Delhi</v>
      </c>
      <c r="K3397" s="1">
        <v>0</v>
      </c>
      <c r="L3397" s="1"/>
      <c r="M3397" s="1">
        <f t="shared" si="168"/>
        <v>6529.6</v>
      </c>
      <c r="N3397" s="1">
        <f t="shared" si="169"/>
        <v>6529.6</v>
      </c>
      <c r="O3397" s="1">
        <f t="shared" si="170"/>
        <v>0</v>
      </c>
    </row>
    <row r="3398" spans="1:15" x14ac:dyDescent="0.25">
      <c r="A3398" s="1" t="str">
        <v>BioLegend</v>
      </c>
      <c r="B3398" s="1">
        <v>14599.2</v>
      </c>
      <c r="C3398" s="1" t="str">
        <v>EED119711</v>
      </c>
      <c r="D3398" s="2">
        <v>45933</v>
      </c>
      <c r="E3398" s="2">
        <v>45938</v>
      </c>
      <c r="F3398" s="1">
        <v>521707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14599.2</v>
      </c>
      <c r="N3398" s="1">
        <f t="shared" si="169"/>
        <v>14599.2</v>
      </c>
      <c r="O3398" s="1">
        <f t="shared" si="170"/>
        <v>0</v>
      </c>
    </row>
    <row r="3399" spans="1:15" x14ac:dyDescent="0.25">
      <c r="A3399" s="1" t="str">
        <v>BioLegend</v>
      </c>
      <c r="B3399" s="1">
        <v>28582.400000000001</v>
      </c>
      <c r="C3399" s="1" t="str">
        <v>EED119711</v>
      </c>
      <c r="D3399" s="2">
        <v>45933</v>
      </c>
      <c r="E3399" s="2">
        <v>45938</v>
      </c>
      <c r="F3399" s="1">
        <v>571104</v>
      </c>
      <c r="G3399" s="1">
        <v>1</v>
      </c>
      <c r="H3399" s="1">
        <v>1</v>
      </c>
      <c r="I3399" s="1">
        <v>0</v>
      </c>
      <c r="J3399" s="1" t="str">
        <v>Lucknow</v>
      </c>
      <c r="K3399" s="1">
        <v>0</v>
      </c>
      <c r="L3399" s="1"/>
      <c r="M3399" s="1">
        <f t="shared" si="168"/>
        <v>28582.400000000001</v>
      </c>
      <c r="N3399" s="1">
        <f t="shared" si="169"/>
        <v>28582.400000000001</v>
      </c>
      <c r="O3399" s="1">
        <f t="shared" si="170"/>
        <v>0</v>
      </c>
    </row>
    <row r="3400" spans="1:15" x14ac:dyDescent="0.25">
      <c r="A3400" s="1" t="str">
        <v>BioLegend</v>
      </c>
      <c r="B3400" s="1">
        <v>14106.400000000001</v>
      </c>
      <c r="C3400" s="1" t="str">
        <v>EED119711</v>
      </c>
      <c r="D3400" s="2">
        <v>45933</v>
      </c>
      <c r="E3400" s="2">
        <v>45938</v>
      </c>
      <c r="F3400" s="1">
        <v>573002</v>
      </c>
      <c r="G3400" s="1">
        <v>1</v>
      </c>
      <c r="H3400" s="1">
        <v>1</v>
      </c>
      <c r="I3400" s="1">
        <v>0</v>
      </c>
      <c r="J3400" s="1" t="str">
        <v>Delhi</v>
      </c>
      <c r="K3400" s="1">
        <v>0</v>
      </c>
      <c r="L3400" s="1"/>
      <c r="M3400" s="1">
        <f t="shared" si="168"/>
        <v>14106.400000000001</v>
      </c>
      <c r="N3400" s="1">
        <f t="shared" si="169"/>
        <v>14106.400000000001</v>
      </c>
      <c r="O3400" s="1">
        <f t="shared" si="170"/>
        <v>0</v>
      </c>
    </row>
    <row r="3401" spans="1:15" x14ac:dyDescent="0.25">
      <c r="A3401" s="1" t="str">
        <v>BioLegend</v>
      </c>
      <c r="B3401" s="1">
        <v>39732</v>
      </c>
      <c r="C3401" s="1" t="str">
        <v>EED119711</v>
      </c>
      <c r="D3401" s="2">
        <v>45933</v>
      </c>
      <c r="E3401" s="2">
        <v>45938</v>
      </c>
      <c r="F3401" s="1">
        <v>574806</v>
      </c>
      <c r="G3401" s="1">
        <v>1</v>
      </c>
      <c r="H3401" s="1">
        <v>1</v>
      </c>
      <c r="I3401" s="1">
        <v>0</v>
      </c>
      <c r="J3401" s="1" t="str">
        <v>Banglore</v>
      </c>
      <c r="K3401" s="1">
        <v>0</v>
      </c>
      <c r="L3401" s="1"/>
      <c r="M3401" s="1">
        <f t="shared" si="168"/>
        <v>39732</v>
      </c>
      <c r="N3401" s="1">
        <f t="shared" si="169"/>
        <v>39732</v>
      </c>
      <c r="O3401" s="1">
        <f t="shared" si="170"/>
        <v>0</v>
      </c>
    </row>
    <row r="3402" spans="1:15" x14ac:dyDescent="0.25">
      <c r="A3402" s="1" t="str">
        <v>BioLegend</v>
      </c>
      <c r="B3402" s="1">
        <v>15584.8</v>
      </c>
      <c r="C3402" s="1" t="str">
        <v>EED119711</v>
      </c>
      <c r="D3402" s="2">
        <v>45933</v>
      </c>
      <c r="E3402" s="2">
        <v>45938</v>
      </c>
      <c r="F3402" s="1">
        <v>640914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15584.8</v>
      </c>
      <c r="N3402" s="1">
        <f t="shared" si="169"/>
        <v>15584.8</v>
      </c>
      <c r="O3402" s="1">
        <f t="shared" si="170"/>
        <v>0</v>
      </c>
    </row>
    <row r="3403" spans="1:15" x14ac:dyDescent="0.25">
      <c r="A3403" s="1" t="str">
        <v>BioLegend</v>
      </c>
      <c r="B3403" s="1">
        <v>7268.7999999999993</v>
      </c>
      <c r="C3403" s="1" t="str">
        <v>EED119711</v>
      </c>
      <c r="D3403" s="2">
        <v>45933</v>
      </c>
      <c r="E3403" s="2">
        <v>45938</v>
      </c>
      <c r="F3403" s="1">
        <v>740368</v>
      </c>
      <c r="G3403" s="1">
        <v>1</v>
      </c>
      <c r="H3403" s="1">
        <v>1</v>
      </c>
      <c r="I3403" s="1">
        <v>0</v>
      </c>
      <c r="J3403" s="1" t="str">
        <v>Gujrat</v>
      </c>
      <c r="K3403" s="1">
        <v>0</v>
      </c>
      <c r="L3403" s="1"/>
      <c r="M3403" s="1">
        <f t="shared" si="168"/>
        <v>7268.7999999999993</v>
      </c>
      <c r="N3403" s="1">
        <f t="shared" si="169"/>
        <v>7268.7999999999993</v>
      </c>
      <c r="O3403" s="1">
        <f t="shared" si="170"/>
        <v>0</v>
      </c>
    </row>
    <row r="3404" spans="1:15" x14ac:dyDescent="0.25">
      <c r="A3404" s="1" t="str">
        <v>BioLegend</v>
      </c>
      <c r="B3404" s="1">
        <v>108477.6</v>
      </c>
      <c r="C3404" s="1" t="str">
        <v>EED119711</v>
      </c>
      <c r="D3404" s="2">
        <v>45933</v>
      </c>
      <c r="E3404" s="2">
        <v>45938</v>
      </c>
      <c r="F3404" s="1">
        <v>740809</v>
      </c>
      <c r="G3404" s="1">
        <v>1</v>
      </c>
      <c r="H3404" s="1">
        <v>1</v>
      </c>
      <c r="I3404" s="1">
        <v>0</v>
      </c>
      <c r="J3404" s="1" t="str">
        <v>Gujrat</v>
      </c>
      <c r="K3404" s="1">
        <v>0</v>
      </c>
      <c r="L3404" s="1"/>
      <c r="M3404" s="1">
        <f t="shared" si="168"/>
        <v>108477.6</v>
      </c>
      <c r="N3404" s="1">
        <f t="shared" si="169"/>
        <v>108477.6</v>
      </c>
      <c r="O3404" s="1">
        <f t="shared" si="170"/>
        <v>0</v>
      </c>
    </row>
    <row r="3405" spans="1:15" x14ac:dyDescent="0.25">
      <c r="A3405" s="1" t="str">
        <v>BioLegend</v>
      </c>
      <c r="B3405" s="1">
        <v>7638.4</v>
      </c>
      <c r="C3405" s="1" t="str">
        <v>EED119711</v>
      </c>
      <c r="D3405" s="2">
        <v>45933</v>
      </c>
      <c r="E3405" s="2">
        <v>45938</v>
      </c>
      <c r="F3405" s="1">
        <v>773302</v>
      </c>
      <c r="G3405" s="1">
        <v>1</v>
      </c>
      <c r="H3405" s="1">
        <v>1</v>
      </c>
      <c r="I3405" s="1">
        <v>0</v>
      </c>
      <c r="J3405" s="1" t="str">
        <v>Banglore</v>
      </c>
      <c r="K3405" s="1">
        <v>0</v>
      </c>
      <c r="L3405" s="1"/>
      <c r="M3405" s="1">
        <f t="shared" si="168"/>
        <v>7638.4</v>
      </c>
      <c r="N3405" s="1">
        <f t="shared" si="169"/>
        <v>7638.4</v>
      </c>
      <c r="O3405" s="1">
        <f t="shared" si="170"/>
        <v>0</v>
      </c>
    </row>
    <row r="3406" spans="1:15" x14ac:dyDescent="0.25">
      <c r="A3406" s="1" t="str">
        <v>BioLegend</v>
      </c>
      <c r="B3406" s="1">
        <v>5112.8</v>
      </c>
      <c r="C3406" s="1" t="str">
        <v>EED119711</v>
      </c>
      <c r="D3406" s="2">
        <v>45933</v>
      </c>
      <c r="E3406" s="2">
        <v>45938</v>
      </c>
      <c r="F3406" s="1">
        <v>776702</v>
      </c>
      <c r="G3406" s="1">
        <v>1</v>
      </c>
      <c r="H3406" s="1">
        <v>1</v>
      </c>
      <c r="I3406" s="1">
        <v>0</v>
      </c>
      <c r="J3406" s="1" t="str">
        <v>Kerala</v>
      </c>
      <c r="K3406" s="1">
        <v>0</v>
      </c>
      <c r="L3406" s="1"/>
      <c r="M3406" s="1">
        <f t="shared" si="168"/>
        <v>5112.8</v>
      </c>
      <c r="N3406" s="1">
        <f t="shared" si="169"/>
        <v>5112.8</v>
      </c>
      <c r="O3406" s="1">
        <f t="shared" si="170"/>
        <v>0</v>
      </c>
    </row>
    <row r="3407" spans="1:15" x14ac:dyDescent="0.25">
      <c r="A3407" s="1" t="str">
        <v>BioLegend</v>
      </c>
      <c r="B3407" s="1">
        <v>39732</v>
      </c>
      <c r="C3407" s="1" t="str">
        <v>EED119711</v>
      </c>
      <c r="D3407" s="2">
        <v>45933</v>
      </c>
      <c r="E3407" s="2">
        <v>45938</v>
      </c>
      <c r="F3407" s="1">
        <v>777406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39732</v>
      </c>
      <c r="N3407" s="1">
        <f t="shared" si="169"/>
        <v>39732</v>
      </c>
      <c r="O3407" s="1">
        <f t="shared" si="170"/>
        <v>0</v>
      </c>
    </row>
    <row r="3408" spans="1:15" x14ac:dyDescent="0.25">
      <c r="A3408" s="1" t="str">
        <v>BioLegend</v>
      </c>
      <c r="B3408" s="1">
        <v>6899.2000000000007</v>
      </c>
      <c r="C3408" s="1" t="str">
        <v>EED119711</v>
      </c>
      <c r="D3408" s="2">
        <v>45933</v>
      </c>
      <c r="E3408" s="2">
        <v>45938</v>
      </c>
      <c r="F3408" s="1">
        <v>801702</v>
      </c>
      <c r="G3408" s="1">
        <v>2</v>
      </c>
      <c r="H3408" s="1">
        <v>2</v>
      </c>
      <c r="I3408" s="1">
        <v>0</v>
      </c>
      <c r="J3408" s="1" t="str">
        <v>Delhi</v>
      </c>
      <c r="K3408" s="1">
        <v>0</v>
      </c>
      <c r="L3408" s="1"/>
      <c r="M3408" s="1">
        <f t="shared" si="168"/>
        <v>13798.400000000001</v>
      </c>
      <c r="N3408" s="1">
        <f t="shared" si="169"/>
        <v>13798.400000000001</v>
      </c>
      <c r="O3408" s="1">
        <f t="shared" si="170"/>
        <v>0</v>
      </c>
    </row>
    <row r="3409" spans="1:15" x14ac:dyDescent="0.25">
      <c r="A3409" s="1" t="str">
        <v>BioXcell</v>
      </c>
      <c r="B3409" s="1">
        <v>15135.12</v>
      </c>
      <c r="C3409" s="1">
        <v>179957</v>
      </c>
      <c r="D3409" s="2">
        <v>45936</v>
      </c>
      <c r="E3409" s="2">
        <v>45939</v>
      </c>
      <c r="F3409" s="1" t="str">
        <v>BE0108</v>
      </c>
      <c r="G3409" s="1">
        <v>1</v>
      </c>
      <c r="H3409" s="1">
        <v>1</v>
      </c>
      <c r="I3409" s="1">
        <v>0</v>
      </c>
      <c r="J3409" s="1" t="str">
        <v>Hyderabad</v>
      </c>
      <c r="K3409" s="1">
        <v>0</v>
      </c>
      <c r="L3409" s="1"/>
      <c r="M3409" s="1">
        <f t="shared" si="168"/>
        <v>15135.12</v>
      </c>
      <c r="N3409" s="1">
        <f t="shared" si="169"/>
        <v>15135.12</v>
      </c>
      <c r="O3409" s="1">
        <f t="shared" si="170"/>
        <v>0</v>
      </c>
    </row>
    <row r="3410" spans="1:15" x14ac:dyDescent="0.25">
      <c r="A3410" s="1" t="str">
        <v>BioXcell</v>
      </c>
      <c r="B3410" s="1">
        <v>235265.36</v>
      </c>
      <c r="C3410" s="1">
        <v>179957</v>
      </c>
      <c r="D3410" s="2">
        <v>45936</v>
      </c>
      <c r="E3410" s="2">
        <v>45939</v>
      </c>
      <c r="F3410" s="1" t="str">
        <v>BE0003-1</v>
      </c>
      <c r="G3410" s="1">
        <v>3</v>
      </c>
      <c r="H3410" s="1">
        <v>3</v>
      </c>
      <c r="I3410" s="1">
        <v>0</v>
      </c>
      <c r="J3410" s="1" t="str">
        <v>Gujrat</v>
      </c>
      <c r="K3410" s="1">
        <v>0</v>
      </c>
      <c r="L3410" s="1"/>
      <c r="M3410" s="1">
        <f t="shared" si="168"/>
        <v>705796.08</v>
      </c>
      <c r="N3410" s="1">
        <f t="shared" si="169"/>
        <v>705796.08</v>
      </c>
      <c r="O3410" s="1">
        <f t="shared" si="170"/>
        <v>0</v>
      </c>
    </row>
    <row r="3411" spans="1:15" x14ac:dyDescent="0.25">
      <c r="A3411" s="1" t="str">
        <v>MABTECH</v>
      </c>
      <c r="B3411" s="1">
        <v>12038.400000000001</v>
      </c>
      <c r="C3411" s="1" t="str">
        <v>SE041956</v>
      </c>
      <c r="D3411" s="2">
        <v>45936</v>
      </c>
      <c r="E3411" s="2">
        <v>45939</v>
      </c>
      <c r="F3411" s="1" t="str">
        <v>3617-1</v>
      </c>
      <c r="G3411" s="1">
        <v>10</v>
      </c>
      <c r="H3411" s="1">
        <v>10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120384.00000000001</v>
      </c>
      <c r="N3411" s="1">
        <f t="shared" si="169"/>
        <v>120384.00000000001</v>
      </c>
      <c r="O3411" s="1">
        <f t="shared" si="170"/>
        <v>0</v>
      </c>
    </row>
    <row r="3412" spans="1:15" x14ac:dyDescent="0.25">
      <c r="A3412" s="1" t="str">
        <v>MABTECH</v>
      </c>
      <c r="B3412" s="1">
        <v>12038.400000000001</v>
      </c>
      <c r="C3412" s="1" t="str">
        <v>SE041956</v>
      </c>
      <c r="D3412" s="2">
        <v>45936</v>
      </c>
      <c r="E3412" s="2">
        <v>45939</v>
      </c>
      <c r="F3412" s="1" t="str">
        <v>3617-1</v>
      </c>
      <c r="G3412" s="1">
        <v>4</v>
      </c>
      <c r="H3412" s="1">
        <v>4</v>
      </c>
      <c r="I3412" s="1">
        <v>0</v>
      </c>
      <c r="J3412" s="1" t="str">
        <v>Banglore</v>
      </c>
      <c r="K3412" s="1">
        <v>0</v>
      </c>
      <c r="L3412" s="1"/>
      <c r="M3412" s="1">
        <f t="shared" si="168"/>
        <v>48153.600000000006</v>
      </c>
      <c r="N3412" s="1">
        <f t="shared" si="169"/>
        <v>48153.600000000006</v>
      </c>
      <c r="O3412" s="1">
        <f t="shared" si="170"/>
        <v>0</v>
      </c>
    </row>
    <row r="3413" spans="1:15" x14ac:dyDescent="0.25">
      <c r="A3413" s="1" t="str">
        <v>MABTECH</v>
      </c>
      <c r="B3413" s="1">
        <v>231607.2</v>
      </c>
      <c r="C3413" s="1" t="str">
        <v>SE041956</v>
      </c>
      <c r="D3413" s="2">
        <v>45936</v>
      </c>
      <c r="E3413" s="2">
        <v>45939</v>
      </c>
      <c r="F3413" s="1" t="str">
        <v>FSP-0108-10</v>
      </c>
      <c r="G3413" s="1">
        <v>2</v>
      </c>
      <c r="H3413" s="1">
        <v>2</v>
      </c>
      <c r="I3413" s="1">
        <v>0</v>
      </c>
      <c r="J3413" s="1" t="str">
        <v>VADODARA</v>
      </c>
      <c r="K3413" s="1">
        <v>0</v>
      </c>
      <c r="L3413" s="1"/>
      <c r="M3413" s="1">
        <f t="shared" si="168"/>
        <v>463214.4</v>
      </c>
      <c r="N3413" s="1">
        <f t="shared" si="169"/>
        <v>463214.4</v>
      </c>
      <c r="O3413" s="1">
        <f t="shared" si="170"/>
        <v>0</v>
      </c>
    </row>
    <row r="3414" spans="1:15" x14ac:dyDescent="0.25">
      <c r="A3414" s="1" t="str">
        <v>MABTECH</v>
      </c>
      <c r="B3414" s="1">
        <v>19404</v>
      </c>
      <c r="C3414" s="1" t="str">
        <v>SE041956</v>
      </c>
      <c r="D3414" s="2">
        <v>45936</v>
      </c>
      <c r="E3414" s="2">
        <v>45939</v>
      </c>
      <c r="F3414" s="1" t="str">
        <v>3124-72-100T</v>
      </c>
      <c r="G3414" s="1">
        <v>2</v>
      </c>
      <c r="H3414" s="1">
        <v>2</v>
      </c>
      <c r="I3414" s="1">
        <v>0</v>
      </c>
      <c r="J3414" s="1" t="str">
        <v>Mumbai</v>
      </c>
      <c r="K3414" s="1">
        <v>0</v>
      </c>
      <c r="L3414" s="1"/>
      <c r="M3414" s="1">
        <f t="shared" si="168"/>
        <v>38808</v>
      </c>
      <c r="N3414" s="1">
        <f t="shared" si="169"/>
        <v>38808</v>
      </c>
      <c r="O3414" s="1">
        <f t="shared" si="170"/>
        <v>0</v>
      </c>
    </row>
    <row r="3415" spans="1:15" x14ac:dyDescent="0.25">
      <c r="A3415" s="1" t="str">
        <v>BETHYL</v>
      </c>
      <c r="B3415" s="1">
        <v>7823.2000000000007</v>
      </c>
      <c r="C3415" s="1" t="str">
        <v>90232929</v>
      </c>
      <c r="D3415" s="2">
        <v>45940</v>
      </c>
      <c r="E3415" s="2">
        <v>45943</v>
      </c>
      <c r="F3415" s="1" t="str">
        <v>A70-106P</v>
      </c>
      <c r="G3415" s="1">
        <v>2</v>
      </c>
      <c r="H3415" s="1">
        <v>2</v>
      </c>
      <c r="I3415" s="1">
        <v>0</v>
      </c>
      <c r="J3415" s="1" t="str">
        <v>Delhi</v>
      </c>
      <c r="K3415" s="1">
        <v>0</v>
      </c>
      <c r="L3415" s="1"/>
      <c r="M3415" s="1">
        <f t="shared" si="168"/>
        <v>15646.400000000001</v>
      </c>
      <c r="N3415" s="1">
        <f t="shared" si="169"/>
        <v>15646.400000000001</v>
      </c>
      <c r="O3415" s="1">
        <f t="shared" si="170"/>
        <v>0</v>
      </c>
    </row>
    <row r="3416" spans="1:15" x14ac:dyDescent="0.25">
      <c r="A3416" s="1" t="str">
        <v>SouthernBiotech</v>
      </c>
      <c r="B3416" s="1">
        <v>8712</v>
      </c>
      <c r="C3416" s="1">
        <v>340077</v>
      </c>
      <c r="D3416" s="2">
        <v>45940</v>
      </c>
      <c r="E3416" s="2">
        <v>45943</v>
      </c>
      <c r="F3416" s="1" t="str">
        <v>2023-05</v>
      </c>
      <c r="G3416" s="1">
        <v>1</v>
      </c>
      <c r="H3416" s="1">
        <v>1</v>
      </c>
      <c r="I3416" s="1">
        <v>0</v>
      </c>
      <c r="J3416" s="1" t="str">
        <v>Delhi</v>
      </c>
      <c r="K3416" s="1">
        <v>0</v>
      </c>
      <c r="L3416" s="1"/>
      <c r="M3416" s="1">
        <f t="shared" si="168"/>
        <v>8712</v>
      </c>
      <c r="N3416" s="1">
        <f t="shared" si="169"/>
        <v>8712</v>
      </c>
      <c r="O3416" s="1">
        <f t="shared" si="170"/>
        <v>0</v>
      </c>
    </row>
    <row r="3417" spans="1:15" x14ac:dyDescent="0.25">
      <c r="A3417" s="1" t="str">
        <v>SouthernBiotech</v>
      </c>
      <c r="B3417" s="1">
        <v>5346</v>
      </c>
      <c r="C3417" s="1">
        <v>340077</v>
      </c>
      <c r="D3417" s="2">
        <v>45940</v>
      </c>
      <c r="E3417" s="2">
        <v>45943</v>
      </c>
      <c r="F3417" s="1" t="str">
        <v>6030-05</v>
      </c>
      <c r="G3417" s="1">
        <v>1</v>
      </c>
      <c r="H3417" s="1">
        <v>1</v>
      </c>
      <c r="I3417" s="1">
        <v>0</v>
      </c>
      <c r="J3417" s="1" t="str">
        <v>Banglore</v>
      </c>
      <c r="K3417" s="1">
        <v>0</v>
      </c>
      <c r="L3417" s="1"/>
      <c r="M3417" s="1">
        <f t="shared" si="168"/>
        <v>5346</v>
      </c>
      <c r="N3417" s="1">
        <f t="shared" si="169"/>
        <v>5346</v>
      </c>
      <c r="O3417" s="1">
        <f t="shared" si="170"/>
        <v>0</v>
      </c>
    </row>
    <row r="3418" spans="1:15" x14ac:dyDescent="0.25">
      <c r="A3418" s="1" t="str">
        <v>TARGETMOL</v>
      </c>
      <c r="B3418" s="1">
        <v>8764.7999999999993</v>
      </c>
      <c r="C3418" s="1" t="str">
        <v>INV251010-045</v>
      </c>
      <c r="D3418" s="2">
        <v>45940</v>
      </c>
      <c r="E3418" s="2">
        <v>45943</v>
      </c>
      <c r="F3418" s="1" t="str">
        <v>TN1729</v>
      </c>
      <c r="G3418" s="1">
        <v>1</v>
      </c>
      <c r="H3418" s="1">
        <v>1</v>
      </c>
      <c r="I3418" s="1">
        <v>0</v>
      </c>
      <c r="J3418" s="1" t="str">
        <v>Lucknow</v>
      </c>
      <c r="K3418" s="1">
        <v>0</v>
      </c>
      <c r="L3418" s="1"/>
      <c r="M3418" s="1">
        <f t="shared" si="168"/>
        <v>8764.7999999999993</v>
      </c>
      <c r="N3418" s="1">
        <f t="shared" si="169"/>
        <v>8764.7999999999993</v>
      </c>
      <c r="O3418" s="1">
        <f t="shared" si="170"/>
        <v>0</v>
      </c>
    </row>
    <row r="3419" spans="1:15" x14ac:dyDescent="0.25">
      <c r="A3419" s="1" t="str">
        <v>TARGETMOL</v>
      </c>
      <c r="B3419" s="1">
        <v>440</v>
      </c>
      <c r="C3419" s="1" t="str">
        <v>INV251010-045</v>
      </c>
      <c r="D3419" s="2">
        <v>45940</v>
      </c>
      <c r="E3419" s="2">
        <v>45943</v>
      </c>
      <c r="F3419" s="1" t="str">
        <v>T6280</v>
      </c>
      <c r="G3419" s="1">
        <v>2</v>
      </c>
      <c r="H3419" s="1">
        <v>2</v>
      </c>
      <c r="I3419" s="1">
        <v>0</v>
      </c>
      <c r="J3419" s="1" t="str">
        <v>Faridabad</v>
      </c>
      <c r="K3419" s="1" t="str">
        <v>Deepak / Priyanka Madam / Sample</v>
      </c>
      <c r="L3419" s="1"/>
      <c r="M3419" s="1">
        <f t="shared" si="168"/>
        <v>880</v>
      </c>
      <c r="N3419" s="1">
        <f t="shared" si="169"/>
        <v>880</v>
      </c>
      <c r="O3419" s="1">
        <f t="shared" si="170"/>
        <v>0</v>
      </c>
    </row>
    <row r="3420" spans="1:15" x14ac:dyDescent="0.25">
      <c r="A3420" s="1" t="str">
        <v>TARGETMOL</v>
      </c>
      <c r="B3420" s="1">
        <v>1584</v>
      </c>
      <c r="C3420" s="1" t="str">
        <v>INV251010-046</v>
      </c>
      <c r="D3420" s="2">
        <v>45940</v>
      </c>
      <c r="E3420" s="2">
        <v>45943</v>
      </c>
      <c r="F3420" s="1" t="str">
        <v>T1477</v>
      </c>
      <c r="G3420" s="1">
        <v>1</v>
      </c>
      <c r="H3420" s="1">
        <v>1</v>
      </c>
      <c r="I3420" s="1">
        <v>0</v>
      </c>
      <c r="J3420" s="1" t="str">
        <v>Punjab</v>
      </c>
      <c r="K3420" s="1">
        <v>0</v>
      </c>
      <c r="L3420" s="1"/>
      <c r="M3420" s="1">
        <f t="shared" si="168"/>
        <v>1584</v>
      </c>
      <c r="N3420" s="1">
        <f t="shared" si="169"/>
        <v>1584</v>
      </c>
      <c r="O3420" s="1">
        <f t="shared" si="170"/>
        <v>0</v>
      </c>
    </row>
    <row r="3421" spans="1:15" x14ac:dyDescent="0.25">
      <c r="A3421" s="1" t="str">
        <v>TARGETMOL</v>
      </c>
      <c r="B3421" s="1">
        <v>28600</v>
      </c>
      <c r="C3421" s="1" t="str">
        <v>INV251010-046</v>
      </c>
      <c r="D3421" s="2">
        <v>45940</v>
      </c>
      <c r="E3421" s="2">
        <v>45943</v>
      </c>
      <c r="F3421" s="1" t="str">
        <v>T9902</v>
      </c>
      <c r="G3421" s="1">
        <v>1</v>
      </c>
      <c r="H3421" s="1">
        <v>1</v>
      </c>
      <c r="I3421" s="1">
        <v>0</v>
      </c>
      <c r="J3421" s="1" t="str">
        <v>Punjab</v>
      </c>
      <c r="K3421" s="1">
        <v>0</v>
      </c>
      <c r="L3421" s="1"/>
      <c r="M3421" s="1">
        <f t="shared" si="168"/>
        <v>28600</v>
      </c>
      <c r="N3421" s="1">
        <f t="shared" si="169"/>
        <v>28600</v>
      </c>
      <c r="O3421" s="1">
        <f t="shared" si="170"/>
        <v>0</v>
      </c>
    </row>
    <row r="3422" spans="1:15" x14ac:dyDescent="0.25">
      <c r="A3422" s="1" t="str">
        <v>TARGETMOL</v>
      </c>
      <c r="B3422" s="1">
        <v>3590.3999999999996</v>
      </c>
      <c r="C3422" s="1" t="str">
        <v>INV251010-046</v>
      </c>
      <c r="D3422" s="2">
        <v>45940</v>
      </c>
      <c r="E3422" s="2">
        <v>45943</v>
      </c>
      <c r="F3422" s="1" t="str">
        <v>T6855</v>
      </c>
      <c r="G3422" s="1">
        <v>1</v>
      </c>
      <c r="H3422" s="1">
        <v>1</v>
      </c>
      <c r="I3422" s="1">
        <v>0</v>
      </c>
      <c r="J3422" s="1" t="str">
        <v>Noida</v>
      </c>
      <c r="K3422" s="1">
        <v>0</v>
      </c>
      <c r="L3422" s="1"/>
      <c r="M3422" s="1">
        <f t="shared" si="168"/>
        <v>3590.3999999999996</v>
      </c>
      <c r="N3422" s="1">
        <f t="shared" si="169"/>
        <v>3590.3999999999996</v>
      </c>
      <c r="O3422" s="1">
        <f t="shared" si="170"/>
        <v>0</v>
      </c>
    </row>
    <row r="3423" spans="1:15" x14ac:dyDescent="0.25">
      <c r="A3423" s="1" t="str">
        <v>TARGETMOL</v>
      </c>
      <c r="B3423" s="1">
        <v>4857.6000000000004</v>
      </c>
      <c r="C3423" s="1" t="str">
        <v>INV251010-047</v>
      </c>
      <c r="D3423" s="2">
        <v>45940</v>
      </c>
      <c r="E3423" s="2">
        <v>45943</v>
      </c>
      <c r="F3423" s="1" t="str">
        <v>T14017</v>
      </c>
      <c r="G3423" s="1">
        <v>1</v>
      </c>
      <c r="H3423" s="1">
        <v>1</v>
      </c>
      <c r="I3423" s="1">
        <v>0</v>
      </c>
      <c r="J3423" s="1" t="str">
        <v>BHIWADI</v>
      </c>
      <c r="K3423" s="1">
        <v>0</v>
      </c>
      <c r="L3423" s="1"/>
      <c r="M3423" s="1">
        <f t="shared" si="168"/>
        <v>4857.6000000000004</v>
      </c>
      <c r="N3423" s="1">
        <f t="shared" si="169"/>
        <v>4857.6000000000004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T6045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T4535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T1784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TARGETMOL</v>
      </c>
      <c r="B3427" s="1">
        <v>440</v>
      </c>
      <c r="C3427" s="1" t="str">
        <v>INV251010-048</v>
      </c>
      <c r="D3427" s="2">
        <v>45940</v>
      </c>
      <c r="E3427" s="2">
        <v>45943</v>
      </c>
      <c r="F3427" s="1" t="str">
        <v>T1537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440</v>
      </c>
      <c r="N3427" s="1">
        <f t="shared" si="169"/>
        <v>440</v>
      </c>
      <c r="O3427" s="1">
        <f t="shared" si="170"/>
        <v>0</v>
      </c>
    </row>
    <row r="3428" spans="1:15" x14ac:dyDescent="0.25">
      <c r="A3428" s="1" t="str">
        <v>BioLegend</v>
      </c>
      <c r="B3428" s="1">
        <v>19272</v>
      </c>
      <c r="C3428" s="1" t="str">
        <v>EED119874</v>
      </c>
      <c r="D3428" s="2">
        <v>45939</v>
      </c>
      <c r="E3428" s="2">
        <v>45944</v>
      </c>
      <c r="F3428" s="1">
        <v>135041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19272</v>
      </c>
      <c r="N3428" s="1">
        <f t="shared" si="169"/>
        <v>19272</v>
      </c>
      <c r="O3428" s="1">
        <f t="shared" si="170"/>
        <v>0</v>
      </c>
    </row>
    <row r="3429" spans="1:15" x14ac:dyDescent="0.25">
      <c r="A3429" s="1" t="str">
        <v>BioLegend</v>
      </c>
      <c r="B3429" s="1">
        <v>12342</v>
      </c>
      <c r="C3429" s="1" t="str">
        <v>EED119874</v>
      </c>
      <c r="D3429" s="2">
        <v>45939</v>
      </c>
      <c r="E3429" s="2">
        <v>45944</v>
      </c>
      <c r="F3429" s="1">
        <v>145511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12342</v>
      </c>
      <c r="N3429" s="1">
        <f t="shared" si="169"/>
        <v>12342</v>
      </c>
      <c r="O3429" s="1">
        <f t="shared" si="170"/>
        <v>0</v>
      </c>
    </row>
    <row r="3430" spans="1:15" x14ac:dyDescent="0.25">
      <c r="A3430" s="1" t="str">
        <v>BioLegend</v>
      </c>
      <c r="B3430" s="1">
        <v>17124.8</v>
      </c>
      <c r="C3430" s="1" t="str">
        <v>EED119874</v>
      </c>
      <c r="D3430" s="2">
        <v>45939</v>
      </c>
      <c r="E3430" s="2">
        <v>45944</v>
      </c>
      <c r="F3430" s="1">
        <v>300420</v>
      </c>
      <c r="G3430" s="1">
        <v>1</v>
      </c>
      <c r="H3430" s="1">
        <v>1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17124.8</v>
      </c>
      <c r="N3430" s="1">
        <f t="shared" si="169"/>
        <v>17124.8</v>
      </c>
      <c r="O3430" s="1">
        <f t="shared" si="170"/>
        <v>0</v>
      </c>
    </row>
    <row r="3431" spans="1:15" x14ac:dyDescent="0.25">
      <c r="A3431" s="1" t="str">
        <v>BioLegend</v>
      </c>
      <c r="B3431" s="1">
        <v>15523.2</v>
      </c>
      <c r="C3431" s="1" t="str">
        <v>EED119874</v>
      </c>
      <c r="D3431" s="2">
        <v>45939</v>
      </c>
      <c r="E3431" s="2">
        <v>45944</v>
      </c>
      <c r="F3431" s="1">
        <v>300424</v>
      </c>
      <c r="G3431" s="1">
        <v>4</v>
      </c>
      <c r="H3431" s="1">
        <v>4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62092.800000000003</v>
      </c>
      <c r="N3431" s="1">
        <f t="shared" si="169"/>
        <v>62092.800000000003</v>
      </c>
      <c r="O3431" s="1">
        <f t="shared" si="170"/>
        <v>0</v>
      </c>
    </row>
    <row r="3432" spans="1:15" x14ac:dyDescent="0.25">
      <c r="A3432" s="1" t="str">
        <v>BioLegend</v>
      </c>
      <c r="B3432" s="1">
        <v>21621.599999999999</v>
      </c>
      <c r="C3432" s="1" t="str">
        <v>EED119874</v>
      </c>
      <c r="D3432" s="2">
        <v>45939</v>
      </c>
      <c r="E3432" s="2">
        <v>45944</v>
      </c>
      <c r="F3432" s="1">
        <v>301058</v>
      </c>
      <c r="G3432" s="1">
        <v>2</v>
      </c>
      <c r="H3432" s="1">
        <v>2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43243.199999999997</v>
      </c>
      <c r="N3432" s="1">
        <f t="shared" si="169"/>
        <v>43243.199999999997</v>
      </c>
      <c r="O3432" s="1">
        <f t="shared" si="170"/>
        <v>0</v>
      </c>
    </row>
    <row r="3433" spans="1:15" x14ac:dyDescent="0.25">
      <c r="A3433" s="1" t="str">
        <v>BioLegend</v>
      </c>
      <c r="B3433" s="1">
        <v>28710</v>
      </c>
      <c r="C3433" s="1" t="str">
        <v>EED119874</v>
      </c>
      <c r="D3433" s="2">
        <v>45939</v>
      </c>
      <c r="E3433" s="2">
        <v>45944</v>
      </c>
      <c r="F3433" s="1">
        <v>304136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28710</v>
      </c>
      <c r="N3433" s="1">
        <f t="shared" si="169"/>
        <v>28710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304140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28710</v>
      </c>
      <c r="N3434" s="1">
        <f t="shared" si="169"/>
        <v>28710</v>
      </c>
      <c r="O3434" s="1">
        <f t="shared" si="170"/>
        <v>0</v>
      </c>
    </row>
    <row r="3435" spans="1:15" x14ac:dyDescent="0.25">
      <c r="A3435" s="1" t="str">
        <v>BioLegend</v>
      </c>
      <c r="B3435" s="1">
        <v>24354</v>
      </c>
      <c r="C3435" s="1" t="str">
        <v>EED119874</v>
      </c>
      <c r="D3435" s="2">
        <v>45939</v>
      </c>
      <c r="E3435" s="2">
        <v>45944</v>
      </c>
      <c r="F3435" s="1">
        <v>304163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24354</v>
      </c>
      <c r="N3435" s="1">
        <f t="shared" si="169"/>
        <v>24354</v>
      </c>
      <c r="O3435" s="1">
        <f t="shared" si="170"/>
        <v>0</v>
      </c>
    </row>
    <row r="3436" spans="1:15" x14ac:dyDescent="0.25">
      <c r="A3436" s="1" t="str">
        <v>BioLegend</v>
      </c>
      <c r="B3436" s="1">
        <v>28710</v>
      </c>
      <c r="C3436" s="1" t="str">
        <v>EED119874</v>
      </c>
      <c r="D3436" s="2">
        <v>45939</v>
      </c>
      <c r="E3436" s="2">
        <v>45944</v>
      </c>
      <c r="F3436" s="1">
        <v>305628</v>
      </c>
      <c r="G3436" s="1">
        <v>2</v>
      </c>
      <c r="H3436" s="1">
        <v>2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57420</v>
      </c>
      <c r="N3436" s="1">
        <f t="shared" si="169"/>
        <v>57420</v>
      </c>
      <c r="O3436" s="1">
        <f t="shared" si="170"/>
        <v>0</v>
      </c>
    </row>
    <row r="3437" spans="1:15" x14ac:dyDescent="0.25">
      <c r="A3437" s="1" t="str">
        <v>BioLegend</v>
      </c>
      <c r="B3437" s="1">
        <v>20451.2</v>
      </c>
      <c r="C3437" s="1" t="str">
        <v>EED119874</v>
      </c>
      <c r="D3437" s="2">
        <v>45939</v>
      </c>
      <c r="E3437" s="2">
        <v>45944</v>
      </c>
      <c r="F3437" s="1">
        <v>309810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20451.2</v>
      </c>
      <c r="N3437" s="1">
        <f t="shared" si="169"/>
        <v>20451.2</v>
      </c>
      <c r="O3437" s="1">
        <f t="shared" si="170"/>
        <v>0</v>
      </c>
    </row>
    <row r="3438" spans="1:15" x14ac:dyDescent="0.25">
      <c r="A3438" s="1" t="str">
        <v>BioLegend</v>
      </c>
      <c r="B3438" s="1">
        <v>16200.8</v>
      </c>
      <c r="C3438" s="1" t="str">
        <v>EED119874</v>
      </c>
      <c r="D3438" s="2">
        <v>45939</v>
      </c>
      <c r="E3438" s="2">
        <v>45944</v>
      </c>
      <c r="F3438" s="1">
        <v>310806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16200.8</v>
      </c>
      <c r="N3438" s="1">
        <f t="shared" ref="N3438:N3501" si="172">H3438*B3438</f>
        <v>16200.8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19465.599999999999</v>
      </c>
      <c r="C3439" s="1" t="str">
        <v>EED119874</v>
      </c>
      <c r="D3439" s="2">
        <v>45939</v>
      </c>
      <c r="E3439" s="2">
        <v>45944</v>
      </c>
      <c r="F3439" s="1">
        <v>310914</v>
      </c>
      <c r="G3439" s="1">
        <v>1</v>
      </c>
      <c r="H3439" s="1">
        <v>1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19465.599999999999</v>
      </c>
      <c r="N3439" s="1">
        <f t="shared" si="172"/>
        <v>19465.599999999999</v>
      </c>
      <c r="O3439" s="1">
        <f t="shared" si="173"/>
        <v>0</v>
      </c>
    </row>
    <row r="3440" spans="1:15" x14ac:dyDescent="0.25">
      <c r="A3440" s="1" t="str">
        <v>BioLegend</v>
      </c>
      <c r="B3440" s="1">
        <v>28314</v>
      </c>
      <c r="C3440" s="1" t="str">
        <v>EED119874</v>
      </c>
      <c r="D3440" s="2">
        <v>45939</v>
      </c>
      <c r="E3440" s="2">
        <v>45944</v>
      </c>
      <c r="F3440" s="1">
        <v>328644</v>
      </c>
      <c r="G3440" s="1">
        <v>2</v>
      </c>
      <c r="H3440" s="1">
        <v>2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56628</v>
      </c>
      <c r="N3440" s="1">
        <f t="shared" si="172"/>
        <v>56628</v>
      </c>
      <c r="O3440" s="1">
        <f t="shared" si="173"/>
        <v>0</v>
      </c>
    </row>
    <row r="3441" spans="1:15" x14ac:dyDescent="0.25">
      <c r="A3441" s="1" t="str">
        <v>BioLegend</v>
      </c>
      <c r="B3441" s="1">
        <v>20636</v>
      </c>
      <c r="C3441" s="1" t="str">
        <v>EED119874</v>
      </c>
      <c r="D3441" s="2">
        <v>45939</v>
      </c>
      <c r="E3441" s="2">
        <v>45944</v>
      </c>
      <c r="F3441" s="1">
        <v>329522</v>
      </c>
      <c r="G3441" s="1">
        <v>2</v>
      </c>
      <c r="H3441" s="1">
        <v>2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41272</v>
      </c>
      <c r="N3441" s="1">
        <f t="shared" si="172"/>
        <v>41272</v>
      </c>
      <c r="O3441" s="1">
        <f t="shared" si="173"/>
        <v>0</v>
      </c>
    </row>
    <row r="3442" spans="1:15" x14ac:dyDescent="0.25">
      <c r="A3442" s="1" t="str">
        <v>BioLegend</v>
      </c>
      <c r="B3442" s="1">
        <v>26532</v>
      </c>
      <c r="C3442" s="1" t="str">
        <v>EED119874</v>
      </c>
      <c r="D3442" s="2">
        <v>45939</v>
      </c>
      <c r="E3442" s="2">
        <v>45944</v>
      </c>
      <c r="F3442" s="1">
        <v>329920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26532</v>
      </c>
      <c r="N3442" s="1">
        <f t="shared" si="172"/>
        <v>26532</v>
      </c>
      <c r="O3442" s="1">
        <f t="shared" si="173"/>
        <v>0</v>
      </c>
    </row>
    <row r="3443" spans="1:15" x14ac:dyDescent="0.25">
      <c r="A3443" s="1" t="str">
        <v>BioLegend</v>
      </c>
      <c r="B3443" s="1">
        <v>19896.8</v>
      </c>
      <c r="C3443" s="1" t="str">
        <v>EED119874</v>
      </c>
      <c r="D3443" s="2">
        <v>45939</v>
      </c>
      <c r="E3443" s="2">
        <v>45944</v>
      </c>
      <c r="F3443" s="1">
        <v>341606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19896.8</v>
      </c>
      <c r="N3443" s="1">
        <f t="shared" si="172"/>
        <v>19896.8</v>
      </c>
      <c r="O3443" s="1">
        <f t="shared" si="173"/>
        <v>0</v>
      </c>
    </row>
    <row r="3444" spans="1:15" x14ac:dyDescent="0.25">
      <c r="A3444" s="1" t="str">
        <v>BioLegend</v>
      </c>
      <c r="B3444" s="1">
        <v>26862</v>
      </c>
      <c r="C3444" s="1" t="str">
        <v>EED119874</v>
      </c>
      <c r="D3444" s="2">
        <v>45939</v>
      </c>
      <c r="E3444" s="2">
        <v>45944</v>
      </c>
      <c r="F3444" s="1">
        <v>341626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26862</v>
      </c>
      <c r="N3444" s="1">
        <f t="shared" si="172"/>
        <v>26862</v>
      </c>
      <c r="O3444" s="1">
        <f t="shared" si="173"/>
        <v>0</v>
      </c>
    </row>
    <row r="3445" spans="1:15" x14ac:dyDescent="0.25">
      <c r="A3445" s="1" t="str">
        <v>BioLegend</v>
      </c>
      <c r="B3445" s="1">
        <v>24354</v>
      </c>
      <c r="C3445" s="1" t="str">
        <v>EED119874</v>
      </c>
      <c r="D3445" s="2">
        <v>45939</v>
      </c>
      <c r="E3445" s="2">
        <v>45944</v>
      </c>
      <c r="F3445" s="1">
        <v>344651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24354</v>
      </c>
      <c r="N3445" s="1">
        <f t="shared" si="172"/>
        <v>24354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344753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29436</v>
      </c>
      <c r="C3447" s="1" t="str">
        <v>EED119874</v>
      </c>
      <c r="D3447" s="2">
        <v>45939</v>
      </c>
      <c r="E3447" s="2">
        <v>45944</v>
      </c>
      <c r="F3447" s="1">
        <v>345028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29436</v>
      </c>
      <c r="N3447" s="1">
        <f t="shared" si="172"/>
        <v>29436</v>
      </c>
      <c r="O3447" s="1">
        <f t="shared" si="173"/>
        <v>0</v>
      </c>
    </row>
    <row r="3448" spans="1:15" x14ac:dyDescent="0.25">
      <c r="A3448" s="1" t="str">
        <v>BioLegend</v>
      </c>
      <c r="B3448" s="1">
        <v>24354</v>
      </c>
      <c r="C3448" s="1" t="str">
        <v>EED119874</v>
      </c>
      <c r="D3448" s="2">
        <v>45939</v>
      </c>
      <c r="E3448" s="2">
        <v>45944</v>
      </c>
      <c r="F3448" s="1">
        <v>351356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24354</v>
      </c>
      <c r="N3448" s="1">
        <f t="shared" si="172"/>
        <v>24354</v>
      </c>
      <c r="O3448" s="1">
        <f t="shared" si="173"/>
        <v>0</v>
      </c>
    </row>
    <row r="3449" spans="1:15" x14ac:dyDescent="0.25">
      <c r="A3449" s="1" t="str">
        <v>BioLegend</v>
      </c>
      <c r="B3449" s="1">
        <v>20820.8</v>
      </c>
      <c r="C3449" s="1" t="str">
        <v>EED119874</v>
      </c>
      <c r="D3449" s="2">
        <v>45939</v>
      </c>
      <c r="E3449" s="2">
        <v>45944</v>
      </c>
      <c r="F3449" s="1">
        <v>353214</v>
      </c>
      <c r="G3449" s="1">
        <v>2</v>
      </c>
      <c r="H3449" s="1">
        <v>2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41641.599999999999</v>
      </c>
      <c r="N3449" s="1">
        <f t="shared" si="172"/>
        <v>41641.599999999999</v>
      </c>
      <c r="O3449" s="1">
        <f t="shared" si="173"/>
        <v>0</v>
      </c>
    </row>
    <row r="3450" spans="1:15" x14ac:dyDescent="0.25">
      <c r="A3450" s="1" t="str">
        <v>BioLegend</v>
      </c>
      <c r="B3450" s="1">
        <v>20266.400000000001</v>
      </c>
      <c r="C3450" s="1" t="str">
        <v>EED119874</v>
      </c>
      <c r="D3450" s="2">
        <v>45939</v>
      </c>
      <c r="E3450" s="2">
        <v>45944</v>
      </c>
      <c r="F3450" s="1">
        <v>353304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20266.400000000001</v>
      </c>
      <c r="N3450" s="1">
        <f t="shared" si="172"/>
        <v>20266.400000000001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18788</v>
      </c>
      <c r="C3451" s="1" t="str">
        <v>EED119874</v>
      </c>
      <c r="D3451" s="2">
        <v>45939</v>
      </c>
      <c r="E3451" s="2">
        <v>45944</v>
      </c>
      <c r="F3451" s="1">
        <v>369354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18788</v>
      </c>
      <c r="N3451" s="1">
        <f t="shared" si="172"/>
        <v>18788</v>
      </c>
      <c r="O3451" s="1">
        <f t="shared" si="173"/>
        <v>0</v>
      </c>
    </row>
    <row r="3452" spans="1:15" x14ac:dyDescent="0.25">
      <c r="A3452" s="1" t="str">
        <v>BioLegend</v>
      </c>
      <c r="B3452" s="1">
        <v>16262.400000000001</v>
      </c>
      <c r="C3452" s="1" t="str">
        <v>EED119874</v>
      </c>
      <c r="D3452" s="2">
        <v>45939</v>
      </c>
      <c r="E3452" s="2">
        <v>45944</v>
      </c>
      <c r="F3452" s="1">
        <v>369612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16262.400000000001</v>
      </c>
      <c r="N3452" s="1">
        <f t="shared" si="172"/>
        <v>16262.400000000001</v>
      </c>
      <c r="O3452" s="1">
        <f t="shared" si="173"/>
        <v>0</v>
      </c>
    </row>
    <row r="3453" spans="1:15" x14ac:dyDescent="0.25">
      <c r="A3453" s="1" t="str">
        <v>BioLegend</v>
      </c>
      <c r="B3453" s="1">
        <v>20081.599999999999</v>
      </c>
      <c r="C3453" s="1" t="str">
        <v>EED119874</v>
      </c>
      <c r="D3453" s="2">
        <v>45939</v>
      </c>
      <c r="E3453" s="2">
        <v>45944</v>
      </c>
      <c r="F3453" s="1">
        <v>372204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20081.599999999999</v>
      </c>
      <c r="N3453" s="1">
        <f t="shared" si="172"/>
        <v>20081.599999999999</v>
      </c>
      <c r="O3453" s="1">
        <f t="shared" si="173"/>
        <v>0</v>
      </c>
    </row>
    <row r="3454" spans="1:15" x14ac:dyDescent="0.25">
      <c r="A3454" s="1" t="str">
        <v>BioLegend</v>
      </c>
      <c r="B3454" s="1">
        <v>22792</v>
      </c>
      <c r="C3454" s="1" t="str">
        <v>EED119874</v>
      </c>
      <c r="D3454" s="2">
        <v>45939</v>
      </c>
      <c r="E3454" s="2">
        <v>45944</v>
      </c>
      <c r="F3454" s="1">
        <v>372216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22792</v>
      </c>
      <c r="N3454" s="1">
        <f t="shared" si="172"/>
        <v>22792</v>
      </c>
      <c r="O3454" s="1">
        <f t="shared" si="173"/>
        <v>0</v>
      </c>
    </row>
    <row r="3455" spans="1:15" x14ac:dyDescent="0.25">
      <c r="A3455" s="1" t="str">
        <v>BioLegend</v>
      </c>
      <c r="B3455" s="1">
        <v>9055.2000000000007</v>
      </c>
      <c r="C3455" s="1" t="str">
        <v>EED119874</v>
      </c>
      <c r="D3455" s="2">
        <v>45939</v>
      </c>
      <c r="E3455" s="2">
        <v>45944</v>
      </c>
      <c r="F3455" s="1">
        <v>372221</v>
      </c>
      <c r="G3455" s="1">
        <v>2</v>
      </c>
      <c r="H3455" s="1">
        <v>2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18110.400000000001</v>
      </c>
      <c r="N3455" s="1">
        <f t="shared" si="172"/>
        <v>18110.400000000001</v>
      </c>
      <c r="O3455" s="1">
        <f t="shared" si="173"/>
        <v>0</v>
      </c>
    </row>
    <row r="3456" spans="1:15" x14ac:dyDescent="0.25">
      <c r="A3456" s="1" t="str">
        <v>BioLegend</v>
      </c>
      <c r="B3456" s="1">
        <v>14476</v>
      </c>
      <c r="C3456" s="1" t="str">
        <v>EED119874</v>
      </c>
      <c r="D3456" s="2">
        <v>45939</v>
      </c>
      <c r="E3456" s="2">
        <v>45944</v>
      </c>
      <c r="F3456" s="1">
        <v>500304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14476</v>
      </c>
      <c r="N3456" s="1">
        <f t="shared" si="172"/>
        <v>14476</v>
      </c>
      <c r="O3456" s="1">
        <f t="shared" si="173"/>
        <v>0</v>
      </c>
    </row>
    <row r="3457" spans="1:15" x14ac:dyDescent="0.25">
      <c r="A3457" s="1" t="str">
        <v>BioLegend</v>
      </c>
      <c r="B3457" s="1">
        <v>16324</v>
      </c>
      <c r="C3457" s="1" t="str">
        <v>EED119874</v>
      </c>
      <c r="D3457" s="2">
        <v>45939</v>
      </c>
      <c r="E3457" s="2">
        <v>45944</v>
      </c>
      <c r="F3457" s="1">
        <v>502516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16324</v>
      </c>
      <c r="N3457" s="1">
        <f t="shared" si="172"/>
        <v>16324</v>
      </c>
      <c r="O3457" s="1">
        <f t="shared" si="173"/>
        <v>0</v>
      </c>
    </row>
    <row r="3458" spans="1:15" x14ac:dyDescent="0.25">
      <c r="A3458" s="1" t="str">
        <v>BioLegend</v>
      </c>
      <c r="B3458" s="1">
        <v>28314</v>
      </c>
      <c r="C3458" s="1" t="str">
        <v>EED119874</v>
      </c>
      <c r="D3458" s="2">
        <v>45939</v>
      </c>
      <c r="E3458" s="2">
        <v>45944</v>
      </c>
      <c r="F3458" s="1">
        <v>502948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28314</v>
      </c>
      <c r="N3458" s="1">
        <f t="shared" si="172"/>
        <v>28314</v>
      </c>
      <c r="O3458" s="1">
        <f t="shared" si="173"/>
        <v>0</v>
      </c>
    </row>
    <row r="3459" spans="1:15" x14ac:dyDescent="0.25">
      <c r="A3459" s="1" t="str">
        <v>BioLegend</v>
      </c>
      <c r="B3459" s="1">
        <v>22176</v>
      </c>
      <c r="C3459" s="1" t="str">
        <v>EED119874</v>
      </c>
      <c r="D3459" s="2">
        <v>45939</v>
      </c>
      <c r="E3459" s="2">
        <v>45944</v>
      </c>
      <c r="F3459" s="1">
        <v>655208</v>
      </c>
      <c r="G3459" s="1">
        <v>1</v>
      </c>
      <c r="H3459" s="1">
        <v>1</v>
      </c>
      <c r="I3459" s="1">
        <v>0</v>
      </c>
      <c r="J3459" s="1" t="str">
        <v>Delhi</v>
      </c>
      <c r="K3459" s="1">
        <v>0</v>
      </c>
      <c r="L3459" s="1"/>
      <c r="M3459" s="1">
        <f t="shared" si="171"/>
        <v>22176</v>
      </c>
      <c r="N3459" s="1">
        <f t="shared" si="172"/>
        <v>22176</v>
      </c>
      <c r="O3459" s="1">
        <f t="shared" si="173"/>
        <v>0</v>
      </c>
    </row>
    <row r="3460" spans="1:15" x14ac:dyDescent="0.25">
      <c r="A3460" s="1" t="str">
        <v>Biotium</v>
      </c>
      <c r="B3460" s="1">
        <v>161004.79999999999</v>
      </c>
      <c r="C3460" s="1" t="str">
        <v>I242972-IN</v>
      </c>
      <c r="D3460" s="2">
        <v>45940</v>
      </c>
      <c r="E3460" s="2">
        <v>45944</v>
      </c>
      <c r="F3460" s="1" t="str">
        <v>41003-1</v>
      </c>
      <c r="G3460" s="1">
        <v>3</v>
      </c>
      <c r="H3460" s="1">
        <v>3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483014.39999999997</v>
      </c>
      <c r="N3460" s="1">
        <f t="shared" si="172"/>
        <v>483014.39999999997</v>
      </c>
      <c r="O3460" s="1">
        <f t="shared" si="173"/>
        <v>0</v>
      </c>
    </row>
    <row r="3461" spans="1:15" x14ac:dyDescent="0.25">
      <c r="A3461" s="1" t="str">
        <v>Biotium</v>
      </c>
      <c r="B3461" s="1">
        <v>23443.199999999997</v>
      </c>
      <c r="C3461" s="1" t="str">
        <v>I242972-IN</v>
      </c>
      <c r="D3461" s="2">
        <v>45940</v>
      </c>
      <c r="E3461" s="2">
        <v>45944</v>
      </c>
      <c r="F3461" s="1">
        <v>92118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23443.199999999997</v>
      </c>
      <c r="N3461" s="1">
        <f t="shared" si="172"/>
        <v>23443.199999999997</v>
      </c>
      <c r="O3461" s="1">
        <f t="shared" si="173"/>
        <v>0</v>
      </c>
    </row>
    <row r="3462" spans="1:15" x14ac:dyDescent="0.25">
      <c r="A3462" s="1" t="str">
        <v>Biotium</v>
      </c>
      <c r="B3462" s="1">
        <v>23020.800000000003</v>
      </c>
      <c r="C3462" s="1" t="str">
        <v>I242972-IN</v>
      </c>
      <c r="D3462" s="2">
        <v>45940</v>
      </c>
      <c r="E3462" s="2">
        <v>45944</v>
      </c>
      <c r="F3462" s="1">
        <v>92139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23020.800000000003</v>
      </c>
      <c r="N3462" s="1">
        <f t="shared" si="172"/>
        <v>23020.800000000003</v>
      </c>
      <c r="O3462" s="1">
        <f t="shared" si="173"/>
        <v>0</v>
      </c>
    </row>
    <row r="3463" spans="1:15" x14ac:dyDescent="0.25">
      <c r="A3463" s="1" t="str">
        <v>Biotium</v>
      </c>
      <c r="B3463" s="1">
        <v>24006.400000000001</v>
      </c>
      <c r="C3463" s="1" t="str">
        <v>I242972-IN</v>
      </c>
      <c r="D3463" s="2">
        <v>45940</v>
      </c>
      <c r="E3463" s="2">
        <v>45944</v>
      </c>
      <c r="F3463" s="1">
        <v>92107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24006.400000000001</v>
      </c>
      <c r="N3463" s="1">
        <f t="shared" si="172"/>
        <v>24006.400000000001</v>
      </c>
      <c r="O3463" s="1">
        <f t="shared" si="173"/>
        <v>0</v>
      </c>
    </row>
    <row r="3464" spans="1:15" x14ac:dyDescent="0.25">
      <c r="A3464" s="1" t="str">
        <v>Biotium</v>
      </c>
      <c r="B3464" s="1">
        <v>21472</v>
      </c>
      <c r="C3464" s="1" t="str">
        <v>I242972-IN</v>
      </c>
      <c r="D3464" s="2">
        <v>45940</v>
      </c>
      <c r="E3464" s="2">
        <v>45944</v>
      </c>
      <c r="F3464" s="1">
        <v>92103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21472</v>
      </c>
      <c r="N3464" s="1">
        <f t="shared" si="172"/>
        <v>21472</v>
      </c>
      <c r="O3464" s="1">
        <f t="shared" si="173"/>
        <v>0</v>
      </c>
    </row>
    <row r="3465" spans="1:15" x14ac:dyDescent="0.25">
      <c r="A3465" s="1" t="str">
        <v>Biotium</v>
      </c>
      <c r="B3465" s="1">
        <v>23020.800000000003</v>
      </c>
      <c r="C3465" s="1" t="str">
        <v>I242983-IN</v>
      </c>
      <c r="D3465" s="2">
        <v>45940</v>
      </c>
      <c r="E3465" s="2">
        <v>45944</v>
      </c>
      <c r="F3465" s="1">
        <v>92139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23020.800000000003</v>
      </c>
      <c r="N3465" s="1">
        <f t="shared" si="172"/>
        <v>23020.800000000003</v>
      </c>
      <c r="O3465" s="1">
        <f t="shared" si="173"/>
        <v>0</v>
      </c>
    </row>
    <row r="3466" spans="1:15" x14ac:dyDescent="0.25">
      <c r="A3466" s="1" t="str">
        <v>Biotium</v>
      </c>
      <c r="B3466" s="1">
        <v>23443.199999999997</v>
      </c>
      <c r="C3466" s="1" t="str">
        <v>I242983-IN</v>
      </c>
      <c r="D3466" s="2">
        <v>45940</v>
      </c>
      <c r="E3466" s="2">
        <v>45944</v>
      </c>
      <c r="F3466" s="1">
        <v>92118</v>
      </c>
      <c r="G3466" s="1">
        <v>1</v>
      </c>
      <c r="H3466" s="1">
        <v>1</v>
      </c>
      <c r="I3466" s="1">
        <v>0</v>
      </c>
      <c r="J3466" s="1" t="str">
        <v>BANGLORE</v>
      </c>
      <c r="K3466" s="1">
        <v>0</v>
      </c>
      <c r="L3466" s="1"/>
      <c r="M3466" s="1">
        <f t="shared" si="171"/>
        <v>23443.199999999997</v>
      </c>
      <c r="N3466" s="1">
        <f t="shared" si="172"/>
        <v>23443.199999999997</v>
      </c>
      <c r="O3466" s="1">
        <f t="shared" si="173"/>
        <v>0</v>
      </c>
    </row>
    <row r="3467" spans="1:15" x14ac:dyDescent="0.25">
      <c r="A3467" s="1" t="str">
        <v>Dharmacon</v>
      </c>
      <c r="B3467" s="1">
        <v>9280.48</v>
      </c>
      <c r="C3467" s="1" t="str">
        <v>D100825IN3322143G</v>
      </c>
      <c r="D3467" s="2">
        <v>45940</v>
      </c>
      <c r="E3467" s="2">
        <v>45944</v>
      </c>
      <c r="F3467" s="1" t="str">
        <v>CTM-1191683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9280.48</v>
      </c>
      <c r="N3467" s="1">
        <f t="shared" si="172"/>
        <v>9280.48</v>
      </c>
      <c r="O3467" s="1">
        <f t="shared" si="173"/>
        <v>0</v>
      </c>
    </row>
    <row r="3468" spans="1:15" x14ac:dyDescent="0.25">
      <c r="A3468" s="1" t="str">
        <v>Dharmacon</v>
      </c>
      <c r="B3468" s="1">
        <v>9280.48</v>
      </c>
      <c r="C3468" s="1" t="str">
        <v>D100825IN3322143G</v>
      </c>
      <c r="D3468" s="2">
        <v>45940</v>
      </c>
      <c r="E3468" s="2">
        <v>45944</v>
      </c>
      <c r="F3468" s="1" t="str">
        <v>CTM-1191684</v>
      </c>
      <c r="G3468" s="1">
        <v>1</v>
      </c>
      <c r="H3468" s="1">
        <v>1</v>
      </c>
      <c r="I3468" s="1">
        <v>0</v>
      </c>
      <c r="J3468" s="1" t="str">
        <v>Kerala</v>
      </c>
      <c r="K3468" s="1">
        <v>0</v>
      </c>
      <c r="L3468" s="1"/>
      <c r="M3468" s="1">
        <f t="shared" si="171"/>
        <v>9280.48</v>
      </c>
      <c r="N3468" s="1">
        <f t="shared" si="172"/>
        <v>9280.48</v>
      </c>
      <c r="O3468" s="1">
        <f t="shared" si="173"/>
        <v>0</v>
      </c>
    </row>
    <row r="3469" spans="1:15" x14ac:dyDescent="0.25">
      <c r="A3469" s="1" t="str">
        <v>Dharmacon</v>
      </c>
      <c r="B3469" s="1">
        <v>10976.24</v>
      </c>
      <c r="C3469" s="1" t="str">
        <v>D100825IN3322143G</v>
      </c>
      <c r="D3469" s="2">
        <v>45940</v>
      </c>
      <c r="E3469" s="2">
        <v>45944</v>
      </c>
      <c r="F3469" s="1" t="str">
        <v>CTM-1191685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10976.24</v>
      </c>
      <c r="N3469" s="1">
        <f t="shared" si="172"/>
        <v>10976.24</v>
      </c>
      <c r="O3469" s="1">
        <f t="shared" si="173"/>
        <v>0</v>
      </c>
    </row>
    <row r="3470" spans="1:15" x14ac:dyDescent="0.25">
      <c r="A3470" s="1" t="str">
        <v>Dharmacon</v>
      </c>
      <c r="B3470" s="1">
        <v>16858.16</v>
      </c>
      <c r="C3470" s="1" t="str">
        <v>D100825IN3322143G</v>
      </c>
      <c r="D3470" s="2">
        <v>45940</v>
      </c>
      <c r="E3470" s="2">
        <v>45944</v>
      </c>
      <c r="F3470" s="1" t="str">
        <v>CTM-1196825</v>
      </c>
      <c r="G3470" s="1">
        <v>1</v>
      </c>
      <c r="H3470" s="1">
        <v>1</v>
      </c>
      <c r="I3470" s="1">
        <v>0</v>
      </c>
      <c r="J3470" s="1" t="str">
        <v>MOHALI (PUNJAB)</v>
      </c>
      <c r="K3470" s="1">
        <v>0</v>
      </c>
      <c r="L3470" s="1"/>
      <c r="M3470" s="1">
        <f t="shared" si="171"/>
        <v>16858.16</v>
      </c>
      <c r="N3470" s="1">
        <f t="shared" si="172"/>
        <v>16858.16</v>
      </c>
      <c r="O3470" s="1">
        <f t="shared" si="173"/>
        <v>0</v>
      </c>
    </row>
    <row r="3471" spans="1:15" x14ac:dyDescent="0.25">
      <c r="A3471" s="1" t="str">
        <v>Dharmacon</v>
      </c>
      <c r="B3471" s="1">
        <v>16858.16</v>
      </c>
      <c r="C3471" s="1" t="str">
        <v>D100825IN3322143G</v>
      </c>
      <c r="D3471" s="2">
        <v>45940</v>
      </c>
      <c r="E3471" s="2">
        <v>45944</v>
      </c>
      <c r="F3471" s="1" t="str">
        <v>CTM-1198762</v>
      </c>
      <c r="G3471" s="1">
        <v>1</v>
      </c>
      <c r="H3471" s="1">
        <v>1</v>
      </c>
      <c r="I3471" s="1">
        <v>0</v>
      </c>
      <c r="J3471" s="1" t="str">
        <v>Kerala</v>
      </c>
      <c r="K3471" s="1">
        <v>0</v>
      </c>
      <c r="L3471" s="1"/>
      <c r="M3471" s="1">
        <f t="shared" si="171"/>
        <v>16858.16</v>
      </c>
      <c r="N3471" s="1">
        <f t="shared" si="172"/>
        <v>16858.16</v>
      </c>
      <c r="O3471" s="1">
        <f t="shared" si="173"/>
        <v>0</v>
      </c>
    </row>
    <row r="3472" spans="1:15" x14ac:dyDescent="0.25">
      <c r="A3472" s="1" t="str">
        <v>Dharmacon</v>
      </c>
      <c r="B3472" s="1">
        <v>64328</v>
      </c>
      <c r="C3472" s="1" t="str">
        <v>D100825IN3322143G</v>
      </c>
      <c r="D3472" s="2">
        <v>45940</v>
      </c>
      <c r="E3472" s="2">
        <v>45944</v>
      </c>
      <c r="F3472" s="1" t="str">
        <v>L-003472-00-0020</v>
      </c>
      <c r="G3472" s="1">
        <v>1</v>
      </c>
      <c r="H3472" s="1">
        <v>1</v>
      </c>
      <c r="I3472" s="1">
        <v>0</v>
      </c>
      <c r="J3472" s="1" t="str">
        <v>Hyderabad</v>
      </c>
      <c r="K3472" s="1">
        <v>0</v>
      </c>
      <c r="L3472" s="1"/>
      <c r="M3472" s="1">
        <f t="shared" si="171"/>
        <v>64328</v>
      </c>
      <c r="N3472" s="1">
        <f t="shared" si="172"/>
        <v>64328</v>
      </c>
      <c r="O3472" s="1">
        <f t="shared" si="173"/>
        <v>0</v>
      </c>
    </row>
    <row r="3473" spans="1:15" x14ac:dyDescent="0.25">
      <c r="A3473" s="1" t="str">
        <v>Dharmacon</v>
      </c>
      <c r="B3473" s="1">
        <v>64328</v>
      </c>
      <c r="C3473" s="1" t="str">
        <v>D100825IN3322143G</v>
      </c>
      <c r="D3473" s="2">
        <v>45940</v>
      </c>
      <c r="E3473" s="2">
        <v>45944</v>
      </c>
      <c r="F3473" s="1" t="str">
        <v>L-029987-01-0020</v>
      </c>
      <c r="G3473" s="1">
        <v>1</v>
      </c>
      <c r="H3473" s="1">
        <v>1</v>
      </c>
      <c r="I3473" s="1">
        <v>0</v>
      </c>
      <c r="J3473" s="1" t="str">
        <v>Hyderabad</v>
      </c>
      <c r="K3473" s="1">
        <v>0</v>
      </c>
      <c r="L3473" s="1"/>
      <c r="M3473" s="1">
        <f t="shared" si="171"/>
        <v>64328</v>
      </c>
      <c r="N3473" s="1">
        <f t="shared" si="172"/>
        <v>64328</v>
      </c>
      <c r="O3473" s="1">
        <f t="shared" si="173"/>
        <v>0</v>
      </c>
    </row>
    <row r="3474" spans="1:15" x14ac:dyDescent="0.25">
      <c r="A3474" s="1" t="str">
        <v>MyBiosource</v>
      </c>
      <c r="B3474" s="1">
        <v>27676</v>
      </c>
      <c r="C3474" s="1">
        <v>922428</v>
      </c>
      <c r="D3474" s="2">
        <v>45940</v>
      </c>
      <c r="E3474" s="2">
        <v>45944</v>
      </c>
      <c r="F3474" s="1" t="str">
        <v>MBS850895</v>
      </c>
      <c r="G3474" s="1">
        <v>1</v>
      </c>
      <c r="H3474" s="1">
        <v>1</v>
      </c>
      <c r="I3474" s="1">
        <v>0</v>
      </c>
      <c r="J3474" s="1" t="str">
        <v>Delhi</v>
      </c>
      <c r="K3474" s="1">
        <v>0</v>
      </c>
      <c r="L3474" s="1"/>
      <c r="M3474" s="1">
        <f t="shared" si="171"/>
        <v>27676</v>
      </c>
      <c r="N3474" s="1">
        <f t="shared" si="172"/>
        <v>27676</v>
      </c>
      <c r="O3474" s="1">
        <f t="shared" si="173"/>
        <v>0</v>
      </c>
    </row>
    <row r="3475" spans="1:15" x14ac:dyDescent="0.25">
      <c r="A3475" s="1" t="str">
        <v>MyBiosource</v>
      </c>
      <c r="B3475" s="1">
        <v>49368</v>
      </c>
      <c r="C3475" s="1">
        <v>922429</v>
      </c>
      <c r="D3475" s="2">
        <v>45940</v>
      </c>
      <c r="E3475" s="2">
        <v>45944</v>
      </c>
      <c r="F3475" s="1" t="str">
        <v>MBS9922282</v>
      </c>
      <c r="G3475" s="1">
        <v>1</v>
      </c>
      <c r="H3475" s="1">
        <v>1</v>
      </c>
      <c r="I3475" s="1">
        <v>0</v>
      </c>
      <c r="J3475" s="1" t="str">
        <v>JAIPUR</v>
      </c>
      <c r="K3475" s="1">
        <v>0</v>
      </c>
      <c r="L3475" s="1"/>
      <c r="M3475" s="1">
        <f t="shared" si="171"/>
        <v>49368</v>
      </c>
      <c r="N3475" s="1">
        <f t="shared" si="172"/>
        <v>49368</v>
      </c>
      <c r="O3475" s="1">
        <f t="shared" si="173"/>
        <v>0</v>
      </c>
    </row>
    <row r="3476" spans="1:15" x14ac:dyDescent="0.25">
      <c r="A3476" s="1" t="str">
        <v>MyBiosource</v>
      </c>
      <c r="B3476" s="1">
        <v>42262</v>
      </c>
      <c r="C3476" s="1">
        <v>922429</v>
      </c>
      <c r="D3476" s="2">
        <v>45940</v>
      </c>
      <c r="E3476" s="2">
        <v>45944</v>
      </c>
      <c r="F3476" s="1" t="str">
        <v>MBS7256268</v>
      </c>
      <c r="G3476" s="1">
        <v>1</v>
      </c>
      <c r="H3476" s="1">
        <v>1</v>
      </c>
      <c r="I3476" s="1">
        <v>0</v>
      </c>
      <c r="J3476" s="1" t="str">
        <v>JAIPUR</v>
      </c>
      <c r="K3476" s="1">
        <v>0</v>
      </c>
      <c r="L3476" s="1"/>
      <c r="M3476" s="1">
        <f t="shared" si="171"/>
        <v>42262</v>
      </c>
      <c r="N3476" s="1">
        <f t="shared" si="172"/>
        <v>42262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741100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741116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741104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741108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741101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741105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741120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7268.7999999999993</v>
      </c>
      <c r="C3484" s="1" t="str">
        <v>SI2468818</v>
      </c>
      <c r="D3484" s="2">
        <v>45941</v>
      </c>
      <c r="E3484" s="2">
        <v>45946</v>
      </c>
      <c r="F3484" s="1">
        <v>741114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36344</v>
      </c>
      <c r="N3484" s="1">
        <f t="shared" si="172"/>
        <v>36344</v>
      </c>
      <c r="O3484" s="1">
        <f t="shared" si="173"/>
        <v>0</v>
      </c>
    </row>
    <row r="3485" spans="1:15" x14ac:dyDescent="0.25">
      <c r="A3485" s="1" t="str">
        <v>BioLegend</v>
      </c>
      <c r="B3485" s="1">
        <v>3634.3999999999996</v>
      </c>
      <c r="C3485" s="1" t="str">
        <v>SI2468818</v>
      </c>
      <c r="D3485" s="2">
        <v>45941</v>
      </c>
      <c r="E3485" s="2">
        <v>45946</v>
      </c>
      <c r="F3485" s="1">
        <v>741095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18172</v>
      </c>
      <c r="N3485" s="1">
        <f t="shared" si="172"/>
        <v>18172</v>
      </c>
      <c r="O3485" s="1">
        <f t="shared" si="173"/>
        <v>0</v>
      </c>
    </row>
    <row r="3486" spans="1:15" x14ac:dyDescent="0.25">
      <c r="A3486" s="1" t="str">
        <v>BioLegend</v>
      </c>
      <c r="B3486" s="1">
        <v>18110.400000000001</v>
      </c>
      <c r="C3486" s="1" t="str">
        <v>SI2468818</v>
      </c>
      <c r="D3486" s="2">
        <v>45941</v>
      </c>
      <c r="E3486" s="2">
        <v>45946</v>
      </c>
      <c r="F3486" s="1">
        <v>741094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90552</v>
      </c>
      <c r="N3486" s="1">
        <f t="shared" si="172"/>
        <v>90552</v>
      </c>
      <c r="O3486" s="1">
        <f t="shared" si="173"/>
        <v>0</v>
      </c>
    </row>
    <row r="3487" spans="1:15" x14ac:dyDescent="0.25">
      <c r="A3487" s="1" t="str">
        <v>BioLegend</v>
      </c>
      <c r="B3487" s="1">
        <v>7268.7999999999993</v>
      </c>
      <c r="C3487" s="1" t="str">
        <v>SI2468818</v>
      </c>
      <c r="D3487" s="2">
        <v>45941</v>
      </c>
      <c r="E3487" s="2">
        <v>45946</v>
      </c>
      <c r="F3487" s="1">
        <v>741110</v>
      </c>
      <c r="G3487" s="1">
        <v>5</v>
      </c>
      <c r="H3487" s="1">
        <v>5</v>
      </c>
      <c r="I3487" s="1">
        <v>0</v>
      </c>
      <c r="J3487" s="1" t="str">
        <v>Banglore</v>
      </c>
      <c r="K3487" s="1">
        <v>0</v>
      </c>
      <c r="L3487" s="1"/>
      <c r="M3487" s="1">
        <f t="shared" si="171"/>
        <v>36344</v>
      </c>
      <c r="N3487" s="1">
        <f t="shared" si="172"/>
        <v>36344</v>
      </c>
      <c r="O3487" s="1">
        <f t="shared" si="173"/>
        <v>0</v>
      </c>
    </row>
    <row r="3488" spans="1:15" x14ac:dyDescent="0.25">
      <c r="A3488" s="1" t="str">
        <v>BioLegend</v>
      </c>
      <c r="B3488" s="1">
        <v>10903.2</v>
      </c>
      <c r="C3488" s="1" t="str">
        <v>SI2468818</v>
      </c>
      <c r="D3488" s="2">
        <v>45941</v>
      </c>
      <c r="E3488" s="2">
        <v>45946</v>
      </c>
      <c r="F3488" s="1">
        <v>740701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10903.2</v>
      </c>
      <c r="N3488" s="1">
        <f t="shared" si="172"/>
        <v>10903.2</v>
      </c>
      <c r="O3488" s="1">
        <f t="shared" si="173"/>
        <v>0</v>
      </c>
    </row>
    <row r="3489" spans="1:15" x14ac:dyDescent="0.25">
      <c r="A3489" s="1" t="str">
        <v>BioLegend</v>
      </c>
      <c r="B3489" s="1">
        <v>10903.2</v>
      </c>
      <c r="C3489" s="1" t="str">
        <v>SI2468818</v>
      </c>
      <c r="D3489" s="2">
        <v>45941</v>
      </c>
      <c r="E3489" s="2">
        <v>45946</v>
      </c>
      <c r="F3489" s="1">
        <v>741217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10903.2</v>
      </c>
      <c r="N3489" s="1">
        <f t="shared" si="172"/>
        <v>10903.2</v>
      </c>
      <c r="O3489" s="1">
        <f t="shared" si="173"/>
        <v>0</v>
      </c>
    </row>
    <row r="3490" spans="1:15" x14ac:dyDescent="0.25">
      <c r="A3490" s="1" t="str">
        <v>BioLegend</v>
      </c>
      <c r="B3490" s="1">
        <v>7268.7999999999993</v>
      </c>
      <c r="C3490" s="1" t="str">
        <v>SI2468818</v>
      </c>
      <c r="D3490" s="2">
        <v>45941</v>
      </c>
      <c r="E3490" s="2">
        <v>45946</v>
      </c>
      <c r="F3490" s="1">
        <v>740710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7268.7999999999993</v>
      </c>
      <c r="N3490" s="1">
        <f t="shared" si="172"/>
        <v>7268.7999999999993</v>
      </c>
      <c r="O3490" s="1">
        <f t="shared" si="173"/>
        <v>0</v>
      </c>
    </row>
    <row r="3491" spans="1:15" x14ac:dyDescent="0.25">
      <c r="A3491" s="1" t="str">
        <v>BioLegend</v>
      </c>
      <c r="B3491" s="1">
        <v>3634.3999999999996</v>
      </c>
      <c r="C3491" s="1" t="str">
        <v>SI2468818</v>
      </c>
      <c r="D3491" s="2">
        <v>45941</v>
      </c>
      <c r="E3491" s="2">
        <v>45946</v>
      </c>
      <c r="F3491" s="1">
        <v>740699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3634.3999999999996</v>
      </c>
      <c r="N3491" s="1">
        <f t="shared" si="172"/>
        <v>3634.3999999999996</v>
      </c>
      <c r="O3491" s="1">
        <f t="shared" si="173"/>
        <v>0</v>
      </c>
    </row>
    <row r="3492" spans="1:15" x14ac:dyDescent="0.25">
      <c r="A3492" s="1" t="str">
        <v>BioLegend</v>
      </c>
      <c r="B3492" s="1">
        <v>8254.4</v>
      </c>
      <c r="C3492" s="1" t="str">
        <v>SI2468818</v>
      </c>
      <c r="D3492" s="2">
        <v>45941</v>
      </c>
      <c r="E3492" s="2">
        <v>45946</v>
      </c>
      <c r="F3492" s="1">
        <v>741218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8254.4</v>
      </c>
      <c r="N3492" s="1">
        <f t="shared" si="172"/>
        <v>8254.4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740950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740951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740954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740955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740956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740957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740959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740948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BioLegend</v>
      </c>
      <c r="B3501" s="1">
        <v>18110.400000000001</v>
      </c>
      <c r="C3501" s="1" t="str">
        <v>SI2468818</v>
      </c>
      <c r="D3501" s="2">
        <v>45941</v>
      </c>
      <c r="E3501" s="2">
        <v>45946</v>
      </c>
      <c r="F3501" s="1">
        <v>740947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18110.400000000001</v>
      </c>
      <c r="N3501" s="1">
        <f t="shared" si="172"/>
        <v>18110.400000000001</v>
      </c>
      <c r="O3501" s="1">
        <f t="shared" si="173"/>
        <v>0</v>
      </c>
    </row>
    <row r="3502" spans="1:15" x14ac:dyDescent="0.25">
      <c r="A3502" s="1" t="str">
        <v>BioLegend</v>
      </c>
      <c r="B3502" s="1">
        <v>7268.7999999999993</v>
      </c>
      <c r="C3502" s="1" t="str">
        <v>SI2468818</v>
      </c>
      <c r="D3502" s="2">
        <v>45941</v>
      </c>
      <c r="E3502" s="2">
        <v>45946</v>
      </c>
      <c r="F3502" s="1">
        <v>740539</v>
      </c>
      <c r="G3502" s="1">
        <v>1</v>
      </c>
      <c r="H3502" s="1">
        <v>1</v>
      </c>
      <c r="I3502" s="1">
        <v>0</v>
      </c>
      <c r="J3502" s="1" t="str">
        <v>Punjab</v>
      </c>
      <c r="K3502" s="1">
        <v>0</v>
      </c>
      <c r="L3502" s="1"/>
      <c r="M3502" s="1">
        <f t="shared" ref="M3502:M3565" si="174">G3502*B3502</f>
        <v>7268.7999999999993</v>
      </c>
      <c r="N3502" s="1">
        <f t="shared" ref="N3502:N3565" si="175">H3502*B3502</f>
        <v>7268.7999999999993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15065.599999999999</v>
      </c>
      <c r="C3503" s="1">
        <v>180331</v>
      </c>
      <c r="D3503" s="2">
        <v>45944</v>
      </c>
      <c r="E3503" s="2">
        <v>45947</v>
      </c>
      <c r="F3503" s="1" t="str">
        <v>BE0193</v>
      </c>
      <c r="G3503" s="1">
        <v>1</v>
      </c>
      <c r="H3503" s="1">
        <v>1</v>
      </c>
      <c r="I3503" s="1">
        <v>0</v>
      </c>
      <c r="J3503" s="1" t="str">
        <v>Banglore</v>
      </c>
      <c r="K3503" s="1">
        <v>0</v>
      </c>
      <c r="L3503" s="1"/>
      <c r="M3503" s="1">
        <f t="shared" si="174"/>
        <v>15065.599999999999</v>
      </c>
      <c r="N3503" s="1">
        <f t="shared" si="175"/>
        <v>15065.599999999999</v>
      </c>
      <c r="O3503" s="1">
        <f t="shared" si="176"/>
        <v>0</v>
      </c>
    </row>
    <row r="3504" spans="1:15" x14ac:dyDescent="0.25">
      <c r="A3504" s="1" t="str">
        <v>BIOXCELL</v>
      </c>
      <c r="B3504" s="1">
        <v>27280</v>
      </c>
      <c r="C3504" s="1">
        <v>180331</v>
      </c>
      <c r="D3504" s="2">
        <v>45944</v>
      </c>
      <c r="E3504" s="2">
        <v>45947</v>
      </c>
      <c r="F3504" s="1" t="str">
        <v>BE0239</v>
      </c>
      <c r="G3504" s="1">
        <v>1</v>
      </c>
      <c r="H3504" s="1">
        <v>1</v>
      </c>
      <c r="I3504" s="1">
        <v>0</v>
      </c>
      <c r="J3504" s="1" t="str">
        <v>Delhi</v>
      </c>
      <c r="K3504" s="1">
        <v>0</v>
      </c>
      <c r="L3504" s="1"/>
      <c r="M3504" s="1">
        <f t="shared" si="174"/>
        <v>27280</v>
      </c>
      <c r="N3504" s="1">
        <f t="shared" si="175"/>
        <v>27280</v>
      </c>
      <c r="O3504" s="1">
        <f t="shared" si="176"/>
        <v>0</v>
      </c>
    </row>
    <row r="3505" spans="1:15" x14ac:dyDescent="0.25">
      <c r="A3505" s="1" t="str">
        <v>BIOXCELL</v>
      </c>
      <c r="B3505" s="1">
        <v>27280</v>
      </c>
      <c r="C3505" s="1">
        <v>180331</v>
      </c>
      <c r="D3505" s="2">
        <v>45944</v>
      </c>
      <c r="E3505" s="2">
        <v>45947</v>
      </c>
      <c r="F3505" s="1" t="str">
        <v>BE0248</v>
      </c>
      <c r="G3505" s="1">
        <v>1</v>
      </c>
      <c r="H3505" s="1">
        <v>1</v>
      </c>
      <c r="I3505" s="1">
        <v>0</v>
      </c>
      <c r="J3505" s="1" t="str">
        <v>Delhi</v>
      </c>
      <c r="K3505" s="1">
        <v>0</v>
      </c>
      <c r="L3505" s="1"/>
      <c r="M3505" s="1">
        <f t="shared" si="174"/>
        <v>27280</v>
      </c>
      <c r="N3505" s="1">
        <f t="shared" si="175"/>
        <v>27280</v>
      </c>
      <c r="O3505" s="1">
        <f t="shared" si="176"/>
        <v>0</v>
      </c>
    </row>
    <row r="3506" spans="1:15" x14ac:dyDescent="0.25">
      <c r="A3506" s="1" t="str">
        <v>BIOXCELL</v>
      </c>
      <c r="B3506" s="1">
        <v>15065.599999999999</v>
      </c>
      <c r="C3506" s="1">
        <v>180331</v>
      </c>
      <c r="D3506" s="2">
        <v>45944</v>
      </c>
      <c r="E3506" s="2">
        <v>45947</v>
      </c>
      <c r="F3506" s="1" t="str">
        <v>BE0285</v>
      </c>
      <c r="G3506" s="1">
        <v>1</v>
      </c>
      <c r="H3506" s="1">
        <v>1</v>
      </c>
      <c r="I3506" s="1">
        <v>0</v>
      </c>
      <c r="J3506" s="1" t="str">
        <v>Banglore</v>
      </c>
      <c r="K3506" s="1">
        <v>0</v>
      </c>
      <c r="L3506" s="1"/>
      <c r="M3506" s="1">
        <f t="shared" si="174"/>
        <v>15065.599999999999</v>
      </c>
      <c r="N3506" s="1">
        <f t="shared" si="175"/>
        <v>15065.599999999999</v>
      </c>
      <c r="O3506" s="1">
        <f t="shared" si="176"/>
        <v>0</v>
      </c>
    </row>
    <row r="3507" spans="1:15" x14ac:dyDescent="0.25">
      <c r="A3507" s="1" t="str">
        <v>Cytoskeleton</v>
      </c>
      <c r="B3507" s="1">
        <v>45742.399999999994</v>
      </c>
      <c r="C3507" s="1">
        <v>21339</v>
      </c>
      <c r="D3507" s="2">
        <v>45943</v>
      </c>
      <c r="E3507" s="2">
        <v>45947</v>
      </c>
      <c r="F3507" s="1" t="str">
        <v>CY-SC001</v>
      </c>
      <c r="G3507" s="1">
        <v>1</v>
      </c>
      <c r="H3507" s="1">
        <v>1</v>
      </c>
      <c r="I3507" s="1">
        <v>0</v>
      </c>
      <c r="J3507" s="1" t="str">
        <v>Hyderabad</v>
      </c>
      <c r="K3507" s="1">
        <v>0</v>
      </c>
      <c r="L3507" s="1"/>
      <c r="M3507" s="1">
        <f t="shared" si="174"/>
        <v>45742.399999999994</v>
      </c>
      <c r="N3507" s="1">
        <f t="shared" si="175"/>
        <v>45742.399999999994</v>
      </c>
      <c r="O3507" s="1">
        <f t="shared" si="176"/>
        <v>0</v>
      </c>
    </row>
    <row r="3508" spans="1:15" x14ac:dyDescent="0.25">
      <c r="A3508" s="1" t="str">
        <v>Cytoskeleton</v>
      </c>
      <c r="B3508" s="1">
        <v>36516.479999999996</v>
      </c>
      <c r="C3508" s="1">
        <v>21340</v>
      </c>
      <c r="D3508" s="2">
        <v>45943</v>
      </c>
      <c r="E3508" s="2">
        <v>45947</v>
      </c>
      <c r="F3508" s="1" t="str">
        <v>MT002-A</v>
      </c>
      <c r="G3508" s="1">
        <v>1</v>
      </c>
      <c r="H3508" s="1">
        <v>1</v>
      </c>
      <c r="I3508" s="1">
        <v>0</v>
      </c>
      <c r="J3508" s="1" t="str">
        <v>Gujrat</v>
      </c>
      <c r="K3508" s="1">
        <v>0</v>
      </c>
      <c r="L3508" s="1"/>
      <c r="M3508" s="1">
        <f t="shared" si="174"/>
        <v>36516.479999999996</v>
      </c>
      <c r="N3508" s="1">
        <f t="shared" si="175"/>
        <v>36516.479999999996</v>
      </c>
      <c r="O3508" s="1">
        <f t="shared" si="176"/>
        <v>0</v>
      </c>
    </row>
    <row r="3509" spans="1:15" x14ac:dyDescent="0.25">
      <c r="A3509" s="1" t="str">
        <v>BioLegend</v>
      </c>
      <c r="B3509" s="1">
        <v>1848</v>
      </c>
      <c r="C3509" s="1" t="str">
        <v>EED119933</v>
      </c>
      <c r="D3509" s="2">
        <v>45941</v>
      </c>
      <c r="E3509" s="2">
        <v>45948</v>
      </c>
      <c r="F3509" s="1">
        <v>100201</v>
      </c>
      <c r="G3509" s="1">
        <v>1</v>
      </c>
      <c r="H3509" s="1">
        <v>1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1848</v>
      </c>
      <c r="N3509" s="1">
        <f t="shared" si="175"/>
        <v>1848</v>
      </c>
      <c r="O3509" s="1">
        <f t="shared" si="176"/>
        <v>0</v>
      </c>
    </row>
    <row r="3510" spans="1:15" x14ac:dyDescent="0.25">
      <c r="A3510" s="1" t="str">
        <v>BioLegend</v>
      </c>
      <c r="B3510" s="1">
        <v>14599.2</v>
      </c>
      <c r="C3510" s="1" t="str">
        <v>EED119933</v>
      </c>
      <c r="D3510" s="2">
        <v>45941</v>
      </c>
      <c r="E3510" s="2">
        <v>45948</v>
      </c>
      <c r="F3510" s="1">
        <v>100328</v>
      </c>
      <c r="G3510" s="1">
        <v>1</v>
      </c>
      <c r="H3510" s="1">
        <v>1</v>
      </c>
      <c r="I3510" s="1">
        <v>0</v>
      </c>
      <c r="J3510" s="1" t="str">
        <v>Hyderabad</v>
      </c>
      <c r="K3510" s="1">
        <v>0</v>
      </c>
      <c r="L3510" s="1"/>
      <c r="M3510" s="1">
        <f t="shared" si="174"/>
        <v>14599.2</v>
      </c>
      <c r="N3510" s="1">
        <f t="shared" si="175"/>
        <v>14599.2</v>
      </c>
      <c r="O3510" s="1">
        <f t="shared" si="176"/>
        <v>0</v>
      </c>
    </row>
    <row r="3511" spans="1:15" x14ac:dyDescent="0.25">
      <c r="A3511" s="1" t="str">
        <v>BioLegend</v>
      </c>
      <c r="B3511" s="1">
        <v>25410</v>
      </c>
      <c r="C3511" s="1" t="str">
        <v>EED119933</v>
      </c>
      <c r="D3511" s="2">
        <v>45941</v>
      </c>
      <c r="E3511" s="2">
        <v>45948</v>
      </c>
      <c r="F3511" s="1">
        <v>100336</v>
      </c>
      <c r="G3511" s="1">
        <v>2</v>
      </c>
      <c r="H3511" s="1">
        <v>2</v>
      </c>
      <c r="I3511" s="1">
        <v>0</v>
      </c>
      <c r="J3511" s="1" t="str">
        <v>Delhi</v>
      </c>
      <c r="K3511" s="1">
        <v>0</v>
      </c>
      <c r="L3511" s="1"/>
      <c r="M3511" s="1">
        <f t="shared" si="174"/>
        <v>50820</v>
      </c>
      <c r="N3511" s="1">
        <f t="shared" si="175"/>
        <v>50820</v>
      </c>
      <c r="O3511" s="1">
        <f t="shared" si="176"/>
        <v>0</v>
      </c>
    </row>
    <row r="3512" spans="1:15" x14ac:dyDescent="0.25">
      <c r="A3512" s="1" t="str">
        <v>BioLegend</v>
      </c>
      <c r="B3512" s="1">
        <v>5544</v>
      </c>
      <c r="C3512" s="1" t="str">
        <v>EED119933</v>
      </c>
      <c r="D3512" s="2">
        <v>45941</v>
      </c>
      <c r="E3512" s="2">
        <v>45948</v>
      </c>
      <c r="F3512" s="1">
        <v>100512</v>
      </c>
      <c r="G3512" s="1">
        <v>1</v>
      </c>
      <c r="H3512" s="1">
        <v>1</v>
      </c>
      <c r="I3512" s="1">
        <v>0</v>
      </c>
      <c r="J3512" s="1" t="str">
        <v>Gujrat</v>
      </c>
      <c r="K3512" s="1">
        <v>0</v>
      </c>
      <c r="L3512" s="1"/>
      <c r="M3512" s="1">
        <f t="shared" si="174"/>
        <v>5544</v>
      </c>
      <c r="N3512" s="1">
        <f t="shared" si="175"/>
        <v>5544</v>
      </c>
      <c r="O3512" s="1">
        <f t="shared" si="176"/>
        <v>0</v>
      </c>
    </row>
    <row r="3513" spans="1:15" x14ac:dyDescent="0.25">
      <c r="A3513" s="1" t="str">
        <v>BioLegend</v>
      </c>
      <c r="B3513" s="1">
        <v>6468</v>
      </c>
      <c r="C3513" s="1" t="str">
        <v>EED119933</v>
      </c>
      <c r="D3513" s="2">
        <v>45941</v>
      </c>
      <c r="E3513" s="2">
        <v>45948</v>
      </c>
      <c r="F3513" s="1">
        <v>100712</v>
      </c>
      <c r="G3513" s="1">
        <v>2</v>
      </c>
      <c r="H3513" s="1">
        <v>2</v>
      </c>
      <c r="I3513" s="1">
        <v>0</v>
      </c>
      <c r="J3513" s="1" t="str">
        <v>Gujrat</v>
      </c>
      <c r="K3513" s="1">
        <v>0</v>
      </c>
      <c r="L3513" s="1"/>
      <c r="M3513" s="1">
        <f t="shared" si="174"/>
        <v>12936</v>
      </c>
      <c r="N3513" s="1">
        <f t="shared" si="175"/>
        <v>12936</v>
      </c>
      <c r="O3513" s="1">
        <f t="shared" si="176"/>
        <v>0</v>
      </c>
    </row>
    <row r="3514" spans="1:15" x14ac:dyDescent="0.25">
      <c r="A3514" s="1" t="str">
        <v>BioLegend</v>
      </c>
      <c r="B3514" s="1">
        <v>14106.400000000001</v>
      </c>
      <c r="C3514" s="1" t="str">
        <v>EED119933</v>
      </c>
      <c r="D3514" s="2">
        <v>45941</v>
      </c>
      <c r="E3514" s="2">
        <v>45948</v>
      </c>
      <c r="F3514" s="1">
        <v>101320</v>
      </c>
      <c r="G3514" s="1">
        <v>1</v>
      </c>
      <c r="H3514" s="1">
        <v>1</v>
      </c>
      <c r="I3514" s="1">
        <v>0</v>
      </c>
      <c r="J3514" s="1" t="str">
        <v>Pune</v>
      </c>
      <c r="K3514" s="1">
        <v>0</v>
      </c>
      <c r="L3514" s="1"/>
      <c r="M3514" s="1">
        <f t="shared" si="174"/>
        <v>14106.400000000001</v>
      </c>
      <c r="N3514" s="1">
        <f t="shared" si="175"/>
        <v>14106.400000000001</v>
      </c>
      <c r="O3514" s="1">
        <f t="shared" si="176"/>
        <v>0</v>
      </c>
    </row>
    <row r="3515" spans="1:15" x14ac:dyDescent="0.25">
      <c r="A3515" s="1" t="str">
        <v>BioLegend</v>
      </c>
      <c r="B3515" s="1">
        <v>13921.599999999999</v>
      </c>
      <c r="C3515" s="1" t="str">
        <v>EED119933</v>
      </c>
      <c r="D3515" s="2">
        <v>45941</v>
      </c>
      <c r="E3515" s="2">
        <v>45948</v>
      </c>
      <c r="F3515" s="1">
        <v>102008</v>
      </c>
      <c r="G3515" s="1">
        <v>1</v>
      </c>
      <c r="H3515" s="1">
        <v>1</v>
      </c>
      <c r="I3515" s="1">
        <v>0</v>
      </c>
      <c r="J3515" s="1" t="str">
        <v>Hyderabad</v>
      </c>
      <c r="K3515" s="1">
        <v>0</v>
      </c>
      <c r="L3515" s="1"/>
      <c r="M3515" s="1">
        <f t="shared" si="174"/>
        <v>13921.599999999999</v>
      </c>
      <c r="N3515" s="1">
        <f t="shared" si="175"/>
        <v>13921.599999999999</v>
      </c>
      <c r="O3515" s="1">
        <f t="shared" si="176"/>
        <v>0</v>
      </c>
    </row>
    <row r="3516" spans="1:15" x14ac:dyDescent="0.25">
      <c r="A3516" s="1" t="str">
        <v>BioLegend</v>
      </c>
      <c r="B3516" s="1">
        <v>10102.4</v>
      </c>
      <c r="C3516" s="1" t="str">
        <v>EED119933</v>
      </c>
      <c r="D3516" s="2">
        <v>45941</v>
      </c>
      <c r="E3516" s="2">
        <v>45948</v>
      </c>
      <c r="F3516" s="1">
        <v>102116</v>
      </c>
      <c r="G3516" s="1">
        <v>1</v>
      </c>
      <c r="H3516" s="1">
        <v>1</v>
      </c>
      <c r="I3516" s="1">
        <v>0</v>
      </c>
      <c r="J3516" s="1" t="str">
        <v>Chandigarh</v>
      </c>
      <c r="K3516" s="1">
        <v>0</v>
      </c>
      <c r="L3516" s="1"/>
      <c r="M3516" s="1">
        <f t="shared" si="174"/>
        <v>10102.4</v>
      </c>
      <c r="N3516" s="1">
        <f t="shared" si="175"/>
        <v>10102.4</v>
      </c>
      <c r="O3516" s="1">
        <f t="shared" si="176"/>
        <v>0</v>
      </c>
    </row>
    <row r="3517" spans="1:15" x14ac:dyDescent="0.25">
      <c r="A3517" s="1" t="str">
        <v>BioLegend</v>
      </c>
      <c r="B3517" s="1">
        <v>8993.6</v>
      </c>
      <c r="C3517" s="1" t="str">
        <v>EED119933</v>
      </c>
      <c r="D3517" s="2">
        <v>45941</v>
      </c>
      <c r="E3517" s="2">
        <v>45948</v>
      </c>
      <c r="F3517" s="1">
        <v>103008</v>
      </c>
      <c r="G3517" s="1">
        <v>1</v>
      </c>
      <c r="H3517" s="1">
        <v>1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8993.6</v>
      </c>
      <c r="N3517" s="1">
        <f t="shared" si="175"/>
        <v>8993.6</v>
      </c>
      <c r="O3517" s="1">
        <f t="shared" si="176"/>
        <v>0</v>
      </c>
    </row>
    <row r="3518" spans="1:15" x14ac:dyDescent="0.25">
      <c r="A3518" s="1" t="str">
        <v>BioLegend</v>
      </c>
      <c r="B3518" s="1">
        <v>2217.6</v>
      </c>
      <c r="C3518" s="1" t="str">
        <v>EED119933</v>
      </c>
      <c r="D3518" s="2">
        <v>45941</v>
      </c>
      <c r="E3518" s="2">
        <v>45948</v>
      </c>
      <c r="F3518" s="1">
        <v>103107</v>
      </c>
      <c r="G3518" s="1">
        <v>4</v>
      </c>
      <c r="H3518" s="1">
        <v>4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8870.4</v>
      </c>
      <c r="N3518" s="1">
        <f t="shared" si="175"/>
        <v>8870.4</v>
      </c>
      <c r="O3518" s="1">
        <f t="shared" si="176"/>
        <v>0</v>
      </c>
    </row>
    <row r="3519" spans="1:15" x14ac:dyDescent="0.25">
      <c r="A3519" s="1" t="str">
        <v>BioLegend</v>
      </c>
      <c r="B3519" s="1">
        <v>15972</v>
      </c>
      <c r="C3519" s="1" t="str">
        <v>EED119933</v>
      </c>
      <c r="D3519" s="2">
        <v>45941</v>
      </c>
      <c r="E3519" s="2">
        <v>45948</v>
      </c>
      <c r="F3519" s="1">
        <v>103134</v>
      </c>
      <c r="G3519" s="1">
        <v>2</v>
      </c>
      <c r="H3519" s="1">
        <v>2</v>
      </c>
      <c r="I3519" s="1">
        <v>0</v>
      </c>
      <c r="J3519" s="1" t="str">
        <v>Banglore</v>
      </c>
      <c r="K3519" s="1">
        <v>0</v>
      </c>
      <c r="L3519" s="1"/>
      <c r="M3519" s="1">
        <f t="shared" si="174"/>
        <v>31944</v>
      </c>
      <c r="N3519" s="1">
        <f t="shared" si="175"/>
        <v>31944</v>
      </c>
      <c r="O3519" s="1">
        <f t="shared" si="176"/>
        <v>0</v>
      </c>
    </row>
    <row r="3520" spans="1:15" x14ac:dyDescent="0.25">
      <c r="A3520" s="1" t="str">
        <v>BioLegend</v>
      </c>
      <c r="B3520" s="1">
        <v>13244</v>
      </c>
      <c r="C3520" s="1" t="str">
        <v>EED119933</v>
      </c>
      <c r="D3520" s="2">
        <v>45941</v>
      </c>
      <c r="E3520" s="2">
        <v>45948</v>
      </c>
      <c r="F3520" s="1">
        <v>104426</v>
      </c>
      <c r="G3520" s="1">
        <v>2</v>
      </c>
      <c r="H3520" s="1">
        <v>2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26488</v>
      </c>
      <c r="N3520" s="1">
        <f t="shared" si="175"/>
        <v>26488</v>
      </c>
      <c r="O3520" s="1">
        <f t="shared" si="176"/>
        <v>0</v>
      </c>
    </row>
    <row r="3521" spans="1:15" x14ac:dyDescent="0.25">
      <c r="A3521" s="1" t="str">
        <v>BioLegend</v>
      </c>
      <c r="B3521" s="1">
        <v>11704</v>
      </c>
      <c r="C3521" s="1" t="str">
        <v>EED119933</v>
      </c>
      <c r="D3521" s="2">
        <v>45941</v>
      </c>
      <c r="E3521" s="2">
        <v>45948</v>
      </c>
      <c r="F3521" s="1">
        <v>104512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23408</v>
      </c>
      <c r="N3521" s="1">
        <f t="shared" si="175"/>
        <v>23408</v>
      </c>
      <c r="O3521" s="1">
        <f t="shared" si="176"/>
        <v>0</v>
      </c>
    </row>
    <row r="3522" spans="1:15" x14ac:dyDescent="0.25">
      <c r="A3522" s="1" t="str">
        <v>BioLegend</v>
      </c>
      <c r="B3522" s="1">
        <v>17248</v>
      </c>
      <c r="C3522" s="1" t="str">
        <v>EED119933</v>
      </c>
      <c r="D3522" s="2">
        <v>45941</v>
      </c>
      <c r="E3522" s="2">
        <v>45948</v>
      </c>
      <c r="F3522" s="1">
        <v>105006</v>
      </c>
      <c r="G3522" s="1">
        <v>1</v>
      </c>
      <c r="H3522" s="1">
        <v>1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17248</v>
      </c>
      <c r="N3522" s="1">
        <f t="shared" si="175"/>
        <v>17248</v>
      </c>
      <c r="O3522" s="1">
        <f t="shared" si="176"/>
        <v>0</v>
      </c>
    </row>
    <row r="3523" spans="1:15" x14ac:dyDescent="0.25">
      <c r="A3523" s="1" t="str">
        <v>BioLegend</v>
      </c>
      <c r="B3523" s="1">
        <v>12997.599999999999</v>
      </c>
      <c r="C3523" s="1" t="str">
        <v>EED119933</v>
      </c>
      <c r="D3523" s="2">
        <v>45941</v>
      </c>
      <c r="E3523" s="2">
        <v>45948</v>
      </c>
      <c r="F3523" s="1">
        <v>105814</v>
      </c>
      <c r="G3523" s="1">
        <v>2</v>
      </c>
      <c r="H3523" s="1">
        <v>2</v>
      </c>
      <c r="I3523" s="1">
        <v>0</v>
      </c>
      <c r="J3523" s="1" t="str">
        <v>Gujrat</v>
      </c>
      <c r="K3523" s="1">
        <v>0</v>
      </c>
      <c r="L3523" s="1"/>
      <c r="M3523" s="1">
        <f t="shared" si="174"/>
        <v>25995.199999999997</v>
      </c>
      <c r="N3523" s="1">
        <f t="shared" si="175"/>
        <v>25995.199999999997</v>
      </c>
      <c r="O3523" s="1">
        <f t="shared" si="176"/>
        <v>0</v>
      </c>
    </row>
    <row r="3524" spans="1:15" x14ac:dyDescent="0.25">
      <c r="A3524" s="1" t="str">
        <v>BioLegend</v>
      </c>
      <c r="B3524" s="1">
        <v>18018</v>
      </c>
      <c r="C3524" s="1" t="str">
        <v>EED119933</v>
      </c>
      <c r="D3524" s="2">
        <v>45941</v>
      </c>
      <c r="E3524" s="2">
        <v>45948</v>
      </c>
      <c r="F3524" s="1">
        <v>107641</v>
      </c>
      <c r="G3524" s="1">
        <v>2</v>
      </c>
      <c r="H3524" s="1">
        <v>2</v>
      </c>
      <c r="I3524" s="1">
        <v>0</v>
      </c>
      <c r="J3524" s="1" t="str">
        <v>Delhi</v>
      </c>
      <c r="K3524" s="1">
        <v>0</v>
      </c>
      <c r="L3524" s="1"/>
      <c r="M3524" s="1">
        <f t="shared" si="174"/>
        <v>36036</v>
      </c>
      <c r="N3524" s="1">
        <f t="shared" si="175"/>
        <v>36036</v>
      </c>
      <c r="O3524" s="1">
        <f t="shared" si="176"/>
        <v>0</v>
      </c>
    </row>
    <row r="3525" spans="1:15" x14ac:dyDescent="0.25">
      <c r="A3525" s="1" t="str">
        <v>BioLegend</v>
      </c>
      <c r="B3525" s="1">
        <v>18876</v>
      </c>
      <c r="C3525" s="1" t="str">
        <v>EED119933</v>
      </c>
      <c r="D3525" s="2">
        <v>45941</v>
      </c>
      <c r="E3525" s="2">
        <v>45948</v>
      </c>
      <c r="F3525" s="1">
        <v>115555</v>
      </c>
      <c r="G3525" s="1">
        <v>2</v>
      </c>
      <c r="H3525" s="1">
        <v>2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37752</v>
      </c>
      <c r="N3525" s="1">
        <f t="shared" si="175"/>
        <v>37752</v>
      </c>
      <c r="O3525" s="1">
        <f t="shared" si="176"/>
        <v>0</v>
      </c>
    </row>
    <row r="3526" spans="1:15" x14ac:dyDescent="0.25">
      <c r="A3526" s="1" t="str">
        <v>BioLegend</v>
      </c>
      <c r="B3526" s="1">
        <v>14106.400000000001</v>
      </c>
      <c r="C3526" s="1" t="str">
        <v>EED119933</v>
      </c>
      <c r="D3526" s="2">
        <v>45941</v>
      </c>
      <c r="E3526" s="2">
        <v>45948</v>
      </c>
      <c r="F3526" s="1">
        <v>116008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14106.400000000001</v>
      </c>
      <c r="N3526" s="1">
        <f t="shared" si="175"/>
        <v>14106.400000000001</v>
      </c>
      <c r="O3526" s="1">
        <f t="shared" si="176"/>
        <v>0</v>
      </c>
    </row>
    <row r="3527" spans="1:15" x14ac:dyDescent="0.25">
      <c r="A3527" s="1" t="str">
        <v>BioLegend</v>
      </c>
      <c r="B3527" s="1">
        <v>21375.200000000001</v>
      </c>
      <c r="C3527" s="1" t="str">
        <v>EED119933</v>
      </c>
      <c r="D3527" s="2">
        <v>45941</v>
      </c>
      <c r="E3527" s="2">
        <v>45948</v>
      </c>
      <c r="F3527" s="1">
        <v>118220</v>
      </c>
      <c r="G3527" s="1">
        <v>1</v>
      </c>
      <c r="H3527" s="1">
        <v>1</v>
      </c>
      <c r="I3527" s="1">
        <v>0</v>
      </c>
      <c r="J3527" s="1" t="str">
        <v>Mumbai</v>
      </c>
      <c r="K3527" s="1">
        <v>0</v>
      </c>
      <c r="L3527" s="1"/>
      <c r="M3527" s="1">
        <f t="shared" si="174"/>
        <v>21375.200000000001</v>
      </c>
      <c r="N3527" s="1">
        <f t="shared" si="175"/>
        <v>21375.200000000001</v>
      </c>
      <c r="O3527" s="1">
        <f t="shared" si="176"/>
        <v>0</v>
      </c>
    </row>
    <row r="3528" spans="1:15" x14ac:dyDescent="0.25">
      <c r="A3528" s="1" t="str">
        <v>BioLegend</v>
      </c>
      <c r="B3528" s="1">
        <v>8254.4</v>
      </c>
      <c r="C3528" s="1" t="str">
        <v>EED119933</v>
      </c>
      <c r="D3528" s="2">
        <v>45941</v>
      </c>
      <c r="E3528" s="2">
        <v>45948</v>
      </c>
      <c r="F3528" s="1">
        <v>119703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8254.4</v>
      </c>
      <c r="N3528" s="1">
        <f t="shared" si="175"/>
        <v>8254.4</v>
      </c>
      <c r="O3528" s="1">
        <f t="shared" si="176"/>
        <v>0</v>
      </c>
    </row>
    <row r="3529" spans="1:15" x14ac:dyDescent="0.25">
      <c r="A3529" s="1" t="str">
        <v>BioLegend</v>
      </c>
      <c r="B3529" s="1">
        <v>9055.2000000000007</v>
      </c>
      <c r="C3529" s="1" t="str">
        <v>EED119933</v>
      </c>
      <c r="D3529" s="2">
        <v>45941</v>
      </c>
      <c r="E3529" s="2">
        <v>45948</v>
      </c>
      <c r="F3529" s="1">
        <v>120205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9055.2000000000007</v>
      </c>
      <c r="N3529" s="1">
        <f t="shared" si="175"/>
        <v>9055.2000000000007</v>
      </c>
      <c r="O3529" s="1">
        <f t="shared" si="176"/>
        <v>0</v>
      </c>
    </row>
    <row r="3530" spans="1:15" x14ac:dyDescent="0.25">
      <c r="A3530" s="1" t="str">
        <v>BioLegend</v>
      </c>
      <c r="B3530" s="1">
        <v>18664.8</v>
      </c>
      <c r="C3530" s="1" t="str">
        <v>EED119933</v>
      </c>
      <c r="D3530" s="2">
        <v>45941</v>
      </c>
      <c r="E3530" s="2">
        <v>45948</v>
      </c>
      <c r="F3530" s="1">
        <v>123114</v>
      </c>
      <c r="G3530" s="1">
        <v>1</v>
      </c>
      <c r="H3530" s="1">
        <v>1</v>
      </c>
      <c r="I3530" s="1">
        <v>0</v>
      </c>
      <c r="J3530" s="1" t="str">
        <v>Hyderabad</v>
      </c>
      <c r="K3530" s="1">
        <v>0</v>
      </c>
      <c r="L3530" s="1"/>
      <c r="M3530" s="1">
        <f t="shared" si="174"/>
        <v>18664.8</v>
      </c>
      <c r="N3530" s="1">
        <f t="shared" si="175"/>
        <v>18664.8</v>
      </c>
      <c r="O3530" s="1">
        <f t="shared" si="176"/>
        <v>0</v>
      </c>
    </row>
    <row r="3531" spans="1:15" x14ac:dyDescent="0.25">
      <c r="A3531" s="1" t="str">
        <v>BioLegend</v>
      </c>
      <c r="B3531" s="1">
        <v>19272</v>
      </c>
      <c r="C3531" s="1" t="str">
        <v>EED119933</v>
      </c>
      <c r="D3531" s="2">
        <v>45941</v>
      </c>
      <c r="E3531" s="2">
        <v>45948</v>
      </c>
      <c r="F3531" s="1">
        <v>123173</v>
      </c>
      <c r="G3531" s="1">
        <v>1</v>
      </c>
      <c r="H3531" s="1">
        <v>1</v>
      </c>
      <c r="I3531" s="1">
        <v>0</v>
      </c>
      <c r="J3531" s="1" t="str">
        <v>Gujrat</v>
      </c>
      <c r="K3531" s="1">
        <v>0</v>
      </c>
      <c r="L3531" s="1"/>
      <c r="M3531" s="1">
        <f t="shared" si="174"/>
        <v>19272</v>
      </c>
      <c r="N3531" s="1">
        <f t="shared" si="175"/>
        <v>19272</v>
      </c>
      <c r="O3531" s="1">
        <f t="shared" si="176"/>
        <v>0</v>
      </c>
    </row>
    <row r="3532" spans="1:15" x14ac:dyDescent="0.25">
      <c r="A3532" s="1" t="str">
        <v>BioLegend</v>
      </c>
      <c r="B3532" s="1">
        <v>17001.599999999999</v>
      </c>
      <c r="C3532" s="1" t="str">
        <v>EED119933</v>
      </c>
      <c r="D3532" s="2">
        <v>45941</v>
      </c>
      <c r="E3532" s="2">
        <v>45948</v>
      </c>
      <c r="F3532" s="1">
        <v>125224</v>
      </c>
      <c r="G3532" s="1">
        <v>1</v>
      </c>
      <c r="H3532" s="1">
        <v>1</v>
      </c>
      <c r="I3532" s="1">
        <v>0</v>
      </c>
      <c r="J3532" s="1" t="str">
        <v>Mumbai</v>
      </c>
      <c r="K3532" s="1">
        <v>0</v>
      </c>
      <c r="L3532" s="1"/>
      <c r="M3532" s="1">
        <f t="shared" si="174"/>
        <v>17001.599999999999</v>
      </c>
      <c r="N3532" s="1">
        <f t="shared" si="175"/>
        <v>17001.599999999999</v>
      </c>
      <c r="O3532" s="1">
        <f t="shared" si="176"/>
        <v>0</v>
      </c>
    </row>
    <row r="3533" spans="1:15" x14ac:dyDescent="0.25">
      <c r="A3533" s="1" t="str">
        <v>BioLegend</v>
      </c>
      <c r="B3533" s="1">
        <v>5482.4</v>
      </c>
      <c r="C3533" s="1" t="str">
        <v>EED119933</v>
      </c>
      <c r="D3533" s="2">
        <v>45941</v>
      </c>
      <c r="E3533" s="2">
        <v>45948</v>
      </c>
      <c r="F3533" s="1">
        <v>127605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5482.4</v>
      </c>
      <c r="N3533" s="1">
        <f t="shared" si="175"/>
        <v>5482.4</v>
      </c>
      <c r="O3533" s="1">
        <f t="shared" si="176"/>
        <v>0</v>
      </c>
    </row>
    <row r="3534" spans="1:15" x14ac:dyDescent="0.25">
      <c r="A3534" s="1" t="str">
        <v>BioLegend</v>
      </c>
      <c r="B3534" s="1">
        <v>22484</v>
      </c>
      <c r="C3534" s="1" t="str">
        <v>EED119933</v>
      </c>
      <c r="D3534" s="2">
        <v>45941</v>
      </c>
      <c r="E3534" s="2">
        <v>45948</v>
      </c>
      <c r="F3534" s="1">
        <v>135010</v>
      </c>
      <c r="G3534" s="1">
        <v>1</v>
      </c>
      <c r="H3534" s="1">
        <v>1</v>
      </c>
      <c r="I3534" s="1">
        <v>0</v>
      </c>
      <c r="J3534" s="1" t="str">
        <v>Gujrat</v>
      </c>
      <c r="K3534" s="1">
        <v>0</v>
      </c>
      <c r="L3534" s="1"/>
      <c r="M3534" s="1">
        <f t="shared" si="174"/>
        <v>22484</v>
      </c>
      <c r="N3534" s="1">
        <f t="shared" si="175"/>
        <v>22484</v>
      </c>
      <c r="O3534" s="1">
        <f t="shared" si="176"/>
        <v>0</v>
      </c>
    </row>
    <row r="3535" spans="1:15" x14ac:dyDescent="0.25">
      <c r="A3535" s="1" t="str">
        <v>BioLegend</v>
      </c>
      <c r="B3535" s="1">
        <v>6529.6</v>
      </c>
      <c r="C3535" s="1" t="str">
        <v>EED119933</v>
      </c>
      <c r="D3535" s="2">
        <v>45941</v>
      </c>
      <c r="E3535" s="2">
        <v>45948</v>
      </c>
      <c r="F3535" s="1">
        <v>135213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6529.6</v>
      </c>
      <c r="N3535" s="1">
        <f t="shared" si="175"/>
        <v>6529.6</v>
      </c>
      <c r="O3535" s="1">
        <f t="shared" si="176"/>
        <v>0</v>
      </c>
    </row>
    <row r="3536" spans="1:15" x14ac:dyDescent="0.25">
      <c r="A3536" s="1" t="str">
        <v>BioLegend</v>
      </c>
      <c r="B3536" s="1">
        <v>6899.2000000000007</v>
      </c>
      <c r="C3536" s="1" t="str">
        <v>EED119933</v>
      </c>
      <c r="D3536" s="2">
        <v>45941</v>
      </c>
      <c r="E3536" s="2">
        <v>45948</v>
      </c>
      <c r="F3536" s="1">
        <v>141409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6899.2000000000007</v>
      </c>
      <c r="N3536" s="1">
        <f t="shared" si="175"/>
        <v>6899.2000000000007</v>
      </c>
      <c r="O3536" s="1">
        <f t="shared" si="176"/>
        <v>0</v>
      </c>
    </row>
    <row r="3537" spans="1:15" x14ac:dyDescent="0.25">
      <c r="A3537" s="1" t="str">
        <v>BioLegend</v>
      </c>
      <c r="B3537" s="1">
        <v>22792</v>
      </c>
      <c r="C3537" s="1" t="str">
        <v>EED119933</v>
      </c>
      <c r="D3537" s="2">
        <v>45941</v>
      </c>
      <c r="E3537" s="2">
        <v>45948</v>
      </c>
      <c r="F3537" s="1">
        <v>141732</v>
      </c>
      <c r="G3537" s="1">
        <v>1</v>
      </c>
      <c r="H3537" s="1">
        <v>1</v>
      </c>
      <c r="I3537" s="1">
        <v>0</v>
      </c>
      <c r="J3537" s="1" t="str">
        <v>Delhi</v>
      </c>
      <c r="K3537" s="1">
        <v>0</v>
      </c>
      <c r="L3537" s="1"/>
      <c r="M3537" s="1">
        <f t="shared" si="174"/>
        <v>22792</v>
      </c>
      <c r="N3537" s="1">
        <f t="shared" si="175"/>
        <v>22792</v>
      </c>
      <c r="O3537" s="1">
        <f t="shared" si="176"/>
        <v>0</v>
      </c>
    </row>
    <row r="3538" spans="1:15" x14ac:dyDescent="0.25">
      <c r="A3538" s="1" t="str">
        <v>BioLegend</v>
      </c>
      <c r="B3538" s="1">
        <v>14190</v>
      </c>
      <c r="C3538" s="1" t="str">
        <v>EED119933</v>
      </c>
      <c r="D3538" s="2">
        <v>45941</v>
      </c>
      <c r="E3538" s="2">
        <v>45948</v>
      </c>
      <c r="F3538" s="1">
        <v>145513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14190</v>
      </c>
      <c r="N3538" s="1">
        <f t="shared" si="175"/>
        <v>14190</v>
      </c>
      <c r="O3538" s="1">
        <f t="shared" si="176"/>
        <v>0</v>
      </c>
    </row>
    <row r="3539" spans="1:15" x14ac:dyDescent="0.25">
      <c r="A3539" s="1" t="str">
        <v>BioLegend</v>
      </c>
      <c r="B3539" s="1">
        <v>8685.6</v>
      </c>
      <c r="C3539" s="1" t="str">
        <v>EED119933</v>
      </c>
      <c r="D3539" s="2">
        <v>45941</v>
      </c>
      <c r="E3539" s="2">
        <v>45948</v>
      </c>
      <c r="F3539" s="1">
        <v>149303</v>
      </c>
      <c r="G3539" s="1">
        <v>1</v>
      </c>
      <c r="H3539" s="1">
        <v>1</v>
      </c>
      <c r="I3539" s="1">
        <v>0</v>
      </c>
      <c r="J3539" s="1" t="str">
        <v>Hyderabad</v>
      </c>
      <c r="K3539" s="1">
        <v>0</v>
      </c>
      <c r="L3539" s="1"/>
      <c r="M3539" s="1">
        <f t="shared" si="174"/>
        <v>8685.6</v>
      </c>
      <c r="N3539" s="1">
        <f t="shared" si="175"/>
        <v>8685.6</v>
      </c>
      <c r="O3539" s="1">
        <f t="shared" si="176"/>
        <v>0</v>
      </c>
    </row>
    <row r="3540" spans="1:15" x14ac:dyDescent="0.25">
      <c r="A3540" s="1" t="str">
        <v>BioLegend</v>
      </c>
      <c r="B3540" s="1">
        <v>9424.7999999999993</v>
      </c>
      <c r="C3540" s="1" t="str">
        <v>EED119933</v>
      </c>
      <c r="D3540" s="2">
        <v>45941</v>
      </c>
      <c r="E3540" s="2">
        <v>45948</v>
      </c>
      <c r="F3540" s="1">
        <v>155505</v>
      </c>
      <c r="G3540" s="1">
        <v>1</v>
      </c>
      <c r="H3540" s="1">
        <v>1</v>
      </c>
      <c r="I3540" s="1">
        <v>0</v>
      </c>
      <c r="J3540" s="1" t="str">
        <v>Hyderabad</v>
      </c>
      <c r="K3540" s="1">
        <v>0</v>
      </c>
      <c r="L3540" s="1"/>
      <c r="M3540" s="1">
        <f t="shared" si="174"/>
        <v>9424.7999999999993</v>
      </c>
      <c r="N3540" s="1">
        <f t="shared" si="175"/>
        <v>9424.7999999999993</v>
      </c>
      <c r="O3540" s="1">
        <f t="shared" si="176"/>
        <v>0</v>
      </c>
    </row>
    <row r="3541" spans="1:15" x14ac:dyDescent="0.25">
      <c r="A3541" s="1" t="str">
        <v>BioLegend</v>
      </c>
      <c r="B3541" s="1">
        <v>17001.599999999999</v>
      </c>
      <c r="C3541" s="1" t="str">
        <v>EED119933</v>
      </c>
      <c r="D3541" s="2">
        <v>45941</v>
      </c>
      <c r="E3541" s="2">
        <v>45948</v>
      </c>
      <c r="F3541" s="1">
        <v>156604</v>
      </c>
      <c r="G3541" s="1">
        <v>1</v>
      </c>
      <c r="H3541" s="1">
        <v>1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17001.599999999999</v>
      </c>
      <c r="N3541" s="1">
        <f t="shared" si="175"/>
        <v>17001.599999999999</v>
      </c>
      <c r="O3541" s="1">
        <f t="shared" si="176"/>
        <v>0</v>
      </c>
    </row>
    <row r="3542" spans="1:15" x14ac:dyDescent="0.25">
      <c r="A3542" s="1" t="str">
        <v>BioLegend</v>
      </c>
      <c r="B3542" s="1">
        <v>17001.599999999999</v>
      </c>
      <c r="C3542" s="1" t="str">
        <v>EED119933</v>
      </c>
      <c r="D3542" s="2">
        <v>45941</v>
      </c>
      <c r="E3542" s="2">
        <v>45948</v>
      </c>
      <c r="F3542" s="1">
        <v>156604</v>
      </c>
      <c r="G3542" s="1">
        <v>3</v>
      </c>
      <c r="H3542" s="1">
        <v>3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51004.799999999996</v>
      </c>
      <c r="N3542" s="1">
        <f t="shared" si="175"/>
        <v>51004.799999999996</v>
      </c>
      <c r="O3542" s="1">
        <f t="shared" si="176"/>
        <v>0</v>
      </c>
    </row>
    <row r="3543" spans="1:15" x14ac:dyDescent="0.25">
      <c r="A3543" s="1" t="str">
        <v>BioLegend</v>
      </c>
      <c r="B3543" s="1">
        <v>3388</v>
      </c>
      <c r="C3543" s="1" t="str">
        <v>EED119933</v>
      </c>
      <c r="D3543" s="2">
        <v>45941</v>
      </c>
      <c r="E3543" s="2">
        <v>45948</v>
      </c>
      <c r="F3543" s="1">
        <v>300306</v>
      </c>
      <c r="G3543" s="1">
        <v>2</v>
      </c>
      <c r="H3543" s="1">
        <v>2</v>
      </c>
      <c r="I3543" s="1">
        <v>0</v>
      </c>
      <c r="J3543" s="1" t="str">
        <v>Banglore</v>
      </c>
      <c r="K3543" s="1">
        <v>0</v>
      </c>
      <c r="L3543" s="1"/>
      <c r="M3543" s="1">
        <f t="shared" si="174"/>
        <v>6776</v>
      </c>
      <c r="N3543" s="1">
        <f t="shared" si="175"/>
        <v>6776</v>
      </c>
      <c r="O3543" s="1">
        <f t="shared" si="176"/>
        <v>0</v>
      </c>
    </row>
    <row r="3544" spans="1:15" x14ac:dyDescent="0.25">
      <c r="A3544" s="1" t="str">
        <v>BioLegend</v>
      </c>
      <c r="B3544" s="1">
        <v>17248</v>
      </c>
      <c r="C3544" s="1" t="str">
        <v>EED119933</v>
      </c>
      <c r="D3544" s="2">
        <v>45941</v>
      </c>
      <c r="E3544" s="2">
        <v>45948</v>
      </c>
      <c r="F3544" s="1">
        <v>300310</v>
      </c>
      <c r="G3544" s="1">
        <v>1</v>
      </c>
      <c r="H3544" s="1">
        <v>1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17248</v>
      </c>
      <c r="N3544" s="1">
        <f t="shared" si="175"/>
        <v>17248</v>
      </c>
      <c r="O3544" s="1">
        <f t="shared" si="176"/>
        <v>0</v>
      </c>
    </row>
    <row r="3545" spans="1:15" x14ac:dyDescent="0.25">
      <c r="A3545" s="1" t="str">
        <v>BioLegend</v>
      </c>
      <c r="B3545" s="1">
        <v>16508.8</v>
      </c>
      <c r="C3545" s="1" t="str">
        <v>EED119933</v>
      </c>
      <c r="D3545" s="2">
        <v>45941</v>
      </c>
      <c r="E3545" s="2">
        <v>45948</v>
      </c>
      <c r="F3545" s="1">
        <v>301028</v>
      </c>
      <c r="G3545" s="1">
        <v>1</v>
      </c>
      <c r="H3545" s="1">
        <v>1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16508.8</v>
      </c>
      <c r="N3545" s="1">
        <f t="shared" si="175"/>
        <v>16508.8</v>
      </c>
      <c r="O3545" s="1">
        <f t="shared" si="176"/>
        <v>0</v>
      </c>
    </row>
    <row r="3546" spans="1:15" x14ac:dyDescent="0.25">
      <c r="A3546" s="1" t="str">
        <v>BioLegend</v>
      </c>
      <c r="B3546" s="1">
        <v>2710.4</v>
      </c>
      <c r="C3546" s="1" t="str">
        <v>EED119933</v>
      </c>
      <c r="D3546" s="2">
        <v>45941</v>
      </c>
      <c r="E3546" s="2">
        <v>45948</v>
      </c>
      <c r="F3546" s="1">
        <v>301305</v>
      </c>
      <c r="G3546" s="1">
        <v>1</v>
      </c>
      <c r="H3546" s="1">
        <v>1</v>
      </c>
      <c r="I3546" s="1">
        <v>0</v>
      </c>
      <c r="J3546" s="1" t="str">
        <v>Sonipat</v>
      </c>
      <c r="K3546" s="1" t="str">
        <v>Deepak / Priyanka Madam</v>
      </c>
      <c r="L3546" s="1"/>
      <c r="M3546" s="1">
        <f t="shared" si="174"/>
        <v>2710.4</v>
      </c>
      <c r="N3546" s="1">
        <f t="shared" si="175"/>
        <v>2710.4</v>
      </c>
      <c r="O3546" s="1">
        <f t="shared" si="176"/>
        <v>0</v>
      </c>
    </row>
    <row r="3547" spans="1:15" x14ac:dyDescent="0.25">
      <c r="A3547" s="1" t="str">
        <v>BioLegend</v>
      </c>
      <c r="B3547" s="1">
        <v>26796</v>
      </c>
      <c r="C3547" s="1" t="str">
        <v>EED119933</v>
      </c>
      <c r="D3547" s="2">
        <v>45941</v>
      </c>
      <c r="E3547" s="2">
        <v>45948</v>
      </c>
      <c r="F3547" s="1">
        <v>301836</v>
      </c>
      <c r="G3547" s="1">
        <v>2</v>
      </c>
      <c r="H3547" s="1">
        <v>2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53592</v>
      </c>
      <c r="N3547" s="1">
        <f t="shared" si="175"/>
        <v>53592</v>
      </c>
      <c r="O3547" s="1">
        <f t="shared" si="176"/>
        <v>0</v>
      </c>
    </row>
    <row r="3548" spans="1:15" x14ac:dyDescent="0.25">
      <c r="A3548" s="1" t="str">
        <v>BioLegend</v>
      </c>
      <c r="B3548" s="1">
        <v>14907.2</v>
      </c>
      <c r="C3548" s="1" t="str">
        <v>EED119933</v>
      </c>
      <c r="D3548" s="2">
        <v>45941</v>
      </c>
      <c r="E3548" s="2">
        <v>45948</v>
      </c>
      <c r="F3548" s="1">
        <v>302008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29814.400000000001</v>
      </c>
      <c r="N3548" s="1">
        <f t="shared" si="175"/>
        <v>29814.400000000001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6468</v>
      </c>
      <c r="C3549" s="1" t="str">
        <v>EED119933</v>
      </c>
      <c r="D3549" s="2">
        <v>45941</v>
      </c>
      <c r="E3549" s="2">
        <v>45948</v>
      </c>
      <c r="F3549" s="1">
        <v>302212</v>
      </c>
      <c r="G3549" s="1">
        <v>1</v>
      </c>
      <c r="H3549" s="1">
        <v>1</v>
      </c>
      <c r="I3549" s="1">
        <v>0</v>
      </c>
      <c r="J3549" s="1" t="str">
        <v>Gujrat</v>
      </c>
      <c r="K3549" s="1">
        <v>0</v>
      </c>
      <c r="L3549" s="1"/>
      <c r="M3549" s="1">
        <f t="shared" si="174"/>
        <v>6468</v>
      </c>
      <c r="N3549" s="1">
        <f t="shared" si="175"/>
        <v>6468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302216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3080</v>
      </c>
      <c r="C3551" s="1" t="str">
        <v>EED119933</v>
      </c>
      <c r="D3551" s="2">
        <v>45941</v>
      </c>
      <c r="E3551" s="2">
        <v>45948</v>
      </c>
      <c r="F3551" s="1">
        <v>302902</v>
      </c>
      <c r="G3551" s="1">
        <v>1</v>
      </c>
      <c r="H3551" s="1">
        <v>1</v>
      </c>
      <c r="I3551" s="1">
        <v>0</v>
      </c>
      <c r="J3551" s="1" t="str">
        <v>patna</v>
      </c>
      <c r="K3551" s="1">
        <v>0</v>
      </c>
      <c r="L3551" s="1"/>
      <c r="M3551" s="1">
        <f t="shared" si="174"/>
        <v>3080</v>
      </c>
      <c r="N3551" s="1">
        <f t="shared" si="175"/>
        <v>3080</v>
      </c>
      <c r="O3551" s="1">
        <f t="shared" si="176"/>
        <v>0</v>
      </c>
    </row>
    <row r="3552" spans="1:15" x14ac:dyDescent="0.25">
      <c r="A3552" s="1" t="str">
        <v>BioLegend</v>
      </c>
      <c r="B3552" s="1">
        <v>17987.2</v>
      </c>
      <c r="C3552" s="1" t="str">
        <v>EED119933</v>
      </c>
      <c r="D3552" s="2">
        <v>45941</v>
      </c>
      <c r="E3552" s="2">
        <v>45948</v>
      </c>
      <c r="F3552" s="1">
        <v>304014</v>
      </c>
      <c r="G3552" s="1">
        <v>2</v>
      </c>
      <c r="H3552" s="1">
        <v>2</v>
      </c>
      <c r="I3552" s="1">
        <v>0</v>
      </c>
      <c r="J3552" s="1" t="str">
        <v>Banglore</v>
      </c>
      <c r="K3552" s="1">
        <v>0</v>
      </c>
      <c r="L3552" s="1"/>
      <c r="M3552" s="1">
        <f t="shared" si="174"/>
        <v>35974.400000000001</v>
      </c>
      <c r="N3552" s="1">
        <f t="shared" si="175"/>
        <v>35974.400000000001</v>
      </c>
      <c r="O3552" s="1">
        <f t="shared" si="176"/>
        <v>0</v>
      </c>
    </row>
    <row r="3553" spans="1:15" x14ac:dyDescent="0.25">
      <c r="A3553" s="1" t="str">
        <v>BioLegend</v>
      </c>
      <c r="B3553" s="1">
        <v>28314</v>
      </c>
      <c r="C3553" s="1" t="str">
        <v>EED119933</v>
      </c>
      <c r="D3553" s="2">
        <v>45941</v>
      </c>
      <c r="E3553" s="2">
        <v>45948</v>
      </c>
      <c r="F3553" s="1">
        <v>305034</v>
      </c>
      <c r="G3553" s="1">
        <v>1</v>
      </c>
      <c r="H3553" s="1">
        <v>1</v>
      </c>
      <c r="I3553" s="1">
        <v>0</v>
      </c>
      <c r="J3553" s="1" t="str">
        <v>Mumbai</v>
      </c>
      <c r="K3553" s="1">
        <v>0</v>
      </c>
      <c r="L3553" s="1"/>
      <c r="M3553" s="1">
        <f t="shared" si="174"/>
        <v>28314</v>
      </c>
      <c r="N3553" s="1">
        <f t="shared" si="175"/>
        <v>28314</v>
      </c>
      <c r="O3553" s="1">
        <f t="shared" si="176"/>
        <v>0</v>
      </c>
    </row>
    <row r="3554" spans="1:15" x14ac:dyDescent="0.25">
      <c r="A3554" s="1" t="str">
        <v>BioLegend</v>
      </c>
      <c r="B3554" s="1">
        <v>7638.4</v>
      </c>
      <c r="C3554" s="1" t="str">
        <v>EED119933</v>
      </c>
      <c r="D3554" s="2">
        <v>45941</v>
      </c>
      <c r="E3554" s="2">
        <v>45948</v>
      </c>
      <c r="F3554" s="1">
        <v>305413</v>
      </c>
      <c r="G3554" s="1">
        <v>1</v>
      </c>
      <c r="H3554" s="1">
        <v>1</v>
      </c>
      <c r="I3554" s="1">
        <v>0</v>
      </c>
      <c r="J3554" s="1" t="str">
        <v>Sonipat</v>
      </c>
      <c r="K3554" s="1" t="str">
        <v>Deepak / Priyanka Madam</v>
      </c>
      <c r="L3554" s="1"/>
      <c r="M3554" s="1">
        <f t="shared" si="174"/>
        <v>7638.4</v>
      </c>
      <c r="N3554" s="1">
        <f t="shared" si="175"/>
        <v>7638.4</v>
      </c>
      <c r="O3554" s="1">
        <f t="shared" si="176"/>
        <v>0</v>
      </c>
    </row>
    <row r="3555" spans="1:15" x14ac:dyDescent="0.25">
      <c r="A3555" s="1" t="str">
        <v>BioLegend</v>
      </c>
      <c r="B3555" s="1">
        <v>9486.4</v>
      </c>
      <c r="C3555" s="1" t="str">
        <v>EED119933</v>
      </c>
      <c r="D3555" s="2">
        <v>45941</v>
      </c>
      <c r="E3555" s="2">
        <v>45948</v>
      </c>
      <c r="F3555" s="1">
        <v>310910</v>
      </c>
      <c r="G3555" s="1">
        <v>5</v>
      </c>
      <c r="H3555" s="1">
        <v>5</v>
      </c>
      <c r="I3555" s="1">
        <v>0</v>
      </c>
      <c r="J3555" s="1" t="str">
        <v>Gujrat</v>
      </c>
      <c r="K3555" s="1">
        <v>0</v>
      </c>
      <c r="L3555" s="1"/>
      <c r="M3555" s="1">
        <f t="shared" si="174"/>
        <v>47432</v>
      </c>
      <c r="N3555" s="1">
        <f t="shared" si="175"/>
        <v>47432</v>
      </c>
      <c r="O3555" s="1">
        <f t="shared" si="176"/>
        <v>0</v>
      </c>
    </row>
    <row r="3556" spans="1:15" x14ac:dyDescent="0.25">
      <c r="A3556" s="1" t="str">
        <v>BioLegend</v>
      </c>
      <c r="B3556" s="1">
        <v>18295.2</v>
      </c>
      <c r="C3556" s="1" t="str">
        <v>EED119933</v>
      </c>
      <c r="D3556" s="2">
        <v>45941</v>
      </c>
      <c r="E3556" s="2">
        <v>45948</v>
      </c>
      <c r="F3556" s="1">
        <v>312206</v>
      </c>
      <c r="G3556" s="1">
        <v>1</v>
      </c>
      <c r="H3556" s="1">
        <v>1</v>
      </c>
      <c r="I3556" s="1">
        <v>0</v>
      </c>
      <c r="J3556" s="1" t="str">
        <v>Mumbai</v>
      </c>
      <c r="K3556" s="1">
        <v>0</v>
      </c>
      <c r="L3556" s="1"/>
      <c r="M3556" s="1">
        <f t="shared" si="174"/>
        <v>18295.2</v>
      </c>
      <c r="N3556" s="1">
        <f t="shared" si="175"/>
        <v>18295.2</v>
      </c>
      <c r="O3556" s="1">
        <f t="shared" si="176"/>
        <v>0</v>
      </c>
    </row>
    <row r="3557" spans="1:15" x14ac:dyDescent="0.25">
      <c r="A3557" s="1" t="str">
        <v>BioLegend</v>
      </c>
      <c r="B3557" s="1">
        <v>3388</v>
      </c>
      <c r="C3557" s="1" t="str">
        <v>EED119933</v>
      </c>
      <c r="D3557" s="2">
        <v>45941</v>
      </c>
      <c r="E3557" s="2">
        <v>45948</v>
      </c>
      <c r="F3557" s="1">
        <v>317302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3388</v>
      </c>
      <c r="N3557" s="1">
        <f t="shared" si="175"/>
        <v>3388</v>
      </c>
      <c r="O3557" s="1">
        <f t="shared" si="176"/>
        <v>0</v>
      </c>
    </row>
    <row r="3558" spans="1:15" x14ac:dyDescent="0.25">
      <c r="A3558" s="1" t="str">
        <v>BioLegend</v>
      </c>
      <c r="B3558" s="1">
        <v>4743.2</v>
      </c>
      <c r="C3558" s="1" t="str">
        <v>EED119933</v>
      </c>
      <c r="D3558" s="2">
        <v>45941</v>
      </c>
      <c r="E3558" s="2">
        <v>45948</v>
      </c>
      <c r="F3558" s="1">
        <v>317318</v>
      </c>
      <c r="G3558" s="1">
        <v>1</v>
      </c>
      <c r="H3558" s="1">
        <v>1</v>
      </c>
      <c r="I3558" s="1">
        <v>0</v>
      </c>
      <c r="J3558" s="1" t="str">
        <v>patna</v>
      </c>
      <c r="K3558" s="1">
        <v>0</v>
      </c>
      <c r="L3558" s="1"/>
      <c r="M3558" s="1">
        <f t="shared" si="174"/>
        <v>4743.2</v>
      </c>
      <c r="N3558" s="1">
        <f t="shared" si="175"/>
        <v>4743.2</v>
      </c>
      <c r="O3558" s="1">
        <f t="shared" si="176"/>
        <v>0</v>
      </c>
    </row>
    <row r="3559" spans="1:15" x14ac:dyDescent="0.25">
      <c r="A3559" s="1" t="str">
        <v>BioLegend</v>
      </c>
      <c r="B3559" s="1">
        <v>3080</v>
      </c>
      <c r="C3559" s="1" t="str">
        <v>EED119933</v>
      </c>
      <c r="D3559" s="2">
        <v>45941</v>
      </c>
      <c r="E3559" s="2">
        <v>45948</v>
      </c>
      <c r="F3559" s="1">
        <v>317408</v>
      </c>
      <c r="G3559" s="1">
        <v>1</v>
      </c>
      <c r="H3559" s="1">
        <v>1</v>
      </c>
      <c r="I3559" s="1">
        <v>0</v>
      </c>
      <c r="J3559" s="1" t="str">
        <v>patna</v>
      </c>
      <c r="K3559" s="1">
        <v>0</v>
      </c>
      <c r="L3559" s="1"/>
      <c r="M3559" s="1">
        <f t="shared" si="174"/>
        <v>3080</v>
      </c>
      <c r="N3559" s="1">
        <f t="shared" si="175"/>
        <v>3080</v>
      </c>
      <c r="O3559" s="1">
        <f t="shared" si="176"/>
        <v>0</v>
      </c>
    </row>
    <row r="3560" spans="1:15" x14ac:dyDescent="0.25">
      <c r="A3560" s="1" t="str">
        <v>BioLegend</v>
      </c>
      <c r="B3560" s="1">
        <v>24420</v>
      </c>
      <c r="C3560" s="1" t="str">
        <v>EED119933</v>
      </c>
      <c r="D3560" s="2">
        <v>45941</v>
      </c>
      <c r="E3560" s="2">
        <v>45948</v>
      </c>
      <c r="F3560" s="1">
        <v>317434</v>
      </c>
      <c r="G3560" s="1">
        <v>1</v>
      </c>
      <c r="H3560" s="1">
        <v>1</v>
      </c>
      <c r="I3560" s="1">
        <v>0</v>
      </c>
      <c r="J3560" s="1" t="str">
        <v>Gujrat</v>
      </c>
      <c r="K3560" s="1">
        <v>0</v>
      </c>
      <c r="L3560" s="1"/>
      <c r="M3560" s="1">
        <f t="shared" si="174"/>
        <v>24420</v>
      </c>
      <c r="N3560" s="1">
        <f t="shared" si="175"/>
        <v>24420</v>
      </c>
      <c r="O3560" s="1">
        <f t="shared" si="176"/>
        <v>0</v>
      </c>
    </row>
    <row r="3561" spans="1:15" x14ac:dyDescent="0.25">
      <c r="A3561" s="1" t="str">
        <v>BioLegend</v>
      </c>
      <c r="B3561" s="1">
        <v>26862</v>
      </c>
      <c r="C3561" s="1" t="str">
        <v>EED119933</v>
      </c>
      <c r="D3561" s="2">
        <v>45941</v>
      </c>
      <c r="E3561" s="2">
        <v>45948</v>
      </c>
      <c r="F3561" s="1">
        <v>318340</v>
      </c>
      <c r="G3561" s="1">
        <v>2</v>
      </c>
      <c r="H3561" s="1">
        <v>2</v>
      </c>
      <c r="I3561" s="1">
        <v>0</v>
      </c>
      <c r="J3561" s="1" t="str">
        <v>Banglore</v>
      </c>
      <c r="K3561" s="1">
        <v>0</v>
      </c>
      <c r="L3561" s="1"/>
      <c r="M3561" s="1">
        <f t="shared" si="174"/>
        <v>53724</v>
      </c>
      <c r="N3561" s="1">
        <f t="shared" si="175"/>
        <v>53724</v>
      </c>
      <c r="O3561" s="1">
        <f t="shared" si="176"/>
        <v>0</v>
      </c>
    </row>
    <row r="3562" spans="1:15" x14ac:dyDescent="0.25">
      <c r="A3562" s="1" t="str">
        <v>BioLegend</v>
      </c>
      <c r="B3562" s="1">
        <v>19712</v>
      </c>
      <c r="C3562" s="1" t="str">
        <v>EED119933</v>
      </c>
      <c r="D3562" s="2">
        <v>45941</v>
      </c>
      <c r="E3562" s="2">
        <v>45948</v>
      </c>
      <c r="F3562" s="1">
        <v>333810</v>
      </c>
      <c r="G3562" s="1">
        <v>30</v>
      </c>
      <c r="H3562" s="1">
        <v>30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591360</v>
      </c>
      <c r="N3562" s="1">
        <f t="shared" si="175"/>
        <v>591360</v>
      </c>
      <c r="O3562" s="1">
        <f t="shared" si="176"/>
        <v>0</v>
      </c>
    </row>
    <row r="3563" spans="1:15" x14ac:dyDescent="0.25">
      <c r="A3563" s="1" t="str">
        <v>BioLegend</v>
      </c>
      <c r="B3563" s="1">
        <v>12689.599999999999</v>
      </c>
      <c r="C3563" s="1" t="str">
        <v>EED119933</v>
      </c>
      <c r="D3563" s="2">
        <v>45941</v>
      </c>
      <c r="E3563" s="2">
        <v>45948</v>
      </c>
      <c r="F3563" s="1">
        <v>333904</v>
      </c>
      <c r="G3563" s="1">
        <v>1</v>
      </c>
      <c r="H3563" s="1">
        <v>1</v>
      </c>
      <c r="I3563" s="1">
        <v>0</v>
      </c>
      <c r="J3563" s="1" t="str">
        <v>Mumbai</v>
      </c>
      <c r="K3563" s="1">
        <v>0</v>
      </c>
      <c r="L3563" s="1"/>
      <c r="M3563" s="1">
        <f t="shared" si="174"/>
        <v>12689.599999999999</v>
      </c>
      <c r="N3563" s="1">
        <f t="shared" si="175"/>
        <v>12689.599999999999</v>
      </c>
      <c r="O3563" s="1">
        <f t="shared" si="176"/>
        <v>0</v>
      </c>
    </row>
    <row r="3564" spans="1:15" x14ac:dyDescent="0.25">
      <c r="A3564" s="1" t="str">
        <v>BioLegend</v>
      </c>
      <c r="B3564" s="1">
        <v>23531.199999999997</v>
      </c>
      <c r="C3564" s="1" t="str">
        <v>EED119933</v>
      </c>
      <c r="D3564" s="2">
        <v>45941</v>
      </c>
      <c r="E3564" s="2">
        <v>45948</v>
      </c>
      <c r="F3564" s="1">
        <v>337416</v>
      </c>
      <c r="G3564" s="1">
        <v>1</v>
      </c>
      <c r="H3564" s="1">
        <v>1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23531.199999999997</v>
      </c>
      <c r="N3564" s="1">
        <f t="shared" si="175"/>
        <v>23531.199999999997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337614</v>
      </c>
      <c r="G3565" s="1">
        <v>1</v>
      </c>
      <c r="H3565" s="1">
        <v>1</v>
      </c>
      <c r="I3565" s="1">
        <v>0</v>
      </c>
      <c r="J3565" s="1" t="str">
        <v>Hyderabad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18048.8</v>
      </c>
      <c r="C3566" s="1" t="str">
        <v>EED119933</v>
      </c>
      <c r="D3566" s="2">
        <v>45941</v>
      </c>
      <c r="E3566" s="2">
        <v>45948</v>
      </c>
      <c r="F3566" s="1">
        <v>343512</v>
      </c>
      <c r="G3566" s="1">
        <v>1</v>
      </c>
      <c r="H3566" s="1">
        <v>1</v>
      </c>
      <c r="I3566" s="1">
        <v>0</v>
      </c>
      <c r="J3566" s="1" t="str">
        <v>Gujrat</v>
      </c>
      <c r="K3566" s="1">
        <v>0</v>
      </c>
      <c r="L3566" s="1"/>
      <c r="M3566" s="1">
        <f t="shared" ref="M3566:M3629" si="177">G3566*B3566</f>
        <v>18048.8</v>
      </c>
      <c r="N3566" s="1">
        <f t="shared" ref="N3566:N3629" si="178">H3566*B3566</f>
        <v>18048.8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23531.199999999997</v>
      </c>
      <c r="C3567" s="1" t="str">
        <v>EED119933</v>
      </c>
      <c r="D3567" s="2">
        <v>45941</v>
      </c>
      <c r="E3567" s="2">
        <v>45948</v>
      </c>
      <c r="F3567" s="1">
        <v>343614</v>
      </c>
      <c r="G3567" s="1">
        <v>1</v>
      </c>
      <c r="H3567" s="1">
        <v>1</v>
      </c>
      <c r="I3567" s="1">
        <v>0</v>
      </c>
      <c r="J3567" s="1" t="str">
        <v>Mumbai</v>
      </c>
      <c r="K3567" s="1">
        <v>0</v>
      </c>
      <c r="L3567" s="1"/>
      <c r="M3567" s="1">
        <f t="shared" si="177"/>
        <v>23531.199999999997</v>
      </c>
      <c r="N3567" s="1">
        <f t="shared" si="178"/>
        <v>23531.199999999997</v>
      </c>
      <c r="O3567" s="1">
        <f t="shared" si="179"/>
        <v>0</v>
      </c>
    </row>
    <row r="3568" spans="1:15" x14ac:dyDescent="0.25">
      <c r="A3568" s="1" t="str">
        <v>BioLegend</v>
      </c>
      <c r="B3568" s="1">
        <v>5112.8</v>
      </c>
      <c r="C3568" s="1" t="str">
        <v>EED119933</v>
      </c>
      <c r="D3568" s="2">
        <v>45941</v>
      </c>
      <c r="E3568" s="2">
        <v>45948</v>
      </c>
      <c r="F3568" s="1">
        <v>344606</v>
      </c>
      <c r="G3568" s="1">
        <v>10</v>
      </c>
      <c r="H3568" s="1">
        <v>10</v>
      </c>
      <c r="I3568" s="1">
        <v>0</v>
      </c>
      <c r="J3568" s="1" t="str">
        <v>Banglore</v>
      </c>
      <c r="K3568" s="1">
        <v>0</v>
      </c>
      <c r="L3568" s="1"/>
      <c r="M3568" s="1">
        <f t="shared" si="177"/>
        <v>51128</v>
      </c>
      <c r="N3568" s="1">
        <f t="shared" si="178"/>
        <v>51128</v>
      </c>
      <c r="O3568" s="1">
        <f t="shared" si="179"/>
        <v>0</v>
      </c>
    </row>
    <row r="3569" spans="1:15" x14ac:dyDescent="0.25">
      <c r="A3569" s="1" t="str">
        <v>BioLegend</v>
      </c>
      <c r="B3569" s="1">
        <v>20020</v>
      </c>
      <c r="C3569" s="1" t="str">
        <v>EED119933</v>
      </c>
      <c r="D3569" s="2">
        <v>45941</v>
      </c>
      <c r="E3569" s="2">
        <v>45948</v>
      </c>
      <c r="F3569" s="1">
        <v>344712</v>
      </c>
      <c r="G3569" s="1">
        <v>10</v>
      </c>
      <c r="H3569" s="1">
        <v>10</v>
      </c>
      <c r="I3569" s="1">
        <v>0</v>
      </c>
      <c r="J3569" s="1" t="str">
        <v>Banglore</v>
      </c>
      <c r="K3569" s="1">
        <v>0</v>
      </c>
      <c r="L3569" s="1"/>
      <c r="M3569" s="1">
        <f t="shared" si="177"/>
        <v>200200</v>
      </c>
      <c r="N3569" s="1">
        <f t="shared" si="178"/>
        <v>200200</v>
      </c>
      <c r="O3569" s="1">
        <f t="shared" si="179"/>
        <v>0</v>
      </c>
    </row>
    <row r="3570" spans="1:15" x14ac:dyDescent="0.25">
      <c r="A3570" s="1" t="str">
        <v>BioLegend</v>
      </c>
      <c r="B3570" s="1">
        <v>29436</v>
      </c>
      <c r="C3570" s="1" t="str">
        <v>EED119933</v>
      </c>
      <c r="D3570" s="2">
        <v>45941</v>
      </c>
      <c r="E3570" s="2">
        <v>45948</v>
      </c>
      <c r="F3570" s="1">
        <v>348232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29436</v>
      </c>
      <c r="N3570" s="1">
        <f t="shared" si="178"/>
        <v>29436</v>
      </c>
      <c r="O3570" s="1">
        <f t="shared" si="179"/>
        <v>0</v>
      </c>
    </row>
    <row r="3571" spans="1:15" x14ac:dyDescent="0.25">
      <c r="A3571" s="1" t="str">
        <v>BioLegend</v>
      </c>
      <c r="B3571" s="1">
        <v>27588</v>
      </c>
      <c r="C3571" s="1" t="str">
        <v>EED119933</v>
      </c>
      <c r="D3571" s="2">
        <v>45941</v>
      </c>
      <c r="E3571" s="2">
        <v>45948</v>
      </c>
      <c r="F3571" s="1">
        <v>350214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27588</v>
      </c>
      <c r="N3571" s="1">
        <f t="shared" si="178"/>
        <v>27588</v>
      </c>
      <c r="O3571" s="1">
        <f t="shared" si="179"/>
        <v>0</v>
      </c>
    </row>
    <row r="3572" spans="1:15" x14ac:dyDescent="0.25">
      <c r="A3572" s="1" t="str">
        <v>BioLegend</v>
      </c>
      <c r="B3572" s="1">
        <v>22792</v>
      </c>
      <c r="C3572" s="1" t="str">
        <v>EED119933</v>
      </c>
      <c r="D3572" s="2">
        <v>45941</v>
      </c>
      <c r="E3572" s="2">
        <v>45948</v>
      </c>
      <c r="F3572" s="1">
        <v>354108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22792</v>
      </c>
      <c r="N3572" s="1">
        <f t="shared" si="178"/>
        <v>22792</v>
      </c>
      <c r="O3572" s="1">
        <f t="shared" si="179"/>
        <v>0</v>
      </c>
    </row>
    <row r="3573" spans="1:15" x14ac:dyDescent="0.25">
      <c r="A3573" s="1" t="str">
        <v>BioLegend</v>
      </c>
      <c r="B3573" s="1">
        <v>22792</v>
      </c>
      <c r="C3573" s="1" t="str">
        <v>EED119933</v>
      </c>
      <c r="D3573" s="2">
        <v>45941</v>
      </c>
      <c r="E3573" s="2">
        <v>45948</v>
      </c>
      <c r="F3573" s="1">
        <v>358510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22792</v>
      </c>
      <c r="N3573" s="1">
        <f t="shared" si="178"/>
        <v>22792</v>
      </c>
      <c r="O3573" s="1">
        <f t="shared" si="179"/>
        <v>0</v>
      </c>
    </row>
    <row r="3574" spans="1:15" x14ac:dyDescent="0.25">
      <c r="A3574" s="1" t="str">
        <v>BioLegend</v>
      </c>
      <c r="B3574" s="1">
        <v>15892.8</v>
      </c>
      <c r="C3574" s="1" t="str">
        <v>EED119933</v>
      </c>
      <c r="D3574" s="2">
        <v>45941</v>
      </c>
      <c r="E3574" s="2">
        <v>45948</v>
      </c>
      <c r="F3574" s="1">
        <v>362526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15892.8</v>
      </c>
      <c r="N3574" s="1">
        <f t="shared" si="178"/>
        <v>15892.8</v>
      </c>
      <c r="O3574" s="1">
        <f t="shared" si="179"/>
        <v>0</v>
      </c>
    </row>
    <row r="3575" spans="1:15" x14ac:dyDescent="0.25">
      <c r="A3575" s="1" t="str">
        <v>BioLegend</v>
      </c>
      <c r="B3575" s="1">
        <v>26532</v>
      </c>
      <c r="C3575" s="1" t="str">
        <v>EED119933</v>
      </c>
      <c r="D3575" s="2">
        <v>45941</v>
      </c>
      <c r="E3575" s="2">
        <v>45948</v>
      </c>
      <c r="F3575" s="1">
        <v>367144</v>
      </c>
      <c r="G3575" s="1">
        <v>40</v>
      </c>
      <c r="H3575" s="1">
        <v>40</v>
      </c>
      <c r="I3575" s="1">
        <v>0</v>
      </c>
      <c r="J3575" s="1" t="str">
        <v>Hyderabad</v>
      </c>
      <c r="K3575" s="1">
        <v>0</v>
      </c>
      <c r="L3575" s="1"/>
      <c r="M3575" s="1">
        <f t="shared" si="177"/>
        <v>1061280</v>
      </c>
      <c r="N3575" s="1">
        <f t="shared" si="178"/>
        <v>1061280</v>
      </c>
      <c r="O3575" s="1">
        <f t="shared" si="179"/>
        <v>0</v>
      </c>
    </row>
    <row r="3576" spans="1:15" x14ac:dyDescent="0.25">
      <c r="A3576" s="1" t="str">
        <v>BioLegend</v>
      </c>
      <c r="B3576" s="1">
        <v>25080</v>
      </c>
      <c r="C3576" s="1" t="str">
        <v>EED119933</v>
      </c>
      <c r="D3576" s="2">
        <v>45941</v>
      </c>
      <c r="E3576" s="2">
        <v>45948</v>
      </c>
      <c r="F3576" s="1">
        <v>367164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25080</v>
      </c>
      <c r="N3576" s="1">
        <f t="shared" si="178"/>
        <v>25080</v>
      </c>
      <c r="O3576" s="1">
        <f t="shared" si="179"/>
        <v>0</v>
      </c>
    </row>
    <row r="3577" spans="1:15" x14ac:dyDescent="0.25">
      <c r="A3577" s="1" t="str">
        <v>BioLegend</v>
      </c>
      <c r="B3577" s="1">
        <v>25317.599999999999</v>
      </c>
      <c r="C3577" s="1" t="str">
        <v>EED119933</v>
      </c>
      <c r="D3577" s="2">
        <v>45941</v>
      </c>
      <c r="E3577" s="2">
        <v>45948</v>
      </c>
      <c r="F3577" s="1">
        <v>369332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25317.599999999999</v>
      </c>
      <c r="N3577" s="1">
        <f t="shared" si="178"/>
        <v>25317.599999999999</v>
      </c>
      <c r="O3577" s="1">
        <f t="shared" si="179"/>
        <v>0</v>
      </c>
    </row>
    <row r="3578" spans="1:15" x14ac:dyDescent="0.25">
      <c r="A3578" s="1" t="str">
        <v>BioLegend</v>
      </c>
      <c r="B3578" s="1">
        <v>9424.7999999999993</v>
      </c>
      <c r="C3578" s="1" t="str">
        <v>EED119933</v>
      </c>
      <c r="D3578" s="2">
        <v>45941</v>
      </c>
      <c r="E3578" s="2">
        <v>45948</v>
      </c>
      <c r="F3578" s="1">
        <v>369703</v>
      </c>
      <c r="G3578" s="1">
        <v>1</v>
      </c>
      <c r="H3578" s="1">
        <v>1</v>
      </c>
      <c r="I3578" s="1">
        <v>0</v>
      </c>
      <c r="J3578" s="1" t="str">
        <v>Sonipat</v>
      </c>
      <c r="K3578" s="1" t="str">
        <v>Deepak / Priyanka Madam</v>
      </c>
      <c r="L3578" s="1"/>
      <c r="M3578" s="1">
        <f t="shared" si="177"/>
        <v>9424.7999999999993</v>
      </c>
      <c r="N3578" s="1">
        <f t="shared" si="178"/>
        <v>9424.7999999999993</v>
      </c>
      <c r="O3578" s="1">
        <f t="shared" si="179"/>
        <v>0</v>
      </c>
    </row>
    <row r="3579" spans="1:15" x14ac:dyDescent="0.25">
      <c r="A3579" s="1" t="str">
        <v>BioLegend</v>
      </c>
      <c r="B3579" s="1">
        <v>28314</v>
      </c>
      <c r="C3579" s="1" t="str">
        <v>EED119933</v>
      </c>
      <c r="D3579" s="2">
        <v>45941</v>
      </c>
      <c r="E3579" s="2">
        <v>45948</v>
      </c>
      <c r="F3579" s="1">
        <v>396414</v>
      </c>
      <c r="G3579" s="1">
        <v>1</v>
      </c>
      <c r="H3579" s="1">
        <v>1</v>
      </c>
      <c r="I3579" s="1">
        <v>0</v>
      </c>
      <c r="J3579" s="1" t="str">
        <v>Mumbai</v>
      </c>
      <c r="K3579" s="1">
        <v>0</v>
      </c>
      <c r="L3579" s="1"/>
      <c r="M3579" s="1">
        <f t="shared" si="177"/>
        <v>28314</v>
      </c>
      <c r="N3579" s="1">
        <f t="shared" si="178"/>
        <v>28314</v>
      </c>
      <c r="O3579" s="1">
        <f t="shared" si="179"/>
        <v>0</v>
      </c>
    </row>
    <row r="3580" spans="1:15" x14ac:dyDescent="0.25">
      <c r="A3580" s="1" t="str">
        <v>BioLegend</v>
      </c>
      <c r="B3580" s="1">
        <v>12874.400000000001</v>
      </c>
      <c r="C3580" s="1" t="str">
        <v>EED119933</v>
      </c>
      <c r="D3580" s="2">
        <v>45941</v>
      </c>
      <c r="E3580" s="2">
        <v>45948</v>
      </c>
      <c r="F3580" s="1">
        <v>400129</v>
      </c>
      <c r="G3580" s="1">
        <v>1</v>
      </c>
      <c r="H3580" s="1">
        <v>1</v>
      </c>
      <c r="I3580" s="1">
        <v>0</v>
      </c>
      <c r="J3580" s="1" t="str">
        <v>Delhi</v>
      </c>
      <c r="K3580" s="1">
        <v>0</v>
      </c>
      <c r="L3580" s="1"/>
      <c r="M3580" s="1">
        <f t="shared" si="177"/>
        <v>12874.400000000001</v>
      </c>
      <c r="N3580" s="1">
        <f t="shared" si="178"/>
        <v>12874.400000000001</v>
      </c>
      <c r="O3580" s="1">
        <f t="shared" si="179"/>
        <v>0</v>
      </c>
    </row>
    <row r="3581" spans="1:15" x14ac:dyDescent="0.25">
      <c r="A3581" s="1" t="str">
        <v>BioLegend</v>
      </c>
      <c r="B3581" s="1">
        <v>10164</v>
      </c>
      <c r="C3581" s="1" t="str">
        <v>EED119933</v>
      </c>
      <c r="D3581" s="2">
        <v>45941</v>
      </c>
      <c r="E3581" s="2">
        <v>45948</v>
      </c>
      <c r="F3581" s="1">
        <v>400218</v>
      </c>
      <c r="G3581" s="1">
        <v>2</v>
      </c>
      <c r="H3581" s="1">
        <v>2</v>
      </c>
      <c r="I3581" s="1">
        <v>0</v>
      </c>
      <c r="J3581" s="1" t="str">
        <v>Gujrat</v>
      </c>
      <c r="K3581" s="1">
        <v>0</v>
      </c>
      <c r="L3581" s="1"/>
      <c r="M3581" s="1">
        <f t="shared" si="177"/>
        <v>20328</v>
      </c>
      <c r="N3581" s="1">
        <f t="shared" si="178"/>
        <v>20328</v>
      </c>
      <c r="O3581" s="1">
        <f t="shared" si="179"/>
        <v>0</v>
      </c>
    </row>
    <row r="3582" spans="1:15" x14ac:dyDescent="0.25">
      <c r="A3582" s="1" t="str">
        <v>BioLegend</v>
      </c>
      <c r="B3582" s="1">
        <v>6036.7999999999993</v>
      </c>
      <c r="C3582" s="1" t="str">
        <v>EED119933</v>
      </c>
      <c r="D3582" s="2">
        <v>45941</v>
      </c>
      <c r="E3582" s="2">
        <v>45948</v>
      </c>
      <c r="F3582" s="1">
        <v>400508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6036.7999999999993</v>
      </c>
      <c r="N3582" s="1">
        <f t="shared" si="178"/>
        <v>6036.7999999999993</v>
      </c>
      <c r="O3582" s="1">
        <f t="shared" si="179"/>
        <v>0</v>
      </c>
    </row>
    <row r="3583" spans="1:15" x14ac:dyDescent="0.25">
      <c r="A3583" s="1" t="str">
        <v>BioLegend</v>
      </c>
      <c r="B3583" s="1">
        <v>10841.6</v>
      </c>
      <c r="C3583" s="1" t="str">
        <v>EED119933</v>
      </c>
      <c r="D3583" s="2">
        <v>45941</v>
      </c>
      <c r="E3583" s="2">
        <v>45948</v>
      </c>
      <c r="F3583" s="1">
        <v>400522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10841.6</v>
      </c>
      <c r="N3583" s="1">
        <f t="shared" si="178"/>
        <v>10841.6</v>
      </c>
      <c r="O3583" s="1">
        <f t="shared" si="179"/>
        <v>0</v>
      </c>
    </row>
    <row r="3584" spans="1:15" x14ac:dyDescent="0.25">
      <c r="A3584" s="1" t="str">
        <v>BioLegend</v>
      </c>
      <c r="B3584" s="1">
        <v>10841.6</v>
      </c>
      <c r="C3584" s="1" t="str">
        <v>EED119933</v>
      </c>
      <c r="D3584" s="2">
        <v>45941</v>
      </c>
      <c r="E3584" s="2">
        <v>45948</v>
      </c>
      <c r="F3584" s="1">
        <v>400524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10841.6</v>
      </c>
      <c r="N3584" s="1">
        <f t="shared" si="178"/>
        <v>10841.6</v>
      </c>
      <c r="O3584" s="1">
        <f t="shared" si="179"/>
        <v>0</v>
      </c>
    </row>
    <row r="3585" spans="1:15" x14ac:dyDescent="0.25">
      <c r="A3585" s="1" t="str">
        <v>BioLegend</v>
      </c>
      <c r="B3585" s="1">
        <v>17820</v>
      </c>
      <c r="C3585" s="1" t="str">
        <v>EED119933</v>
      </c>
      <c r="D3585" s="2">
        <v>45941</v>
      </c>
      <c r="E3585" s="2">
        <v>45948</v>
      </c>
      <c r="F3585" s="1">
        <v>400551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17820</v>
      </c>
      <c r="N3585" s="1">
        <f t="shared" si="178"/>
        <v>17820</v>
      </c>
      <c r="O3585" s="1">
        <f t="shared" si="179"/>
        <v>0</v>
      </c>
    </row>
    <row r="3586" spans="1:15" x14ac:dyDescent="0.25">
      <c r="A3586" s="1" t="str">
        <v>BioLegend</v>
      </c>
      <c r="B3586" s="1">
        <v>14845.599999999999</v>
      </c>
      <c r="C3586" s="1" t="str">
        <v>EED119933</v>
      </c>
      <c r="D3586" s="2">
        <v>45941</v>
      </c>
      <c r="E3586" s="2">
        <v>45948</v>
      </c>
      <c r="F3586" s="1">
        <v>400932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14845.599999999999</v>
      </c>
      <c r="N3586" s="1">
        <f t="shared" si="178"/>
        <v>14845.599999999999</v>
      </c>
      <c r="O3586" s="1">
        <f t="shared" si="179"/>
        <v>0</v>
      </c>
    </row>
    <row r="3587" spans="1:15" x14ac:dyDescent="0.25">
      <c r="A3587" s="1" t="str">
        <v>BioLegend</v>
      </c>
      <c r="B3587" s="1">
        <v>11211.2</v>
      </c>
      <c r="C3587" s="1" t="str">
        <v>EED119933</v>
      </c>
      <c r="D3587" s="2">
        <v>45941</v>
      </c>
      <c r="E3587" s="2">
        <v>45948</v>
      </c>
      <c r="F3587" s="1">
        <v>405301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11211.2</v>
      </c>
      <c r="N3587" s="1">
        <f t="shared" si="178"/>
        <v>11211.2</v>
      </c>
      <c r="O3587" s="1">
        <f t="shared" si="179"/>
        <v>0</v>
      </c>
    </row>
    <row r="3588" spans="1:15" x14ac:dyDescent="0.25">
      <c r="A3588" s="1" t="str">
        <v>BioLegend</v>
      </c>
      <c r="B3588" s="1">
        <v>17987.2</v>
      </c>
      <c r="C3588" s="1" t="str">
        <v>EED119933</v>
      </c>
      <c r="D3588" s="2">
        <v>45941</v>
      </c>
      <c r="E3588" s="2">
        <v>45948</v>
      </c>
      <c r="F3588" s="1">
        <v>405706</v>
      </c>
      <c r="G3588" s="1">
        <v>1</v>
      </c>
      <c r="H3588" s="1">
        <v>1</v>
      </c>
      <c r="I3588" s="1">
        <v>0</v>
      </c>
      <c r="J3588" s="1" t="str">
        <v>Hyderabad</v>
      </c>
      <c r="K3588" s="1">
        <v>0</v>
      </c>
      <c r="L3588" s="1"/>
      <c r="M3588" s="1">
        <f t="shared" si="177"/>
        <v>17987.2</v>
      </c>
      <c r="N3588" s="1">
        <f t="shared" si="178"/>
        <v>17987.2</v>
      </c>
      <c r="O3588" s="1">
        <f t="shared" si="179"/>
        <v>0</v>
      </c>
    </row>
    <row r="3589" spans="1:15" x14ac:dyDescent="0.25">
      <c r="A3589" s="1" t="str">
        <v>BioLegend</v>
      </c>
      <c r="B3589" s="1">
        <v>7145.6</v>
      </c>
      <c r="C3589" s="1" t="str">
        <v>EED119933</v>
      </c>
      <c r="D3589" s="2">
        <v>45941</v>
      </c>
      <c r="E3589" s="2">
        <v>45948</v>
      </c>
      <c r="F3589" s="1">
        <v>406001</v>
      </c>
      <c r="G3589" s="1">
        <v>1</v>
      </c>
      <c r="H3589" s="1">
        <v>1</v>
      </c>
      <c r="I3589" s="1">
        <v>0</v>
      </c>
      <c r="J3589" s="1" t="str">
        <v>Delhi</v>
      </c>
      <c r="K3589" s="1">
        <v>0</v>
      </c>
      <c r="L3589" s="1"/>
      <c r="M3589" s="1">
        <f t="shared" si="177"/>
        <v>7145.6</v>
      </c>
      <c r="N3589" s="1">
        <f t="shared" si="178"/>
        <v>7145.6</v>
      </c>
      <c r="O3589" s="1">
        <f t="shared" si="179"/>
        <v>0</v>
      </c>
    </row>
    <row r="3590" spans="1:15" x14ac:dyDescent="0.25">
      <c r="A3590" s="1" t="str">
        <v>BioLegend</v>
      </c>
      <c r="B3590" s="1">
        <v>8685.6</v>
      </c>
      <c r="C3590" s="1" t="str">
        <v>EED119933</v>
      </c>
      <c r="D3590" s="2">
        <v>45941</v>
      </c>
      <c r="E3590" s="2">
        <v>45948</v>
      </c>
      <c r="F3590" s="1">
        <v>406416</v>
      </c>
      <c r="G3590" s="1">
        <v>1</v>
      </c>
      <c r="H3590" s="1">
        <v>1</v>
      </c>
      <c r="I3590" s="1">
        <v>0</v>
      </c>
      <c r="J3590" s="1" t="str">
        <v>Delhi</v>
      </c>
      <c r="K3590" s="1">
        <v>0</v>
      </c>
      <c r="L3590" s="1"/>
      <c r="M3590" s="1">
        <f t="shared" si="177"/>
        <v>8685.6</v>
      </c>
      <c r="N3590" s="1">
        <f t="shared" si="178"/>
        <v>8685.6</v>
      </c>
      <c r="O3590" s="1">
        <f t="shared" si="179"/>
        <v>0</v>
      </c>
    </row>
    <row r="3591" spans="1:15" x14ac:dyDescent="0.25">
      <c r="A3591" s="1" t="str">
        <v>BioLegend</v>
      </c>
      <c r="B3591" s="1">
        <v>16324</v>
      </c>
      <c r="C3591" s="1" t="str">
        <v>EED119933</v>
      </c>
      <c r="D3591" s="2">
        <v>45941</v>
      </c>
      <c r="E3591" s="2">
        <v>45948</v>
      </c>
      <c r="F3591" s="1">
        <v>406516</v>
      </c>
      <c r="G3591" s="1">
        <v>1</v>
      </c>
      <c r="H3591" s="1">
        <v>1</v>
      </c>
      <c r="I3591" s="1">
        <v>0</v>
      </c>
      <c r="J3591" s="1" t="str">
        <v>Hyderabad</v>
      </c>
      <c r="K3591" s="1">
        <v>0</v>
      </c>
      <c r="L3591" s="1"/>
      <c r="M3591" s="1">
        <f t="shared" si="177"/>
        <v>16324</v>
      </c>
      <c r="N3591" s="1">
        <f t="shared" si="178"/>
        <v>16324</v>
      </c>
      <c r="O3591" s="1">
        <f t="shared" si="179"/>
        <v>0</v>
      </c>
    </row>
    <row r="3592" spans="1:15" x14ac:dyDescent="0.25">
      <c r="A3592" s="1" t="str">
        <v>BioLegend</v>
      </c>
      <c r="B3592" s="1">
        <v>12689.599999999999</v>
      </c>
      <c r="C3592" s="1" t="str">
        <v>EED119933</v>
      </c>
      <c r="D3592" s="2">
        <v>45941</v>
      </c>
      <c r="E3592" s="2">
        <v>45948</v>
      </c>
      <c r="F3592" s="1">
        <v>406606</v>
      </c>
      <c r="G3592" s="1">
        <v>1</v>
      </c>
      <c r="H3592" s="1">
        <v>1</v>
      </c>
      <c r="I3592" s="1">
        <v>0</v>
      </c>
      <c r="J3592" s="1" t="str">
        <v>Hyderabad</v>
      </c>
      <c r="K3592" s="1">
        <v>0</v>
      </c>
      <c r="L3592" s="1"/>
      <c r="M3592" s="1">
        <f t="shared" si="177"/>
        <v>12689.599999999999</v>
      </c>
      <c r="N3592" s="1">
        <f t="shared" si="178"/>
        <v>12689.599999999999</v>
      </c>
      <c r="O3592" s="1">
        <f t="shared" si="179"/>
        <v>0</v>
      </c>
    </row>
    <row r="3593" spans="1:15" x14ac:dyDescent="0.25">
      <c r="A3593" s="1" t="str">
        <v>BioLegend</v>
      </c>
      <c r="B3593" s="1">
        <v>6221.6</v>
      </c>
      <c r="C3593" s="1" t="str">
        <v>EED119933</v>
      </c>
      <c r="D3593" s="2">
        <v>45941</v>
      </c>
      <c r="E3593" s="2">
        <v>45948</v>
      </c>
      <c r="F3593" s="1">
        <v>410604</v>
      </c>
      <c r="G3593" s="1">
        <v>5</v>
      </c>
      <c r="H3593" s="1">
        <v>5</v>
      </c>
      <c r="I3593" s="1">
        <v>0</v>
      </c>
      <c r="J3593" s="1" t="str">
        <v>Faridabad</v>
      </c>
      <c r="K3593" s="1" t="str">
        <v>Priyanka Madam</v>
      </c>
      <c r="L3593" s="1"/>
      <c r="M3593" s="1">
        <f t="shared" si="177"/>
        <v>31108</v>
      </c>
      <c r="N3593" s="1">
        <f t="shared" si="178"/>
        <v>31108</v>
      </c>
      <c r="O3593" s="1">
        <f t="shared" si="179"/>
        <v>0</v>
      </c>
    </row>
    <row r="3594" spans="1:15" x14ac:dyDescent="0.25">
      <c r="A3594" s="1" t="str">
        <v>BioLegend</v>
      </c>
      <c r="B3594" s="1">
        <v>5482.4</v>
      </c>
      <c r="C3594" s="1" t="str">
        <v>EED119933</v>
      </c>
      <c r="D3594" s="2">
        <v>45941</v>
      </c>
      <c r="E3594" s="2">
        <v>45948</v>
      </c>
      <c r="F3594" s="1">
        <v>420201</v>
      </c>
      <c r="G3594" s="1">
        <v>1</v>
      </c>
      <c r="H3594" s="1">
        <v>1</v>
      </c>
      <c r="I3594" s="1">
        <v>0</v>
      </c>
      <c r="J3594" s="1" t="str">
        <v>Pune</v>
      </c>
      <c r="K3594" s="1">
        <v>0</v>
      </c>
      <c r="L3594" s="1"/>
      <c r="M3594" s="1">
        <f t="shared" si="177"/>
        <v>5482.4</v>
      </c>
      <c r="N3594" s="1">
        <f t="shared" si="178"/>
        <v>5482.4</v>
      </c>
      <c r="O3594" s="1">
        <f t="shared" si="179"/>
        <v>0</v>
      </c>
    </row>
    <row r="3595" spans="1:15" x14ac:dyDescent="0.25">
      <c r="A3595" s="1" t="str">
        <v>BioLegend</v>
      </c>
      <c r="B3595" s="1">
        <v>4004</v>
      </c>
      <c r="C3595" s="1" t="str">
        <v>EED119933</v>
      </c>
      <c r="D3595" s="2">
        <v>45941</v>
      </c>
      <c r="E3595" s="2">
        <v>45948</v>
      </c>
      <c r="F3595" s="1">
        <v>420301</v>
      </c>
      <c r="G3595" s="1">
        <v>1</v>
      </c>
      <c r="H3595" s="1">
        <v>1</v>
      </c>
      <c r="I3595" s="1">
        <v>0</v>
      </c>
      <c r="J3595" s="1" t="str">
        <v>Pune</v>
      </c>
      <c r="K3595" s="1">
        <v>0</v>
      </c>
      <c r="L3595" s="1"/>
      <c r="M3595" s="1">
        <f t="shared" si="177"/>
        <v>4004</v>
      </c>
      <c r="N3595" s="1">
        <f t="shared" si="178"/>
        <v>4004</v>
      </c>
      <c r="O3595" s="1">
        <f t="shared" si="179"/>
        <v>0</v>
      </c>
    </row>
    <row r="3596" spans="1:15" x14ac:dyDescent="0.25">
      <c r="A3596" s="1" t="str">
        <v>BioLegend</v>
      </c>
      <c r="B3596" s="1">
        <v>1848</v>
      </c>
      <c r="C3596" s="1" t="str">
        <v>EED119933</v>
      </c>
      <c r="D3596" s="2">
        <v>45941</v>
      </c>
      <c r="E3596" s="2">
        <v>45948</v>
      </c>
      <c r="F3596" s="1">
        <v>420403</v>
      </c>
      <c r="G3596" s="1">
        <v>1</v>
      </c>
      <c r="H3596" s="1">
        <v>1</v>
      </c>
      <c r="I3596" s="1">
        <v>0</v>
      </c>
      <c r="J3596" s="1" t="str">
        <v>Gujrat</v>
      </c>
      <c r="K3596" s="1">
        <v>0</v>
      </c>
      <c r="L3596" s="1"/>
      <c r="M3596" s="1">
        <f t="shared" si="177"/>
        <v>1848</v>
      </c>
      <c r="N3596" s="1">
        <f t="shared" si="178"/>
        <v>1848</v>
      </c>
      <c r="O3596" s="1">
        <f t="shared" si="179"/>
        <v>0</v>
      </c>
    </row>
    <row r="3597" spans="1:15" x14ac:dyDescent="0.25">
      <c r="A3597" s="1" t="str">
        <v>BioLegend</v>
      </c>
      <c r="B3597" s="1">
        <v>1848</v>
      </c>
      <c r="C3597" s="1" t="str">
        <v>EED119933</v>
      </c>
      <c r="D3597" s="2">
        <v>45941</v>
      </c>
      <c r="E3597" s="2">
        <v>45948</v>
      </c>
      <c r="F3597" s="1">
        <v>420403</v>
      </c>
      <c r="G3597" s="1">
        <v>5</v>
      </c>
      <c r="H3597" s="1">
        <v>5</v>
      </c>
      <c r="I3597" s="1">
        <v>0</v>
      </c>
      <c r="J3597" s="1" t="str">
        <v>Banglore</v>
      </c>
      <c r="K3597" s="1">
        <v>0</v>
      </c>
      <c r="L3597" s="1"/>
      <c r="M3597" s="1">
        <f t="shared" si="177"/>
        <v>9240</v>
      </c>
      <c r="N3597" s="1">
        <f t="shared" si="178"/>
        <v>9240</v>
      </c>
      <c r="O3597" s="1">
        <f t="shared" si="179"/>
        <v>0</v>
      </c>
    </row>
    <row r="3598" spans="1:15" x14ac:dyDescent="0.25">
      <c r="A3598" s="1" t="str">
        <v>BioLegend</v>
      </c>
      <c r="B3598" s="1">
        <v>4004</v>
      </c>
      <c r="C3598" s="1" t="str">
        <v>EED119933</v>
      </c>
      <c r="D3598" s="2">
        <v>45941</v>
      </c>
      <c r="E3598" s="2">
        <v>45948</v>
      </c>
      <c r="F3598" s="1">
        <v>420601</v>
      </c>
      <c r="G3598" s="1">
        <v>1</v>
      </c>
      <c r="H3598" s="1">
        <v>1</v>
      </c>
      <c r="I3598" s="1">
        <v>0</v>
      </c>
      <c r="J3598" s="1" t="str">
        <v>Pune</v>
      </c>
      <c r="K3598" s="1">
        <v>0</v>
      </c>
      <c r="L3598" s="1"/>
      <c r="M3598" s="1">
        <f t="shared" si="177"/>
        <v>4004</v>
      </c>
      <c r="N3598" s="1">
        <f t="shared" si="178"/>
        <v>4004</v>
      </c>
      <c r="O3598" s="1">
        <f t="shared" si="179"/>
        <v>0</v>
      </c>
    </row>
    <row r="3599" spans="1:15" x14ac:dyDescent="0.25">
      <c r="A3599" s="1" t="str">
        <v>BioLegend</v>
      </c>
      <c r="B3599" s="1">
        <v>4004</v>
      </c>
      <c r="C3599" s="1" t="str">
        <v>EED119933</v>
      </c>
      <c r="D3599" s="2">
        <v>45941</v>
      </c>
      <c r="E3599" s="2">
        <v>45948</v>
      </c>
      <c r="F3599" s="1">
        <v>420601</v>
      </c>
      <c r="G3599" s="1">
        <v>1</v>
      </c>
      <c r="H3599" s="1">
        <v>1</v>
      </c>
      <c r="I3599" s="1">
        <v>0</v>
      </c>
      <c r="J3599" s="1" t="str">
        <v>Kerala</v>
      </c>
      <c r="K3599" s="1">
        <v>0</v>
      </c>
      <c r="L3599" s="1"/>
      <c r="M3599" s="1">
        <f t="shared" si="177"/>
        <v>4004</v>
      </c>
      <c r="N3599" s="1">
        <f t="shared" si="178"/>
        <v>4004</v>
      </c>
      <c r="O3599" s="1">
        <f t="shared" si="179"/>
        <v>0</v>
      </c>
    </row>
    <row r="3600" spans="1:15" x14ac:dyDescent="0.25">
      <c r="A3600" s="1" t="str">
        <v>BioLegend</v>
      </c>
      <c r="B3600" s="1">
        <v>3326.3999999999996</v>
      </c>
      <c r="C3600" s="1" t="str">
        <v>EED119933</v>
      </c>
      <c r="D3600" s="2">
        <v>45941</v>
      </c>
      <c r="E3600" s="2">
        <v>45948</v>
      </c>
      <c r="F3600" s="1">
        <v>420701</v>
      </c>
      <c r="G3600" s="1">
        <v>1</v>
      </c>
      <c r="H3600" s="1">
        <v>1</v>
      </c>
      <c r="I3600" s="1">
        <v>0</v>
      </c>
      <c r="J3600" s="1" t="str">
        <v>Kolkata</v>
      </c>
      <c r="K3600" s="1">
        <v>0</v>
      </c>
      <c r="L3600" s="1"/>
      <c r="M3600" s="1">
        <f t="shared" si="177"/>
        <v>3326.3999999999996</v>
      </c>
      <c r="N3600" s="1">
        <f t="shared" si="178"/>
        <v>3326.3999999999996</v>
      </c>
      <c r="O3600" s="1">
        <f t="shared" si="179"/>
        <v>0</v>
      </c>
    </row>
    <row r="3601" spans="1:15" x14ac:dyDescent="0.25">
      <c r="A3601" s="1" t="str">
        <v>BioLegend</v>
      </c>
      <c r="B3601" s="1">
        <v>3326.3999999999996</v>
      </c>
      <c r="C3601" s="1" t="str">
        <v>EED119933</v>
      </c>
      <c r="D3601" s="2">
        <v>45941</v>
      </c>
      <c r="E3601" s="2">
        <v>45948</v>
      </c>
      <c r="F3601" s="1">
        <v>420701</v>
      </c>
      <c r="G3601" s="1">
        <v>4</v>
      </c>
      <c r="H3601" s="1">
        <v>4</v>
      </c>
      <c r="I3601" s="1">
        <v>0</v>
      </c>
      <c r="J3601" s="1" t="str">
        <v>Delhi</v>
      </c>
      <c r="K3601" s="1">
        <v>0</v>
      </c>
      <c r="L3601" s="1"/>
      <c r="M3601" s="1">
        <f t="shared" si="177"/>
        <v>13305.599999999999</v>
      </c>
      <c r="N3601" s="1">
        <f t="shared" si="178"/>
        <v>13305.599999999999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15</v>
      </c>
      <c r="H3602" s="1">
        <v>15</v>
      </c>
      <c r="I3602" s="1">
        <v>0</v>
      </c>
      <c r="J3602" s="1" t="str">
        <v>Hyderabad</v>
      </c>
      <c r="K3602" s="1">
        <v>0</v>
      </c>
      <c r="L3602" s="1"/>
      <c r="M3602" s="1">
        <f t="shared" si="177"/>
        <v>211596.00000000003</v>
      </c>
      <c r="N3602" s="1">
        <f t="shared" si="178"/>
        <v>211596.00000000003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14106.400000000001</v>
      </c>
      <c r="C3603" s="1" t="str">
        <v>EED119933</v>
      </c>
      <c r="D3603" s="2">
        <v>45941</v>
      </c>
      <c r="E3603" s="2">
        <v>45948</v>
      </c>
      <c r="F3603" s="1">
        <v>422302</v>
      </c>
      <c r="G3603" s="1">
        <v>3</v>
      </c>
      <c r="H3603" s="1">
        <v>3</v>
      </c>
      <c r="I3603" s="1">
        <v>0</v>
      </c>
      <c r="J3603" s="1" t="str">
        <v>Gujrat</v>
      </c>
      <c r="K3603" s="1">
        <v>0</v>
      </c>
      <c r="L3603" s="1"/>
      <c r="M3603" s="1">
        <f t="shared" si="177"/>
        <v>42319.200000000004</v>
      </c>
      <c r="N3603" s="1">
        <f t="shared" si="178"/>
        <v>42319.200000000004</v>
      </c>
      <c r="O3603" s="1">
        <f t="shared" si="179"/>
        <v>0</v>
      </c>
    </row>
    <row r="3604" spans="1:15" x14ac:dyDescent="0.25">
      <c r="A3604" s="1" t="str">
        <v>BioLegend</v>
      </c>
      <c r="B3604" s="1">
        <v>14106.400000000001</v>
      </c>
      <c r="C3604" s="1" t="str">
        <v>EED119933</v>
      </c>
      <c r="D3604" s="2">
        <v>45941</v>
      </c>
      <c r="E3604" s="2">
        <v>45948</v>
      </c>
      <c r="F3604" s="1">
        <v>422302</v>
      </c>
      <c r="G3604" s="1">
        <v>2</v>
      </c>
      <c r="H3604" s="1">
        <v>2</v>
      </c>
      <c r="I3604" s="1">
        <v>0</v>
      </c>
      <c r="J3604" s="1" t="str">
        <v>Banglore</v>
      </c>
      <c r="K3604" s="1">
        <v>0</v>
      </c>
      <c r="L3604" s="1"/>
      <c r="M3604" s="1">
        <f t="shared" si="177"/>
        <v>28212.800000000003</v>
      </c>
      <c r="N3604" s="1">
        <f t="shared" si="178"/>
        <v>28212.800000000003</v>
      </c>
      <c r="O3604" s="1">
        <f t="shared" si="179"/>
        <v>0</v>
      </c>
    </row>
    <row r="3605" spans="1:15" x14ac:dyDescent="0.25">
      <c r="A3605" s="1" t="str">
        <v>BioLegend</v>
      </c>
      <c r="B3605" s="1">
        <v>4743.2</v>
      </c>
      <c r="C3605" s="1" t="str">
        <v>EED119933</v>
      </c>
      <c r="D3605" s="2">
        <v>45941</v>
      </c>
      <c r="E3605" s="2">
        <v>45948</v>
      </c>
      <c r="F3605" s="1">
        <v>422501</v>
      </c>
      <c r="G3605" s="1">
        <v>1</v>
      </c>
      <c r="H3605" s="1">
        <v>1</v>
      </c>
      <c r="I3605" s="1">
        <v>0</v>
      </c>
      <c r="J3605" s="1" t="str">
        <v>Pune</v>
      </c>
      <c r="K3605" s="1">
        <v>0</v>
      </c>
      <c r="L3605" s="1"/>
      <c r="M3605" s="1">
        <f t="shared" si="177"/>
        <v>4743.2</v>
      </c>
      <c r="N3605" s="1">
        <f t="shared" si="178"/>
        <v>4743.2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423101</v>
      </c>
      <c r="G3606" s="1">
        <v>5</v>
      </c>
      <c r="H3606" s="1">
        <v>5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27412</v>
      </c>
      <c r="N3606" s="1">
        <f t="shared" si="178"/>
        <v>27412</v>
      </c>
      <c r="O3606" s="1">
        <f t="shared" si="179"/>
        <v>0</v>
      </c>
    </row>
    <row r="3607" spans="1:15" x14ac:dyDescent="0.25">
      <c r="A3607" s="1" t="str">
        <v>BioLegend</v>
      </c>
      <c r="B3607" s="1">
        <v>20636</v>
      </c>
      <c r="C3607" s="1" t="str">
        <v>EED119933</v>
      </c>
      <c r="D3607" s="2">
        <v>45941</v>
      </c>
      <c r="E3607" s="2">
        <v>45948</v>
      </c>
      <c r="F3607" s="1">
        <v>423102</v>
      </c>
      <c r="G3607" s="1">
        <v>3</v>
      </c>
      <c r="H3607" s="1">
        <v>3</v>
      </c>
      <c r="I3607" s="1">
        <v>0</v>
      </c>
      <c r="J3607" s="1" t="str">
        <v>Delhi</v>
      </c>
      <c r="K3607" s="1">
        <v>0</v>
      </c>
      <c r="L3607" s="1"/>
      <c r="M3607" s="1">
        <f t="shared" si="177"/>
        <v>61908</v>
      </c>
      <c r="N3607" s="1">
        <f t="shared" si="178"/>
        <v>61908</v>
      </c>
      <c r="O3607" s="1">
        <f t="shared" si="179"/>
        <v>0</v>
      </c>
    </row>
    <row r="3608" spans="1:15" x14ac:dyDescent="0.25">
      <c r="A3608" s="1" t="str">
        <v>BioLegend</v>
      </c>
      <c r="B3608" s="1">
        <v>5482.4</v>
      </c>
      <c r="C3608" s="1" t="str">
        <v>EED119933</v>
      </c>
      <c r="D3608" s="2">
        <v>45941</v>
      </c>
      <c r="E3608" s="2">
        <v>45948</v>
      </c>
      <c r="F3608" s="1">
        <v>423105</v>
      </c>
      <c r="G3608" s="1">
        <v>2</v>
      </c>
      <c r="H3608" s="1">
        <v>2</v>
      </c>
      <c r="I3608" s="1">
        <v>0</v>
      </c>
      <c r="J3608" s="1" t="str">
        <v>Gujrat</v>
      </c>
      <c r="K3608" s="1">
        <v>0</v>
      </c>
      <c r="L3608" s="1"/>
      <c r="M3608" s="1">
        <f t="shared" si="177"/>
        <v>10964.8</v>
      </c>
      <c r="N3608" s="1">
        <f t="shared" si="178"/>
        <v>10964.8</v>
      </c>
      <c r="O3608" s="1">
        <f t="shared" si="179"/>
        <v>0</v>
      </c>
    </row>
    <row r="3609" spans="1:15" x14ac:dyDescent="0.25">
      <c r="A3609" s="1" t="str">
        <v>BioLegend</v>
      </c>
      <c r="B3609" s="1">
        <v>10164</v>
      </c>
      <c r="C3609" s="1" t="str">
        <v>EED119933</v>
      </c>
      <c r="D3609" s="2">
        <v>45941</v>
      </c>
      <c r="E3609" s="2">
        <v>45948</v>
      </c>
      <c r="F3609" s="1">
        <v>424401</v>
      </c>
      <c r="G3609" s="1">
        <v>1</v>
      </c>
      <c r="H3609" s="1">
        <v>1</v>
      </c>
      <c r="I3609" s="1">
        <v>0</v>
      </c>
      <c r="J3609" s="1" t="str">
        <v>Hyderabad</v>
      </c>
      <c r="K3609" s="1">
        <v>0</v>
      </c>
      <c r="L3609" s="1"/>
      <c r="M3609" s="1">
        <f t="shared" si="177"/>
        <v>10164</v>
      </c>
      <c r="N3609" s="1">
        <f t="shared" si="178"/>
        <v>10164</v>
      </c>
      <c r="O3609" s="1">
        <f t="shared" si="179"/>
        <v>0</v>
      </c>
    </row>
    <row r="3610" spans="1:15" x14ac:dyDescent="0.25">
      <c r="A3610" s="1" t="str">
        <v>BioLegend</v>
      </c>
      <c r="B3610" s="1">
        <v>1478.4</v>
      </c>
      <c r="C3610" s="1" t="str">
        <v>EED119933</v>
      </c>
      <c r="D3610" s="2">
        <v>45941</v>
      </c>
      <c r="E3610" s="2">
        <v>45948</v>
      </c>
      <c r="F3610" s="1">
        <v>425501</v>
      </c>
      <c r="G3610" s="1">
        <v>1</v>
      </c>
      <c r="H3610" s="1">
        <v>1</v>
      </c>
      <c r="I3610" s="1">
        <v>0</v>
      </c>
      <c r="J3610" s="1" t="str">
        <v>Pune</v>
      </c>
      <c r="K3610" s="1">
        <v>0</v>
      </c>
      <c r="L3610" s="1"/>
      <c r="M3610" s="1">
        <f t="shared" si="177"/>
        <v>1478.4</v>
      </c>
      <c r="N3610" s="1">
        <f t="shared" si="178"/>
        <v>1478.4</v>
      </c>
      <c r="O3610" s="1">
        <f t="shared" si="179"/>
        <v>0</v>
      </c>
    </row>
    <row r="3611" spans="1:15" x14ac:dyDescent="0.25">
      <c r="A3611" s="1" t="str">
        <v>BioLegend</v>
      </c>
      <c r="B3611" s="1">
        <v>8685.6</v>
      </c>
      <c r="C3611" s="1" t="str">
        <v>EED119933</v>
      </c>
      <c r="D3611" s="2">
        <v>45941</v>
      </c>
      <c r="E3611" s="2">
        <v>45948</v>
      </c>
      <c r="F3611" s="1">
        <v>426102</v>
      </c>
      <c r="G3611" s="1">
        <v>1</v>
      </c>
      <c r="H3611" s="1">
        <v>1</v>
      </c>
      <c r="I3611" s="1">
        <v>0</v>
      </c>
      <c r="J3611" s="1" t="str">
        <v>Gujrat</v>
      </c>
      <c r="K3611" s="1">
        <v>0</v>
      </c>
      <c r="L3611" s="1"/>
      <c r="M3611" s="1">
        <f t="shared" si="177"/>
        <v>8685.6</v>
      </c>
      <c r="N3611" s="1">
        <f t="shared" si="178"/>
        <v>8685.6</v>
      </c>
      <c r="O3611" s="1">
        <f t="shared" si="179"/>
        <v>0</v>
      </c>
    </row>
    <row r="3612" spans="1:15" x14ac:dyDescent="0.25">
      <c r="A3612" s="1" t="str">
        <v>BioLegend</v>
      </c>
      <c r="B3612" s="1">
        <v>7700</v>
      </c>
      <c r="C3612" s="1" t="str">
        <v>EED119933</v>
      </c>
      <c r="D3612" s="2">
        <v>45941</v>
      </c>
      <c r="E3612" s="2">
        <v>45948</v>
      </c>
      <c r="F3612" s="1">
        <v>426105</v>
      </c>
      <c r="G3612" s="1">
        <v>1</v>
      </c>
      <c r="H3612" s="1">
        <v>1</v>
      </c>
      <c r="I3612" s="1">
        <v>0</v>
      </c>
      <c r="J3612" s="1" t="str">
        <v>Gujrat</v>
      </c>
      <c r="K3612" s="1">
        <v>0</v>
      </c>
      <c r="L3612" s="1"/>
      <c r="M3612" s="1">
        <f t="shared" si="177"/>
        <v>7700</v>
      </c>
      <c r="N3612" s="1">
        <f t="shared" si="178"/>
        <v>7700</v>
      </c>
      <c r="O3612" s="1">
        <f t="shared" si="179"/>
        <v>0</v>
      </c>
    </row>
    <row r="3613" spans="1:15" x14ac:dyDescent="0.25">
      <c r="A3613" s="1" t="str">
        <v>BioLegend</v>
      </c>
      <c r="B3613" s="1">
        <v>17001.599999999999</v>
      </c>
      <c r="C3613" s="1" t="str">
        <v>EED119933</v>
      </c>
      <c r="D3613" s="2">
        <v>45941</v>
      </c>
      <c r="E3613" s="2">
        <v>45948</v>
      </c>
      <c r="F3613" s="1">
        <v>426803</v>
      </c>
      <c r="G3613" s="1">
        <v>1</v>
      </c>
      <c r="H3613" s="1">
        <v>1</v>
      </c>
      <c r="I3613" s="1">
        <v>0</v>
      </c>
      <c r="J3613" s="1" t="str">
        <v>Pune</v>
      </c>
      <c r="K3613" s="1">
        <v>0</v>
      </c>
      <c r="L3613" s="1"/>
      <c r="M3613" s="1">
        <f t="shared" si="177"/>
        <v>17001.599999999999</v>
      </c>
      <c r="N3613" s="1">
        <f t="shared" si="178"/>
        <v>17001.599999999999</v>
      </c>
      <c r="O3613" s="1">
        <f t="shared" si="179"/>
        <v>0</v>
      </c>
    </row>
    <row r="3614" spans="1:15" x14ac:dyDescent="0.25">
      <c r="A3614" s="1" t="str">
        <v>BioLegend</v>
      </c>
      <c r="B3614" s="1">
        <v>13921.599999999999</v>
      </c>
      <c r="C3614" s="1" t="str">
        <v>EED119933</v>
      </c>
      <c r="D3614" s="2">
        <v>45941</v>
      </c>
      <c r="E3614" s="2">
        <v>45948</v>
      </c>
      <c r="F3614" s="1">
        <v>505008</v>
      </c>
      <c r="G3614" s="1">
        <v>1</v>
      </c>
      <c r="H3614" s="1">
        <v>1</v>
      </c>
      <c r="I3614" s="1">
        <v>0</v>
      </c>
      <c r="J3614" s="1" t="str">
        <v>Hyderabad</v>
      </c>
      <c r="K3614" s="1">
        <v>0</v>
      </c>
      <c r="L3614" s="1"/>
      <c r="M3614" s="1">
        <f t="shared" si="177"/>
        <v>13921.599999999999</v>
      </c>
      <c r="N3614" s="1">
        <f t="shared" si="178"/>
        <v>13921.599999999999</v>
      </c>
      <c r="O3614" s="1">
        <f t="shared" si="179"/>
        <v>0</v>
      </c>
    </row>
    <row r="3615" spans="1:15" x14ac:dyDescent="0.25">
      <c r="A3615" s="1" t="str">
        <v>BioLegend</v>
      </c>
      <c r="B3615" s="1">
        <v>9055.2000000000007</v>
      </c>
      <c r="C3615" s="1" t="str">
        <v>EED119933</v>
      </c>
      <c r="D3615" s="2">
        <v>45941</v>
      </c>
      <c r="E3615" s="2">
        <v>45948</v>
      </c>
      <c r="F3615" s="1">
        <v>570204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9055.2000000000007</v>
      </c>
      <c r="N3615" s="1">
        <f t="shared" si="178"/>
        <v>9055.2000000000007</v>
      </c>
      <c r="O3615" s="1">
        <f t="shared" si="179"/>
        <v>0</v>
      </c>
    </row>
    <row r="3616" spans="1:15" x14ac:dyDescent="0.25">
      <c r="A3616" s="1" t="str">
        <v>BioLegend</v>
      </c>
      <c r="B3616" s="1">
        <v>14106.400000000001</v>
      </c>
      <c r="C3616" s="1" t="str">
        <v>EED119933</v>
      </c>
      <c r="D3616" s="2">
        <v>45941</v>
      </c>
      <c r="E3616" s="2">
        <v>45948</v>
      </c>
      <c r="F3616" s="1">
        <v>575306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14106.400000000001</v>
      </c>
      <c r="N3616" s="1">
        <f t="shared" si="178"/>
        <v>14106.400000000001</v>
      </c>
      <c r="O3616" s="1">
        <f t="shared" si="179"/>
        <v>0</v>
      </c>
    </row>
    <row r="3617" spans="1:15" x14ac:dyDescent="0.25">
      <c r="A3617" s="1" t="str">
        <v>BioLegend</v>
      </c>
      <c r="B3617" s="1">
        <v>22792</v>
      </c>
      <c r="C3617" s="1" t="str">
        <v>EED119933</v>
      </c>
      <c r="D3617" s="2">
        <v>45941</v>
      </c>
      <c r="E3617" s="2">
        <v>45948</v>
      </c>
      <c r="F3617" s="1">
        <v>626812</v>
      </c>
      <c r="G3617" s="1">
        <v>8</v>
      </c>
      <c r="H3617" s="1">
        <v>8</v>
      </c>
      <c r="I3617" s="1">
        <v>0</v>
      </c>
      <c r="J3617" s="1" t="str">
        <v>Banglore</v>
      </c>
      <c r="K3617" s="1">
        <v>0</v>
      </c>
      <c r="L3617" s="1"/>
      <c r="M3617" s="1">
        <f t="shared" si="177"/>
        <v>182336</v>
      </c>
      <c r="N3617" s="1">
        <f t="shared" si="178"/>
        <v>182336</v>
      </c>
      <c r="O3617" s="1">
        <f t="shared" si="179"/>
        <v>0</v>
      </c>
    </row>
    <row r="3618" spans="1:15" x14ac:dyDescent="0.25">
      <c r="A3618" s="1" t="str">
        <v>BioLegend</v>
      </c>
      <c r="B3618" s="1">
        <v>9794.4</v>
      </c>
      <c r="C3618" s="1" t="str">
        <v>EED119933</v>
      </c>
      <c r="D3618" s="2">
        <v>45941</v>
      </c>
      <c r="E3618" s="2">
        <v>45948</v>
      </c>
      <c r="F3618" s="1">
        <v>633603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9794.4</v>
      </c>
      <c r="N3618" s="1">
        <f t="shared" si="178"/>
        <v>9794.4</v>
      </c>
      <c r="O3618" s="1">
        <f t="shared" si="179"/>
        <v>0</v>
      </c>
    </row>
    <row r="3619" spans="1:15" x14ac:dyDescent="0.25">
      <c r="A3619" s="1" t="str">
        <v>BioLegend</v>
      </c>
      <c r="B3619" s="1">
        <v>11950.400000000001</v>
      </c>
      <c r="C3619" s="1" t="str">
        <v>EED119933</v>
      </c>
      <c r="D3619" s="2">
        <v>45941</v>
      </c>
      <c r="E3619" s="2">
        <v>45948</v>
      </c>
      <c r="F3619" s="1">
        <v>640906</v>
      </c>
      <c r="G3619" s="1">
        <v>1</v>
      </c>
      <c r="H3619" s="1">
        <v>1</v>
      </c>
      <c r="I3619" s="1">
        <v>0</v>
      </c>
      <c r="J3619" s="1" t="str">
        <v>Delhi</v>
      </c>
      <c r="K3619" s="1">
        <v>0</v>
      </c>
      <c r="L3619" s="1"/>
      <c r="M3619" s="1">
        <f t="shared" si="177"/>
        <v>11950.400000000001</v>
      </c>
      <c r="N3619" s="1">
        <f t="shared" si="178"/>
        <v>11950.400000000001</v>
      </c>
      <c r="O3619" s="1">
        <f t="shared" si="179"/>
        <v>0</v>
      </c>
    </row>
    <row r="3620" spans="1:15" x14ac:dyDescent="0.25">
      <c r="A3620" s="1" t="str">
        <v>BioLegend</v>
      </c>
      <c r="B3620" s="1">
        <v>15584.8</v>
      </c>
      <c r="C3620" s="1" t="str">
        <v>EED119933</v>
      </c>
      <c r="D3620" s="2">
        <v>45941</v>
      </c>
      <c r="E3620" s="2">
        <v>45948</v>
      </c>
      <c r="F3620" s="1">
        <v>640914</v>
      </c>
      <c r="G3620" s="1">
        <v>1</v>
      </c>
      <c r="H3620" s="1">
        <v>1</v>
      </c>
      <c r="I3620" s="1">
        <v>0</v>
      </c>
      <c r="J3620" s="1" t="str">
        <v>Delhi</v>
      </c>
      <c r="K3620" s="1">
        <v>0</v>
      </c>
      <c r="L3620" s="1"/>
      <c r="M3620" s="1">
        <f t="shared" si="177"/>
        <v>15584.8</v>
      </c>
      <c r="N3620" s="1">
        <f t="shared" si="178"/>
        <v>15584.8</v>
      </c>
      <c r="O3620" s="1">
        <f t="shared" si="179"/>
        <v>0</v>
      </c>
    </row>
    <row r="3621" spans="1:15" x14ac:dyDescent="0.25">
      <c r="A3621" s="1" t="str">
        <v>BioLegend</v>
      </c>
      <c r="B3621" s="1">
        <v>15584.8</v>
      </c>
      <c r="C3621" s="1" t="str">
        <v>EED119933</v>
      </c>
      <c r="D3621" s="2">
        <v>45941</v>
      </c>
      <c r="E3621" s="2">
        <v>45948</v>
      </c>
      <c r="F3621" s="1">
        <v>640914</v>
      </c>
      <c r="G3621" s="1">
        <v>1</v>
      </c>
      <c r="H3621" s="1">
        <v>1</v>
      </c>
      <c r="I3621" s="1">
        <v>0</v>
      </c>
      <c r="J3621" s="1" t="str">
        <v>Gujrat</v>
      </c>
      <c r="K3621" s="1">
        <v>0</v>
      </c>
      <c r="L3621" s="1"/>
      <c r="M3621" s="1">
        <f t="shared" si="177"/>
        <v>15584.8</v>
      </c>
      <c r="N3621" s="1">
        <f t="shared" si="178"/>
        <v>15584.8</v>
      </c>
      <c r="O3621" s="1">
        <f t="shared" si="179"/>
        <v>0</v>
      </c>
    </row>
    <row r="3622" spans="1:15" x14ac:dyDescent="0.25">
      <c r="A3622" s="1" t="str">
        <v>BioLegend</v>
      </c>
      <c r="B3622" s="1">
        <v>108477.6</v>
      </c>
      <c r="C3622" s="1" t="str">
        <v>EED119933</v>
      </c>
      <c r="D3622" s="2">
        <v>45941</v>
      </c>
      <c r="E3622" s="2">
        <v>45948</v>
      </c>
      <c r="F3622" s="1">
        <v>740809</v>
      </c>
      <c r="G3622" s="1">
        <v>1</v>
      </c>
      <c r="H3622" s="1">
        <v>1</v>
      </c>
      <c r="I3622" s="1">
        <v>0</v>
      </c>
      <c r="J3622" s="1" t="str">
        <v>Telangana</v>
      </c>
      <c r="K3622" s="1">
        <v>0</v>
      </c>
      <c r="L3622" s="1"/>
      <c r="M3622" s="1">
        <f t="shared" si="177"/>
        <v>108477.6</v>
      </c>
      <c r="N3622" s="1">
        <f t="shared" si="178"/>
        <v>108477.6</v>
      </c>
      <c r="O3622" s="1">
        <f t="shared" si="179"/>
        <v>0</v>
      </c>
    </row>
    <row r="3623" spans="1:15" x14ac:dyDescent="0.25">
      <c r="A3623" s="1" t="str">
        <v>BOSTER</v>
      </c>
      <c r="B3623" s="1">
        <v>32560</v>
      </c>
      <c r="C3623" s="1">
        <v>66753</v>
      </c>
      <c r="D3623" s="2">
        <v>45944</v>
      </c>
      <c r="E3623" s="2">
        <v>45948</v>
      </c>
      <c r="F3623" s="1" t="str">
        <v>M00202S232</v>
      </c>
      <c r="G3623" s="1">
        <v>2</v>
      </c>
      <c r="H3623" s="1">
        <v>2</v>
      </c>
      <c r="I3623" s="1">
        <v>0</v>
      </c>
      <c r="J3623" s="1" t="str">
        <v>Banglore</v>
      </c>
      <c r="K3623" s="1">
        <v>0</v>
      </c>
      <c r="L3623" s="1"/>
      <c r="M3623" s="1">
        <f t="shared" si="177"/>
        <v>65120</v>
      </c>
      <c r="N3623" s="1">
        <f t="shared" si="178"/>
        <v>65120</v>
      </c>
      <c r="O3623" s="1">
        <f t="shared" si="179"/>
        <v>0</v>
      </c>
    </row>
    <row r="3624" spans="1:15" x14ac:dyDescent="0.25">
      <c r="A3624" s="1" t="str">
        <v>BOSTER</v>
      </c>
      <c r="B3624" s="1">
        <v>41360</v>
      </c>
      <c r="C3624" s="1">
        <v>66753</v>
      </c>
      <c r="D3624" s="2">
        <v>45944</v>
      </c>
      <c r="E3624" s="2">
        <v>45948</v>
      </c>
      <c r="F3624" s="1" t="str">
        <v>DZ01398-1</v>
      </c>
      <c r="G3624" s="1">
        <v>1</v>
      </c>
      <c r="H3624" s="1">
        <v>1</v>
      </c>
      <c r="I3624" s="1">
        <v>0</v>
      </c>
      <c r="J3624" s="1" t="str">
        <v>Pune</v>
      </c>
      <c r="K3624" s="1">
        <v>0</v>
      </c>
      <c r="L3624" s="1"/>
      <c r="M3624" s="1">
        <f t="shared" si="177"/>
        <v>41360</v>
      </c>
      <c r="N3624" s="1">
        <f t="shared" si="178"/>
        <v>41360</v>
      </c>
      <c r="O3624" s="1">
        <f t="shared" si="179"/>
        <v>0</v>
      </c>
    </row>
    <row r="3625" spans="1:15" x14ac:dyDescent="0.25">
      <c r="A3625" s="1" t="str">
        <v>ABCEPTA</v>
      </c>
      <c r="B3625" s="1">
        <v>29700</v>
      </c>
      <c r="C3625" s="1" t="str">
        <v>IN36844</v>
      </c>
      <c r="D3625" s="2">
        <v>45947</v>
      </c>
      <c r="E3625" s="2">
        <v>45954</v>
      </c>
      <c r="F3625" s="1" t="str">
        <v>SM1000A</v>
      </c>
      <c r="G3625" s="1">
        <v>3</v>
      </c>
      <c r="H3625" s="1">
        <v>3</v>
      </c>
      <c r="I3625" s="1">
        <v>0</v>
      </c>
      <c r="J3625" s="1" t="str">
        <v>Delhi</v>
      </c>
      <c r="K3625" s="1">
        <v>0</v>
      </c>
      <c r="L3625" s="1"/>
      <c r="M3625" s="1">
        <f t="shared" si="177"/>
        <v>89100</v>
      </c>
      <c r="N3625" s="1">
        <f t="shared" si="178"/>
        <v>89100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AF6242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AF0836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AF6456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AF6319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AF6290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11000</v>
      </c>
      <c r="C3631" s="1" t="str">
        <v>251011IN-BI</v>
      </c>
      <c r="D3631" s="2">
        <v>45941</v>
      </c>
      <c r="E3631" s="2">
        <v>45954</v>
      </c>
      <c r="F3631" s="1" t="str">
        <v>AF5161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11000</v>
      </c>
      <c r="N3631" s="1">
        <f t="shared" si="181"/>
        <v>11000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AF0639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AF0016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DF6148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AF2006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DF6252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DF7438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AF5103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AF6214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AF6461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AF3461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AFFINITY</v>
      </c>
      <c r="B3642" s="1">
        <v>12320</v>
      </c>
      <c r="C3642" s="1" t="str">
        <v>251011IN-BI</v>
      </c>
      <c r="D3642" s="2">
        <v>45941</v>
      </c>
      <c r="E3642" s="2">
        <v>45954</v>
      </c>
      <c r="F3642" s="1" t="str">
        <v>AF2398</v>
      </c>
      <c r="G3642" s="1">
        <v>1</v>
      </c>
      <c r="H3642" s="1">
        <v>1</v>
      </c>
      <c r="I3642" s="1">
        <v>0</v>
      </c>
      <c r="J3642" s="1" t="str">
        <v>Odisha</v>
      </c>
      <c r="K3642" s="1">
        <v>0</v>
      </c>
      <c r="L3642" s="1"/>
      <c r="M3642" s="1">
        <f t="shared" si="180"/>
        <v>12320</v>
      </c>
      <c r="N3642" s="1">
        <f t="shared" si="181"/>
        <v>12320</v>
      </c>
      <c r="O3642" s="1">
        <f t="shared" si="182"/>
        <v>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11</v>
      </c>
      <c r="H3643" s="1">
        <v>11</v>
      </c>
      <c r="I3643" s="1">
        <v>0</v>
      </c>
      <c r="J3643" s="1" t="str">
        <v>Delhi</v>
      </c>
      <c r="K3643" s="1">
        <v>0</v>
      </c>
      <c r="L3643" s="1"/>
      <c r="M3643" s="1">
        <f t="shared" si="180"/>
        <v>12100</v>
      </c>
      <c r="N3643" s="1">
        <f t="shared" si="181"/>
        <v>12100</v>
      </c>
      <c r="O3643" s="1">
        <f t="shared" si="182"/>
        <v>0</v>
      </c>
    </row>
    <row r="3644" spans="1:15" x14ac:dyDescent="0.25">
      <c r="A3644" s="1" t="str">
        <v>MP BIO</v>
      </c>
      <c r="B3644" s="1">
        <v>1100</v>
      </c>
      <c r="C3644" s="1" t="str">
        <v>MP/L2526/327</v>
      </c>
      <c r="D3644" s="2">
        <v>45946</v>
      </c>
      <c r="E3644" s="2">
        <v>45954</v>
      </c>
      <c r="F3644" s="1">
        <v>1261254</v>
      </c>
      <c r="G3644" s="1">
        <v>2</v>
      </c>
      <c r="H3644" s="1">
        <v>2</v>
      </c>
      <c r="I3644" s="1">
        <v>0</v>
      </c>
      <c r="J3644" s="1" t="str">
        <v>Delhi</v>
      </c>
      <c r="K3644" s="1" t="str">
        <v>STOCK</v>
      </c>
      <c r="L3644" s="1"/>
      <c r="M3644" s="1">
        <f t="shared" si="180"/>
        <v>2200</v>
      </c>
      <c r="N3644" s="1">
        <f t="shared" si="181"/>
        <v>2200</v>
      </c>
      <c r="O3644" s="1">
        <f t="shared" si="182"/>
        <v>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</v>
      </c>
      <c r="H3645" s="1">
        <v>0</v>
      </c>
      <c r="I3645" s="1">
        <v>1</v>
      </c>
      <c r="J3645" s="1" t="str">
        <v>STOCK</v>
      </c>
      <c r="K3645" s="1" t="str">
        <v>STOCK</v>
      </c>
      <c r="L3645" s="1"/>
      <c r="M3645" s="1">
        <f t="shared" si="180"/>
        <v>1100</v>
      </c>
      <c r="N3645" s="1">
        <f t="shared" si="181"/>
        <v>0</v>
      </c>
      <c r="O3645" s="1">
        <f t="shared" si="182"/>
        <v>1100</v>
      </c>
    </row>
    <row r="3646" spans="1:15" x14ac:dyDescent="0.25">
      <c r="A3646" s="1" t="str">
        <v>MP BIO</v>
      </c>
      <c r="B3646" s="1">
        <v>1100</v>
      </c>
      <c r="C3646" s="1" t="str">
        <v>MP/L2526/327</v>
      </c>
      <c r="D3646" s="2">
        <v>45946</v>
      </c>
      <c r="E3646" s="2">
        <v>45954</v>
      </c>
      <c r="F3646" s="1">
        <v>1261254</v>
      </c>
      <c r="G3646" s="1">
        <v>1</v>
      </c>
      <c r="H3646" s="1">
        <v>1</v>
      </c>
      <c r="I3646" s="1">
        <v>0</v>
      </c>
      <c r="J3646" s="1" t="str">
        <v>FOR DEMO</v>
      </c>
      <c r="K3646" s="1">
        <v>0</v>
      </c>
      <c r="L3646" s="1"/>
      <c r="M3646" s="1">
        <f t="shared" si="180"/>
        <v>1100</v>
      </c>
      <c r="N3646" s="1">
        <f t="shared" si="181"/>
        <v>1100</v>
      </c>
      <c r="O3646" s="1">
        <f t="shared" si="182"/>
        <v>0</v>
      </c>
    </row>
    <row r="3647" spans="1:15" x14ac:dyDescent="0.25">
      <c r="A3647" s="1" t="str">
        <v>MP BIO</v>
      </c>
      <c r="B3647" s="1">
        <v>9550.5</v>
      </c>
      <c r="C3647" s="1" t="str">
        <v>MP/LS/25-26/1508</v>
      </c>
      <c r="D3647" s="2">
        <v>45946</v>
      </c>
      <c r="E3647" s="2">
        <v>45954</v>
      </c>
      <c r="F3647" s="1">
        <v>194825</v>
      </c>
      <c r="G3647" s="1">
        <v>2</v>
      </c>
      <c r="H3647" s="1">
        <v>2</v>
      </c>
      <c r="I3647" s="1">
        <v>0</v>
      </c>
      <c r="J3647" s="1" t="str">
        <v>Delhi</v>
      </c>
      <c r="K3647" s="1">
        <v>0</v>
      </c>
      <c r="L3647" s="1"/>
      <c r="M3647" s="1">
        <f t="shared" si="180"/>
        <v>19101</v>
      </c>
      <c r="N3647" s="1">
        <f t="shared" si="181"/>
        <v>19101</v>
      </c>
      <c r="O3647" s="1">
        <f t="shared" si="182"/>
        <v>0</v>
      </c>
    </row>
    <row r="3648" spans="1:15" x14ac:dyDescent="0.25">
      <c r="A3648" s="1" t="str">
        <v>MyBiosource</v>
      </c>
      <c r="B3648" s="1">
        <v>39644</v>
      </c>
      <c r="C3648" s="1" t="str">
        <v>922429A</v>
      </c>
      <c r="D3648" s="2">
        <v>45951</v>
      </c>
      <c r="E3648" s="2">
        <v>45954</v>
      </c>
      <c r="F3648" s="1" t="str">
        <v>MBS762108</v>
      </c>
      <c r="G3648" s="1">
        <v>1</v>
      </c>
      <c r="H3648" s="1">
        <v>1</v>
      </c>
      <c r="I3648" s="1">
        <v>0</v>
      </c>
      <c r="J3648" s="1" t="str">
        <v>JAIPUR</v>
      </c>
      <c r="K3648" s="1">
        <v>0</v>
      </c>
      <c r="L3648" s="1"/>
      <c r="M3648" s="1">
        <f t="shared" si="180"/>
        <v>39644</v>
      </c>
      <c r="N3648" s="1">
        <f t="shared" si="181"/>
        <v>39644</v>
      </c>
      <c r="O3648" s="1">
        <f t="shared" si="182"/>
        <v>0</v>
      </c>
    </row>
    <row r="3649" spans="1:15" x14ac:dyDescent="0.25">
      <c r="A3649" s="1" t="str">
        <v>MyBiosource</v>
      </c>
      <c r="B3649" s="1">
        <v>27676</v>
      </c>
      <c r="C3649" s="1">
        <v>922572</v>
      </c>
      <c r="D3649" s="2">
        <v>45951</v>
      </c>
      <c r="E3649" s="2">
        <v>45954</v>
      </c>
      <c r="F3649" s="1" t="str">
        <v>MBS8566720</v>
      </c>
      <c r="G3649" s="1">
        <v>1</v>
      </c>
      <c r="H3649" s="1">
        <v>1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27676</v>
      </c>
      <c r="N3649" s="1">
        <f t="shared" si="181"/>
        <v>27676</v>
      </c>
      <c r="O3649" s="1">
        <f t="shared" si="182"/>
        <v>0</v>
      </c>
    </row>
    <row r="3650" spans="1:15" x14ac:dyDescent="0.25">
      <c r="A3650" s="1" t="str">
        <v>MyBiosource</v>
      </c>
      <c r="B3650" s="1">
        <v>34782</v>
      </c>
      <c r="C3650" s="1">
        <v>922601</v>
      </c>
      <c r="D3650" s="2">
        <v>45951</v>
      </c>
      <c r="E3650" s="2">
        <v>45954</v>
      </c>
      <c r="F3650" s="1" t="str">
        <v>MBS2601236</v>
      </c>
      <c r="G3650" s="1">
        <v>1</v>
      </c>
      <c r="H3650" s="1">
        <v>1</v>
      </c>
      <c r="I3650" s="1">
        <v>0</v>
      </c>
      <c r="J3650" s="1" t="str">
        <v>Kolkata</v>
      </c>
      <c r="K3650" s="1">
        <v>0</v>
      </c>
      <c r="L3650" s="1"/>
      <c r="M3650" s="1">
        <f t="shared" si="180"/>
        <v>34782</v>
      </c>
      <c r="N3650" s="1">
        <f t="shared" si="181"/>
        <v>34782</v>
      </c>
      <c r="O3650" s="1">
        <f t="shared" si="182"/>
        <v>0</v>
      </c>
    </row>
    <row r="3651" spans="1:15" x14ac:dyDescent="0.25">
      <c r="A3651" s="1" t="str">
        <v>US BIOLOGICAL</v>
      </c>
      <c r="B3651" s="1">
        <v>60544</v>
      </c>
      <c r="C3651" s="1">
        <v>195821</v>
      </c>
      <c r="D3651" s="2">
        <v>45951</v>
      </c>
      <c r="E3651" s="2">
        <v>45954</v>
      </c>
      <c r="F3651" s="1" t="str">
        <v>Z1000</v>
      </c>
      <c r="G3651" s="1">
        <v>1</v>
      </c>
      <c r="H3651" s="1">
        <v>1</v>
      </c>
      <c r="I3651" s="1">
        <v>0</v>
      </c>
      <c r="J3651" s="1" t="str">
        <v>Banglore</v>
      </c>
      <c r="K3651" s="1">
        <v>0</v>
      </c>
      <c r="L3651" s="1"/>
      <c r="M3651" s="1">
        <f t="shared" si="180"/>
        <v>60544</v>
      </c>
      <c r="N3651" s="1">
        <f t="shared" si="181"/>
        <v>60544</v>
      </c>
      <c r="O3651" s="1">
        <f t="shared" si="182"/>
        <v>0</v>
      </c>
    </row>
    <row r="3652" spans="1:15" x14ac:dyDescent="0.25">
      <c r="A3652" s="1" t="str">
        <v>US BIOLOGICAL</v>
      </c>
      <c r="B3652" s="1">
        <v>7832</v>
      </c>
      <c r="C3652" s="1">
        <v>195821</v>
      </c>
      <c r="D3652" s="2">
        <v>45951</v>
      </c>
      <c r="E3652" s="2">
        <v>45954</v>
      </c>
      <c r="F3652" s="1" t="str">
        <v>E2205-01</v>
      </c>
      <c r="G3652" s="1">
        <v>1</v>
      </c>
      <c r="H3652" s="1">
        <v>1</v>
      </c>
      <c r="I3652" s="1">
        <v>0</v>
      </c>
      <c r="J3652" s="1" t="str">
        <v>Banglore</v>
      </c>
      <c r="K3652" s="1">
        <v>0</v>
      </c>
      <c r="L3652" s="1"/>
      <c r="M3652" s="1">
        <f t="shared" si="180"/>
        <v>7832</v>
      </c>
      <c r="N3652" s="1">
        <f t="shared" si="181"/>
        <v>7832</v>
      </c>
      <c r="O3652" s="1">
        <f t="shared" si="182"/>
        <v>0</v>
      </c>
    </row>
    <row r="3653" spans="1:15" x14ac:dyDescent="0.25">
      <c r="A3653" s="1" t="str">
        <v>sartorius</v>
      </c>
      <c r="B3653" s="1">
        <v>28000</v>
      </c>
      <c r="C3653" s="1" t="str">
        <v>251519302848</v>
      </c>
      <c r="D3653" s="2">
        <v>45944</v>
      </c>
      <c r="E3653" s="2">
        <v>45955</v>
      </c>
      <c r="F3653" s="1" t="str">
        <v>LH-729120</v>
      </c>
      <c r="G3653" s="1">
        <v>1</v>
      </c>
      <c r="H3653" s="1">
        <v>1</v>
      </c>
      <c r="I3653" s="1">
        <v>0</v>
      </c>
      <c r="J3653" s="1" t="str">
        <v>Delhi</v>
      </c>
      <c r="K3653" s="1">
        <v>0</v>
      </c>
      <c r="L3653" s="1"/>
      <c r="M3653" s="1">
        <f t="shared" si="180"/>
        <v>28000</v>
      </c>
      <c r="N3653" s="1">
        <f t="shared" si="181"/>
        <v>28000</v>
      </c>
      <c r="O3653" s="1">
        <f t="shared" si="182"/>
        <v>0</v>
      </c>
    </row>
    <row r="3654" spans="1:15" x14ac:dyDescent="0.25">
      <c r="A3654" s="1" t="str">
        <v>sartorius</v>
      </c>
      <c r="B3654" s="1">
        <v>28000</v>
      </c>
      <c r="C3654" s="1" t="str">
        <v>251519302848</v>
      </c>
      <c r="D3654" s="2">
        <v>45944</v>
      </c>
      <c r="E3654" s="2">
        <v>45955</v>
      </c>
      <c r="F3654" s="1" t="str">
        <v>LH-729140</v>
      </c>
      <c r="G3654" s="1">
        <v>1</v>
      </c>
      <c r="H3654" s="1">
        <v>1</v>
      </c>
      <c r="I3654" s="1">
        <v>0</v>
      </c>
      <c r="J3654" s="1" t="str">
        <v>Delhi</v>
      </c>
      <c r="K3654" s="1">
        <v>0</v>
      </c>
      <c r="L3654" s="1"/>
      <c r="M3654" s="1">
        <f t="shared" si="180"/>
        <v>28000</v>
      </c>
      <c r="N3654" s="1">
        <f t="shared" si="181"/>
        <v>28000</v>
      </c>
      <c r="O3654" s="1">
        <f t="shared" si="182"/>
        <v>0</v>
      </c>
    </row>
    <row r="3655" spans="1:15" x14ac:dyDescent="0.25">
      <c r="A3655" s="1" t="str">
        <v>BETHYL</v>
      </c>
      <c r="B3655" s="1">
        <v>7823.2000000000007</v>
      </c>
      <c r="C3655" s="1">
        <v>90233394</v>
      </c>
      <c r="D3655" s="2">
        <v>45954</v>
      </c>
      <c r="E3655" s="2">
        <v>45957</v>
      </c>
      <c r="F3655" s="1" t="str">
        <v>A60-11P</v>
      </c>
      <c r="G3655" s="1">
        <v>1</v>
      </c>
      <c r="H3655" s="1">
        <v>1</v>
      </c>
      <c r="I3655" s="1">
        <v>0</v>
      </c>
      <c r="J3655" s="1" t="str">
        <v>Bhopal</v>
      </c>
      <c r="K3655" s="1">
        <v>0</v>
      </c>
      <c r="L3655" s="1"/>
      <c r="M3655" s="1">
        <f t="shared" si="180"/>
        <v>7823.2000000000007</v>
      </c>
      <c r="N3655" s="1">
        <f t="shared" si="181"/>
        <v>7823.2000000000007</v>
      </c>
      <c r="O3655" s="1">
        <f t="shared" si="182"/>
        <v>0</v>
      </c>
    </row>
    <row r="3656" spans="1:15" x14ac:dyDescent="0.25">
      <c r="A3656" s="1" t="str">
        <v>BIOXCELL</v>
      </c>
      <c r="B3656" s="1">
        <v>26664</v>
      </c>
      <c r="C3656" s="1">
        <v>180800</v>
      </c>
      <c r="D3656" s="2">
        <v>45952</v>
      </c>
      <c r="E3656" s="2">
        <v>45957</v>
      </c>
      <c r="F3656" s="1" t="str">
        <v>BE0297</v>
      </c>
      <c r="G3656" s="1">
        <v>1</v>
      </c>
      <c r="H3656" s="1">
        <v>1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26664</v>
      </c>
      <c r="N3656" s="1">
        <f t="shared" si="181"/>
        <v>26664</v>
      </c>
      <c r="O3656" s="1">
        <f t="shared" si="182"/>
        <v>0</v>
      </c>
    </row>
    <row r="3657" spans="1:15" x14ac:dyDescent="0.25">
      <c r="A3657" s="1" t="str">
        <v>BIOXCELL</v>
      </c>
      <c r="B3657" s="1">
        <v>51392</v>
      </c>
      <c r="C3657" s="1">
        <v>180800</v>
      </c>
      <c r="D3657" s="2">
        <v>45952</v>
      </c>
      <c r="E3657" s="2">
        <v>45957</v>
      </c>
      <c r="F3657" s="1" t="str">
        <v>CP147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102784</v>
      </c>
      <c r="N3657" s="1">
        <f t="shared" si="181"/>
        <v>102784</v>
      </c>
      <c r="O3657" s="1">
        <f t="shared" si="182"/>
        <v>0</v>
      </c>
    </row>
    <row r="3658" spans="1:15" x14ac:dyDescent="0.25">
      <c r="A3658" s="1" t="str">
        <v>Cytoskeleton</v>
      </c>
      <c r="B3658" s="1">
        <v>11916.08</v>
      </c>
      <c r="C3658" s="1">
        <v>21506</v>
      </c>
      <c r="D3658" s="2">
        <v>45954</v>
      </c>
      <c r="E3658" s="2">
        <v>45957</v>
      </c>
      <c r="F3658" s="1" t="str">
        <v>ADV02-A</v>
      </c>
      <c r="G3658" s="1">
        <v>1</v>
      </c>
      <c r="H3658" s="1">
        <v>1</v>
      </c>
      <c r="I3658" s="1">
        <v>0</v>
      </c>
      <c r="J3658" s="1" t="str">
        <v>Hyderabad</v>
      </c>
      <c r="K3658" s="1">
        <v>0</v>
      </c>
      <c r="L3658" s="1"/>
      <c r="M3658" s="1">
        <f t="shared" si="180"/>
        <v>11916.08</v>
      </c>
      <c r="N3658" s="1">
        <f t="shared" si="181"/>
        <v>11916.08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100213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9926.4</v>
      </c>
      <c r="N3659" s="1">
        <f t="shared" si="181"/>
        <v>9926.4</v>
      </c>
      <c r="O3659" s="1">
        <f t="shared" si="182"/>
        <v>0</v>
      </c>
    </row>
    <row r="3660" spans="1:15" x14ac:dyDescent="0.25">
      <c r="A3660" s="1" t="str">
        <v>BioLegend</v>
      </c>
      <c r="B3660" s="1">
        <v>1320</v>
      </c>
      <c r="C3660" s="1" t="str">
        <v>EED120223</v>
      </c>
      <c r="D3660" s="2">
        <v>45951</v>
      </c>
      <c r="E3660" s="2">
        <v>45958</v>
      </c>
      <c r="F3660" s="1">
        <v>100407</v>
      </c>
      <c r="G3660" s="1">
        <v>2</v>
      </c>
      <c r="H3660" s="1">
        <v>2</v>
      </c>
      <c r="I3660" s="1">
        <v>0</v>
      </c>
      <c r="J3660" s="1" t="str">
        <v>Banglore</v>
      </c>
      <c r="K3660" s="1">
        <v>0</v>
      </c>
      <c r="L3660" s="1"/>
      <c r="M3660" s="1">
        <f t="shared" si="180"/>
        <v>2640</v>
      </c>
      <c r="N3660" s="1">
        <f t="shared" si="181"/>
        <v>2640</v>
      </c>
      <c r="O3660" s="1">
        <f t="shared" si="182"/>
        <v>0</v>
      </c>
    </row>
    <row r="3661" spans="1:15" x14ac:dyDescent="0.25">
      <c r="A3661" s="1" t="str">
        <v>BioLegend</v>
      </c>
      <c r="B3661" s="1">
        <v>3590.3999999999996</v>
      </c>
      <c r="C3661" s="1" t="str">
        <v>EED120223</v>
      </c>
      <c r="D3661" s="2">
        <v>45951</v>
      </c>
      <c r="E3661" s="2">
        <v>45958</v>
      </c>
      <c r="F3661" s="1">
        <v>100721</v>
      </c>
      <c r="G3661" s="1">
        <v>2</v>
      </c>
      <c r="H3661" s="1">
        <v>2</v>
      </c>
      <c r="I3661" s="1">
        <v>0</v>
      </c>
      <c r="J3661" s="1" t="str">
        <v>Banglore</v>
      </c>
      <c r="K3661" s="1">
        <v>0</v>
      </c>
      <c r="L3661" s="1"/>
      <c r="M3661" s="1">
        <f t="shared" si="180"/>
        <v>7180.7999999999993</v>
      </c>
      <c r="N3661" s="1">
        <f t="shared" si="181"/>
        <v>7180.7999999999993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4963.2</v>
      </c>
      <c r="C3662" s="1" t="str">
        <v>EED120223</v>
      </c>
      <c r="D3662" s="2">
        <v>45951</v>
      </c>
      <c r="E3662" s="2">
        <v>45958</v>
      </c>
      <c r="F3662" s="1">
        <v>100729</v>
      </c>
      <c r="G3662" s="1">
        <v>1</v>
      </c>
      <c r="H3662" s="1">
        <v>1</v>
      </c>
      <c r="I3662" s="1">
        <v>0</v>
      </c>
      <c r="J3662" s="1" t="str">
        <v>Noida</v>
      </c>
      <c r="K3662" s="1">
        <v>0</v>
      </c>
      <c r="L3662" s="1"/>
      <c r="M3662" s="1">
        <f t="shared" si="180"/>
        <v>4963.2</v>
      </c>
      <c r="N3662" s="1">
        <f t="shared" si="181"/>
        <v>4963.2</v>
      </c>
      <c r="O3662" s="1">
        <f t="shared" si="182"/>
        <v>0</v>
      </c>
    </row>
    <row r="3663" spans="1:15" x14ac:dyDescent="0.25">
      <c r="A3663" s="1" t="str">
        <v>BioLegend</v>
      </c>
      <c r="B3663" s="1">
        <v>13921.599999999999</v>
      </c>
      <c r="C3663" s="1" t="str">
        <v>EED120223</v>
      </c>
      <c r="D3663" s="2">
        <v>45951</v>
      </c>
      <c r="E3663" s="2">
        <v>45958</v>
      </c>
      <c r="F3663" s="1">
        <v>102037</v>
      </c>
      <c r="G3663" s="1">
        <v>1</v>
      </c>
      <c r="H3663" s="1">
        <v>1</v>
      </c>
      <c r="I3663" s="1">
        <v>0</v>
      </c>
      <c r="J3663" s="1" t="str">
        <v>Noida</v>
      </c>
      <c r="K3663" s="1">
        <v>0</v>
      </c>
      <c r="L3663" s="1"/>
      <c r="M3663" s="1">
        <f t="shared" si="180"/>
        <v>13921.599999999999</v>
      </c>
      <c r="N3663" s="1">
        <f t="shared" si="181"/>
        <v>13921.599999999999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7444.7999999999993</v>
      </c>
      <c r="C3664" s="1" t="str">
        <v>EED120223</v>
      </c>
      <c r="D3664" s="2">
        <v>45951</v>
      </c>
      <c r="E3664" s="2">
        <v>45958</v>
      </c>
      <c r="F3664" s="1">
        <v>135223</v>
      </c>
      <c r="G3664" s="1">
        <v>1</v>
      </c>
      <c r="H3664" s="1">
        <v>1</v>
      </c>
      <c r="I3664" s="1">
        <v>0</v>
      </c>
      <c r="J3664" s="1" t="str">
        <v>Noida</v>
      </c>
      <c r="K3664" s="1">
        <v>0</v>
      </c>
      <c r="L3664" s="1"/>
      <c r="M3664" s="1">
        <f t="shared" si="180"/>
        <v>7444.7999999999993</v>
      </c>
      <c r="N3664" s="1">
        <f t="shared" si="181"/>
        <v>7444.7999999999993</v>
      </c>
      <c r="O3664" s="1">
        <f t="shared" si="182"/>
        <v>0</v>
      </c>
    </row>
    <row r="3665" spans="1:15" x14ac:dyDescent="0.25">
      <c r="A3665" s="1" t="str">
        <v>BioLegend</v>
      </c>
      <c r="B3665" s="1">
        <v>19034.400000000001</v>
      </c>
      <c r="C3665" s="1" t="str">
        <v>EED120223</v>
      </c>
      <c r="D3665" s="2">
        <v>45951</v>
      </c>
      <c r="E3665" s="2">
        <v>45958</v>
      </c>
      <c r="F3665" s="1">
        <v>138421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19034.400000000001</v>
      </c>
      <c r="N3665" s="1">
        <f t="shared" si="181"/>
        <v>19034.400000000001</v>
      </c>
      <c r="O3665" s="1">
        <f t="shared" si="182"/>
        <v>0</v>
      </c>
    </row>
    <row r="3666" spans="1:15" x14ac:dyDescent="0.25">
      <c r="A3666" s="1" t="str">
        <v>BioLegend</v>
      </c>
      <c r="B3666" s="1">
        <v>13041.599999999999</v>
      </c>
      <c r="C3666" s="1" t="str">
        <v>EED120223</v>
      </c>
      <c r="D3666" s="2">
        <v>45951</v>
      </c>
      <c r="E3666" s="2">
        <v>45958</v>
      </c>
      <c r="F3666" s="1">
        <v>164204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13041.599999999999</v>
      </c>
      <c r="N3666" s="1">
        <f t="shared" si="181"/>
        <v>13041.599999999999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18321.599999999999</v>
      </c>
      <c r="C3667" s="1" t="str">
        <v>EED120223</v>
      </c>
      <c r="D3667" s="2">
        <v>45951</v>
      </c>
      <c r="E3667" s="2">
        <v>45958</v>
      </c>
      <c r="F3667" s="1">
        <v>202220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18321.599999999999</v>
      </c>
      <c r="N3667" s="1">
        <f t="shared" si="181"/>
        <v>18321.599999999999</v>
      </c>
      <c r="O3667" s="1">
        <f t="shared" si="182"/>
        <v>0</v>
      </c>
    </row>
    <row r="3668" spans="1:15" x14ac:dyDescent="0.25">
      <c r="A3668" s="1" t="str">
        <v>BioLegend</v>
      </c>
      <c r="B3668" s="1">
        <v>11299.2</v>
      </c>
      <c r="C3668" s="1" t="str">
        <v>EED120223</v>
      </c>
      <c r="D3668" s="2">
        <v>45951</v>
      </c>
      <c r="E3668" s="2">
        <v>45958</v>
      </c>
      <c r="F3668" s="1">
        <v>202812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11299.2</v>
      </c>
      <c r="N3668" s="1">
        <f t="shared" si="181"/>
        <v>11299.2</v>
      </c>
      <c r="O3668" s="1">
        <f t="shared" si="182"/>
        <v>0</v>
      </c>
    </row>
    <row r="3669" spans="1:15" x14ac:dyDescent="0.25">
      <c r="A3669" s="1" t="str">
        <v>BioLegend</v>
      </c>
      <c r="B3669" s="1">
        <v>12249.599999999999</v>
      </c>
      <c r="C3669" s="1" t="str">
        <v>EED120223</v>
      </c>
      <c r="D3669" s="2">
        <v>45951</v>
      </c>
      <c r="E3669" s="2">
        <v>45958</v>
      </c>
      <c r="F3669" s="1">
        <v>205606</v>
      </c>
      <c r="G3669" s="1">
        <v>1</v>
      </c>
      <c r="H3669" s="1">
        <v>1</v>
      </c>
      <c r="I3669" s="1">
        <v>0</v>
      </c>
      <c r="J3669" s="1" t="str">
        <v>Hyderabad</v>
      </c>
      <c r="K3669" s="1">
        <v>0</v>
      </c>
      <c r="L3669" s="1"/>
      <c r="M3669" s="1">
        <f t="shared" si="180"/>
        <v>12249.599999999999</v>
      </c>
      <c r="N3669" s="1">
        <f t="shared" si="181"/>
        <v>12249.599999999999</v>
      </c>
      <c r="O3669" s="1">
        <f t="shared" si="182"/>
        <v>0</v>
      </c>
    </row>
    <row r="3670" spans="1:15" x14ac:dyDescent="0.25">
      <c r="A3670" s="1" t="str">
        <v>BioLegend</v>
      </c>
      <c r="B3670" s="1">
        <v>3801.6000000000004</v>
      </c>
      <c r="C3670" s="1" t="str">
        <v>EED120223</v>
      </c>
      <c r="D3670" s="2">
        <v>45951</v>
      </c>
      <c r="E3670" s="2">
        <v>45958</v>
      </c>
      <c r="F3670" s="1">
        <v>300412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7603.2000000000007</v>
      </c>
      <c r="N3670" s="1">
        <f t="shared" si="181"/>
        <v>7603.2000000000007</v>
      </c>
      <c r="O3670" s="1">
        <f t="shared" si="182"/>
        <v>0</v>
      </c>
    </row>
    <row r="3671" spans="1:15" x14ac:dyDescent="0.25">
      <c r="A3671" s="1" t="str">
        <v>BioLegend</v>
      </c>
      <c r="B3671" s="1">
        <v>13305.599999999999</v>
      </c>
      <c r="C3671" s="1" t="str">
        <v>EED120223</v>
      </c>
      <c r="D3671" s="2">
        <v>45951</v>
      </c>
      <c r="E3671" s="2">
        <v>45958</v>
      </c>
      <c r="F3671" s="1">
        <v>300424</v>
      </c>
      <c r="G3671" s="1">
        <v>2</v>
      </c>
      <c r="H3671" s="1">
        <v>2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26611.199999999997</v>
      </c>
      <c r="N3671" s="1">
        <f t="shared" si="181"/>
        <v>26611.199999999997</v>
      </c>
      <c r="O3671" s="1">
        <f t="shared" si="182"/>
        <v>0</v>
      </c>
    </row>
    <row r="3672" spans="1:15" x14ac:dyDescent="0.25">
      <c r="A3672" s="1" t="str">
        <v>BioLegend</v>
      </c>
      <c r="B3672" s="1">
        <v>25748.800000000003</v>
      </c>
      <c r="C3672" s="1" t="str">
        <v>EED120223</v>
      </c>
      <c r="D3672" s="2">
        <v>45951</v>
      </c>
      <c r="E3672" s="2">
        <v>45958</v>
      </c>
      <c r="F3672" s="1">
        <v>300472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51497.600000000006</v>
      </c>
      <c r="N3672" s="1">
        <f t="shared" si="181"/>
        <v>51497.600000000006</v>
      </c>
      <c r="O3672" s="1">
        <f t="shared" si="182"/>
        <v>0</v>
      </c>
    </row>
    <row r="3673" spans="1:15" x14ac:dyDescent="0.25">
      <c r="A3673" s="1" t="str">
        <v>BioLegend</v>
      </c>
      <c r="B3673" s="1">
        <v>15417.599999999999</v>
      </c>
      <c r="C3673" s="1" t="str">
        <v>EED120223</v>
      </c>
      <c r="D3673" s="2">
        <v>45951</v>
      </c>
      <c r="E3673" s="2">
        <v>45958</v>
      </c>
      <c r="F3673" s="1">
        <v>300512</v>
      </c>
      <c r="G3673" s="1">
        <v>2</v>
      </c>
      <c r="H3673" s="1">
        <v>2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30835.199999999997</v>
      </c>
      <c r="N3673" s="1">
        <f t="shared" si="181"/>
        <v>30835.199999999997</v>
      </c>
      <c r="O3673" s="1">
        <f t="shared" si="182"/>
        <v>0</v>
      </c>
    </row>
    <row r="3674" spans="1:15" x14ac:dyDescent="0.25">
      <c r="A3674" s="1" t="str">
        <v>BioLegend</v>
      </c>
      <c r="B3674" s="1">
        <v>26796</v>
      </c>
      <c r="C3674" s="1" t="str">
        <v>EED120223</v>
      </c>
      <c r="D3674" s="2">
        <v>45951</v>
      </c>
      <c r="E3674" s="2">
        <v>45958</v>
      </c>
      <c r="F3674" s="1">
        <v>300536</v>
      </c>
      <c r="G3674" s="1">
        <v>1</v>
      </c>
      <c r="H3674" s="1">
        <v>1</v>
      </c>
      <c r="I3674" s="1">
        <v>0</v>
      </c>
      <c r="J3674" s="1" t="str">
        <v>Banglore</v>
      </c>
      <c r="K3674" s="1">
        <v>0</v>
      </c>
      <c r="L3674" s="1"/>
      <c r="M3674" s="1">
        <f t="shared" si="180"/>
        <v>26796</v>
      </c>
      <c r="N3674" s="1">
        <f t="shared" si="181"/>
        <v>26796</v>
      </c>
      <c r="O3674" s="1">
        <f t="shared" si="182"/>
        <v>0</v>
      </c>
    </row>
    <row r="3675" spans="1:15" x14ac:dyDescent="0.25">
      <c r="A3675" s="1" t="str">
        <v>BioLegend</v>
      </c>
      <c r="B3675" s="1">
        <v>18532.8</v>
      </c>
      <c r="C3675" s="1" t="str">
        <v>EED120223</v>
      </c>
      <c r="D3675" s="2">
        <v>45951</v>
      </c>
      <c r="E3675" s="2">
        <v>45958</v>
      </c>
      <c r="F3675" s="1">
        <v>300548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18532.8</v>
      </c>
      <c r="N3675" s="1">
        <f t="shared" si="181"/>
        <v>18532.8</v>
      </c>
      <c r="O3675" s="1">
        <f t="shared" si="182"/>
        <v>0</v>
      </c>
    </row>
    <row r="3676" spans="1:15" x14ac:dyDescent="0.25">
      <c r="A3676" s="1" t="str">
        <v>BioLegend</v>
      </c>
      <c r="B3676" s="1">
        <v>25748.800000000003</v>
      </c>
      <c r="C3676" s="1" t="str">
        <v>EED120223</v>
      </c>
      <c r="D3676" s="2">
        <v>45951</v>
      </c>
      <c r="E3676" s="2">
        <v>45958</v>
      </c>
      <c r="F3676" s="1">
        <v>300554</v>
      </c>
      <c r="G3676" s="1">
        <v>1</v>
      </c>
      <c r="H3676" s="1">
        <v>1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25748.800000000003</v>
      </c>
      <c r="N3676" s="1">
        <f t="shared" si="181"/>
        <v>25748.800000000003</v>
      </c>
      <c r="O3676" s="1">
        <f t="shared" si="182"/>
        <v>0</v>
      </c>
    </row>
    <row r="3677" spans="1:15" x14ac:dyDescent="0.25">
      <c r="A3677" s="1" t="str">
        <v>BioLegend</v>
      </c>
      <c r="B3677" s="1">
        <v>25009.599999999999</v>
      </c>
      <c r="C3677" s="1" t="str">
        <v>EED120223</v>
      </c>
      <c r="D3677" s="2">
        <v>45951</v>
      </c>
      <c r="E3677" s="2">
        <v>45958</v>
      </c>
      <c r="F3677" s="1">
        <v>300556</v>
      </c>
      <c r="G3677" s="1">
        <v>4</v>
      </c>
      <c r="H3677" s="1">
        <v>4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100038.39999999999</v>
      </c>
      <c r="N3677" s="1">
        <f t="shared" si="181"/>
        <v>100038.39999999999</v>
      </c>
      <c r="O3677" s="1">
        <f t="shared" si="182"/>
        <v>0</v>
      </c>
    </row>
    <row r="3678" spans="1:15" x14ac:dyDescent="0.25">
      <c r="A3678" s="1" t="str">
        <v>BioLegend</v>
      </c>
      <c r="B3678" s="1">
        <v>2640</v>
      </c>
      <c r="C3678" s="1" t="str">
        <v>EED120223</v>
      </c>
      <c r="D3678" s="2">
        <v>45951</v>
      </c>
      <c r="E3678" s="2">
        <v>45958</v>
      </c>
      <c r="F3678" s="1">
        <v>301006</v>
      </c>
      <c r="G3678" s="1">
        <v>2</v>
      </c>
      <c r="H3678" s="1">
        <v>2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5280</v>
      </c>
      <c r="N3678" s="1">
        <f t="shared" si="181"/>
        <v>5280</v>
      </c>
      <c r="O3678" s="1">
        <f t="shared" si="182"/>
        <v>0</v>
      </c>
    </row>
    <row r="3679" spans="1:15" x14ac:dyDescent="0.25">
      <c r="A3679" s="1" t="str">
        <v>BioLegend</v>
      </c>
      <c r="B3679" s="1">
        <v>15417.599999999999</v>
      </c>
      <c r="C3679" s="1" t="str">
        <v>EED120223</v>
      </c>
      <c r="D3679" s="2">
        <v>45951</v>
      </c>
      <c r="E3679" s="2">
        <v>45958</v>
      </c>
      <c r="F3679" s="1">
        <v>301012</v>
      </c>
      <c r="G3679" s="1">
        <v>3</v>
      </c>
      <c r="H3679" s="1">
        <v>3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46252.799999999996</v>
      </c>
      <c r="N3679" s="1">
        <f t="shared" si="181"/>
        <v>46252.799999999996</v>
      </c>
      <c r="O3679" s="1">
        <f t="shared" si="182"/>
        <v>0</v>
      </c>
    </row>
    <row r="3680" spans="1:15" x14ac:dyDescent="0.25">
      <c r="A3680" s="1" t="str">
        <v>BioLegend</v>
      </c>
      <c r="B3680" s="1">
        <v>14150.400000000001</v>
      </c>
      <c r="C3680" s="1" t="str">
        <v>EED120223</v>
      </c>
      <c r="D3680" s="2">
        <v>45951</v>
      </c>
      <c r="E3680" s="2">
        <v>45958</v>
      </c>
      <c r="F3680" s="1">
        <v>301028</v>
      </c>
      <c r="G3680" s="1">
        <v>1</v>
      </c>
      <c r="H3680" s="1">
        <v>1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14150.400000000001</v>
      </c>
      <c r="N3680" s="1">
        <f t="shared" si="181"/>
        <v>14150.400000000001</v>
      </c>
      <c r="O3680" s="1">
        <f t="shared" si="182"/>
        <v>0</v>
      </c>
    </row>
    <row r="3681" spans="1:15" x14ac:dyDescent="0.25">
      <c r="A3681" s="1" t="str">
        <v>BioLegend</v>
      </c>
      <c r="B3681" s="1">
        <v>24393.599999999999</v>
      </c>
      <c r="C3681" s="1" t="str">
        <v>EED120223</v>
      </c>
      <c r="D3681" s="2">
        <v>45951</v>
      </c>
      <c r="E3681" s="2">
        <v>45958</v>
      </c>
      <c r="F3681" s="1">
        <v>301046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24393.599999999999</v>
      </c>
      <c r="N3681" s="1">
        <f t="shared" si="181"/>
        <v>24393.599999999999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26796</v>
      </c>
      <c r="C3682" s="1" t="str">
        <v>EED120223</v>
      </c>
      <c r="D3682" s="2">
        <v>45951</v>
      </c>
      <c r="E3682" s="2">
        <v>45958</v>
      </c>
      <c r="F3682" s="1">
        <v>301334</v>
      </c>
      <c r="G3682" s="1">
        <v>1</v>
      </c>
      <c r="H3682" s="1">
        <v>1</v>
      </c>
      <c r="I3682" s="1">
        <v>0</v>
      </c>
      <c r="J3682" s="1" t="str">
        <v>Hyderabad</v>
      </c>
      <c r="K3682" s="1">
        <v>0</v>
      </c>
      <c r="L3682" s="1"/>
      <c r="M3682" s="1">
        <f t="shared" si="180"/>
        <v>26796</v>
      </c>
      <c r="N3682" s="1">
        <f t="shared" si="181"/>
        <v>26796</v>
      </c>
      <c r="O3682" s="1">
        <f t="shared" si="182"/>
        <v>0</v>
      </c>
    </row>
    <row r="3683" spans="1:15" x14ac:dyDescent="0.25">
      <c r="A3683" s="1" t="str">
        <v>BioLegend</v>
      </c>
      <c r="B3683" s="1">
        <v>24763.199999999997</v>
      </c>
      <c r="C3683" s="1" t="str">
        <v>EED120223</v>
      </c>
      <c r="D3683" s="2">
        <v>45951</v>
      </c>
      <c r="E3683" s="2">
        <v>45958</v>
      </c>
      <c r="F3683" s="1">
        <v>301830</v>
      </c>
      <c r="G3683" s="1">
        <v>3</v>
      </c>
      <c r="H3683" s="1">
        <v>3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74289.599999999991</v>
      </c>
      <c r="N3683" s="1">
        <f t="shared" si="181"/>
        <v>74289.599999999991</v>
      </c>
      <c r="O3683" s="1">
        <f t="shared" si="182"/>
        <v>0</v>
      </c>
    </row>
    <row r="3684" spans="1:15" x14ac:dyDescent="0.25">
      <c r="A3684" s="1" t="str">
        <v>BioLegend</v>
      </c>
      <c r="B3684" s="1">
        <v>20169.599999999999</v>
      </c>
      <c r="C3684" s="1" t="str">
        <v>EED120223</v>
      </c>
      <c r="D3684" s="2">
        <v>45951</v>
      </c>
      <c r="E3684" s="2">
        <v>45958</v>
      </c>
      <c r="F3684" s="1">
        <v>302028</v>
      </c>
      <c r="G3684" s="1">
        <v>1</v>
      </c>
      <c r="H3684" s="1">
        <v>1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20169.599999999999</v>
      </c>
      <c r="N3684" s="1">
        <f t="shared" si="181"/>
        <v>20169.599999999999</v>
      </c>
      <c r="O3684" s="1">
        <f t="shared" si="182"/>
        <v>0</v>
      </c>
    </row>
    <row r="3685" spans="1:15" x14ac:dyDescent="0.25">
      <c r="A3685" s="1" t="str">
        <v>BioLegend</v>
      </c>
      <c r="B3685" s="1">
        <v>3484.8</v>
      </c>
      <c r="C3685" s="1" t="str">
        <v>EED120223</v>
      </c>
      <c r="D3685" s="2">
        <v>45951</v>
      </c>
      <c r="E3685" s="2">
        <v>45958</v>
      </c>
      <c r="F3685" s="1">
        <v>302208</v>
      </c>
      <c r="G3685" s="1">
        <v>4</v>
      </c>
      <c r="H3685" s="1">
        <v>4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13939.2</v>
      </c>
      <c r="N3685" s="1">
        <f t="shared" si="181"/>
        <v>13939.2</v>
      </c>
      <c r="O3685" s="1">
        <f t="shared" si="182"/>
        <v>0</v>
      </c>
    </row>
    <row r="3686" spans="1:15" x14ac:dyDescent="0.25">
      <c r="A3686" s="1" t="str">
        <v>BioLegend</v>
      </c>
      <c r="B3686" s="1">
        <v>23408</v>
      </c>
      <c r="C3686" s="1" t="str">
        <v>EED120223</v>
      </c>
      <c r="D3686" s="2">
        <v>45951</v>
      </c>
      <c r="E3686" s="2">
        <v>45958</v>
      </c>
      <c r="F3686" s="1">
        <v>302340</v>
      </c>
      <c r="G3686" s="1">
        <v>1</v>
      </c>
      <c r="H3686" s="1">
        <v>1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23408</v>
      </c>
      <c r="N3686" s="1">
        <f t="shared" si="181"/>
        <v>23408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302356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25009.599999999999</v>
      </c>
      <c r="C3688" s="1" t="str">
        <v>EED120223</v>
      </c>
      <c r="D3688" s="2">
        <v>45951</v>
      </c>
      <c r="E3688" s="2">
        <v>45958</v>
      </c>
      <c r="F3688" s="1">
        <v>302632</v>
      </c>
      <c r="G3688" s="1">
        <v>1</v>
      </c>
      <c r="H3688" s="1">
        <v>1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25009.599999999999</v>
      </c>
      <c r="N3688" s="1">
        <f t="shared" si="181"/>
        <v>25009.599999999999</v>
      </c>
      <c r="O3688" s="1">
        <f t="shared" si="182"/>
        <v>0</v>
      </c>
    </row>
    <row r="3689" spans="1:15" x14ac:dyDescent="0.25">
      <c r="A3689" s="1" t="str">
        <v>BioLegend</v>
      </c>
      <c r="B3689" s="1">
        <v>14599.2</v>
      </c>
      <c r="C3689" s="1" t="str">
        <v>EED120223</v>
      </c>
      <c r="D3689" s="2">
        <v>45951</v>
      </c>
      <c r="E3689" s="2">
        <v>45958</v>
      </c>
      <c r="F3689" s="1">
        <v>302637</v>
      </c>
      <c r="G3689" s="1">
        <v>1</v>
      </c>
      <c r="H3689" s="1">
        <v>1</v>
      </c>
      <c r="I3689" s="1">
        <v>0</v>
      </c>
      <c r="J3689" s="1" t="str">
        <v>Kolkata</v>
      </c>
      <c r="K3689" s="1">
        <v>0</v>
      </c>
      <c r="L3689" s="1"/>
      <c r="M3689" s="1">
        <f t="shared" si="180"/>
        <v>14599.2</v>
      </c>
      <c r="N3689" s="1">
        <f t="shared" si="181"/>
        <v>14599.2</v>
      </c>
      <c r="O3689" s="1">
        <f t="shared" si="182"/>
        <v>0</v>
      </c>
    </row>
    <row r="3690" spans="1:15" x14ac:dyDescent="0.25">
      <c r="A3690" s="1" t="str">
        <v>BioLegend</v>
      </c>
      <c r="B3690" s="1">
        <v>26796</v>
      </c>
      <c r="C3690" s="1" t="str">
        <v>EED120223</v>
      </c>
      <c r="D3690" s="2">
        <v>45951</v>
      </c>
      <c r="E3690" s="2">
        <v>45958</v>
      </c>
      <c r="F3690" s="1">
        <v>302830</v>
      </c>
      <c r="G3690" s="1">
        <v>2</v>
      </c>
      <c r="H3690" s="1">
        <v>2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53592</v>
      </c>
      <c r="N3690" s="1">
        <f t="shared" si="181"/>
        <v>53592</v>
      </c>
      <c r="O3690" s="1">
        <f t="shared" si="182"/>
        <v>0</v>
      </c>
    </row>
    <row r="3691" spans="1:15" x14ac:dyDescent="0.25">
      <c r="A3691" s="1" t="str">
        <v>BioLegend</v>
      </c>
      <c r="B3691" s="1">
        <v>7867.2000000000007</v>
      </c>
      <c r="C3691" s="1" t="str">
        <v>EED120223</v>
      </c>
      <c r="D3691" s="2">
        <v>45951</v>
      </c>
      <c r="E3691" s="2">
        <v>45958</v>
      </c>
      <c r="F3691" s="1">
        <v>302934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15734.400000000001</v>
      </c>
      <c r="N3691" s="1">
        <f t="shared" si="181"/>
        <v>15734.400000000001</v>
      </c>
      <c r="O3691" s="1">
        <f t="shared" si="182"/>
        <v>0</v>
      </c>
    </row>
    <row r="3692" spans="1:15" x14ac:dyDescent="0.25">
      <c r="A3692" s="1" t="str">
        <v>BioLegend</v>
      </c>
      <c r="B3692" s="1">
        <v>5649.6</v>
      </c>
      <c r="C3692" s="1" t="str">
        <v>EED120223</v>
      </c>
      <c r="D3692" s="2">
        <v>45951</v>
      </c>
      <c r="E3692" s="2">
        <v>45958</v>
      </c>
      <c r="F3692" s="1">
        <v>303105</v>
      </c>
      <c r="G3692" s="1">
        <v>1</v>
      </c>
      <c r="H3692" s="1">
        <v>1</v>
      </c>
      <c r="I3692" s="1">
        <v>0</v>
      </c>
      <c r="J3692" s="1" t="str">
        <v>Chandigarh</v>
      </c>
      <c r="K3692" s="1">
        <v>0</v>
      </c>
      <c r="L3692" s="1"/>
      <c r="M3692" s="1">
        <f t="shared" si="180"/>
        <v>5649.6</v>
      </c>
      <c r="N3692" s="1">
        <f t="shared" si="181"/>
        <v>5649.6</v>
      </c>
      <c r="O3692" s="1">
        <f t="shared" si="182"/>
        <v>0</v>
      </c>
    </row>
    <row r="3693" spans="1:15" x14ac:dyDescent="0.25">
      <c r="A3693" s="1" t="str">
        <v>BioLegend</v>
      </c>
      <c r="B3693" s="1">
        <v>16579.2</v>
      </c>
      <c r="C3693" s="1" t="str">
        <v>EED120223</v>
      </c>
      <c r="D3693" s="2">
        <v>45951</v>
      </c>
      <c r="E3693" s="2">
        <v>45958</v>
      </c>
      <c r="F3693" s="1">
        <v>303208</v>
      </c>
      <c r="G3693" s="1">
        <v>1</v>
      </c>
      <c r="H3693" s="1">
        <v>1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16579.2</v>
      </c>
      <c r="N3693" s="1">
        <f t="shared" si="181"/>
        <v>16579.2</v>
      </c>
      <c r="O3693" s="1">
        <f t="shared" si="182"/>
        <v>0</v>
      </c>
    </row>
    <row r="3694" spans="1:15" x14ac:dyDescent="0.25">
      <c r="A3694" s="1" t="str">
        <v>BioLegend</v>
      </c>
      <c r="B3694" s="1">
        <v>24393.599999999999</v>
      </c>
      <c r="C3694" s="1" t="str">
        <v>EED120223</v>
      </c>
      <c r="D3694" s="2">
        <v>45951</v>
      </c>
      <c r="E3694" s="2">
        <v>45958</v>
      </c>
      <c r="F3694" s="1">
        <v>303528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48787.199999999997</v>
      </c>
      <c r="N3694" s="1">
        <f t="shared" ref="N3694:N3757" si="184">H3694*B3694</f>
        <v>48787.199999999997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25071.199999999997</v>
      </c>
      <c r="C3695" s="1" t="str">
        <v>EED120223</v>
      </c>
      <c r="D3695" s="2">
        <v>45951</v>
      </c>
      <c r="E3695" s="2">
        <v>45958</v>
      </c>
      <c r="F3695" s="1">
        <v>303540</v>
      </c>
      <c r="G3695" s="1">
        <v>3</v>
      </c>
      <c r="H3695" s="1">
        <v>3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75213.599999999991</v>
      </c>
      <c r="N3695" s="1">
        <f t="shared" si="184"/>
        <v>75213.599999999991</v>
      </c>
      <c r="O3695" s="1">
        <f t="shared" si="185"/>
        <v>0</v>
      </c>
    </row>
    <row r="3696" spans="1:15" x14ac:dyDescent="0.25">
      <c r="A3696" s="1" t="str">
        <v>BioLegend</v>
      </c>
      <c r="B3696" s="1">
        <v>1478.4</v>
      </c>
      <c r="C3696" s="1" t="str">
        <v>EED120223</v>
      </c>
      <c r="D3696" s="2">
        <v>45951</v>
      </c>
      <c r="E3696" s="2">
        <v>45958</v>
      </c>
      <c r="F3696" s="1">
        <v>304007</v>
      </c>
      <c r="G3696" s="1">
        <v>1</v>
      </c>
      <c r="H3696" s="1">
        <v>1</v>
      </c>
      <c r="I3696" s="1">
        <v>0</v>
      </c>
      <c r="J3696" s="1" t="str">
        <v>Chandigarh</v>
      </c>
      <c r="K3696" s="1">
        <v>0</v>
      </c>
      <c r="L3696" s="1"/>
      <c r="M3696" s="1">
        <f t="shared" si="183"/>
        <v>1478.4</v>
      </c>
      <c r="N3696" s="1">
        <f t="shared" si="184"/>
        <v>1478.4</v>
      </c>
      <c r="O3696" s="1">
        <f t="shared" si="185"/>
        <v>0</v>
      </c>
    </row>
    <row r="3697" spans="1:15" x14ac:dyDescent="0.25">
      <c r="A3697" s="1" t="str">
        <v>BioLegend</v>
      </c>
      <c r="B3697" s="1">
        <v>13992</v>
      </c>
      <c r="C3697" s="1" t="str">
        <v>EED120223</v>
      </c>
      <c r="D3697" s="2">
        <v>45951</v>
      </c>
      <c r="E3697" s="2">
        <v>45958</v>
      </c>
      <c r="F3697" s="1">
        <v>304024</v>
      </c>
      <c r="G3697" s="1">
        <v>2</v>
      </c>
      <c r="H3697" s="1">
        <v>2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27984</v>
      </c>
      <c r="N3697" s="1">
        <f t="shared" si="184"/>
        <v>27984</v>
      </c>
      <c r="O3697" s="1">
        <f t="shared" si="185"/>
        <v>0</v>
      </c>
    </row>
    <row r="3698" spans="1:15" x14ac:dyDescent="0.25">
      <c r="A3698" s="1" t="str">
        <v>BioLegend</v>
      </c>
      <c r="B3698" s="1">
        <v>17952</v>
      </c>
      <c r="C3698" s="1" t="str">
        <v>EED120223</v>
      </c>
      <c r="D3698" s="2">
        <v>45951</v>
      </c>
      <c r="E3698" s="2">
        <v>45958</v>
      </c>
      <c r="F3698" s="1">
        <v>304028</v>
      </c>
      <c r="G3698" s="1">
        <v>4</v>
      </c>
      <c r="H3698" s="1">
        <v>4</v>
      </c>
      <c r="I3698" s="1">
        <v>0</v>
      </c>
      <c r="J3698" s="1" t="str">
        <v>Delhi</v>
      </c>
      <c r="K3698" s="1">
        <v>0</v>
      </c>
      <c r="L3698" s="1"/>
      <c r="M3698" s="1">
        <f t="shared" si="183"/>
        <v>71808</v>
      </c>
      <c r="N3698" s="1">
        <f t="shared" si="184"/>
        <v>71808</v>
      </c>
      <c r="O3698" s="1">
        <f t="shared" si="185"/>
        <v>0</v>
      </c>
    </row>
    <row r="3699" spans="1:15" x14ac:dyDescent="0.25">
      <c r="A3699" s="1" t="str">
        <v>BioLegend</v>
      </c>
      <c r="B3699" s="1">
        <v>24393.599999999999</v>
      </c>
      <c r="C3699" s="1" t="str">
        <v>EED120223</v>
      </c>
      <c r="D3699" s="2">
        <v>45951</v>
      </c>
      <c r="E3699" s="2">
        <v>45958</v>
      </c>
      <c r="F3699" s="1">
        <v>304050</v>
      </c>
      <c r="G3699" s="1">
        <v>1</v>
      </c>
      <c r="H3699" s="1">
        <v>1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24393.599999999999</v>
      </c>
      <c r="N3699" s="1">
        <f t="shared" si="184"/>
        <v>24393.599999999999</v>
      </c>
      <c r="O3699" s="1">
        <f t="shared" si="185"/>
        <v>0</v>
      </c>
    </row>
    <row r="3700" spans="1:15" x14ac:dyDescent="0.25">
      <c r="A3700" s="1" t="str">
        <v>BioLegend</v>
      </c>
      <c r="B3700" s="1">
        <v>17740.8</v>
      </c>
      <c r="C3700" s="1" t="str">
        <v>EED120223</v>
      </c>
      <c r="D3700" s="2">
        <v>45951</v>
      </c>
      <c r="E3700" s="2">
        <v>45958</v>
      </c>
      <c r="F3700" s="1">
        <v>304128</v>
      </c>
      <c r="G3700" s="1">
        <v>2</v>
      </c>
      <c r="H3700" s="1">
        <v>2</v>
      </c>
      <c r="I3700" s="1">
        <v>0</v>
      </c>
      <c r="J3700" s="1" t="str">
        <v>Banglore</v>
      </c>
      <c r="K3700" s="1">
        <v>0</v>
      </c>
      <c r="L3700" s="1"/>
      <c r="M3700" s="1">
        <f t="shared" si="183"/>
        <v>35481.599999999999</v>
      </c>
      <c r="N3700" s="1">
        <f t="shared" si="184"/>
        <v>35481.599999999999</v>
      </c>
      <c r="O3700" s="1">
        <f t="shared" si="185"/>
        <v>0</v>
      </c>
    </row>
    <row r="3701" spans="1:15" x14ac:dyDescent="0.25">
      <c r="A3701" s="1" t="str">
        <v>BioLegend</v>
      </c>
      <c r="B3701" s="1">
        <v>2640</v>
      </c>
      <c r="C3701" s="1" t="str">
        <v>EED120223</v>
      </c>
      <c r="D3701" s="2">
        <v>45951</v>
      </c>
      <c r="E3701" s="2">
        <v>45958</v>
      </c>
      <c r="F3701" s="1">
        <v>304205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2640</v>
      </c>
      <c r="N3701" s="1">
        <f t="shared" si="184"/>
        <v>2640</v>
      </c>
      <c r="O3701" s="1">
        <f t="shared" si="185"/>
        <v>0</v>
      </c>
    </row>
    <row r="3702" spans="1:15" x14ac:dyDescent="0.25">
      <c r="A3702" s="1" t="str">
        <v>BioLegend</v>
      </c>
      <c r="B3702" s="1">
        <v>35428.800000000003</v>
      </c>
      <c r="C3702" s="1" t="str">
        <v>EED120223</v>
      </c>
      <c r="D3702" s="2">
        <v>45951</v>
      </c>
      <c r="E3702" s="2">
        <v>45958</v>
      </c>
      <c r="F3702" s="1">
        <v>304340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70857.600000000006</v>
      </c>
      <c r="N3702" s="1">
        <f t="shared" si="184"/>
        <v>70857.600000000006</v>
      </c>
      <c r="O3702" s="1">
        <f t="shared" si="185"/>
        <v>0</v>
      </c>
    </row>
    <row r="3703" spans="1:15" x14ac:dyDescent="0.25">
      <c r="A3703" s="1" t="str">
        <v>BioLegend</v>
      </c>
      <c r="B3703" s="1">
        <v>4435.2</v>
      </c>
      <c r="C3703" s="1" t="str">
        <v>EED120223</v>
      </c>
      <c r="D3703" s="2">
        <v>45951</v>
      </c>
      <c r="E3703" s="2">
        <v>45958</v>
      </c>
      <c r="F3703" s="1">
        <v>304803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4435.2</v>
      </c>
      <c r="N3703" s="1">
        <f t="shared" si="184"/>
        <v>4435.2</v>
      </c>
      <c r="O3703" s="1">
        <f t="shared" si="185"/>
        <v>0</v>
      </c>
    </row>
    <row r="3704" spans="1:15" x14ac:dyDescent="0.25">
      <c r="A3704" s="1" t="str">
        <v>BioLegend</v>
      </c>
      <c r="B3704" s="1">
        <v>6547.2000000000007</v>
      </c>
      <c r="C3704" s="1" t="str">
        <v>EED120223</v>
      </c>
      <c r="D3704" s="2">
        <v>45951</v>
      </c>
      <c r="E3704" s="2">
        <v>45958</v>
      </c>
      <c r="F3704" s="1">
        <v>304825</v>
      </c>
      <c r="G3704" s="1">
        <v>1</v>
      </c>
      <c r="H3704" s="1">
        <v>1</v>
      </c>
      <c r="I3704" s="1">
        <v>0</v>
      </c>
      <c r="J3704" s="1" t="str">
        <v>Kolkata</v>
      </c>
      <c r="K3704" s="1">
        <v>0</v>
      </c>
      <c r="L3704" s="1"/>
      <c r="M3704" s="1">
        <f t="shared" si="183"/>
        <v>6547.2000000000007</v>
      </c>
      <c r="N3704" s="1">
        <f t="shared" si="184"/>
        <v>6547.2000000000007</v>
      </c>
      <c r="O3704" s="1">
        <f t="shared" si="185"/>
        <v>0</v>
      </c>
    </row>
    <row r="3705" spans="1:15" x14ac:dyDescent="0.25">
      <c r="A3705" s="1" t="str">
        <v>BioLegend</v>
      </c>
      <c r="B3705" s="1">
        <v>18321.599999999999</v>
      </c>
      <c r="C3705" s="1" t="str">
        <v>EED120223</v>
      </c>
      <c r="D3705" s="2">
        <v>45951</v>
      </c>
      <c r="E3705" s="2">
        <v>45958</v>
      </c>
      <c r="F3705" s="1">
        <v>305022</v>
      </c>
      <c r="G3705" s="1">
        <v>2</v>
      </c>
      <c r="H3705" s="1">
        <v>2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36643.199999999997</v>
      </c>
      <c r="N3705" s="1">
        <f t="shared" si="184"/>
        <v>36643.199999999997</v>
      </c>
      <c r="O3705" s="1">
        <f t="shared" si="185"/>
        <v>0</v>
      </c>
    </row>
    <row r="3706" spans="1:15" x14ac:dyDescent="0.25">
      <c r="A3706" s="1" t="str">
        <v>BioLegend</v>
      </c>
      <c r="B3706" s="1">
        <v>11704</v>
      </c>
      <c r="C3706" s="1" t="str">
        <v>EED120223</v>
      </c>
      <c r="D3706" s="2">
        <v>45951</v>
      </c>
      <c r="E3706" s="2">
        <v>45958</v>
      </c>
      <c r="F3706" s="1">
        <v>306517</v>
      </c>
      <c r="G3706" s="1">
        <v>1</v>
      </c>
      <c r="H3706" s="1">
        <v>1</v>
      </c>
      <c r="I3706" s="1">
        <v>0</v>
      </c>
      <c r="J3706" s="1" t="str">
        <v>Chandigarh</v>
      </c>
      <c r="K3706" s="1">
        <v>0</v>
      </c>
      <c r="L3706" s="1"/>
      <c r="M3706" s="1">
        <f t="shared" si="183"/>
        <v>11704</v>
      </c>
      <c r="N3706" s="1">
        <f t="shared" si="184"/>
        <v>11704</v>
      </c>
      <c r="O3706" s="1">
        <f t="shared" si="185"/>
        <v>0</v>
      </c>
    </row>
    <row r="3707" spans="1:15" x14ac:dyDescent="0.25">
      <c r="A3707" s="1" t="str">
        <v>BioLegend</v>
      </c>
      <c r="B3707" s="1">
        <v>24085.599999999999</v>
      </c>
      <c r="C3707" s="1" t="str">
        <v>EED120223</v>
      </c>
      <c r="D3707" s="2">
        <v>45951</v>
      </c>
      <c r="E3707" s="2">
        <v>45958</v>
      </c>
      <c r="F3707" s="1">
        <v>309218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24085.599999999999</v>
      </c>
      <c r="N3707" s="1">
        <f t="shared" si="184"/>
        <v>24085.599999999999</v>
      </c>
      <c r="O3707" s="1">
        <f t="shared" si="185"/>
        <v>0</v>
      </c>
    </row>
    <row r="3708" spans="1:15" x14ac:dyDescent="0.25">
      <c r="A3708" s="1" t="str">
        <v>BioLegend</v>
      </c>
      <c r="B3708" s="1">
        <v>26796</v>
      </c>
      <c r="C3708" s="1" t="str">
        <v>EED120223</v>
      </c>
      <c r="D3708" s="2">
        <v>45951</v>
      </c>
      <c r="E3708" s="2">
        <v>45958</v>
      </c>
      <c r="F3708" s="1">
        <v>309850</v>
      </c>
      <c r="G3708" s="1">
        <v>5</v>
      </c>
      <c r="H3708" s="1">
        <v>5</v>
      </c>
      <c r="I3708" s="1">
        <v>0</v>
      </c>
      <c r="J3708" s="1" t="str">
        <v>Delhi</v>
      </c>
      <c r="K3708" s="1">
        <v>0</v>
      </c>
      <c r="L3708" s="1"/>
      <c r="M3708" s="1">
        <f t="shared" si="183"/>
        <v>133980</v>
      </c>
      <c r="N3708" s="1">
        <f t="shared" si="184"/>
        <v>133980</v>
      </c>
      <c r="O3708" s="1">
        <f t="shared" si="185"/>
        <v>0</v>
      </c>
    </row>
    <row r="3709" spans="1:15" x14ac:dyDescent="0.25">
      <c r="A3709" s="1" t="str">
        <v>BioLegend</v>
      </c>
      <c r="B3709" s="1">
        <v>23469.599999999999</v>
      </c>
      <c r="C3709" s="1" t="str">
        <v>EED120223</v>
      </c>
      <c r="D3709" s="2">
        <v>45951</v>
      </c>
      <c r="E3709" s="2">
        <v>45958</v>
      </c>
      <c r="F3709" s="1">
        <v>310930</v>
      </c>
      <c r="G3709" s="1">
        <v>3</v>
      </c>
      <c r="H3709" s="1">
        <v>3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70408.799999999988</v>
      </c>
      <c r="N3709" s="1">
        <f t="shared" si="184"/>
        <v>70408.799999999988</v>
      </c>
      <c r="O3709" s="1">
        <f t="shared" si="185"/>
        <v>0</v>
      </c>
    </row>
    <row r="3710" spans="1:15" x14ac:dyDescent="0.25">
      <c r="A3710" s="1" t="str">
        <v>BioLegend</v>
      </c>
      <c r="B3710" s="1">
        <v>6019.2000000000007</v>
      </c>
      <c r="C3710" s="1" t="str">
        <v>EED120223</v>
      </c>
      <c r="D3710" s="2">
        <v>45951</v>
      </c>
      <c r="E3710" s="2">
        <v>45958</v>
      </c>
      <c r="F3710" s="1">
        <v>315802</v>
      </c>
      <c r="G3710" s="1">
        <v>1</v>
      </c>
      <c r="H3710" s="1">
        <v>1</v>
      </c>
      <c r="I3710" s="1">
        <v>0</v>
      </c>
      <c r="J3710" s="1" t="str">
        <v>Delhi</v>
      </c>
      <c r="K3710" s="1">
        <v>0</v>
      </c>
      <c r="L3710" s="1"/>
      <c r="M3710" s="1">
        <f t="shared" si="183"/>
        <v>6019.2000000000007</v>
      </c>
      <c r="N3710" s="1">
        <f t="shared" si="184"/>
        <v>6019.2000000000007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1584</v>
      </c>
      <c r="C3711" s="1" t="str">
        <v>EED120223</v>
      </c>
      <c r="D3711" s="2">
        <v>45951</v>
      </c>
      <c r="E3711" s="2">
        <v>45958</v>
      </c>
      <c r="F3711" s="1">
        <v>317301</v>
      </c>
      <c r="G3711" s="1">
        <v>1</v>
      </c>
      <c r="H3711" s="1">
        <v>1</v>
      </c>
      <c r="I3711" s="1">
        <v>0</v>
      </c>
      <c r="J3711" s="1" t="str">
        <v>Noida</v>
      </c>
      <c r="K3711" s="1">
        <v>0</v>
      </c>
      <c r="L3711" s="1"/>
      <c r="M3711" s="1">
        <f t="shared" si="183"/>
        <v>1584</v>
      </c>
      <c r="N3711" s="1">
        <f t="shared" si="184"/>
        <v>1584</v>
      </c>
      <c r="O3711" s="1">
        <f t="shared" si="185"/>
        <v>0</v>
      </c>
    </row>
    <row r="3712" spans="1:15" x14ac:dyDescent="0.25">
      <c r="A3712" s="1" t="str">
        <v>BioLegend</v>
      </c>
      <c r="B3712" s="1">
        <v>1478.4</v>
      </c>
      <c r="C3712" s="1" t="str">
        <v>EED120223</v>
      </c>
      <c r="D3712" s="2">
        <v>45951</v>
      </c>
      <c r="E3712" s="2">
        <v>45958</v>
      </c>
      <c r="F3712" s="1">
        <v>317307</v>
      </c>
      <c r="G3712" s="1">
        <v>1</v>
      </c>
      <c r="H3712" s="1">
        <v>1</v>
      </c>
      <c r="I3712" s="1">
        <v>0</v>
      </c>
      <c r="J3712" s="1" t="str">
        <v>Kolkata</v>
      </c>
      <c r="K3712" s="1">
        <v>0</v>
      </c>
      <c r="L3712" s="1"/>
      <c r="M3712" s="1">
        <f t="shared" si="183"/>
        <v>1478.4</v>
      </c>
      <c r="N3712" s="1">
        <f t="shared" si="184"/>
        <v>1478.4</v>
      </c>
      <c r="O3712" s="1">
        <f t="shared" si="185"/>
        <v>0</v>
      </c>
    </row>
    <row r="3713" spans="1:15" x14ac:dyDescent="0.25">
      <c r="A3713" s="1" t="str">
        <v>BioLegend</v>
      </c>
      <c r="B3713" s="1">
        <v>6547.2000000000007</v>
      </c>
      <c r="C3713" s="1" t="str">
        <v>EED120223</v>
      </c>
      <c r="D3713" s="2">
        <v>45951</v>
      </c>
      <c r="E3713" s="2">
        <v>45958</v>
      </c>
      <c r="F3713" s="1">
        <v>317313</v>
      </c>
      <c r="G3713" s="1">
        <v>1</v>
      </c>
      <c r="H3713" s="1">
        <v>1</v>
      </c>
      <c r="I3713" s="1">
        <v>0</v>
      </c>
      <c r="J3713" s="1" t="str">
        <v>Kolkata</v>
      </c>
      <c r="K3713" s="1">
        <v>0</v>
      </c>
      <c r="L3713" s="1"/>
      <c r="M3713" s="1">
        <f t="shared" si="183"/>
        <v>6547.2000000000007</v>
      </c>
      <c r="N3713" s="1">
        <f t="shared" si="184"/>
        <v>6547.2000000000007</v>
      </c>
      <c r="O3713" s="1">
        <f t="shared" si="185"/>
        <v>0</v>
      </c>
    </row>
    <row r="3714" spans="1:15" x14ac:dyDescent="0.25">
      <c r="A3714" s="1" t="str">
        <v>BioLegend</v>
      </c>
      <c r="B3714" s="1">
        <v>1478.4</v>
      </c>
      <c r="C3714" s="1" t="str">
        <v>EED120223</v>
      </c>
      <c r="D3714" s="2">
        <v>45951</v>
      </c>
      <c r="E3714" s="2">
        <v>45958</v>
      </c>
      <c r="F3714" s="1">
        <v>317409</v>
      </c>
      <c r="G3714" s="1">
        <v>1</v>
      </c>
      <c r="H3714" s="1">
        <v>1</v>
      </c>
      <c r="I3714" s="1">
        <v>0</v>
      </c>
      <c r="J3714" s="1" t="str">
        <v>Kolkata</v>
      </c>
      <c r="K3714" s="1">
        <v>0</v>
      </c>
      <c r="L3714" s="1"/>
      <c r="M3714" s="1">
        <f t="shared" si="183"/>
        <v>1478.4</v>
      </c>
      <c r="N3714" s="1">
        <f t="shared" si="184"/>
        <v>1478.4</v>
      </c>
      <c r="O3714" s="1">
        <f t="shared" si="185"/>
        <v>0</v>
      </c>
    </row>
    <row r="3715" spans="1:15" x14ac:dyDescent="0.25">
      <c r="A3715" s="1" t="str">
        <v>BioLegend</v>
      </c>
      <c r="B3715" s="1">
        <v>13992</v>
      </c>
      <c r="C3715" s="1" t="str">
        <v>EED120223</v>
      </c>
      <c r="D3715" s="2">
        <v>45951</v>
      </c>
      <c r="E3715" s="2">
        <v>45958</v>
      </c>
      <c r="F3715" s="1">
        <v>317426</v>
      </c>
      <c r="G3715" s="1">
        <v>1</v>
      </c>
      <c r="H3715" s="1">
        <v>1</v>
      </c>
      <c r="I3715" s="1">
        <v>0</v>
      </c>
      <c r="J3715" s="1" t="str">
        <v>Delhi</v>
      </c>
      <c r="K3715" s="1">
        <v>0</v>
      </c>
      <c r="L3715" s="1"/>
      <c r="M3715" s="1">
        <f t="shared" si="183"/>
        <v>13992</v>
      </c>
      <c r="N3715" s="1">
        <f t="shared" si="184"/>
        <v>13992</v>
      </c>
      <c r="O3715" s="1">
        <f t="shared" si="185"/>
        <v>0</v>
      </c>
    </row>
    <row r="3716" spans="1:15" x14ac:dyDescent="0.25">
      <c r="A3716" s="1" t="str">
        <v>BioLegend</v>
      </c>
      <c r="B3716" s="1">
        <v>26118.400000000001</v>
      </c>
      <c r="C3716" s="1" t="str">
        <v>EED120223</v>
      </c>
      <c r="D3716" s="2">
        <v>45951</v>
      </c>
      <c r="E3716" s="2">
        <v>45958</v>
      </c>
      <c r="F3716" s="1">
        <v>318344</v>
      </c>
      <c r="G3716" s="1">
        <v>1</v>
      </c>
      <c r="H3716" s="1">
        <v>1</v>
      </c>
      <c r="I3716" s="1">
        <v>0</v>
      </c>
      <c r="J3716" s="1" t="str">
        <v>Delhi</v>
      </c>
      <c r="K3716" s="1">
        <v>0</v>
      </c>
      <c r="L3716" s="1"/>
      <c r="M3716" s="1">
        <f t="shared" si="183"/>
        <v>26118.400000000001</v>
      </c>
      <c r="N3716" s="1">
        <f t="shared" si="184"/>
        <v>26118.400000000001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14150.400000000001</v>
      </c>
      <c r="C3717" s="1" t="str">
        <v>EED120223</v>
      </c>
      <c r="D3717" s="2">
        <v>45951</v>
      </c>
      <c r="E3717" s="2">
        <v>45958</v>
      </c>
      <c r="F3717" s="1">
        <v>326506</v>
      </c>
      <c r="G3717" s="1">
        <v>1</v>
      </c>
      <c r="H3717" s="1">
        <v>1</v>
      </c>
      <c r="I3717" s="1">
        <v>0</v>
      </c>
      <c r="J3717" s="1" t="str">
        <v>Hyderabad</v>
      </c>
      <c r="K3717" s="1">
        <v>0</v>
      </c>
      <c r="L3717" s="1"/>
      <c r="M3717" s="1">
        <f t="shared" si="183"/>
        <v>14150.400000000001</v>
      </c>
      <c r="N3717" s="1">
        <f t="shared" si="184"/>
        <v>14150.400000000001</v>
      </c>
      <c r="O3717" s="1">
        <f t="shared" si="185"/>
        <v>0</v>
      </c>
    </row>
    <row r="3718" spans="1:15" x14ac:dyDescent="0.25">
      <c r="A3718" s="1" t="str">
        <v>BioLegend</v>
      </c>
      <c r="B3718" s="1">
        <v>18902.400000000001</v>
      </c>
      <c r="C3718" s="1" t="str">
        <v>EED120223</v>
      </c>
      <c r="D3718" s="2">
        <v>45951</v>
      </c>
      <c r="E3718" s="2">
        <v>45958</v>
      </c>
      <c r="F3718" s="1">
        <v>328630</v>
      </c>
      <c r="G3718" s="1">
        <v>1</v>
      </c>
      <c r="H3718" s="1">
        <v>1</v>
      </c>
      <c r="I3718" s="1">
        <v>0</v>
      </c>
      <c r="J3718" s="1" t="str">
        <v>Kerala</v>
      </c>
      <c r="K3718" s="1">
        <v>0</v>
      </c>
      <c r="L3718" s="1"/>
      <c r="M3718" s="1">
        <f t="shared" si="183"/>
        <v>18902.400000000001</v>
      </c>
      <c r="N3718" s="1">
        <f t="shared" si="184"/>
        <v>18902.400000000001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13886.400000000001</v>
      </c>
      <c r="C3719" s="1" t="str">
        <v>EED120223</v>
      </c>
      <c r="D3719" s="2">
        <v>45951</v>
      </c>
      <c r="E3719" s="2">
        <v>45958</v>
      </c>
      <c r="F3719" s="1">
        <v>329706</v>
      </c>
      <c r="G3719" s="1">
        <v>1</v>
      </c>
      <c r="H3719" s="1">
        <v>1</v>
      </c>
      <c r="I3719" s="1">
        <v>0</v>
      </c>
      <c r="J3719" s="1" t="str">
        <v>Kerala</v>
      </c>
      <c r="K3719" s="1">
        <v>0</v>
      </c>
      <c r="L3719" s="1"/>
      <c r="M3719" s="1">
        <f t="shared" si="183"/>
        <v>13886.400000000001</v>
      </c>
      <c r="N3719" s="1">
        <f t="shared" si="184"/>
        <v>13886.400000000001</v>
      </c>
      <c r="O3719" s="1">
        <f t="shared" si="185"/>
        <v>0</v>
      </c>
    </row>
    <row r="3720" spans="1:15" x14ac:dyDescent="0.25">
      <c r="A3720" s="1" t="str">
        <v>BioLegend</v>
      </c>
      <c r="B3720" s="1">
        <v>9292.7999999999993</v>
      </c>
      <c r="C3720" s="1" t="str">
        <v>EED120223</v>
      </c>
      <c r="D3720" s="2">
        <v>45951</v>
      </c>
      <c r="E3720" s="2">
        <v>45958</v>
      </c>
      <c r="F3720" s="1">
        <v>329913</v>
      </c>
      <c r="G3720" s="1">
        <v>1</v>
      </c>
      <c r="H3720" s="1">
        <v>1</v>
      </c>
      <c r="I3720" s="1">
        <v>0</v>
      </c>
      <c r="J3720" s="1" t="str">
        <v>Kolkata</v>
      </c>
      <c r="K3720" s="1">
        <v>0</v>
      </c>
      <c r="L3720" s="1"/>
      <c r="M3720" s="1">
        <f t="shared" si="183"/>
        <v>9292.7999999999993</v>
      </c>
      <c r="N3720" s="1">
        <f t="shared" si="184"/>
        <v>9292.7999999999993</v>
      </c>
      <c r="O3720" s="1">
        <f t="shared" si="185"/>
        <v>0</v>
      </c>
    </row>
    <row r="3721" spans="1:15" x14ac:dyDescent="0.25">
      <c r="A3721" s="1" t="str">
        <v>BioLegend</v>
      </c>
      <c r="B3721" s="1">
        <v>27473.599999999999</v>
      </c>
      <c r="C3721" s="1" t="str">
        <v>EED120223</v>
      </c>
      <c r="D3721" s="2">
        <v>45951</v>
      </c>
      <c r="E3721" s="2">
        <v>45958</v>
      </c>
      <c r="F3721" s="1">
        <v>329928</v>
      </c>
      <c r="G3721" s="1">
        <v>3</v>
      </c>
      <c r="H3721" s="1">
        <v>3</v>
      </c>
      <c r="I3721" s="1">
        <v>0</v>
      </c>
      <c r="J3721" s="1" t="str">
        <v>Delhi</v>
      </c>
      <c r="K3721" s="1">
        <v>0</v>
      </c>
      <c r="L3721" s="1"/>
      <c r="M3721" s="1">
        <f t="shared" si="183"/>
        <v>82420.799999999988</v>
      </c>
      <c r="N3721" s="1">
        <f t="shared" si="184"/>
        <v>82420.799999999988</v>
      </c>
      <c r="O3721" s="1">
        <f t="shared" si="185"/>
        <v>0</v>
      </c>
    </row>
    <row r="3722" spans="1:15" x14ac:dyDescent="0.25">
      <c r="A3722" s="1" t="str">
        <v>BioLegend</v>
      </c>
      <c r="B3722" s="1">
        <v>24763.199999999997</v>
      </c>
      <c r="C3722" s="1" t="str">
        <v>EED120223</v>
      </c>
      <c r="D3722" s="2">
        <v>45951</v>
      </c>
      <c r="E3722" s="2">
        <v>45958</v>
      </c>
      <c r="F3722" s="1">
        <v>329932</v>
      </c>
      <c r="G3722" s="1">
        <v>2</v>
      </c>
      <c r="H3722" s="1">
        <v>2</v>
      </c>
      <c r="I3722" s="1">
        <v>0</v>
      </c>
      <c r="J3722" s="1" t="str">
        <v>Banglore</v>
      </c>
      <c r="K3722" s="1">
        <v>0</v>
      </c>
      <c r="L3722" s="1"/>
      <c r="M3722" s="1">
        <f t="shared" si="183"/>
        <v>49526.399999999994</v>
      </c>
      <c r="N3722" s="1">
        <f t="shared" si="184"/>
        <v>49526.399999999994</v>
      </c>
      <c r="O3722" s="1">
        <f t="shared" si="185"/>
        <v>0</v>
      </c>
    </row>
    <row r="3723" spans="1:15" x14ac:dyDescent="0.25">
      <c r="A3723" s="1" t="str">
        <v>BioLegend</v>
      </c>
      <c r="B3723" s="1">
        <v>22017.599999999999</v>
      </c>
      <c r="C3723" s="1" t="str">
        <v>EED120223</v>
      </c>
      <c r="D3723" s="2">
        <v>45951</v>
      </c>
      <c r="E3723" s="2">
        <v>45958</v>
      </c>
      <c r="F3723" s="1">
        <v>331328</v>
      </c>
      <c r="G3723" s="1">
        <v>1</v>
      </c>
      <c r="H3723" s="1">
        <v>1</v>
      </c>
      <c r="I3723" s="1">
        <v>0</v>
      </c>
      <c r="J3723" s="1" t="str">
        <v>Kerala</v>
      </c>
      <c r="K3723" s="1">
        <v>0</v>
      </c>
      <c r="L3723" s="1"/>
      <c r="M3723" s="1">
        <f t="shared" si="183"/>
        <v>22017.599999999999</v>
      </c>
      <c r="N3723" s="1">
        <f t="shared" si="184"/>
        <v>22017.599999999999</v>
      </c>
      <c r="O3723" s="1">
        <f t="shared" si="185"/>
        <v>0</v>
      </c>
    </row>
    <row r="3724" spans="1:15" x14ac:dyDescent="0.25">
      <c r="A3724" s="1" t="str">
        <v>BioLegend</v>
      </c>
      <c r="B3724" s="1">
        <v>14150.400000000001</v>
      </c>
      <c r="C3724" s="1" t="str">
        <v>EED120223</v>
      </c>
      <c r="D3724" s="2">
        <v>45951</v>
      </c>
      <c r="E3724" s="2">
        <v>45958</v>
      </c>
      <c r="F3724" s="1">
        <v>331408</v>
      </c>
      <c r="G3724" s="1">
        <v>1</v>
      </c>
      <c r="H3724" s="1">
        <v>1</v>
      </c>
      <c r="I3724" s="1">
        <v>0</v>
      </c>
      <c r="J3724" s="1" t="str">
        <v>Kerala</v>
      </c>
      <c r="K3724" s="1">
        <v>0</v>
      </c>
      <c r="L3724" s="1"/>
      <c r="M3724" s="1">
        <f t="shared" si="183"/>
        <v>14150.400000000001</v>
      </c>
      <c r="N3724" s="1">
        <f t="shared" si="184"/>
        <v>14150.400000000001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27473.599999999999</v>
      </c>
      <c r="C3725" s="1" t="str">
        <v>EED120223</v>
      </c>
      <c r="D3725" s="2">
        <v>45951</v>
      </c>
      <c r="E3725" s="2">
        <v>45958</v>
      </c>
      <c r="F3725" s="1">
        <v>331926</v>
      </c>
      <c r="G3725" s="1">
        <v>1</v>
      </c>
      <c r="H3725" s="1">
        <v>1</v>
      </c>
      <c r="I3725" s="1">
        <v>0</v>
      </c>
      <c r="J3725" s="1" t="str">
        <v>Delhi</v>
      </c>
      <c r="K3725" s="1">
        <v>0</v>
      </c>
      <c r="L3725" s="1"/>
      <c r="M3725" s="1">
        <f t="shared" si="183"/>
        <v>27473.599999999999</v>
      </c>
      <c r="N3725" s="1">
        <f t="shared" si="184"/>
        <v>27473.599999999999</v>
      </c>
      <c r="O3725" s="1">
        <f t="shared" si="185"/>
        <v>0</v>
      </c>
    </row>
    <row r="3726" spans="1:15" x14ac:dyDescent="0.25">
      <c r="A3726" s="1" t="str">
        <v>BioLegend</v>
      </c>
      <c r="B3726" s="1">
        <v>16896</v>
      </c>
      <c r="C3726" s="1" t="str">
        <v>EED120223</v>
      </c>
      <c r="D3726" s="2">
        <v>45951</v>
      </c>
      <c r="E3726" s="2">
        <v>45958</v>
      </c>
      <c r="F3726" s="1">
        <v>333810</v>
      </c>
      <c r="G3726" s="1">
        <v>1</v>
      </c>
      <c r="H3726" s="1">
        <v>1</v>
      </c>
      <c r="I3726" s="1">
        <v>0</v>
      </c>
      <c r="J3726" s="1" t="str">
        <v>Hyderabad</v>
      </c>
      <c r="K3726" s="1">
        <v>0</v>
      </c>
      <c r="L3726" s="1"/>
      <c r="M3726" s="1">
        <f t="shared" si="183"/>
        <v>16896</v>
      </c>
      <c r="N3726" s="1">
        <f t="shared" si="184"/>
        <v>16896</v>
      </c>
      <c r="O3726" s="1">
        <f t="shared" si="185"/>
        <v>0</v>
      </c>
    </row>
    <row r="3727" spans="1:15" x14ac:dyDescent="0.25">
      <c r="A3727" s="1" t="str">
        <v>BioLegend</v>
      </c>
      <c r="B3727" s="1">
        <v>12091.2</v>
      </c>
      <c r="C3727" s="1" t="str">
        <v>EED120223</v>
      </c>
      <c r="D3727" s="2">
        <v>45951</v>
      </c>
      <c r="E3727" s="2">
        <v>45958</v>
      </c>
      <c r="F3727" s="1">
        <v>336706</v>
      </c>
      <c r="G3727" s="1">
        <v>2</v>
      </c>
      <c r="H3727" s="1">
        <v>2</v>
      </c>
      <c r="I3727" s="1">
        <v>0</v>
      </c>
      <c r="J3727" s="1" t="str">
        <v>Delhi</v>
      </c>
      <c r="K3727" s="1">
        <v>0</v>
      </c>
      <c r="L3727" s="1"/>
      <c r="M3727" s="1">
        <f t="shared" si="183"/>
        <v>24182.400000000001</v>
      </c>
      <c r="N3727" s="1">
        <f t="shared" si="184"/>
        <v>24182.400000000001</v>
      </c>
      <c r="O3727" s="1">
        <f t="shared" si="185"/>
        <v>0</v>
      </c>
    </row>
    <row r="3728" spans="1:15" x14ac:dyDescent="0.25">
      <c r="A3728" s="1" t="str">
        <v>BioLegend</v>
      </c>
      <c r="B3728" s="1">
        <v>15364.8</v>
      </c>
      <c r="C3728" s="1" t="str">
        <v>EED120223</v>
      </c>
      <c r="D3728" s="2">
        <v>45951</v>
      </c>
      <c r="E3728" s="2">
        <v>45958</v>
      </c>
      <c r="F3728" s="1">
        <v>337208</v>
      </c>
      <c r="G3728" s="1">
        <v>1</v>
      </c>
      <c r="H3728" s="1">
        <v>1</v>
      </c>
      <c r="I3728" s="1">
        <v>0</v>
      </c>
      <c r="J3728" s="1" t="str">
        <v>Kerala</v>
      </c>
      <c r="K3728" s="1">
        <v>0</v>
      </c>
      <c r="L3728" s="1"/>
      <c r="M3728" s="1">
        <f t="shared" si="183"/>
        <v>15364.8</v>
      </c>
      <c r="N3728" s="1">
        <f t="shared" si="184"/>
        <v>15364.8</v>
      </c>
      <c r="O3728" s="1">
        <f t="shared" si="185"/>
        <v>0</v>
      </c>
    </row>
    <row r="3729" spans="1:15" x14ac:dyDescent="0.25">
      <c r="A3729" s="1" t="str">
        <v>BioLegend</v>
      </c>
      <c r="B3729" s="1">
        <v>25071.199999999997</v>
      </c>
      <c r="C3729" s="1" t="str">
        <v>EED120223</v>
      </c>
      <c r="D3729" s="2">
        <v>45951</v>
      </c>
      <c r="E3729" s="2">
        <v>45958</v>
      </c>
      <c r="F3729" s="1">
        <v>339914</v>
      </c>
      <c r="G3729" s="1">
        <v>2</v>
      </c>
      <c r="H3729" s="1">
        <v>2</v>
      </c>
      <c r="I3729" s="1">
        <v>0</v>
      </c>
      <c r="J3729" s="1" t="str">
        <v>Delhi</v>
      </c>
      <c r="K3729" s="1">
        <v>0</v>
      </c>
      <c r="L3729" s="1"/>
      <c r="M3729" s="1">
        <f t="shared" si="183"/>
        <v>50142.399999999994</v>
      </c>
      <c r="N3729" s="1">
        <f t="shared" si="184"/>
        <v>50142.399999999994</v>
      </c>
      <c r="O3729" s="1">
        <f t="shared" si="185"/>
        <v>0</v>
      </c>
    </row>
    <row r="3730" spans="1:15" x14ac:dyDescent="0.25">
      <c r="A3730" s="1" t="str">
        <v>BioLegend</v>
      </c>
      <c r="B3730" s="1">
        <v>6494.4</v>
      </c>
      <c r="C3730" s="1" t="str">
        <v>EED120223</v>
      </c>
      <c r="D3730" s="2">
        <v>45951</v>
      </c>
      <c r="E3730" s="2">
        <v>45958</v>
      </c>
      <c r="F3730" s="1">
        <v>343505</v>
      </c>
      <c r="G3730" s="1">
        <v>1</v>
      </c>
      <c r="H3730" s="1">
        <v>1</v>
      </c>
      <c r="I3730" s="1">
        <v>0</v>
      </c>
      <c r="J3730" s="1" t="str">
        <v>Chandigarh</v>
      </c>
      <c r="K3730" s="1">
        <v>0</v>
      </c>
      <c r="L3730" s="1"/>
      <c r="M3730" s="1">
        <f t="shared" si="183"/>
        <v>6494.4</v>
      </c>
      <c r="N3730" s="1">
        <f t="shared" si="184"/>
        <v>6494.4</v>
      </c>
      <c r="O3730" s="1">
        <f t="shared" si="185"/>
        <v>0</v>
      </c>
    </row>
    <row r="3731" spans="1:15" x14ac:dyDescent="0.25">
      <c r="A3731" s="1" t="str">
        <v>BioLegend</v>
      </c>
      <c r="B3731" s="1">
        <v>18216</v>
      </c>
      <c r="C3731" s="1" t="str">
        <v>EED120223</v>
      </c>
      <c r="D3731" s="2">
        <v>45951</v>
      </c>
      <c r="E3731" s="2">
        <v>45958</v>
      </c>
      <c r="F3731" s="1">
        <v>344614</v>
      </c>
      <c r="G3731" s="1">
        <v>1</v>
      </c>
      <c r="H3731" s="1">
        <v>1</v>
      </c>
      <c r="I3731" s="1">
        <v>0</v>
      </c>
      <c r="J3731" s="1" t="str">
        <v>Hyderabad</v>
      </c>
      <c r="K3731" s="1">
        <v>0</v>
      </c>
      <c r="L3731" s="1"/>
      <c r="M3731" s="1">
        <f t="shared" si="183"/>
        <v>18216</v>
      </c>
      <c r="N3731" s="1">
        <f t="shared" si="184"/>
        <v>18216</v>
      </c>
      <c r="O3731" s="1">
        <f t="shared" si="185"/>
        <v>0</v>
      </c>
    </row>
    <row r="3732" spans="1:15" x14ac:dyDescent="0.25">
      <c r="A3732" s="1" t="str">
        <v>BioLegend</v>
      </c>
      <c r="B3732" s="1">
        <v>6388.7999999999993</v>
      </c>
      <c r="C3732" s="1" t="str">
        <v>EED120223</v>
      </c>
      <c r="D3732" s="2">
        <v>45951</v>
      </c>
      <c r="E3732" s="2">
        <v>45958</v>
      </c>
      <c r="F3732" s="1">
        <v>344703</v>
      </c>
      <c r="G3732" s="1">
        <v>1</v>
      </c>
      <c r="H3732" s="1">
        <v>1</v>
      </c>
      <c r="I3732" s="1">
        <v>0</v>
      </c>
      <c r="J3732" s="1" t="str">
        <v>Kolkata</v>
      </c>
      <c r="K3732" s="1">
        <v>0</v>
      </c>
      <c r="L3732" s="1"/>
      <c r="M3732" s="1">
        <f t="shared" si="183"/>
        <v>6388.7999999999993</v>
      </c>
      <c r="N3732" s="1">
        <f t="shared" si="184"/>
        <v>6388.7999999999993</v>
      </c>
      <c r="O3732" s="1">
        <f t="shared" si="185"/>
        <v>0</v>
      </c>
    </row>
    <row r="3733" spans="1:15" x14ac:dyDescent="0.25">
      <c r="A3733" s="1" t="str">
        <v>BioLegend</v>
      </c>
      <c r="B3733" s="1">
        <v>14256</v>
      </c>
      <c r="C3733" s="1" t="str">
        <v>EED120223</v>
      </c>
      <c r="D3733" s="2">
        <v>45951</v>
      </c>
      <c r="E3733" s="2">
        <v>45958</v>
      </c>
      <c r="F3733" s="1">
        <v>344718</v>
      </c>
      <c r="G3733" s="1">
        <v>1</v>
      </c>
      <c r="H3733" s="1">
        <v>1</v>
      </c>
      <c r="I3733" s="1">
        <v>0</v>
      </c>
      <c r="J3733" s="1" t="str">
        <v>Kerala</v>
      </c>
      <c r="K3733" s="1">
        <v>0</v>
      </c>
      <c r="L3733" s="1"/>
      <c r="M3733" s="1">
        <f t="shared" si="183"/>
        <v>14256</v>
      </c>
      <c r="N3733" s="1">
        <f t="shared" si="184"/>
        <v>14256</v>
      </c>
      <c r="O3733" s="1">
        <f t="shared" si="185"/>
        <v>0</v>
      </c>
    </row>
    <row r="3734" spans="1:15" x14ac:dyDescent="0.25">
      <c r="A3734" s="1" t="str">
        <v>BioLegend</v>
      </c>
      <c r="B3734" s="1">
        <v>11888.8</v>
      </c>
      <c r="C3734" s="1" t="str">
        <v>EED120223</v>
      </c>
      <c r="D3734" s="2">
        <v>45951</v>
      </c>
      <c r="E3734" s="2">
        <v>45958</v>
      </c>
      <c r="F3734" s="1">
        <v>344747</v>
      </c>
      <c r="G3734" s="1">
        <v>1</v>
      </c>
      <c r="H3734" s="1">
        <v>1</v>
      </c>
      <c r="I3734" s="1">
        <v>0</v>
      </c>
      <c r="J3734" s="1" t="str">
        <v>Kolkata</v>
      </c>
      <c r="K3734" s="1">
        <v>0</v>
      </c>
      <c r="L3734" s="1"/>
      <c r="M3734" s="1">
        <f t="shared" si="183"/>
        <v>11888.8</v>
      </c>
      <c r="N3734" s="1">
        <f t="shared" si="184"/>
        <v>11888.8</v>
      </c>
      <c r="O3734" s="1">
        <f t="shared" si="185"/>
        <v>0</v>
      </c>
    </row>
    <row r="3735" spans="1:15" x14ac:dyDescent="0.25">
      <c r="A3735" s="1" t="str">
        <v>BioLegend</v>
      </c>
      <c r="B3735" s="1">
        <v>15417.599999999999</v>
      </c>
      <c r="C3735" s="1" t="str">
        <v>EED120223</v>
      </c>
      <c r="D3735" s="2">
        <v>45951</v>
      </c>
      <c r="E3735" s="2">
        <v>45958</v>
      </c>
      <c r="F3735" s="1">
        <v>344818</v>
      </c>
      <c r="G3735" s="1">
        <v>2</v>
      </c>
      <c r="H3735" s="1">
        <v>2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30835.199999999997</v>
      </c>
      <c r="N3735" s="1">
        <f t="shared" si="184"/>
        <v>30835.199999999997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8395.2000000000007</v>
      </c>
      <c r="C3736" s="1" t="str">
        <v>EED120223</v>
      </c>
      <c r="D3736" s="2">
        <v>45951</v>
      </c>
      <c r="E3736" s="2">
        <v>45958</v>
      </c>
      <c r="F3736" s="1">
        <v>345025</v>
      </c>
      <c r="G3736" s="1">
        <v>1</v>
      </c>
      <c r="H3736" s="1">
        <v>1</v>
      </c>
      <c r="I3736" s="1">
        <v>0</v>
      </c>
      <c r="J3736" s="1" t="str">
        <v>Kolkata</v>
      </c>
      <c r="K3736" s="1">
        <v>0</v>
      </c>
      <c r="L3736" s="1"/>
      <c r="M3736" s="1">
        <f t="shared" si="183"/>
        <v>8395.2000000000007</v>
      </c>
      <c r="N3736" s="1">
        <f t="shared" si="184"/>
        <v>8395.2000000000007</v>
      </c>
      <c r="O3736" s="1">
        <f t="shared" si="185"/>
        <v>0</v>
      </c>
    </row>
    <row r="3737" spans="1:15" x14ac:dyDescent="0.25">
      <c r="A3737" s="1" t="str">
        <v>BioLegend</v>
      </c>
      <c r="B3737" s="1">
        <v>13305.599999999999</v>
      </c>
      <c r="C3737" s="1" t="str">
        <v>EED120223</v>
      </c>
      <c r="D3737" s="2">
        <v>45951</v>
      </c>
      <c r="E3737" s="2">
        <v>45958</v>
      </c>
      <c r="F3737" s="1">
        <v>348206</v>
      </c>
      <c r="G3737" s="1">
        <v>1</v>
      </c>
      <c r="H3737" s="1">
        <v>1</v>
      </c>
      <c r="I3737" s="1">
        <v>0</v>
      </c>
      <c r="J3737" s="1" t="str">
        <v>Chennai</v>
      </c>
      <c r="K3737" s="1">
        <v>0</v>
      </c>
      <c r="L3737" s="1"/>
      <c r="M3737" s="1">
        <f t="shared" si="183"/>
        <v>13305.599999999999</v>
      </c>
      <c r="N3737" s="1">
        <f t="shared" si="184"/>
        <v>13305.599999999999</v>
      </c>
      <c r="O3737" s="1">
        <f t="shared" si="185"/>
        <v>0</v>
      </c>
    </row>
    <row r="3738" spans="1:15" x14ac:dyDescent="0.25">
      <c r="A3738" s="1" t="str">
        <v>BioLegend</v>
      </c>
      <c r="B3738" s="1">
        <v>33739.199999999997</v>
      </c>
      <c r="C3738" s="1" t="str">
        <v>EED120223</v>
      </c>
      <c r="D3738" s="2">
        <v>45951</v>
      </c>
      <c r="E3738" s="2">
        <v>45958</v>
      </c>
      <c r="F3738" s="1">
        <v>348801</v>
      </c>
      <c r="G3738" s="1">
        <v>1</v>
      </c>
      <c r="H3738" s="1">
        <v>1</v>
      </c>
      <c r="I3738" s="1">
        <v>0</v>
      </c>
      <c r="J3738" s="1" t="str">
        <v>Delhi</v>
      </c>
      <c r="K3738" s="1">
        <v>0</v>
      </c>
      <c r="L3738" s="1"/>
      <c r="M3738" s="1">
        <f t="shared" si="183"/>
        <v>33739.199999999997</v>
      </c>
      <c r="N3738" s="1">
        <f t="shared" si="184"/>
        <v>33739.199999999997</v>
      </c>
      <c r="O3738" s="1">
        <f t="shared" si="185"/>
        <v>0</v>
      </c>
    </row>
    <row r="3739" spans="1:15" x14ac:dyDescent="0.25">
      <c r="A3739" s="1" t="str">
        <v>BioLegend</v>
      </c>
      <c r="B3739" s="1">
        <v>16420.8</v>
      </c>
      <c r="C3739" s="1" t="str">
        <v>EED120223</v>
      </c>
      <c r="D3739" s="2">
        <v>45951</v>
      </c>
      <c r="E3739" s="2">
        <v>45958</v>
      </c>
      <c r="F3739" s="1">
        <v>351706</v>
      </c>
      <c r="G3739" s="1">
        <v>1</v>
      </c>
      <c r="H3739" s="1">
        <v>1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16420.8</v>
      </c>
      <c r="N3739" s="1">
        <f t="shared" si="184"/>
        <v>16420.8</v>
      </c>
      <c r="O3739" s="1">
        <f t="shared" si="185"/>
        <v>0</v>
      </c>
    </row>
    <row r="3740" spans="1:15" x14ac:dyDescent="0.25">
      <c r="A3740" s="1" t="str">
        <v>BioLegend</v>
      </c>
      <c r="B3740" s="1">
        <v>17846.400000000001</v>
      </c>
      <c r="C3740" s="1" t="str">
        <v>EED120223</v>
      </c>
      <c r="D3740" s="2">
        <v>45951</v>
      </c>
      <c r="E3740" s="2">
        <v>45958</v>
      </c>
      <c r="F3740" s="1">
        <v>353214</v>
      </c>
      <c r="G3740" s="1">
        <v>4</v>
      </c>
      <c r="H3740" s="1">
        <v>4</v>
      </c>
      <c r="I3740" s="1">
        <v>0</v>
      </c>
      <c r="J3740" s="1" t="str">
        <v>Banglore</v>
      </c>
      <c r="K3740" s="1">
        <v>0</v>
      </c>
      <c r="L3740" s="1"/>
      <c r="M3740" s="1">
        <f t="shared" si="183"/>
        <v>71385.600000000006</v>
      </c>
      <c r="N3740" s="1">
        <f t="shared" si="184"/>
        <v>71385.600000000006</v>
      </c>
      <c r="O3740" s="1">
        <f t="shared" si="185"/>
        <v>0</v>
      </c>
    </row>
    <row r="3741" spans="1:15" x14ac:dyDescent="0.25">
      <c r="A3741" s="1" t="str">
        <v>BioLegend</v>
      </c>
      <c r="B3741" s="1">
        <v>17688</v>
      </c>
      <c r="C3741" s="1" t="str">
        <v>EED120223</v>
      </c>
      <c r="D3741" s="2">
        <v>45951</v>
      </c>
      <c r="E3741" s="2">
        <v>45958</v>
      </c>
      <c r="F3741" s="1">
        <v>353242</v>
      </c>
      <c r="G3741" s="1">
        <v>1</v>
      </c>
      <c r="H3741" s="1">
        <v>1</v>
      </c>
      <c r="I3741" s="1">
        <v>0</v>
      </c>
      <c r="J3741" s="1" t="str">
        <v>Hyderabad</v>
      </c>
      <c r="K3741" s="1">
        <v>0</v>
      </c>
      <c r="L3741" s="1"/>
      <c r="M3741" s="1">
        <f t="shared" si="183"/>
        <v>17688</v>
      </c>
      <c r="N3741" s="1">
        <f t="shared" si="184"/>
        <v>17688</v>
      </c>
      <c r="O3741" s="1">
        <f t="shared" si="185"/>
        <v>0</v>
      </c>
    </row>
    <row r="3742" spans="1:15" x14ac:dyDescent="0.25">
      <c r="A3742" s="1" t="str">
        <v>BioLegend</v>
      </c>
      <c r="B3742" s="1">
        <v>20644.8</v>
      </c>
      <c r="C3742" s="1" t="str">
        <v>EED120223</v>
      </c>
      <c r="D3742" s="2">
        <v>45951</v>
      </c>
      <c r="E3742" s="2">
        <v>45958</v>
      </c>
      <c r="F3742" s="1">
        <v>353272</v>
      </c>
      <c r="G3742" s="1">
        <v>4</v>
      </c>
      <c r="H3742" s="1">
        <v>4</v>
      </c>
      <c r="I3742" s="1">
        <v>0</v>
      </c>
      <c r="J3742" s="1" t="str">
        <v>Delhi</v>
      </c>
      <c r="K3742" s="1">
        <v>0</v>
      </c>
      <c r="L3742" s="1"/>
      <c r="M3742" s="1">
        <f t="shared" si="183"/>
        <v>82579.199999999997</v>
      </c>
      <c r="N3742" s="1">
        <f t="shared" si="184"/>
        <v>82579.199999999997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5438.4</v>
      </c>
      <c r="C3743" s="1" t="str">
        <v>EED120223</v>
      </c>
      <c r="D3743" s="2">
        <v>45951</v>
      </c>
      <c r="E3743" s="2">
        <v>45958</v>
      </c>
      <c r="F3743" s="1">
        <v>356106</v>
      </c>
      <c r="G3743" s="1">
        <v>1</v>
      </c>
      <c r="H3743" s="1">
        <v>1</v>
      </c>
      <c r="I3743" s="1">
        <v>0</v>
      </c>
      <c r="J3743" s="1" t="str">
        <v>Hyderabad</v>
      </c>
      <c r="K3743" s="1">
        <v>0</v>
      </c>
      <c r="L3743" s="1"/>
      <c r="M3743" s="1">
        <f t="shared" si="183"/>
        <v>5438.4</v>
      </c>
      <c r="N3743" s="1">
        <f t="shared" si="184"/>
        <v>5438.4</v>
      </c>
      <c r="O3743" s="1">
        <f t="shared" si="185"/>
        <v>0</v>
      </c>
    </row>
    <row r="3744" spans="1:15" x14ac:dyDescent="0.25">
      <c r="A3744" s="1" t="str">
        <v>BioLegend</v>
      </c>
      <c r="B3744" s="1">
        <v>16843.2</v>
      </c>
      <c r="C3744" s="1" t="str">
        <v>EED120223</v>
      </c>
      <c r="D3744" s="2">
        <v>45951</v>
      </c>
      <c r="E3744" s="2">
        <v>45958</v>
      </c>
      <c r="F3744" s="1">
        <v>356108</v>
      </c>
      <c r="G3744" s="1">
        <v>2</v>
      </c>
      <c r="H3744" s="1">
        <v>2</v>
      </c>
      <c r="I3744" s="1">
        <v>0</v>
      </c>
      <c r="J3744" s="1" t="str">
        <v>Delhi</v>
      </c>
      <c r="K3744" s="1">
        <v>0</v>
      </c>
      <c r="L3744" s="1"/>
      <c r="M3744" s="1">
        <f t="shared" si="183"/>
        <v>33686.400000000001</v>
      </c>
      <c r="N3744" s="1">
        <f t="shared" si="184"/>
        <v>33686.400000000001</v>
      </c>
      <c r="O3744" s="1">
        <f t="shared" si="185"/>
        <v>0</v>
      </c>
    </row>
    <row r="3745" spans="1:15" x14ac:dyDescent="0.25">
      <c r="A3745" s="1" t="str">
        <v>BioLegend</v>
      </c>
      <c r="B3745" s="1">
        <v>25071.199999999997</v>
      </c>
      <c r="C3745" s="1" t="str">
        <v>EED120223</v>
      </c>
      <c r="D3745" s="2">
        <v>45951</v>
      </c>
      <c r="E3745" s="2">
        <v>45958</v>
      </c>
      <c r="F3745" s="1">
        <v>357326</v>
      </c>
      <c r="G3745" s="1">
        <v>1</v>
      </c>
      <c r="H3745" s="1">
        <v>1</v>
      </c>
      <c r="I3745" s="1">
        <v>0</v>
      </c>
      <c r="J3745" s="1" t="str">
        <v>Banglore</v>
      </c>
      <c r="K3745" s="1">
        <v>0</v>
      </c>
      <c r="L3745" s="1"/>
      <c r="M3745" s="1">
        <f t="shared" si="183"/>
        <v>25071.199999999997</v>
      </c>
      <c r="N3745" s="1">
        <f t="shared" si="184"/>
        <v>25071.199999999997</v>
      </c>
      <c r="O3745" s="1">
        <f t="shared" si="185"/>
        <v>0</v>
      </c>
    </row>
    <row r="3746" spans="1:15" x14ac:dyDescent="0.25">
      <c r="A3746" s="1" t="str">
        <v>BioLegend</v>
      </c>
      <c r="B3746" s="1">
        <v>6547.2000000000007</v>
      </c>
      <c r="C3746" s="1" t="str">
        <v>EED120223</v>
      </c>
      <c r="D3746" s="2">
        <v>45951</v>
      </c>
      <c r="E3746" s="2">
        <v>45958</v>
      </c>
      <c r="F3746" s="1">
        <v>357415</v>
      </c>
      <c r="G3746" s="1">
        <v>1</v>
      </c>
      <c r="H3746" s="1">
        <v>1</v>
      </c>
      <c r="I3746" s="1">
        <v>0</v>
      </c>
      <c r="J3746" s="1" t="str">
        <v>Kolkata</v>
      </c>
      <c r="K3746" s="1">
        <v>0</v>
      </c>
      <c r="L3746" s="1"/>
      <c r="M3746" s="1">
        <f t="shared" si="183"/>
        <v>6547.2000000000007</v>
      </c>
      <c r="N3746" s="1">
        <f t="shared" si="184"/>
        <v>6547.2000000000007</v>
      </c>
      <c r="O3746" s="1">
        <f t="shared" si="185"/>
        <v>0</v>
      </c>
    </row>
    <row r="3747" spans="1:15" x14ac:dyDescent="0.25">
      <c r="A3747" s="1" t="str">
        <v>BioLegend</v>
      </c>
      <c r="B3747" s="1">
        <v>19008</v>
      </c>
      <c r="C3747" s="1" t="str">
        <v>EED120223</v>
      </c>
      <c r="D3747" s="2">
        <v>45951</v>
      </c>
      <c r="E3747" s="2">
        <v>45958</v>
      </c>
      <c r="F3747" s="1">
        <v>357504</v>
      </c>
      <c r="G3747" s="1">
        <v>1</v>
      </c>
      <c r="H3747" s="1">
        <v>1</v>
      </c>
      <c r="I3747" s="1">
        <v>0</v>
      </c>
      <c r="J3747" s="1" t="str">
        <v>Mumbai</v>
      </c>
      <c r="K3747" s="1">
        <v>0</v>
      </c>
      <c r="L3747" s="1"/>
      <c r="M3747" s="1">
        <f t="shared" si="183"/>
        <v>19008</v>
      </c>
      <c r="N3747" s="1">
        <f t="shared" si="184"/>
        <v>19008</v>
      </c>
      <c r="O3747" s="1">
        <f t="shared" si="185"/>
        <v>0</v>
      </c>
    </row>
    <row r="3748" spans="1:15" x14ac:dyDescent="0.25">
      <c r="A3748" s="1" t="str">
        <v>BioLegend</v>
      </c>
      <c r="B3748" s="1">
        <v>12566.400000000001</v>
      </c>
      <c r="C3748" s="1" t="str">
        <v>EED120223</v>
      </c>
      <c r="D3748" s="2">
        <v>45951</v>
      </c>
      <c r="E3748" s="2">
        <v>45958</v>
      </c>
      <c r="F3748" s="1">
        <v>358609</v>
      </c>
      <c r="G3748" s="1">
        <v>1</v>
      </c>
      <c r="H3748" s="1">
        <v>1</v>
      </c>
      <c r="I3748" s="1">
        <v>0</v>
      </c>
      <c r="J3748" s="1" t="str">
        <v>Delhi</v>
      </c>
      <c r="K3748" s="1">
        <v>0</v>
      </c>
      <c r="L3748" s="1"/>
      <c r="M3748" s="1">
        <f t="shared" si="183"/>
        <v>12566.400000000001</v>
      </c>
      <c r="N3748" s="1">
        <f t="shared" si="184"/>
        <v>12566.400000000001</v>
      </c>
      <c r="O3748" s="1">
        <f t="shared" si="185"/>
        <v>0</v>
      </c>
    </row>
    <row r="3749" spans="1:15" x14ac:dyDescent="0.25">
      <c r="A3749" s="1" t="str">
        <v>BioLegend</v>
      </c>
      <c r="B3749" s="1">
        <v>7180.7999999999993</v>
      </c>
      <c r="C3749" s="1" t="str">
        <v>EED120223</v>
      </c>
      <c r="D3749" s="2">
        <v>45951</v>
      </c>
      <c r="E3749" s="2">
        <v>45958</v>
      </c>
      <c r="F3749" s="1">
        <v>364007</v>
      </c>
      <c r="G3749" s="1">
        <v>1</v>
      </c>
      <c r="H3749" s="1">
        <v>1</v>
      </c>
      <c r="I3749" s="1">
        <v>0</v>
      </c>
      <c r="J3749" s="1" t="str">
        <v>Mumbai</v>
      </c>
      <c r="K3749" s="1">
        <v>0</v>
      </c>
      <c r="L3749" s="1"/>
      <c r="M3749" s="1">
        <f t="shared" si="183"/>
        <v>7180.7999999999993</v>
      </c>
      <c r="N3749" s="1">
        <f t="shared" si="184"/>
        <v>7180.7999999999993</v>
      </c>
      <c r="O3749" s="1">
        <f t="shared" si="185"/>
        <v>0</v>
      </c>
    </row>
    <row r="3750" spans="1:15" x14ac:dyDescent="0.25">
      <c r="A3750" s="1" t="str">
        <v>BioLegend</v>
      </c>
      <c r="B3750" s="1">
        <v>19905.599999999999</v>
      </c>
      <c r="C3750" s="1" t="str">
        <v>EED120223</v>
      </c>
      <c r="D3750" s="2">
        <v>45951</v>
      </c>
      <c r="E3750" s="2">
        <v>45958</v>
      </c>
      <c r="F3750" s="1">
        <v>364704</v>
      </c>
      <c r="G3750" s="1">
        <v>1</v>
      </c>
      <c r="H3750" s="1">
        <v>1</v>
      </c>
      <c r="I3750" s="1">
        <v>0</v>
      </c>
      <c r="J3750" s="1" t="str">
        <v>Hyderabad</v>
      </c>
      <c r="K3750" s="1">
        <v>0</v>
      </c>
      <c r="L3750" s="1"/>
      <c r="M3750" s="1">
        <f t="shared" si="183"/>
        <v>19905.599999999999</v>
      </c>
      <c r="N3750" s="1">
        <f t="shared" si="184"/>
        <v>19905.599999999999</v>
      </c>
      <c r="O3750" s="1">
        <f t="shared" si="185"/>
        <v>0</v>
      </c>
    </row>
    <row r="3751" spans="1:15" x14ac:dyDescent="0.25">
      <c r="A3751" s="1" t="str">
        <v>BioLegend</v>
      </c>
      <c r="B3751" s="1">
        <v>24332</v>
      </c>
      <c r="C3751" s="1" t="str">
        <v>EED120223</v>
      </c>
      <c r="D3751" s="2">
        <v>45951</v>
      </c>
      <c r="E3751" s="2">
        <v>45958</v>
      </c>
      <c r="F3751" s="1">
        <v>364808</v>
      </c>
      <c r="G3751" s="1">
        <v>2</v>
      </c>
      <c r="H3751" s="1">
        <v>2</v>
      </c>
      <c r="I3751" s="1">
        <v>0</v>
      </c>
      <c r="J3751" s="1" t="str">
        <v>Banglore</v>
      </c>
      <c r="K3751" s="1">
        <v>0</v>
      </c>
      <c r="L3751" s="1"/>
      <c r="M3751" s="1">
        <f t="shared" si="183"/>
        <v>48664</v>
      </c>
      <c r="N3751" s="1">
        <f t="shared" si="184"/>
        <v>48664</v>
      </c>
      <c r="O3751" s="1">
        <f t="shared" si="185"/>
        <v>0</v>
      </c>
    </row>
    <row r="3752" spans="1:15" x14ac:dyDescent="0.25">
      <c r="A3752" s="1" t="str">
        <v>BioLegend</v>
      </c>
      <c r="B3752" s="1">
        <v>7286.4</v>
      </c>
      <c r="C3752" s="1" t="str">
        <v>EED120223</v>
      </c>
      <c r="D3752" s="2">
        <v>45951</v>
      </c>
      <c r="E3752" s="2">
        <v>45958</v>
      </c>
      <c r="F3752" s="1">
        <v>368508</v>
      </c>
      <c r="G3752" s="1">
        <v>2</v>
      </c>
      <c r="H3752" s="1">
        <v>2</v>
      </c>
      <c r="I3752" s="1">
        <v>0</v>
      </c>
      <c r="J3752" s="1" t="str">
        <v>Delhi</v>
      </c>
      <c r="K3752" s="1">
        <v>0</v>
      </c>
      <c r="L3752" s="1"/>
      <c r="M3752" s="1">
        <f t="shared" si="183"/>
        <v>14572.8</v>
      </c>
      <c r="N3752" s="1">
        <f t="shared" si="184"/>
        <v>14572.8</v>
      </c>
      <c r="O3752" s="1">
        <f t="shared" si="185"/>
        <v>0</v>
      </c>
    </row>
    <row r="3753" spans="1:15" x14ac:dyDescent="0.25">
      <c r="A3753" s="1" t="str">
        <v>BioLegend</v>
      </c>
      <c r="B3753" s="1">
        <v>25440.800000000003</v>
      </c>
      <c r="C3753" s="1" t="str">
        <v>EED120223</v>
      </c>
      <c r="D3753" s="2">
        <v>45951</v>
      </c>
      <c r="E3753" s="2">
        <v>45958</v>
      </c>
      <c r="F3753" s="1">
        <v>369324</v>
      </c>
      <c r="G3753" s="1">
        <v>2</v>
      </c>
      <c r="H3753" s="1">
        <v>2</v>
      </c>
      <c r="I3753" s="1">
        <v>0</v>
      </c>
      <c r="J3753" s="1" t="str">
        <v>Banglore</v>
      </c>
      <c r="K3753" s="1">
        <v>0</v>
      </c>
      <c r="L3753" s="1"/>
      <c r="M3753" s="1">
        <f t="shared" si="183"/>
        <v>50881.600000000006</v>
      </c>
      <c r="N3753" s="1">
        <f t="shared" si="184"/>
        <v>50881.600000000006</v>
      </c>
      <c r="O3753" s="1">
        <f t="shared" si="185"/>
        <v>0</v>
      </c>
    </row>
    <row r="3754" spans="1:15" x14ac:dyDescent="0.25">
      <c r="A3754" s="1" t="str">
        <v>BioLegend</v>
      </c>
      <c r="B3754" s="1">
        <v>9662.4</v>
      </c>
      <c r="C3754" s="1" t="str">
        <v>EED120223</v>
      </c>
      <c r="D3754" s="2">
        <v>45951</v>
      </c>
      <c r="E3754" s="2">
        <v>45958</v>
      </c>
      <c r="F3754" s="1">
        <v>375406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9662.4</v>
      </c>
      <c r="N3754" s="1">
        <f t="shared" si="184"/>
        <v>9662.4</v>
      </c>
      <c r="O3754" s="1">
        <f t="shared" si="185"/>
        <v>0</v>
      </c>
    </row>
    <row r="3755" spans="1:15" x14ac:dyDescent="0.25">
      <c r="A3755" s="1" t="str">
        <v>BioLegend</v>
      </c>
      <c r="B3755" s="1">
        <v>5808</v>
      </c>
      <c r="C3755" s="1" t="str">
        <v>EED120223</v>
      </c>
      <c r="D3755" s="2">
        <v>45951</v>
      </c>
      <c r="E3755" s="2">
        <v>45958</v>
      </c>
      <c r="F3755" s="1">
        <v>377203</v>
      </c>
      <c r="G3755" s="1">
        <v>1</v>
      </c>
      <c r="H3755" s="1">
        <v>1</v>
      </c>
      <c r="I3755" s="1">
        <v>0</v>
      </c>
      <c r="J3755" s="1" t="str">
        <v>Noida</v>
      </c>
      <c r="K3755" s="1">
        <v>0</v>
      </c>
      <c r="L3755" s="1"/>
      <c r="M3755" s="1">
        <f t="shared" si="183"/>
        <v>5808</v>
      </c>
      <c r="N3755" s="1">
        <f t="shared" si="184"/>
        <v>5808</v>
      </c>
      <c r="O3755" s="1">
        <f t="shared" si="185"/>
        <v>0</v>
      </c>
    </row>
    <row r="3756" spans="1:15" x14ac:dyDescent="0.25">
      <c r="A3756" s="1" t="str">
        <v>BioLegend</v>
      </c>
      <c r="B3756" s="1">
        <v>14256</v>
      </c>
      <c r="C3756" s="1" t="str">
        <v>EED120223</v>
      </c>
      <c r="D3756" s="2">
        <v>45951</v>
      </c>
      <c r="E3756" s="2">
        <v>45958</v>
      </c>
      <c r="F3756" s="1">
        <v>379210</v>
      </c>
      <c r="G3756" s="1">
        <v>1</v>
      </c>
      <c r="H3756" s="1">
        <v>1</v>
      </c>
      <c r="I3756" s="1">
        <v>0</v>
      </c>
      <c r="J3756" s="1" t="str">
        <v>Kerala</v>
      </c>
      <c r="K3756" s="1">
        <v>0</v>
      </c>
      <c r="L3756" s="1"/>
      <c r="M3756" s="1">
        <f t="shared" si="183"/>
        <v>14256</v>
      </c>
      <c r="N3756" s="1">
        <f t="shared" si="184"/>
        <v>14256</v>
      </c>
      <c r="O3756" s="1">
        <f t="shared" si="185"/>
        <v>0</v>
      </c>
    </row>
    <row r="3757" spans="1:15" x14ac:dyDescent="0.25">
      <c r="A3757" s="1" t="str">
        <v>BioLegend</v>
      </c>
      <c r="B3757" s="1">
        <v>10824</v>
      </c>
      <c r="C3757" s="1" t="str">
        <v>EED120223</v>
      </c>
      <c r="D3757" s="2">
        <v>45951</v>
      </c>
      <c r="E3757" s="2">
        <v>45958</v>
      </c>
      <c r="F3757" s="1">
        <v>389804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10824</v>
      </c>
      <c r="N3757" s="1">
        <f t="shared" si="184"/>
        <v>10824</v>
      </c>
      <c r="O3757" s="1">
        <f t="shared" si="185"/>
        <v>0</v>
      </c>
    </row>
    <row r="3758" spans="1:15" x14ac:dyDescent="0.25">
      <c r="A3758" s="1" t="str">
        <v>BioLegend</v>
      </c>
      <c r="B3758" s="1">
        <v>15417.599999999999</v>
      </c>
      <c r="C3758" s="1" t="str">
        <v>EED120223</v>
      </c>
      <c r="D3758" s="2">
        <v>45951</v>
      </c>
      <c r="E3758" s="2">
        <v>45958</v>
      </c>
      <c r="F3758" s="1">
        <v>392404</v>
      </c>
      <c r="G3758" s="1">
        <v>1</v>
      </c>
      <c r="H3758" s="1">
        <v>1</v>
      </c>
      <c r="I3758" s="1">
        <v>0</v>
      </c>
      <c r="J3758" s="1" t="str">
        <v>Kerala</v>
      </c>
      <c r="K3758" s="1">
        <v>0</v>
      </c>
      <c r="L3758" s="1"/>
      <c r="M3758" s="1">
        <f t="shared" ref="M3758:M3821" si="186">G3758*B3758</f>
        <v>15417.599999999999</v>
      </c>
      <c r="N3758" s="1">
        <f t="shared" ref="N3758:N3821" si="187">H3758*B3758</f>
        <v>15417.599999999999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16104</v>
      </c>
      <c r="C3759" s="1" t="str">
        <v>EED120223</v>
      </c>
      <c r="D3759" s="2">
        <v>45951</v>
      </c>
      <c r="E3759" s="2">
        <v>45958</v>
      </c>
      <c r="F3759" s="1">
        <v>393606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16104</v>
      </c>
      <c r="N3759" s="1">
        <f t="shared" si="187"/>
        <v>16104</v>
      </c>
      <c r="O3759" s="1">
        <f t="shared" si="188"/>
        <v>0</v>
      </c>
    </row>
    <row r="3760" spans="1:15" x14ac:dyDescent="0.25">
      <c r="A3760" s="1" t="str">
        <v>BioLegend</v>
      </c>
      <c r="B3760" s="1">
        <v>8712</v>
      </c>
      <c r="C3760" s="1" t="str">
        <v>EED120223</v>
      </c>
      <c r="D3760" s="2">
        <v>45951</v>
      </c>
      <c r="E3760" s="2">
        <v>45958</v>
      </c>
      <c r="F3760" s="1">
        <v>397518</v>
      </c>
      <c r="G3760" s="1">
        <v>1</v>
      </c>
      <c r="H3760" s="1">
        <v>1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8712</v>
      </c>
      <c r="N3760" s="1">
        <f t="shared" si="187"/>
        <v>8712</v>
      </c>
      <c r="O3760" s="1">
        <f t="shared" si="188"/>
        <v>0</v>
      </c>
    </row>
    <row r="3761" spans="1:15" x14ac:dyDescent="0.25">
      <c r="A3761" s="1" t="str">
        <v>BioLegend</v>
      </c>
      <c r="B3761" s="1">
        <v>16324</v>
      </c>
      <c r="C3761" s="1" t="str">
        <v>EED120223</v>
      </c>
      <c r="D3761" s="2">
        <v>45951</v>
      </c>
      <c r="E3761" s="2">
        <v>45958</v>
      </c>
      <c r="F3761" s="1">
        <v>405334</v>
      </c>
      <c r="G3761" s="1">
        <v>2</v>
      </c>
      <c r="H3761" s="1">
        <v>2</v>
      </c>
      <c r="I3761" s="1">
        <v>0</v>
      </c>
      <c r="J3761" s="1" t="str">
        <v>Mumbai</v>
      </c>
      <c r="K3761" s="1">
        <v>0</v>
      </c>
      <c r="L3761" s="1"/>
      <c r="M3761" s="1">
        <f t="shared" si="186"/>
        <v>32648</v>
      </c>
      <c r="N3761" s="1">
        <f t="shared" si="187"/>
        <v>32648</v>
      </c>
      <c r="O3761" s="1">
        <f t="shared" si="188"/>
        <v>0</v>
      </c>
    </row>
    <row r="3762" spans="1:15" x14ac:dyDescent="0.25">
      <c r="A3762" s="1" t="str">
        <v>BioLegend</v>
      </c>
      <c r="B3762" s="1">
        <v>1584</v>
      </c>
      <c r="C3762" s="1" t="str">
        <v>EED120223</v>
      </c>
      <c r="D3762" s="2">
        <v>45951</v>
      </c>
      <c r="E3762" s="2">
        <v>45958</v>
      </c>
      <c r="F3762" s="1">
        <v>420403</v>
      </c>
      <c r="G3762" s="1">
        <v>2</v>
      </c>
      <c r="H3762" s="1">
        <v>2</v>
      </c>
      <c r="I3762" s="1">
        <v>0</v>
      </c>
      <c r="J3762" s="1" t="str">
        <v>Banglore</v>
      </c>
      <c r="K3762" s="1">
        <v>0</v>
      </c>
      <c r="L3762" s="1"/>
      <c r="M3762" s="1">
        <f t="shared" si="186"/>
        <v>3168</v>
      </c>
      <c r="N3762" s="1">
        <f t="shared" si="187"/>
        <v>3168</v>
      </c>
      <c r="O3762" s="1">
        <f t="shared" si="188"/>
        <v>0</v>
      </c>
    </row>
    <row r="3763" spans="1:15" x14ac:dyDescent="0.25">
      <c r="A3763" s="1" t="str">
        <v>BioLegend</v>
      </c>
      <c r="B3763" s="1">
        <v>8685.6</v>
      </c>
      <c r="C3763" s="1" t="str">
        <v>EED120223</v>
      </c>
      <c r="D3763" s="2">
        <v>45951</v>
      </c>
      <c r="E3763" s="2">
        <v>45958</v>
      </c>
      <c r="F3763" s="1">
        <v>421601</v>
      </c>
      <c r="G3763" s="1">
        <v>2</v>
      </c>
      <c r="H3763" s="1">
        <v>2</v>
      </c>
      <c r="I3763" s="1">
        <v>0</v>
      </c>
      <c r="J3763" s="1" t="str">
        <v>Hyderabad</v>
      </c>
      <c r="K3763" s="1">
        <v>0</v>
      </c>
      <c r="L3763" s="1"/>
      <c r="M3763" s="1">
        <f t="shared" si="186"/>
        <v>17371.2</v>
      </c>
      <c r="N3763" s="1">
        <f t="shared" si="187"/>
        <v>17371.2</v>
      </c>
      <c r="O3763" s="1">
        <f t="shared" si="188"/>
        <v>0</v>
      </c>
    </row>
    <row r="3764" spans="1:15" x14ac:dyDescent="0.25">
      <c r="A3764" s="1" t="str">
        <v>BioLegend</v>
      </c>
      <c r="B3764" s="1">
        <v>4699.2</v>
      </c>
      <c r="C3764" s="1" t="str">
        <v>EED120223</v>
      </c>
      <c r="D3764" s="2">
        <v>45951</v>
      </c>
      <c r="E3764" s="2">
        <v>45958</v>
      </c>
      <c r="F3764" s="1">
        <v>423101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4699.2</v>
      </c>
      <c r="N3764" s="1">
        <f t="shared" si="187"/>
        <v>4699.2</v>
      </c>
      <c r="O3764" s="1">
        <f t="shared" si="188"/>
        <v>0</v>
      </c>
    </row>
    <row r="3765" spans="1:15" x14ac:dyDescent="0.25">
      <c r="A3765" s="1" t="str">
        <v>BioLegend</v>
      </c>
      <c r="B3765" s="1">
        <v>6666</v>
      </c>
      <c r="C3765" s="1" t="str">
        <v>EED120223</v>
      </c>
      <c r="D3765" s="2">
        <v>45951</v>
      </c>
      <c r="E3765" s="2">
        <v>45958</v>
      </c>
      <c r="F3765" s="1">
        <v>423801</v>
      </c>
      <c r="G3765" s="1">
        <v>1</v>
      </c>
      <c r="H3765" s="1">
        <v>1</v>
      </c>
      <c r="I3765" s="1">
        <v>0</v>
      </c>
      <c r="J3765" s="1" t="str">
        <v>Noida</v>
      </c>
      <c r="K3765" s="1">
        <v>0</v>
      </c>
      <c r="L3765" s="1"/>
      <c r="M3765" s="1">
        <f t="shared" si="186"/>
        <v>6666</v>
      </c>
      <c r="N3765" s="1">
        <f t="shared" si="187"/>
        <v>6666</v>
      </c>
      <c r="O3765" s="1">
        <f t="shared" si="188"/>
        <v>0</v>
      </c>
    </row>
    <row r="3766" spans="1:15" x14ac:dyDescent="0.25">
      <c r="A3766" s="1" t="str">
        <v>BioLegend</v>
      </c>
      <c r="B3766" s="1">
        <v>6666</v>
      </c>
      <c r="C3766" s="1" t="str">
        <v>EED120223</v>
      </c>
      <c r="D3766" s="2">
        <v>45951</v>
      </c>
      <c r="E3766" s="2">
        <v>45958</v>
      </c>
      <c r="F3766" s="1">
        <v>423801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6666</v>
      </c>
      <c r="N3766" s="1">
        <f t="shared" si="187"/>
        <v>6666</v>
      </c>
      <c r="O3766" s="1">
        <f t="shared" si="188"/>
        <v>0</v>
      </c>
    </row>
    <row r="3767" spans="1:15" x14ac:dyDescent="0.25">
      <c r="A3767" s="1" t="str">
        <v>BioLegend</v>
      </c>
      <c r="B3767" s="1">
        <v>11510.400000000001</v>
      </c>
      <c r="C3767" s="1" t="str">
        <v>EED120223</v>
      </c>
      <c r="D3767" s="2">
        <v>45951</v>
      </c>
      <c r="E3767" s="2">
        <v>45958</v>
      </c>
      <c r="F3767" s="1">
        <v>424101</v>
      </c>
      <c r="G3767" s="1">
        <v>1</v>
      </c>
      <c r="H3767" s="1">
        <v>1</v>
      </c>
      <c r="I3767" s="1">
        <v>0</v>
      </c>
      <c r="J3767" s="1" t="str">
        <v>Banglore</v>
      </c>
      <c r="K3767" s="1">
        <v>0</v>
      </c>
      <c r="L3767" s="1"/>
      <c r="M3767" s="1">
        <f t="shared" si="186"/>
        <v>11510.400000000001</v>
      </c>
      <c r="N3767" s="1">
        <f t="shared" si="187"/>
        <v>11510.400000000001</v>
      </c>
      <c r="O3767" s="1">
        <f t="shared" si="188"/>
        <v>0</v>
      </c>
    </row>
    <row r="3768" spans="1:15" x14ac:dyDescent="0.25">
      <c r="A3768" s="1" t="str">
        <v>BioLegend</v>
      </c>
      <c r="B3768" s="1">
        <v>16104</v>
      </c>
      <c r="C3768" s="1" t="str">
        <v>EED120223</v>
      </c>
      <c r="D3768" s="2">
        <v>45951</v>
      </c>
      <c r="E3768" s="2">
        <v>45958</v>
      </c>
      <c r="F3768" s="1">
        <v>432404</v>
      </c>
      <c r="G3768" s="1">
        <v>1</v>
      </c>
      <c r="H3768" s="1">
        <v>1</v>
      </c>
      <c r="I3768" s="1">
        <v>0</v>
      </c>
      <c r="J3768" s="1" t="str">
        <v>Gujrat</v>
      </c>
      <c r="K3768" s="1">
        <v>0</v>
      </c>
      <c r="L3768" s="1"/>
      <c r="M3768" s="1">
        <f t="shared" si="186"/>
        <v>16104</v>
      </c>
      <c r="N3768" s="1">
        <f t="shared" si="187"/>
        <v>16104</v>
      </c>
      <c r="O3768" s="1">
        <f t="shared" si="188"/>
        <v>0</v>
      </c>
    </row>
    <row r="3769" spans="1:15" x14ac:dyDescent="0.25">
      <c r="A3769" s="1" t="str">
        <v>BioLegend</v>
      </c>
      <c r="B3769" s="1">
        <v>22176</v>
      </c>
      <c r="C3769" s="1" t="str">
        <v>EED120223</v>
      </c>
      <c r="D3769" s="2">
        <v>45951</v>
      </c>
      <c r="E3769" s="2">
        <v>45958</v>
      </c>
      <c r="F3769" s="1">
        <v>479604</v>
      </c>
      <c r="G3769" s="1">
        <v>1</v>
      </c>
      <c r="H3769" s="1">
        <v>1</v>
      </c>
      <c r="I3769" s="1">
        <v>0</v>
      </c>
      <c r="J3769" s="1" t="str">
        <v>Gujrat</v>
      </c>
      <c r="K3769" s="1">
        <v>0</v>
      </c>
      <c r="L3769" s="1"/>
      <c r="M3769" s="1">
        <f t="shared" si="186"/>
        <v>22176</v>
      </c>
      <c r="N3769" s="1">
        <f t="shared" si="187"/>
        <v>22176</v>
      </c>
      <c r="O3769" s="1">
        <f t="shared" si="188"/>
        <v>0</v>
      </c>
    </row>
    <row r="3770" spans="1:15" x14ac:dyDescent="0.25">
      <c r="A3770" s="1" t="str">
        <v>BioLegend</v>
      </c>
      <c r="B3770" s="1">
        <v>13068</v>
      </c>
      <c r="C3770" s="1" t="str">
        <v>EED120223</v>
      </c>
      <c r="D3770" s="2">
        <v>45951</v>
      </c>
      <c r="E3770" s="2">
        <v>45958</v>
      </c>
      <c r="F3770" s="1">
        <v>480011</v>
      </c>
      <c r="G3770" s="1">
        <v>1</v>
      </c>
      <c r="H3770" s="1">
        <v>1</v>
      </c>
      <c r="I3770" s="1">
        <v>0</v>
      </c>
      <c r="J3770" s="1" t="str">
        <v>Noida</v>
      </c>
      <c r="K3770" s="1">
        <v>0</v>
      </c>
      <c r="L3770" s="1"/>
      <c r="M3770" s="1">
        <f t="shared" si="186"/>
        <v>13068</v>
      </c>
      <c r="N3770" s="1">
        <f t="shared" si="187"/>
        <v>13068</v>
      </c>
      <c r="O3770" s="1">
        <f t="shared" si="188"/>
        <v>0</v>
      </c>
    </row>
    <row r="3771" spans="1:15" x14ac:dyDescent="0.25">
      <c r="A3771" s="1" t="str">
        <v>BioLegend</v>
      </c>
      <c r="B3771" s="1">
        <v>7761.6</v>
      </c>
      <c r="C3771" s="1" t="str">
        <v>EED120223</v>
      </c>
      <c r="D3771" s="2">
        <v>45951</v>
      </c>
      <c r="E3771" s="2">
        <v>45958</v>
      </c>
      <c r="F3771" s="1">
        <v>500341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7761.6</v>
      </c>
      <c r="N3771" s="1">
        <f t="shared" si="187"/>
        <v>7761.6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502516</v>
      </c>
      <c r="G3772" s="1">
        <v>1</v>
      </c>
      <c r="H3772" s="1">
        <v>1</v>
      </c>
      <c r="I3772" s="1">
        <v>0</v>
      </c>
      <c r="J3772" s="1" t="str">
        <v>Kerala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6547.2000000000007</v>
      </c>
      <c r="C3773" s="1" t="str">
        <v>EED120223</v>
      </c>
      <c r="D3773" s="2">
        <v>45951</v>
      </c>
      <c r="E3773" s="2">
        <v>45958</v>
      </c>
      <c r="F3773" s="1">
        <v>502521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6547.2000000000007</v>
      </c>
      <c r="N3773" s="1">
        <f t="shared" si="187"/>
        <v>6547.2000000000007</v>
      </c>
      <c r="O3773" s="1">
        <f t="shared" si="188"/>
        <v>0</v>
      </c>
    </row>
    <row r="3774" spans="1:15" x14ac:dyDescent="0.25">
      <c r="A3774" s="1" t="str">
        <v>BioLegend</v>
      </c>
      <c r="B3774" s="1">
        <v>6811.2000000000007</v>
      </c>
      <c r="C3774" s="1" t="str">
        <v>EED120223</v>
      </c>
      <c r="D3774" s="2">
        <v>45951</v>
      </c>
      <c r="E3774" s="2">
        <v>45958</v>
      </c>
      <c r="F3774" s="1">
        <v>502929</v>
      </c>
      <c r="G3774" s="1">
        <v>1</v>
      </c>
      <c r="H3774" s="1">
        <v>1</v>
      </c>
      <c r="I3774" s="1">
        <v>0</v>
      </c>
      <c r="J3774" s="1" t="str">
        <v>Kolkata</v>
      </c>
      <c r="K3774" s="1">
        <v>0</v>
      </c>
      <c r="L3774" s="1"/>
      <c r="M3774" s="1">
        <f t="shared" si="186"/>
        <v>6811.2000000000007</v>
      </c>
      <c r="N3774" s="1">
        <f t="shared" si="187"/>
        <v>6811.2000000000007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13992</v>
      </c>
      <c r="C3775" s="1" t="str">
        <v>EED120223</v>
      </c>
      <c r="D3775" s="2">
        <v>45951</v>
      </c>
      <c r="E3775" s="2">
        <v>45958</v>
      </c>
      <c r="F3775" s="1">
        <v>503818</v>
      </c>
      <c r="G3775" s="1">
        <v>1</v>
      </c>
      <c r="H3775" s="1">
        <v>1</v>
      </c>
      <c r="I3775" s="1">
        <v>0</v>
      </c>
      <c r="J3775" s="1" t="str">
        <v>Noida</v>
      </c>
      <c r="K3775" s="1">
        <v>0</v>
      </c>
      <c r="L3775" s="1"/>
      <c r="M3775" s="1">
        <f t="shared" si="186"/>
        <v>13992</v>
      </c>
      <c r="N3775" s="1">
        <f t="shared" si="187"/>
        <v>13992</v>
      </c>
      <c r="O3775" s="1">
        <f t="shared" si="188"/>
        <v>0</v>
      </c>
    </row>
    <row r="3776" spans="1:15" x14ac:dyDescent="0.25">
      <c r="A3776" s="1" t="str">
        <v>BioLegend</v>
      </c>
      <c r="B3776" s="1">
        <v>5913.6</v>
      </c>
      <c r="C3776" s="1" t="str">
        <v>EED120223</v>
      </c>
      <c r="D3776" s="2">
        <v>45951</v>
      </c>
      <c r="E3776" s="2">
        <v>45958</v>
      </c>
      <c r="F3776" s="1">
        <v>505816</v>
      </c>
      <c r="G3776" s="1">
        <v>1</v>
      </c>
      <c r="H3776" s="1">
        <v>1</v>
      </c>
      <c r="I3776" s="1">
        <v>0</v>
      </c>
      <c r="J3776" s="1" t="str">
        <v>Noida</v>
      </c>
      <c r="K3776" s="1">
        <v>0</v>
      </c>
      <c r="L3776" s="1"/>
      <c r="M3776" s="1">
        <f t="shared" si="186"/>
        <v>5913.6</v>
      </c>
      <c r="N3776" s="1">
        <f t="shared" si="187"/>
        <v>5913.6</v>
      </c>
      <c r="O3776" s="1">
        <f t="shared" si="188"/>
        <v>0</v>
      </c>
    </row>
    <row r="3777" spans="1:15" x14ac:dyDescent="0.25">
      <c r="A3777" s="1" t="str">
        <v>BioLegend</v>
      </c>
      <c r="B3777" s="1">
        <v>7075.2000000000007</v>
      </c>
      <c r="C3777" s="1" t="str">
        <v>EED120223</v>
      </c>
      <c r="D3777" s="2">
        <v>45951</v>
      </c>
      <c r="E3777" s="2">
        <v>45958</v>
      </c>
      <c r="F3777" s="1">
        <v>515403</v>
      </c>
      <c r="G3777" s="1">
        <v>1</v>
      </c>
      <c r="H3777" s="1">
        <v>1</v>
      </c>
      <c r="I3777" s="1">
        <v>0</v>
      </c>
      <c r="J3777" s="1" t="str">
        <v>Hyderabad</v>
      </c>
      <c r="K3777" s="1">
        <v>0</v>
      </c>
      <c r="L3777" s="1"/>
      <c r="M3777" s="1">
        <f t="shared" si="186"/>
        <v>7075.2000000000007</v>
      </c>
      <c r="N3777" s="1">
        <f t="shared" si="187"/>
        <v>7075.2000000000007</v>
      </c>
      <c r="O3777" s="1">
        <f t="shared" si="188"/>
        <v>0</v>
      </c>
    </row>
    <row r="3778" spans="1:15" x14ac:dyDescent="0.25">
      <c r="A3778" s="1" t="str">
        <v>BioLegend</v>
      </c>
      <c r="B3778" s="1">
        <v>8078.4</v>
      </c>
      <c r="C3778" s="1" t="str">
        <v>EED120223</v>
      </c>
      <c r="D3778" s="2">
        <v>45951</v>
      </c>
      <c r="E3778" s="2">
        <v>45958</v>
      </c>
      <c r="F3778" s="1">
        <v>576404</v>
      </c>
      <c r="G3778" s="1">
        <v>1</v>
      </c>
      <c r="H3778" s="1">
        <v>1</v>
      </c>
      <c r="I3778" s="1">
        <v>0</v>
      </c>
      <c r="J3778" s="1" t="str">
        <v>Banglore</v>
      </c>
      <c r="K3778" s="1">
        <v>0</v>
      </c>
      <c r="L3778" s="1"/>
      <c r="M3778" s="1">
        <f t="shared" si="186"/>
        <v>8078.4</v>
      </c>
      <c r="N3778" s="1">
        <f t="shared" si="187"/>
        <v>8078.4</v>
      </c>
      <c r="O3778" s="1">
        <f t="shared" si="188"/>
        <v>0</v>
      </c>
    </row>
    <row r="3779" spans="1:15" x14ac:dyDescent="0.25">
      <c r="A3779" s="1" t="str">
        <v>BioLegend</v>
      </c>
      <c r="B3779" s="1">
        <v>13358.400000000001</v>
      </c>
      <c r="C3779" s="1" t="str">
        <v>EED120223</v>
      </c>
      <c r="D3779" s="2">
        <v>45951</v>
      </c>
      <c r="E3779" s="2">
        <v>45958</v>
      </c>
      <c r="F3779" s="1">
        <v>583504</v>
      </c>
      <c r="G3779" s="1">
        <v>1</v>
      </c>
      <c r="H3779" s="1">
        <v>1</v>
      </c>
      <c r="I3779" s="1">
        <v>0</v>
      </c>
      <c r="J3779" s="1" t="str">
        <v>Banglore</v>
      </c>
      <c r="K3779" s="1">
        <v>0</v>
      </c>
      <c r="L3779" s="1"/>
      <c r="M3779" s="1">
        <f t="shared" si="186"/>
        <v>13358.400000000001</v>
      </c>
      <c r="N3779" s="1">
        <f t="shared" si="187"/>
        <v>13358.400000000001</v>
      </c>
      <c r="O3779" s="1">
        <f t="shared" si="188"/>
        <v>0</v>
      </c>
    </row>
    <row r="3780" spans="1:15" x14ac:dyDescent="0.25">
      <c r="A3780" s="1" t="str">
        <v>BioLegend</v>
      </c>
      <c r="B3780" s="1">
        <v>20169.599999999999</v>
      </c>
      <c r="C3780" s="1" t="str">
        <v>EED120223</v>
      </c>
      <c r="D3780" s="2">
        <v>45951</v>
      </c>
      <c r="E3780" s="2">
        <v>45958</v>
      </c>
      <c r="F3780" s="1">
        <v>626810</v>
      </c>
      <c r="G3780" s="1">
        <v>2</v>
      </c>
      <c r="H3780" s="1">
        <v>2</v>
      </c>
      <c r="I3780" s="1">
        <v>0</v>
      </c>
      <c r="J3780" s="1" t="str">
        <v>Banglore</v>
      </c>
      <c r="K3780" s="1">
        <v>0</v>
      </c>
      <c r="L3780" s="1"/>
      <c r="M3780" s="1">
        <f t="shared" si="186"/>
        <v>40339.199999999997</v>
      </c>
      <c r="N3780" s="1">
        <f t="shared" si="187"/>
        <v>40339.199999999997</v>
      </c>
      <c r="O3780" s="1">
        <f t="shared" si="188"/>
        <v>0</v>
      </c>
    </row>
    <row r="3781" spans="1:15" x14ac:dyDescent="0.25">
      <c r="A3781" s="1" t="str">
        <v>BioLegend</v>
      </c>
      <c r="B3781" s="1">
        <v>8395.2000000000007</v>
      </c>
      <c r="C3781" s="1" t="str">
        <v>EED120223</v>
      </c>
      <c r="D3781" s="2">
        <v>45951</v>
      </c>
      <c r="E3781" s="2">
        <v>45958</v>
      </c>
      <c r="F3781" s="1">
        <v>655203</v>
      </c>
      <c r="G3781" s="1">
        <v>1</v>
      </c>
      <c r="H3781" s="1">
        <v>1</v>
      </c>
      <c r="I3781" s="1">
        <v>0</v>
      </c>
      <c r="J3781" s="1" t="str">
        <v>Kolkata</v>
      </c>
      <c r="K3781" s="1">
        <v>0</v>
      </c>
      <c r="L3781" s="1"/>
      <c r="M3781" s="1">
        <f t="shared" si="186"/>
        <v>8395.2000000000007</v>
      </c>
      <c r="N3781" s="1">
        <f t="shared" si="187"/>
        <v>8395.2000000000007</v>
      </c>
      <c r="O3781" s="1">
        <f t="shared" si="188"/>
        <v>0</v>
      </c>
    </row>
    <row r="3782" spans="1:15" x14ac:dyDescent="0.25">
      <c r="A3782" s="1" t="str">
        <v>BioLegend</v>
      </c>
      <c r="B3782" s="1">
        <v>9662.4</v>
      </c>
      <c r="C3782" s="1" t="str">
        <v>EED120223</v>
      </c>
      <c r="D3782" s="2">
        <v>45951</v>
      </c>
      <c r="E3782" s="2">
        <v>45958</v>
      </c>
      <c r="F3782" s="1">
        <v>686403</v>
      </c>
      <c r="G3782" s="1">
        <v>1</v>
      </c>
      <c r="H3782" s="1">
        <v>1</v>
      </c>
      <c r="I3782" s="1">
        <v>0</v>
      </c>
      <c r="J3782" s="1" t="str">
        <v>Kerala</v>
      </c>
      <c r="K3782" s="1">
        <v>0</v>
      </c>
      <c r="L3782" s="1"/>
      <c r="M3782" s="1">
        <f t="shared" si="186"/>
        <v>9662.4</v>
      </c>
      <c r="N3782" s="1">
        <f t="shared" si="187"/>
        <v>9662.4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164</v>
      </c>
      <c r="H3783" s="1">
        <v>0</v>
      </c>
      <c r="I3783" s="1">
        <v>164</v>
      </c>
      <c r="J3783" s="1" t="str">
        <v>STOCK</v>
      </c>
      <c r="K3783" s="1" t="str">
        <v>Stock</v>
      </c>
      <c r="L3783" s="1"/>
      <c r="M3783" s="1">
        <f t="shared" si="186"/>
        <v>60614.400000000001</v>
      </c>
      <c r="N3783" s="1">
        <f t="shared" si="187"/>
        <v>0</v>
      </c>
      <c r="O3783" s="1">
        <f t="shared" si="188"/>
        <v>60614.400000000001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</v>
      </c>
      <c r="H3784" s="1">
        <v>1</v>
      </c>
      <c r="I3784" s="1">
        <v>0</v>
      </c>
      <c r="J3784" s="1" t="str">
        <v>Delhi</v>
      </c>
      <c r="K3784" s="1" t="str">
        <v>Stock</v>
      </c>
      <c r="L3784" s="1"/>
      <c r="M3784" s="1">
        <f t="shared" si="186"/>
        <v>369.6</v>
      </c>
      <c r="N3784" s="1">
        <f t="shared" si="187"/>
        <v>369.6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</v>
      </c>
      <c r="H3785" s="1">
        <v>1</v>
      </c>
      <c r="I3785" s="1">
        <v>0</v>
      </c>
      <c r="J3785" s="1" t="str">
        <v>Faridabad</v>
      </c>
      <c r="K3785" s="1" t="str">
        <v>Stock</v>
      </c>
      <c r="L3785" s="1"/>
      <c r="M3785" s="1">
        <f t="shared" si="186"/>
        <v>369.6</v>
      </c>
      <c r="N3785" s="1">
        <f t="shared" si="187"/>
        <v>369.6</v>
      </c>
      <c r="O3785" s="1">
        <f t="shared" si="188"/>
        <v>0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15</v>
      </c>
      <c r="H3786" s="1">
        <v>15</v>
      </c>
      <c r="I3786" s="1">
        <v>0</v>
      </c>
      <c r="J3786" s="1" t="str">
        <v>Banglore</v>
      </c>
      <c r="K3786" s="1" t="str">
        <v>Stock</v>
      </c>
      <c r="L3786" s="1"/>
      <c r="M3786" s="1">
        <f t="shared" si="186"/>
        <v>5544</v>
      </c>
      <c r="N3786" s="1">
        <f t="shared" si="187"/>
        <v>5544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15</v>
      </c>
      <c r="H3787" s="1">
        <v>15</v>
      </c>
      <c r="I3787" s="1">
        <v>0</v>
      </c>
      <c r="J3787" s="1" t="str">
        <v>Banglore</v>
      </c>
      <c r="K3787" s="1">
        <v>0</v>
      </c>
      <c r="L3787" s="1"/>
      <c r="M3787" s="1">
        <f t="shared" si="186"/>
        <v>5544</v>
      </c>
      <c r="N3787" s="1">
        <f t="shared" si="187"/>
        <v>5544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4</v>
      </c>
      <c r="H3788" s="1">
        <v>4</v>
      </c>
      <c r="I3788" s="1">
        <v>0</v>
      </c>
      <c r="J3788" s="1" t="str">
        <v>Pune</v>
      </c>
      <c r="K3788" s="1">
        <v>0</v>
      </c>
      <c r="L3788" s="1"/>
      <c r="M3788" s="1">
        <f t="shared" si="186"/>
        <v>1478.4</v>
      </c>
      <c r="N3788" s="1">
        <f t="shared" si="187"/>
        <v>1478.4</v>
      </c>
      <c r="O3788" s="1">
        <f t="shared" si="188"/>
        <v>0</v>
      </c>
    </row>
    <row r="3789" spans="1:15" x14ac:dyDescent="0.25">
      <c r="A3789" s="1" t="str">
        <v>BioLegend</v>
      </c>
      <c r="B3789" s="1">
        <v>369.6</v>
      </c>
      <c r="C3789" s="1" t="str">
        <v>EED120223</v>
      </c>
      <c r="D3789" s="2">
        <v>45951</v>
      </c>
      <c r="E3789" s="2">
        <v>45958</v>
      </c>
      <c r="F3789" s="1">
        <v>740379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369.6</v>
      </c>
      <c r="N3789" s="1">
        <f t="shared" si="187"/>
        <v>369.6</v>
      </c>
      <c r="O3789" s="1">
        <f t="shared" si="188"/>
        <v>0</v>
      </c>
    </row>
    <row r="3790" spans="1:15" x14ac:dyDescent="0.25">
      <c r="A3790" s="1" t="str">
        <v>BioLegend</v>
      </c>
      <c r="B3790" s="1">
        <v>18110.400000000001</v>
      </c>
      <c r="C3790" s="1" t="str">
        <v>EED120223</v>
      </c>
      <c r="D3790" s="2">
        <v>45951</v>
      </c>
      <c r="E3790" s="2">
        <v>45958</v>
      </c>
      <c r="F3790" s="1">
        <v>741399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18110.400000000001</v>
      </c>
      <c r="N3790" s="1">
        <f t="shared" si="187"/>
        <v>18110.400000000001</v>
      </c>
      <c r="O3790" s="1">
        <f t="shared" si="188"/>
        <v>0</v>
      </c>
    </row>
    <row r="3791" spans="1:15" x14ac:dyDescent="0.25">
      <c r="A3791" s="1" t="str">
        <v>BioLegend</v>
      </c>
      <c r="B3791" s="1">
        <v>3634.3999999999996</v>
      </c>
      <c r="C3791" s="1" t="str">
        <v>EED120223</v>
      </c>
      <c r="D3791" s="2">
        <v>45951</v>
      </c>
      <c r="E3791" s="2">
        <v>45958</v>
      </c>
      <c r="F3791" s="1">
        <v>741400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3634.3999999999996</v>
      </c>
      <c r="N3791" s="1">
        <f t="shared" si="187"/>
        <v>3634.3999999999996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741404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7268.7999999999993</v>
      </c>
      <c r="C3793" s="1" t="str">
        <v>EED120223</v>
      </c>
      <c r="D3793" s="2">
        <v>45951</v>
      </c>
      <c r="E3793" s="2">
        <v>45958</v>
      </c>
      <c r="F3793" s="1">
        <v>741407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7268.7999999999993</v>
      </c>
      <c r="N3793" s="1">
        <f t="shared" si="187"/>
        <v>7268.7999999999993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741408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741409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741411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7268.7999999999993</v>
      </c>
      <c r="C3797" s="1" t="str">
        <v>EED120223</v>
      </c>
      <c r="D3797" s="2">
        <v>45951</v>
      </c>
      <c r="E3797" s="2">
        <v>45958</v>
      </c>
      <c r="F3797" s="1">
        <v>741446</v>
      </c>
      <c r="G3797" s="1">
        <v>1</v>
      </c>
      <c r="H3797" s="1">
        <v>1</v>
      </c>
      <c r="I3797" s="1">
        <v>0</v>
      </c>
      <c r="J3797" s="1" t="str">
        <v>Gujrat</v>
      </c>
      <c r="K3797" s="1">
        <v>0</v>
      </c>
      <c r="L3797" s="1"/>
      <c r="M3797" s="1">
        <f t="shared" si="186"/>
        <v>7268.7999999999993</v>
      </c>
      <c r="N3797" s="1">
        <f t="shared" si="187"/>
        <v>7268.7999999999993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7180.7999999999993</v>
      </c>
      <c r="C3798" s="1" t="str">
        <v>EED120223</v>
      </c>
      <c r="D3798" s="2">
        <v>45951</v>
      </c>
      <c r="E3798" s="2">
        <v>45958</v>
      </c>
      <c r="F3798" s="1">
        <v>901302</v>
      </c>
      <c r="G3798" s="1">
        <v>1</v>
      </c>
      <c r="H3798" s="1">
        <v>1</v>
      </c>
      <c r="I3798" s="1">
        <v>0</v>
      </c>
      <c r="J3798" s="1" t="str">
        <v>Pune</v>
      </c>
      <c r="K3798" s="1">
        <v>0</v>
      </c>
      <c r="L3798" s="1"/>
      <c r="M3798" s="1">
        <f t="shared" si="186"/>
        <v>7180.7999999999993</v>
      </c>
      <c r="N3798" s="1">
        <f t="shared" si="187"/>
        <v>7180.7999999999993</v>
      </c>
      <c r="O3798" s="1">
        <f t="shared" si="188"/>
        <v>0</v>
      </c>
    </row>
    <row r="3799" spans="1:15" x14ac:dyDescent="0.25">
      <c r="A3799" s="1" t="str">
        <v>BIOLEGEND</v>
      </c>
      <c r="B3799" s="1">
        <v>5913.6</v>
      </c>
      <c r="C3799" s="1" t="str">
        <v>Invoice Not Received</v>
      </c>
      <c r="D3799" s="2" t="str">
        <v>Invoice Not Received</v>
      </c>
      <c r="E3799" s="2">
        <v>45958</v>
      </c>
      <c r="F3799" s="1">
        <v>367402</v>
      </c>
      <c r="G3799" s="1">
        <v>1</v>
      </c>
      <c r="H3799" s="1">
        <v>1</v>
      </c>
      <c r="I3799" s="1">
        <v>0</v>
      </c>
      <c r="J3799" s="1" t="str">
        <v>Kerala</v>
      </c>
      <c r="K3799" s="1">
        <v>0</v>
      </c>
      <c r="L3799" s="1"/>
      <c r="M3799" s="1">
        <f t="shared" si="186"/>
        <v>5913.6</v>
      </c>
      <c r="N3799" s="1">
        <f t="shared" si="187"/>
        <v>5913.6</v>
      </c>
      <c r="O3799" s="1">
        <f t="shared" si="188"/>
        <v>0</v>
      </c>
    </row>
    <row r="3800" spans="1:15" x14ac:dyDescent="0.25">
      <c r="A3800" s="1" t="str">
        <v>BIOLEGEND</v>
      </c>
      <c r="B3800" s="1">
        <v>15206.400000000001</v>
      </c>
      <c r="C3800" s="1" t="str">
        <v>Invoice Not Received</v>
      </c>
      <c r="D3800" s="2" t="str">
        <v>Invoice Not Received</v>
      </c>
      <c r="E3800" s="2">
        <v>45958</v>
      </c>
      <c r="F3800" s="1">
        <v>353704</v>
      </c>
      <c r="G3800" s="1">
        <v>1</v>
      </c>
      <c r="H3800" s="1">
        <v>1</v>
      </c>
      <c r="I3800" s="1">
        <v>0</v>
      </c>
      <c r="J3800" s="1" t="str">
        <v>Kerala</v>
      </c>
      <c r="K3800" s="1">
        <v>0</v>
      </c>
      <c r="L3800" s="1"/>
      <c r="M3800" s="1">
        <f t="shared" si="186"/>
        <v>15206.400000000001</v>
      </c>
      <c r="N3800" s="1">
        <f t="shared" si="187"/>
        <v>15206.400000000001</v>
      </c>
      <c r="O3800" s="1">
        <f t="shared" si="188"/>
        <v>0</v>
      </c>
    </row>
    <row r="3801" spans="1:15" x14ac:dyDescent="0.25">
      <c r="A3801" s="1" t="str">
        <v>BIOLEGEND</v>
      </c>
      <c r="B3801" s="1">
        <v>19272</v>
      </c>
      <c r="C3801" s="1" t="str">
        <v>Invoice Not Received</v>
      </c>
      <c r="D3801" s="2" t="str">
        <v>Invoice Not Received</v>
      </c>
      <c r="E3801" s="2">
        <v>45958</v>
      </c>
      <c r="F3801" s="1">
        <v>355704</v>
      </c>
      <c r="G3801" s="1">
        <v>1</v>
      </c>
      <c r="H3801" s="1">
        <v>1</v>
      </c>
      <c r="I3801" s="1">
        <v>0</v>
      </c>
      <c r="J3801" s="1" t="str">
        <v>Kerala</v>
      </c>
      <c r="K3801" s="1">
        <v>0</v>
      </c>
      <c r="L3801" s="1"/>
      <c r="M3801" s="1">
        <f t="shared" si="186"/>
        <v>19272</v>
      </c>
      <c r="N3801" s="1">
        <f t="shared" si="187"/>
        <v>19272</v>
      </c>
      <c r="O3801" s="1">
        <f t="shared" si="188"/>
        <v>0</v>
      </c>
    </row>
    <row r="3802" spans="1:15" x14ac:dyDescent="0.25">
      <c r="A3802" s="1" t="str">
        <v>BIOLEGEND</v>
      </c>
      <c r="B3802" s="1">
        <v>35692.800000000003</v>
      </c>
      <c r="C3802" s="1" t="str">
        <v>Invoice Not Received</v>
      </c>
      <c r="D3802" s="2" t="str">
        <v>Invoice Not Received</v>
      </c>
      <c r="E3802" s="2">
        <v>45958</v>
      </c>
      <c r="F3802" s="1">
        <v>353606</v>
      </c>
      <c r="G3802" s="1">
        <v>2</v>
      </c>
      <c r="H3802" s="1">
        <v>2</v>
      </c>
      <c r="I3802" s="1">
        <v>0</v>
      </c>
      <c r="J3802" s="1" t="str">
        <v>Mumbai</v>
      </c>
      <c r="K3802" s="1">
        <v>0</v>
      </c>
      <c r="L3802" s="1"/>
      <c r="M3802" s="1">
        <f t="shared" si="186"/>
        <v>71385.600000000006</v>
      </c>
      <c r="N3802" s="1">
        <f t="shared" si="187"/>
        <v>71385.600000000006</v>
      </c>
      <c r="O3802" s="1">
        <f t="shared" si="188"/>
        <v>0</v>
      </c>
    </row>
    <row r="3803" spans="1:15" x14ac:dyDescent="0.25">
      <c r="A3803" s="1" t="str">
        <v>BIOLEGEND</v>
      </c>
      <c r="B3803" s="1">
        <v>53592</v>
      </c>
      <c r="C3803" s="1" t="str">
        <v>Invoice Not Received</v>
      </c>
      <c r="D3803" s="2" t="str">
        <v>Invoice Not Received</v>
      </c>
      <c r="E3803" s="2">
        <v>45958</v>
      </c>
      <c r="F3803" s="1">
        <v>313238</v>
      </c>
      <c r="G3803" s="1">
        <v>2</v>
      </c>
      <c r="H3803" s="1">
        <v>2</v>
      </c>
      <c r="I3803" s="1">
        <v>0</v>
      </c>
      <c r="J3803" s="1" t="str">
        <v>Mumbai</v>
      </c>
      <c r="K3803" s="1">
        <v>0</v>
      </c>
      <c r="L3803" s="1"/>
      <c r="M3803" s="1">
        <f t="shared" si="186"/>
        <v>107184</v>
      </c>
      <c r="N3803" s="1">
        <f t="shared" si="187"/>
        <v>107184</v>
      </c>
      <c r="O3803" s="1">
        <f t="shared" si="188"/>
        <v>0</v>
      </c>
    </row>
    <row r="3804" spans="1:15" x14ac:dyDescent="0.25">
      <c r="A3804" s="1" t="str">
        <v>BIOLEGEND</v>
      </c>
      <c r="B3804" s="1">
        <v>17688</v>
      </c>
      <c r="C3804" s="1" t="str">
        <v>Invoice Not Received</v>
      </c>
      <c r="D3804" s="2" t="str">
        <v>Invoice Not Received</v>
      </c>
      <c r="E3804" s="2">
        <v>45958</v>
      </c>
      <c r="F3804" s="1">
        <v>372208</v>
      </c>
      <c r="G3804" s="1">
        <v>1</v>
      </c>
      <c r="H3804" s="1">
        <v>1</v>
      </c>
      <c r="I3804" s="1">
        <v>0</v>
      </c>
      <c r="J3804" s="1" t="str">
        <v>Kolkata</v>
      </c>
      <c r="K3804" s="1">
        <v>0</v>
      </c>
      <c r="L3804" s="1"/>
      <c r="M3804" s="1">
        <f t="shared" si="186"/>
        <v>17688</v>
      </c>
      <c r="N3804" s="1">
        <f t="shared" si="187"/>
        <v>17688</v>
      </c>
      <c r="O3804" s="1">
        <f t="shared" si="188"/>
        <v>0</v>
      </c>
    </row>
    <row r="3805" spans="1:15" x14ac:dyDescent="0.25">
      <c r="A3805" s="1" t="str">
        <v>BIOLEGEND</v>
      </c>
      <c r="B3805" s="1">
        <v>25748.800000000003</v>
      </c>
      <c r="C3805" s="1" t="str">
        <v>Invoice Not Received</v>
      </c>
      <c r="D3805" s="2" t="str">
        <v>Invoice Not Received</v>
      </c>
      <c r="E3805" s="2">
        <v>45958</v>
      </c>
      <c r="F3805" s="1">
        <v>344740</v>
      </c>
      <c r="G3805" s="1">
        <v>1</v>
      </c>
      <c r="H3805" s="1">
        <v>1</v>
      </c>
      <c r="I3805" s="1">
        <v>0</v>
      </c>
      <c r="J3805" s="1" t="str">
        <v>Kolkata</v>
      </c>
      <c r="K3805" s="1">
        <v>0</v>
      </c>
      <c r="L3805" s="1"/>
      <c r="M3805" s="1">
        <f t="shared" si="186"/>
        <v>25748.800000000003</v>
      </c>
      <c r="N3805" s="1">
        <f t="shared" si="187"/>
        <v>25748.800000000003</v>
      </c>
      <c r="O3805" s="1">
        <f t="shared" si="188"/>
        <v>0</v>
      </c>
    </row>
    <row r="3806" spans="1:15" x14ac:dyDescent="0.25">
      <c r="A3806" s="1" t="str">
        <v>BIOLEGEND</v>
      </c>
      <c r="B3806" s="1">
        <v>19536</v>
      </c>
      <c r="C3806" s="1" t="str">
        <v>Invoice Not Received</v>
      </c>
      <c r="D3806" s="2" t="str">
        <v>Invoice Not Received</v>
      </c>
      <c r="E3806" s="2">
        <v>45958</v>
      </c>
      <c r="F3806" s="1">
        <v>621616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19536</v>
      </c>
      <c r="N3806" s="1">
        <f t="shared" si="187"/>
        <v>19536</v>
      </c>
      <c r="O3806" s="1">
        <f t="shared" si="188"/>
        <v>0</v>
      </c>
    </row>
    <row r="3807" spans="1:15" x14ac:dyDescent="0.25">
      <c r="A3807" s="1" t="str">
        <v>BIOLEGEND</v>
      </c>
      <c r="B3807" s="1">
        <v>7497.6</v>
      </c>
      <c r="C3807" s="1" t="str">
        <v>Invoice Not Received</v>
      </c>
      <c r="D3807" s="2" t="str">
        <v>Invoice Not Received</v>
      </c>
      <c r="E3807" s="2">
        <v>45958</v>
      </c>
      <c r="F3807" s="1">
        <v>134609</v>
      </c>
      <c r="G3807" s="1">
        <v>1</v>
      </c>
      <c r="H3807" s="1">
        <v>1</v>
      </c>
      <c r="I3807" s="1">
        <v>0</v>
      </c>
      <c r="J3807" s="1" t="str">
        <v>Kolkata</v>
      </c>
      <c r="K3807" s="1">
        <v>0</v>
      </c>
      <c r="L3807" s="1"/>
      <c r="M3807" s="1">
        <f t="shared" si="186"/>
        <v>7497.6</v>
      </c>
      <c r="N3807" s="1">
        <f t="shared" si="187"/>
        <v>7497.6</v>
      </c>
      <c r="O3807" s="1">
        <f t="shared" si="188"/>
        <v>0</v>
      </c>
    </row>
    <row r="3808" spans="1:15" x14ac:dyDescent="0.25">
      <c r="A3808" s="1" t="str">
        <v>BIOLEGEND</v>
      </c>
      <c r="B3808" s="1">
        <v>8395.2000000000007</v>
      </c>
      <c r="C3808" s="1" t="str">
        <v>Invoice Not Received</v>
      </c>
      <c r="D3808" s="2" t="str">
        <v>Invoice Not Received</v>
      </c>
      <c r="E3808" s="2">
        <v>45958</v>
      </c>
      <c r="F3808" s="1">
        <v>425401</v>
      </c>
      <c r="G3808" s="1">
        <v>1</v>
      </c>
      <c r="H3808" s="1">
        <v>1</v>
      </c>
      <c r="I3808" s="1">
        <v>0</v>
      </c>
      <c r="J3808" s="1" t="str">
        <v>DELHI</v>
      </c>
      <c r="K3808" s="1">
        <v>0</v>
      </c>
      <c r="L3808" s="1"/>
      <c r="M3808" s="1">
        <f t="shared" si="186"/>
        <v>8395.2000000000007</v>
      </c>
      <c r="N3808" s="1">
        <f t="shared" si="187"/>
        <v>8395.2000000000007</v>
      </c>
      <c r="O3808" s="1">
        <f t="shared" si="188"/>
        <v>0</v>
      </c>
    </row>
    <row r="3809" spans="1:15" x14ac:dyDescent="0.25">
      <c r="A3809" s="1" t="str">
        <v>BIOLEGEND</v>
      </c>
      <c r="B3809" s="1">
        <v>7444.7999999999993</v>
      </c>
      <c r="C3809" s="1" t="str">
        <v>Invoice Not Received</v>
      </c>
      <c r="D3809" s="2" t="str">
        <v>Invoice Not Received</v>
      </c>
      <c r="E3809" s="2">
        <v>45958</v>
      </c>
      <c r="F3809" s="1">
        <v>422401</v>
      </c>
      <c r="G3809" s="1">
        <v>1</v>
      </c>
      <c r="H3809" s="1">
        <v>1</v>
      </c>
      <c r="I3809" s="1">
        <v>0</v>
      </c>
      <c r="J3809" s="1" t="str">
        <v>DELHI</v>
      </c>
      <c r="K3809" s="1">
        <v>0</v>
      </c>
      <c r="L3809" s="1"/>
      <c r="M3809" s="1">
        <f t="shared" si="186"/>
        <v>7444.7999999999993</v>
      </c>
      <c r="N3809" s="1">
        <f t="shared" si="187"/>
        <v>7444.7999999999993</v>
      </c>
      <c r="O3809" s="1">
        <f t="shared" si="188"/>
        <v>0</v>
      </c>
    </row>
    <row r="3810" spans="1:15" x14ac:dyDescent="0.25">
      <c r="A3810" s="1" t="str">
        <v>BIOLEGEND</v>
      </c>
      <c r="B3810" s="1">
        <v>24182.400000000001</v>
      </c>
      <c r="C3810" s="1" t="str">
        <v>Invoice Not Received</v>
      </c>
      <c r="D3810" s="2" t="str">
        <v>Invoice Not Received</v>
      </c>
      <c r="E3810" s="2">
        <v>45958</v>
      </c>
      <c r="F3810" s="1">
        <v>422302</v>
      </c>
      <c r="G3810" s="1">
        <v>2</v>
      </c>
      <c r="H3810" s="1">
        <v>2</v>
      </c>
      <c r="I3810" s="1">
        <v>0</v>
      </c>
      <c r="J3810" s="1" t="str">
        <v>Banglore</v>
      </c>
      <c r="K3810" s="1">
        <v>0</v>
      </c>
      <c r="L3810" s="1"/>
      <c r="M3810" s="1">
        <f t="shared" si="186"/>
        <v>48364.800000000003</v>
      </c>
      <c r="N3810" s="1">
        <f t="shared" si="187"/>
        <v>48364.800000000003</v>
      </c>
      <c r="O3810" s="1">
        <f t="shared" si="188"/>
        <v>0</v>
      </c>
    </row>
    <row r="3811" spans="1:15" x14ac:dyDescent="0.25">
      <c r="A3811" s="1" t="str">
        <v>BIOLEGEND</v>
      </c>
      <c r="B3811" s="1">
        <v>2481.6</v>
      </c>
      <c r="C3811" s="1" t="str">
        <v>Invoice Not Received</v>
      </c>
      <c r="D3811" s="2" t="str">
        <v>Invoice Not Received</v>
      </c>
      <c r="E3811" s="2">
        <v>45958</v>
      </c>
      <c r="F3811" s="1">
        <v>400405</v>
      </c>
      <c r="G3811" s="1">
        <v>1</v>
      </c>
      <c r="H3811" s="1">
        <v>1</v>
      </c>
      <c r="I3811" s="1">
        <v>0</v>
      </c>
      <c r="J3811" s="1" t="str">
        <v>Hyderabad</v>
      </c>
      <c r="K3811" s="1">
        <v>0</v>
      </c>
      <c r="L3811" s="1"/>
      <c r="M3811" s="1">
        <f t="shared" si="186"/>
        <v>2481.6</v>
      </c>
      <c r="N3811" s="1">
        <f t="shared" si="187"/>
        <v>2481.6</v>
      </c>
      <c r="O3811" s="1">
        <f t="shared" si="188"/>
        <v>0</v>
      </c>
    </row>
    <row r="3812" spans="1:15" x14ac:dyDescent="0.25">
      <c r="A3812" s="1" t="str">
        <v>BIOLEGEND</v>
      </c>
      <c r="B3812" s="1">
        <v>25748.800000000003</v>
      </c>
      <c r="C3812" s="1" t="str">
        <v>Invoice Not Received</v>
      </c>
      <c r="D3812" s="2" t="str">
        <v>Invoice Not Received</v>
      </c>
      <c r="E3812" s="2">
        <v>45958</v>
      </c>
      <c r="F3812" s="1">
        <v>300554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25748.800000000003</v>
      </c>
      <c r="N3812" s="1">
        <f t="shared" si="187"/>
        <v>25748.800000000003</v>
      </c>
      <c r="O3812" s="1">
        <f t="shared" si="188"/>
        <v>0</v>
      </c>
    </row>
    <row r="3813" spans="1:15" x14ac:dyDescent="0.25">
      <c r="A3813" s="1" t="str">
        <v>BIOLEGEND</v>
      </c>
      <c r="B3813" s="1">
        <v>13992</v>
      </c>
      <c r="C3813" s="1" t="str">
        <v>Invoice Not Received</v>
      </c>
      <c r="D3813" s="2" t="str">
        <v>Invoice Not Received</v>
      </c>
      <c r="E3813" s="2">
        <v>45958</v>
      </c>
      <c r="F3813" s="1">
        <v>502516</v>
      </c>
      <c r="G3813" s="1">
        <v>1</v>
      </c>
      <c r="H3813" s="1">
        <v>1</v>
      </c>
      <c r="I3813" s="1">
        <v>0</v>
      </c>
      <c r="J3813" s="1" t="str">
        <v>Kerala</v>
      </c>
      <c r="K3813" s="1">
        <v>0</v>
      </c>
      <c r="L3813" s="1"/>
      <c r="M3813" s="1">
        <f t="shared" si="186"/>
        <v>13992</v>
      </c>
      <c r="N3813" s="1">
        <f t="shared" si="187"/>
        <v>13992</v>
      </c>
      <c r="O3813" s="1">
        <f t="shared" si="188"/>
        <v>0</v>
      </c>
    </row>
    <row r="3814" spans="1:15" x14ac:dyDescent="0.25">
      <c r="A3814" s="1" t="str">
        <v>BIOLEGEND</v>
      </c>
      <c r="B3814" s="1">
        <v>14256</v>
      </c>
      <c r="C3814" s="1" t="str">
        <v>Invoice Not Received</v>
      </c>
      <c r="D3814" s="2" t="str">
        <v>Invoice Not Received</v>
      </c>
      <c r="E3814" s="2">
        <v>45958</v>
      </c>
      <c r="F3814" s="1">
        <v>379210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14256</v>
      </c>
      <c r="N3814" s="1">
        <f t="shared" si="187"/>
        <v>14256</v>
      </c>
      <c r="O3814" s="1">
        <f t="shared" si="188"/>
        <v>0</v>
      </c>
    </row>
    <row r="3815" spans="1:15" x14ac:dyDescent="0.25">
      <c r="A3815" s="1" t="str">
        <v>BIOLEGEND</v>
      </c>
      <c r="B3815" s="1">
        <v>18902.400000000001</v>
      </c>
      <c r="C3815" s="1" t="str">
        <v>Invoice Not Received</v>
      </c>
      <c r="D3815" s="2" t="str">
        <v>Invoice Not Received</v>
      </c>
      <c r="E3815" s="2">
        <v>45958</v>
      </c>
      <c r="F3815" s="1">
        <v>328630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18902.400000000001</v>
      </c>
      <c r="N3815" s="1">
        <f t="shared" si="187"/>
        <v>18902.400000000001</v>
      </c>
      <c r="O3815" s="1">
        <f t="shared" si="188"/>
        <v>0</v>
      </c>
    </row>
    <row r="3816" spans="1:15" x14ac:dyDescent="0.25">
      <c r="A3816" s="1" t="str">
        <v>BIOLEGEND</v>
      </c>
      <c r="B3816" s="1">
        <v>22017.599999999999</v>
      </c>
      <c r="C3816" s="1" t="str">
        <v>Invoice Not Received</v>
      </c>
      <c r="D3816" s="2" t="str">
        <v>Invoice Not Received</v>
      </c>
      <c r="E3816" s="2">
        <v>45958</v>
      </c>
      <c r="F3816" s="1">
        <v>331328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22017.599999999999</v>
      </c>
      <c r="N3816" s="1">
        <f t="shared" si="187"/>
        <v>22017.599999999999</v>
      </c>
      <c r="O3816" s="1">
        <f t="shared" si="188"/>
        <v>0</v>
      </c>
    </row>
    <row r="3817" spans="1:15" x14ac:dyDescent="0.25">
      <c r="A3817" s="1" t="str">
        <v>BIOLEGEND</v>
      </c>
      <c r="B3817" s="1">
        <v>14150.400000000001</v>
      </c>
      <c r="C3817" s="1" t="str">
        <v>Invoice Not Received</v>
      </c>
      <c r="D3817" s="2" t="str">
        <v>Invoice Not Received</v>
      </c>
      <c r="E3817" s="2">
        <v>45958</v>
      </c>
      <c r="F3817" s="1">
        <v>331408</v>
      </c>
      <c r="G3817" s="1">
        <v>1</v>
      </c>
      <c r="H3817" s="1">
        <v>1</v>
      </c>
      <c r="I3817" s="1">
        <v>0</v>
      </c>
      <c r="J3817" s="1" t="str">
        <v>Kerala</v>
      </c>
      <c r="K3817" s="1">
        <v>0</v>
      </c>
      <c r="L3817" s="1"/>
      <c r="M3817" s="1">
        <f t="shared" si="186"/>
        <v>14150.400000000001</v>
      </c>
      <c r="N3817" s="1">
        <f t="shared" si="187"/>
        <v>14150.400000000001</v>
      </c>
      <c r="O3817" s="1">
        <f t="shared" si="188"/>
        <v>0</v>
      </c>
    </row>
    <row r="3818" spans="1:15" x14ac:dyDescent="0.25">
      <c r="A3818" s="1" t="str">
        <v>BPS</v>
      </c>
      <c r="B3818" s="1">
        <v>55176</v>
      </c>
      <c r="C3818" s="1" t="str">
        <v>INV8150</v>
      </c>
      <c r="D3818" s="2">
        <v>45954</v>
      </c>
      <c r="E3818" s="2">
        <v>45958</v>
      </c>
      <c r="F3818" s="1" t="str">
        <v>60690-2</v>
      </c>
      <c r="G3818" s="1">
        <v>1</v>
      </c>
      <c r="H3818" s="1">
        <v>1</v>
      </c>
      <c r="I3818" s="1">
        <v>0</v>
      </c>
      <c r="J3818" s="1" t="str">
        <v>Chandigarh</v>
      </c>
      <c r="K3818" s="1">
        <v>0</v>
      </c>
      <c r="L3818" s="1"/>
      <c r="M3818" s="1">
        <f t="shared" si="186"/>
        <v>55176</v>
      </c>
      <c r="N3818" s="1">
        <f t="shared" si="187"/>
        <v>55176</v>
      </c>
      <c r="O3818" s="1">
        <f t="shared" si="188"/>
        <v>0</v>
      </c>
    </row>
    <row r="3819" spans="1:15" x14ac:dyDescent="0.25">
      <c r="A3819" s="1" t="str">
        <v>BPS</v>
      </c>
      <c r="B3819" s="1">
        <v>8184</v>
      </c>
      <c r="C3819" s="1" t="str">
        <v>INV8150</v>
      </c>
      <c r="D3819" s="2">
        <v>45954</v>
      </c>
      <c r="E3819" s="2">
        <v>45958</v>
      </c>
      <c r="F3819" s="1" t="str">
        <v>60185-1</v>
      </c>
      <c r="G3819" s="1">
        <v>1</v>
      </c>
      <c r="H3819" s="1">
        <v>1</v>
      </c>
      <c r="I3819" s="1">
        <v>0</v>
      </c>
      <c r="J3819" s="1" t="str">
        <v>Chandigarh</v>
      </c>
      <c r="K3819" s="1">
        <v>0</v>
      </c>
      <c r="L3819" s="1"/>
      <c r="M3819" s="1">
        <f t="shared" si="186"/>
        <v>8184</v>
      </c>
      <c r="N3819" s="1">
        <f t="shared" si="187"/>
        <v>8184</v>
      </c>
      <c r="O3819" s="1">
        <f t="shared" si="188"/>
        <v>0</v>
      </c>
    </row>
    <row r="3820" spans="1:15" x14ac:dyDescent="0.25">
      <c r="A3820" s="1" t="str">
        <v>Dharmacon</v>
      </c>
      <c r="B3820" s="1">
        <v>51656</v>
      </c>
      <c r="C3820" s="1" t="str">
        <v>O102025IN3328176G</v>
      </c>
      <c r="D3820" s="2">
        <v>45951</v>
      </c>
      <c r="E3820" s="2">
        <v>45958</v>
      </c>
      <c r="F3820" s="1" t="str">
        <v>L-006585-00-0010</v>
      </c>
      <c r="G3820" s="1">
        <v>1</v>
      </c>
      <c r="H3820" s="1">
        <v>1</v>
      </c>
      <c r="I3820" s="1">
        <v>0</v>
      </c>
      <c r="J3820" s="1" t="str">
        <v>Delhi</v>
      </c>
      <c r="K3820" s="1">
        <v>0</v>
      </c>
      <c r="L3820" s="1"/>
      <c r="M3820" s="1">
        <f t="shared" si="186"/>
        <v>51656</v>
      </c>
      <c r="N3820" s="1">
        <f t="shared" si="187"/>
        <v>51656</v>
      </c>
      <c r="O3820" s="1">
        <f t="shared" si="188"/>
        <v>0</v>
      </c>
    </row>
    <row r="3821" spans="1:15" x14ac:dyDescent="0.25">
      <c r="A3821" s="1" t="str">
        <v>Dharmacon</v>
      </c>
      <c r="B3821" s="1">
        <v>32912</v>
      </c>
      <c r="C3821" s="1" t="str">
        <v>O102025IN3328176G</v>
      </c>
      <c r="D3821" s="2">
        <v>45951</v>
      </c>
      <c r="E3821" s="2">
        <v>45958</v>
      </c>
      <c r="F3821" s="1" t="str">
        <v>L-042659-00-0005</v>
      </c>
      <c r="G3821" s="1">
        <v>1</v>
      </c>
      <c r="H3821" s="1">
        <v>1</v>
      </c>
      <c r="I3821" s="1">
        <v>0</v>
      </c>
      <c r="J3821" s="1" t="str">
        <v>Kolkata</v>
      </c>
      <c r="K3821" s="1">
        <v>0</v>
      </c>
      <c r="L3821" s="1"/>
      <c r="M3821" s="1">
        <f t="shared" si="186"/>
        <v>32912</v>
      </c>
      <c r="N3821" s="1">
        <f t="shared" si="187"/>
        <v>32912</v>
      </c>
      <c r="O3821" s="1">
        <f t="shared" si="188"/>
        <v>0</v>
      </c>
    </row>
    <row r="3822" spans="1:15" x14ac:dyDescent="0.25">
      <c r="A3822" s="1" t="str">
        <v>Dharmacon</v>
      </c>
      <c r="B3822" s="1">
        <v>32912</v>
      </c>
      <c r="C3822" s="1" t="str">
        <v>O102025IN3328176G</v>
      </c>
      <c r="D3822" s="2">
        <v>45951</v>
      </c>
      <c r="E3822" s="2">
        <v>45958</v>
      </c>
      <c r="F3822" s="1" t="str">
        <v>L-065332-00-0005</v>
      </c>
      <c r="G3822" s="1">
        <v>1</v>
      </c>
      <c r="H3822" s="1">
        <v>1</v>
      </c>
      <c r="I3822" s="1">
        <v>0</v>
      </c>
      <c r="J3822" s="1" t="str">
        <v>Kolkata</v>
      </c>
      <c r="K3822" s="1">
        <v>0</v>
      </c>
      <c r="L3822" s="1"/>
      <c r="M3822" s="1">
        <f t="shared" ref="M3822:M3885" si="189">G3822*B3822</f>
        <v>32912</v>
      </c>
      <c r="N3822" s="1">
        <f t="shared" ref="N3822:N3885" si="190">H3822*B3822</f>
        <v>32912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L-004374-00-0005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32912</v>
      </c>
      <c r="C3824" s="1" t="str">
        <v>O102025IN3328176G</v>
      </c>
      <c r="D3824" s="2">
        <v>45951</v>
      </c>
      <c r="E3824" s="2">
        <v>45958</v>
      </c>
      <c r="F3824" s="1" t="str">
        <v>L-012092-00-0005</v>
      </c>
      <c r="G3824" s="1">
        <v>1</v>
      </c>
      <c r="H3824" s="1">
        <v>1</v>
      </c>
      <c r="I3824" s="1">
        <v>0</v>
      </c>
      <c r="J3824" s="1" t="str">
        <v>Kolkata</v>
      </c>
      <c r="K3824" s="1">
        <v>0</v>
      </c>
      <c r="L3824" s="1"/>
      <c r="M3824" s="1">
        <f t="shared" si="189"/>
        <v>32912</v>
      </c>
      <c r="N3824" s="1">
        <f t="shared" si="190"/>
        <v>32912</v>
      </c>
      <c r="O3824" s="1">
        <f t="shared" si="191"/>
        <v>0</v>
      </c>
    </row>
    <row r="3825" spans="1:15" x14ac:dyDescent="0.25">
      <c r="A3825" s="1" t="str">
        <v>Dharmacon</v>
      </c>
      <c r="B3825" s="1">
        <v>6336</v>
      </c>
      <c r="C3825" s="1" t="str">
        <v>O102025IN3328176G</v>
      </c>
      <c r="D3825" s="2">
        <v>45951</v>
      </c>
      <c r="E3825" s="2">
        <v>45958</v>
      </c>
      <c r="F3825" s="1" t="str">
        <v>OEC4987-200829605</v>
      </c>
      <c r="G3825" s="1">
        <v>1</v>
      </c>
      <c r="H3825" s="1">
        <v>1</v>
      </c>
      <c r="I3825" s="1">
        <v>0</v>
      </c>
      <c r="J3825" s="1" t="str">
        <v>Bhopal</v>
      </c>
      <c r="K3825" s="1">
        <v>0</v>
      </c>
      <c r="L3825" s="1"/>
      <c r="M3825" s="1">
        <f t="shared" si="189"/>
        <v>6336</v>
      </c>
      <c r="N3825" s="1">
        <f t="shared" si="190"/>
        <v>6336</v>
      </c>
      <c r="O3825" s="1">
        <f t="shared" si="191"/>
        <v>0</v>
      </c>
    </row>
    <row r="3826" spans="1:15" x14ac:dyDescent="0.25">
      <c r="A3826" s="1" t="str">
        <v>Dharmacon</v>
      </c>
      <c r="B3826" s="1">
        <v>20856</v>
      </c>
      <c r="C3826" s="1" t="str">
        <v>O102025IN3328176G</v>
      </c>
      <c r="D3826" s="2">
        <v>45951</v>
      </c>
      <c r="E3826" s="2">
        <v>45958</v>
      </c>
      <c r="F3826" s="1" t="str">
        <v>T-2002-02</v>
      </c>
      <c r="G3826" s="1">
        <v>1</v>
      </c>
      <c r="H3826" s="1">
        <v>1</v>
      </c>
      <c r="I3826" s="1">
        <v>0</v>
      </c>
      <c r="J3826" s="1" t="str">
        <v>BANGLORE</v>
      </c>
      <c r="K3826" s="1">
        <v>0</v>
      </c>
      <c r="L3826" s="1"/>
      <c r="M3826" s="1">
        <f t="shared" si="189"/>
        <v>20856</v>
      </c>
      <c r="N3826" s="1">
        <f t="shared" si="190"/>
        <v>20856</v>
      </c>
      <c r="O3826" s="1">
        <f t="shared" si="191"/>
        <v>0</v>
      </c>
    </row>
    <row r="3827" spans="1:15" x14ac:dyDescent="0.25">
      <c r="A3827" s="1" t="str">
        <v>Dharmacon</v>
      </c>
      <c r="B3827" s="1">
        <v>34584</v>
      </c>
      <c r="C3827" s="1" t="str">
        <v>O102025IN3328176G</v>
      </c>
      <c r="D3827" s="2">
        <v>45951</v>
      </c>
      <c r="E3827" s="2">
        <v>45958</v>
      </c>
      <c r="F3827" s="1" t="str">
        <v>T-2002-03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34584</v>
      </c>
      <c r="N3827" s="1">
        <f t="shared" si="190"/>
        <v>34584</v>
      </c>
      <c r="O3827" s="1">
        <f t="shared" si="191"/>
        <v>0</v>
      </c>
    </row>
    <row r="3828" spans="1:15" x14ac:dyDescent="0.25">
      <c r="A3828" s="1" t="str">
        <v>Dharmacon</v>
      </c>
      <c r="B3828" s="1">
        <v>34584</v>
      </c>
      <c r="C3828" s="1" t="str">
        <v>O102025IN3328176G</v>
      </c>
      <c r="D3828" s="2">
        <v>45951</v>
      </c>
      <c r="E3828" s="2">
        <v>45958</v>
      </c>
      <c r="F3828" s="1" t="str">
        <v>T-2003-03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34584</v>
      </c>
      <c r="N3828" s="1">
        <f t="shared" si="190"/>
        <v>34584</v>
      </c>
      <c r="O3828" s="1">
        <f t="shared" si="191"/>
        <v>0</v>
      </c>
    </row>
    <row r="3829" spans="1:15" x14ac:dyDescent="0.25">
      <c r="A3829" s="1" t="str">
        <v>TargetMol</v>
      </c>
      <c r="B3829" s="1">
        <v>1584</v>
      </c>
      <c r="C3829" s="1" t="str">
        <v>INV251024-066</v>
      </c>
      <c r="D3829" s="2">
        <v>45954</v>
      </c>
      <c r="E3829" s="2">
        <v>45958</v>
      </c>
      <c r="F3829" s="1" t="str">
        <v>T7991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1584</v>
      </c>
      <c r="N3829" s="1">
        <f t="shared" si="190"/>
        <v>1584</v>
      </c>
      <c r="O3829" s="1">
        <f t="shared" si="191"/>
        <v>0</v>
      </c>
    </row>
    <row r="3830" spans="1:15" x14ac:dyDescent="0.25">
      <c r="A3830" s="1" t="str">
        <v>TargetMol</v>
      </c>
      <c r="B3830" s="1">
        <v>9134.4</v>
      </c>
      <c r="C3830" s="1" t="str">
        <v>INV251024-066</v>
      </c>
      <c r="D3830" s="2">
        <v>45954</v>
      </c>
      <c r="E3830" s="2">
        <v>45958</v>
      </c>
      <c r="F3830" s="1" t="str">
        <v>TN3575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9134.4</v>
      </c>
      <c r="N3830" s="1">
        <f t="shared" si="190"/>
        <v>9134.4</v>
      </c>
      <c r="O3830" s="1">
        <f t="shared" si="191"/>
        <v>0</v>
      </c>
    </row>
    <row r="3831" spans="1:15" x14ac:dyDescent="0.25">
      <c r="A3831" s="1" t="str">
        <v>TargetMol</v>
      </c>
      <c r="B3831" s="1">
        <v>3854.3999999999996</v>
      </c>
      <c r="C3831" s="1" t="str">
        <v>INV251024-066</v>
      </c>
      <c r="D3831" s="2">
        <v>45954</v>
      </c>
      <c r="E3831" s="2">
        <v>45958</v>
      </c>
      <c r="F3831" s="1" t="str">
        <v>T19528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3854.3999999999996</v>
      </c>
      <c r="N3831" s="1">
        <f t="shared" si="190"/>
        <v>3854.3999999999996</v>
      </c>
      <c r="O3831" s="1">
        <f t="shared" si="191"/>
        <v>0</v>
      </c>
    </row>
    <row r="3832" spans="1:15" x14ac:dyDescent="0.25">
      <c r="A3832" s="1" t="str">
        <v>TargetMol</v>
      </c>
      <c r="B3832" s="1">
        <v>1636.8000000000002</v>
      </c>
      <c r="C3832" s="1" t="str">
        <v>INV251024-066</v>
      </c>
      <c r="D3832" s="2">
        <v>45954</v>
      </c>
      <c r="E3832" s="2">
        <v>45958</v>
      </c>
      <c r="F3832" s="1" t="str">
        <v>T19418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1636.8000000000002</v>
      </c>
      <c r="N3832" s="1">
        <f t="shared" si="190"/>
        <v>1636.8000000000002</v>
      </c>
      <c r="O3832" s="1">
        <f t="shared" si="191"/>
        <v>0</v>
      </c>
    </row>
    <row r="3833" spans="1:15" x14ac:dyDescent="0.25">
      <c r="A3833" s="1" t="str">
        <v>TargetMol</v>
      </c>
      <c r="B3833" s="1">
        <v>1531.1999999999998</v>
      </c>
      <c r="C3833" s="1" t="str">
        <v>INV251024-066</v>
      </c>
      <c r="D3833" s="2">
        <v>45954</v>
      </c>
      <c r="E3833" s="2">
        <v>45958</v>
      </c>
      <c r="F3833" s="1" t="str">
        <v>Fr14273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1531.1999999999998</v>
      </c>
      <c r="N3833" s="1">
        <f t="shared" si="190"/>
        <v>1531.1999999999998</v>
      </c>
      <c r="O3833" s="1">
        <f t="shared" si="191"/>
        <v>0</v>
      </c>
    </row>
    <row r="3834" spans="1:15" x14ac:dyDescent="0.25">
      <c r="A3834" s="1" t="str">
        <v>TargetMol</v>
      </c>
      <c r="B3834" s="1">
        <v>10401.6</v>
      </c>
      <c r="C3834" s="1" t="str">
        <v>INV251024-066</v>
      </c>
      <c r="D3834" s="2">
        <v>45954</v>
      </c>
      <c r="E3834" s="2">
        <v>45958</v>
      </c>
      <c r="F3834" s="1" t="str">
        <v>T37170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10401.6</v>
      </c>
      <c r="N3834" s="1">
        <f t="shared" si="190"/>
        <v>10401.6</v>
      </c>
      <c r="O3834" s="1">
        <f t="shared" si="191"/>
        <v>0</v>
      </c>
    </row>
    <row r="3835" spans="1:15" x14ac:dyDescent="0.25">
      <c r="A3835" s="1" t="str">
        <v>TargetMol</v>
      </c>
      <c r="B3835" s="1">
        <v>11721.599999999999</v>
      </c>
      <c r="C3835" s="1" t="str">
        <v>INV251024-067</v>
      </c>
      <c r="D3835" s="2">
        <v>45954</v>
      </c>
      <c r="E3835" s="2">
        <v>45958</v>
      </c>
      <c r="F3835" s="1" t="str">
        <v>TMAB-01533</v>
      </c>
      <c r="G3835" s="1">
        <v>1</v>
      </c>
      <c r="H3835" s="1">
        <v>1</v>
      </c>
      <c r="I3835" s="1">
        <v>0</v>
      </c>
      <c r="J3835" s="1" t="str">
        <v>Delhi</v>
      </c>
      <c r="K3835" s="1">
        <v>0</v>
      </c>
      <c r="L3835" s="1"/>
      <c r="M3835" s="1">
        <f t="shared" si="189"/>
        <v>11721.599999999999</v>
      </c>
      <c r="N3835" s="1">
        <f t="shared" si="190"/>
        <v>11721.599999999999</v>
      </c>
      <c r="O3835" s="1">
        <f t="shared" si="191"/>
        <v>0</v>
      </c>
    </row>
    <row r="3836" spans="1:15" x14ac:dyDescent="0.25">
      <c r="A3836" s="1" t="str">
        <v>TargetMol</v>
      </c>
      <c r="B3836" s="1">
        <v>1848</v>
      </c>
      <c r="C3836" s="1" t="str">
        <v>INV251024-065</v>
      </c>
      <c r="D3836" s="2">
        <v>45954</v>
      </c>
      <c r="E3836" s="2">
        <v>45958</v>
      </c>
      <c r="F3836" s="1" t="str">
        <v>T12617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1848</v>
      </c>
      <c r="N3836" s="1">
        <f t="shared" si="190"/>
        <v>1848</v>
      </c>
      <c r="O3836" s="1">
        <f t="shared" si="191"/>
        <v>0</v>
      </c>
    </row>
    <row r="3837" spans="1:15" x14ac:dyDescent="0.25">
      <c r="A3837" s="1" t="str">
        <v>TargetMol</v>
      </c>
      <c r="B3837" s="1">
        <v>2745.6</v>
      </c>
      <c r="C3837" s="1" t="str">
        <v>INV251024-065</v>
      </c>
      <c r="D3837" s="2">
        <v>45954</v>
      </c>
      <c r="E3837" s="2">
        <v>45958</v>
      </c>
      <c r="F3837" s="1" t="str">
        <v>T1778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2745.6</v>
      </c>
      <c r="N3837" s="1">
        <f t="shared" si="190"/>
        <v>2745.6</v>
      </c>
      <c r="O3837" s="1">
        <f t="shared" si="191"/>
        <v>0</v>
      </c>
    </row>
    <row r="3838" spans="1:15" x14ac:dyDescent="0.25">
      <c r="A3838" s="1" t="str">
        <v>TargetMol</v>
      </c>
      <c r="B3838" s="1">
        <v>2059.1999999999998</v>
      </c>
      <c r="C3838" s="1" t="str">
        <v>INV251024-065</v>
      </c>
      <c r="D3838" s="2">
        <v>45954</v>
      </c>
      <c r="E3838" s="2">
        <v>45958</v>
      </c>
      <c r="F3838" s="1" t="str">
        <v>T2032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2059.1999999999998</v>
      </c>
      <c r="N3838" s="1">
        <f t="shared" si="190"/>
        <v>2059.1999999999998</v>
      </c>
      <c r="O3838" s="1">
        <f t="shared" si="191"/>
        <v>0</v>
      </c>
    </row>
    <row r="3839" spans="1:15" x14ac:dyDescent="0.25">
      <c r="A3839" s="1" t="str">
        <v>TargetMol</v>
      </c>
      <c r="B3839" s="1">
        <v>1742.4</v>
      </c>
      <c r="C3839" s="1" t="str">
        <v>INV251024-065</v>
      </c>
      <c r="D3839" s="2">
        <v>45954</v>
      </c>
      <c r="E3839" s="2">
        <v>45958</v>
      </c>
      <c r="F3839" s="1" t="str">
        <v>T2059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1742.4</v>
      </c>
      <c r="N3839" s="1">
        <f t="shared" si="190"/>
        <v>1742.4</v>
      </c>
      <c r="O3839" s="1">
        <f t="shared" si="191"/>
        <v>0</v>
      </c>
    </row>
    <row r="3840" spans="1:15" x14ac:dyDescent="0.25">
      <c r="A3840" s="1" t="str">
        <v>TargetMol</v>
      </c>
      <c r="B3840" s="1">
        <v>1584</v>
      </c>
      <c r="C3840" s="1" t="str">
        <v>INV251024-065</v>
      </c>
      <c r="D3840" s="2">
        <v>45954</v>
      </c>
      <c r="E3840" s="2">
        <v>45958</v>
      </c>
      <c r="F3840" s="1" t="str">
        <v>T2113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1584</v>
      </c>
      <c r="N3840" s="1">
        <f t="shared" si="190"/>
        <v>1584</v>
      </c>
      <c r="O3840" s="1">
        <f t="shared" si="191"/>
        <v>0</v>
      </c>
    </row>
    <row r="3841" spans="1:15" x14ac:dyDescent="0.25">
      <c r="A3841" s="1" t="str">
        <v>TargetMol</v>
      </c>
      <c r="B3841" s="1">
        <v>1531.1999999999998</v>
      </c>
      <c r="C3841" s="1" t="str">
        <v>INV251024-065</v>
      </c>
      <c r="D3841" s="2">
        <v>45954</v>
      </c>
      <c r="E3841" s="2">
        <v>45958</v>
      </c>
      <c r="F3841" s="1" t="str">
        <v>T2193</v>
      </c>
      <c r="G3841" s="1">
        <v>0</v>
      </c>
      <c r="H3841" s="1">
        <v>0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0</v>
      </c>
      <c r="N3841" s="1">
        <f t="shared" si="190"/>
        <v>0</v>
      </c>
      <c r="O3841" s="1">
        <f t="shared" si="191"/>
        <v>0</v>
      </c>
    </row>
    <row r="3842" spans="1:15" x14ac:dyDescent="0.25">
      <c r="A3842" s="1" t="str">
        <v>TargetMol</v>
      </c>
      <c r="B3842" s="1">
        <v>2059.1999999999998</v>
      </c>
      <c r="C3842" s="1" t="str">
        <v>INV251024-065</v>
      </c>
      <c r="D3842" s="2">
        <v>45954</v>
      </c>
      <c r="E3842" s="2">
        <v>45958</v>
      </c>
      <c r="F3842" s="1" t="str">
        <v>T2378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2059.1999999999998</v>
      </c>
      <c r="N3842" s="1">
        <f t="shared" si="190"/>
        <v>2059.1999999999998</v>
      </c>
      <c r="O3842" s="1">
        <f t="shared" si="191"/>
        <v>0</v>
      </c>
    </row>
    <row r="3843" spans="1:15" x14ac:dyDescent="0.25">
      <c r="A3843" s="1" t="str">
        <v>TargetMol</v>
      </c>
      <c r="B3843" s="1">
        <v>2323.1999999999998</v>
      </c>
      <c r="C3843" s="1" t="str">
        <v>INV251024-065</v>
      </c>
      <c r="D3843" s="2">
        <v>45954</v>
      </c>
      <c r="E3843" s="2">
        <v>45958</v>
      </c>
      <c r="F3843" s="1" t="str">
        <v>T2506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2323.1999999999998</v>
      </c>
      <c r="N3843" s="1">
        <f t="shared" si="190"/>
        <v>2323.1999999999998</v>
      </c>
      <c r="O3843" s="1">
        <f t="shared" si="191"/>
        <v>0</v>
      </c>
    </row>
    <row r="3844" spans="1:15" x14ac:dyDescent="0.25">
      <c r="A3844" s="1" t="str">
        <v>TargetMol</v>
      </c>
      <c r="B3844" s="1">
        <v>1689.6</v>
      </c>
      <c r="C3844" s="1" t="str">
        <v>INV251024-065</v>
      </c>
      <c r="D3844" s="2">
        <v>45954</v>
      </c>
      <c r="E3844" s="2">
        <v>45958</v>
      </c>
      <c r="F3844" s="1" t="str">
        <v>T2247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1689.6</v>
      </c>
      <c r="N3844" s="1">
        <f t="shared" si="190"/>
        <v>1689.6</v>
      </c>
      <c r="O3844" s="1">
        <f t="shared" si="191"/>
        <v>0</v>
      </c>
    </row>
    <row r="3845" spans="1:15" x14ac:dyDescent="0.25">
      <c r="A3845" s="1" t="str">
        <v>TargetMol</v>
      </c>
      <c r="B3845" s="1">
        <v>2323.1999999999998</v>
      </c>
      <c r="C3845" s="1" t="str">
        <v>INV251024-065</v>
      </c>
      <c r="D3845" s="2">
        <v>45954</v>
      </c>
      <c r="E3845" s="2">
        <v>45958</v>
      </c>
      <c r="F3845" s="1" t="str">
        <v>T2615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2323.1999999999998</v>
      </c>
      <c r="N3845" s="1">
        <f t="shared" si="190"/>
        <v>2323.1999999999998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1531.1999999999998</v>
      </c>
      <c r="C3846" s="1" t="str">
        <v>INV251024-065</v>
      </c>
      <c r="D3846" s="2">
        <v>45954</v>
      </c>
      <c r="E3846" s="2">
        <v>45958</v>
      </c>
      <c r="F3846" s="1" t="str">
        <v>T2670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1531.1999999999998</v>
      </c>
      <c r="N3846" s="1">
        <f t="shared" si="190"/>
        <v>1531.1999999999998</v>
      </c>
      <c r="O3846" s="1">
        <f t="shared" si="191"/>
        <v>0</v>
      </c>
    </row>
    <row r="3847" spans="1:15" x14ac:dyDescent="0.25">
      <c r="A3847" s="1" t="str">
        <v>TargetMol</v>
      </c>
      <c r="B3847" s="1">
        <v>1584</v>
      </c>
      <c r="C3847" s="1" t="str">
        <v>INV251024-065</v>
      </c>
      <c r="D3847" s="2">
        <v>45954</v>
      </c>
      <c r="E3847" s="2">
        <v>45958</v>
      </c>
      <c r="F3847" s="1" t="str">
        <v>T2679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1584</v>
      </c>
      <c r="N3847" s="1">
        <f t="shared" si="190"/>
        <v>1584</v>
      </c>
      <c r="O3847" s="1">
        <f t="shared" si="191"/>
        <v>0</v>
      </c>
    </row>
    <row r="3848" spans="1:15" x14ac:dyDescent="0.25">
      <c r="A3848" s="1" t="str">
        <v>TargetMol</v>
      </c>
      <c r="B3848" s="1">
        <v>1953.6</v>
      </c>
      <c r="C3848" s="1" t="str">
        <v>INV251024-065</v>
      </c>
      <c r="D3848" s="2">
        <v>45954</v>
      </c>
      <c r="E3848" s="2">
        <v>45958</v>
      </c>
      <c r="F3848" s="1" t="str">
        <v>T3195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1953.6</v>
      </c>
      <c r="N3848" s="1">
        <f t="shared" si="190"/>
        <v>1953.6</v>
      </c>
      <c r="O3848" s="1">
        <f t="shared" si="191"/>
        <v>0</v>
      </c>
    </row>
    <row r="3849" spans="1:15" x14ac:dyDescent="0.25">
      <c r="A3849" s="1" t="str">
        <v>TargetMol</v>
      </c>
      <c r="B3849" s="1">
        <v>2376</v>
      </c>
      <c r="C3849" s="1" t="str">
        <v>INV251024-065</v>
      </c>
      <c r="D3849" s="2">
        <v>45954</v>
      </c>
      <c r="E3849" s="2">
        <v>45958</v>
      </c>
      <c r="F3849" s="1" t="str">
        <v>T4227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2376</v>
      </c>
      <c r="N3849" s="1">
        <f t="shared" si="190"/>
        <v>2376</v>
      </c>
      <c r="O3849" s="1">
        <f t="shared" si="191"/>
        <v>0</v>
      </c>
    </row>
    <row r="3850" spans="1:15" x14ac:dyDescent="0.25">
      <c r="A3850" s="1" t="str">
        <v>TargetMol</v>
      </c>
      <c r="B3850" s="1">
        <v>2270.4</v>
      </c>
      <c r="C3850" s="1" t="str">
        <v>INV251024-065</v>
      </c>
      <c r="D3850" s="2">
        <v>45954</v>
      </c>
      <c r="E3850" s="2">
        <v>45958</v>
      </c>
      <c r="F3850" s="1" t="str">
        <v>T6049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2270.4</v>
      </c>
      <c r="N3850" s="1">
        <f t="shared" si="190"/>
        <v>2270.4</v>
      </c>
      <c r="O3850" s="1">
        <f t="shared" si="191"/>
        <v>0</v>
      </c>
    </row>
    <row r="3851" spans="1:15" x14ac:dyDescent="0.25">
      <c r="A3851" s="1" t="str">
        <v>TargetMol</v>
      </c>
      <c r="B3851" s="1">
        <v>2481.6</v>
      </c>
      <c r="C3851" s="1" t="str">
        <v>INV251024-065</v>
      </c>
      <c r="D3851" s="2">
        <v>45954</v>
      </c>
      <c r="E3851" s="2">
        <v>45958</v>
      </c>
      <c r="F3851" s="1" t="str">
        <v>T6081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2481.6</v>
      </c>
      <c r="N3851" s="1">
        <f t="shared" si="190"/>
        <v>2481.6</v>
      </c>
      <c r="O3851" s="1">
        <f t="shared" si="191"/>
        <v>0</v>
      </c>
    </row>
    <row r="3852" spans="1:15" x14ac:dyDescent="0.25">
      <c r="A3852" s="1" t="str">
        <v>TargetMol</v>
      </c>
      <c r="B3852" s="1">
        <v>1672</v>
      </c>
      <c r="C3852" s="1" t="str">
        <v>INV251024-065</v>
      </c>
      <c r="D3852" s="2">
        <v>45954</v>
      </c>
      <c r="E3852" s="2">
        <v>45958</v>
      </c>
      <c r="F3852" s="1" t="str">
        <v>T6167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1672</v>
      </c>
      <c r="N3852" s="1">
        <f t="shared" si="190"/>
        <v>1672</v>
      </c>
      <c r="O3852" s="1">
        <f t="shared" si="191"/>
        <v>0</v>
      </c>
    </row>
    <row r="3853" spans="1:15" x14ac:dyDescent="0.25">
      <c r="A3853" s="1" t="str">
        <v>TargetMol</v>
      </c>
      <c r="B3853" s="1">
        <v>1953.6</v>
      </c>
      <c r="C3853" s="1" t="str">
        <v>INV251024-065</v>
      </c>
      <c r="D3853" s="2">
        <v>45954</v>
      </c>
      <c r="E3853" s="2">
        <v>45958</v>
      </c>
      <c r="F3853" s="1" t="str">
        <v>T6612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1953.6</v>
      </c>
      <c r="N3853" s="1">
        <f t="shared" si="190"/>
        <v>1953.6</v>
      </c>
      <c r="O3853" s="1">
        <f t="shared" si="191"/>
        <v>0</v>
      </c>
    </row>
    <row r="3854" spans="1:15" x14ac:dyDescent="0.25">
      <c r="A3854" s="1" t="str">
        <v>TargetMol</v>
      </c>
      <c r="B3854" s="1">
        <v>2270.4</v>
      </c>
      <c r="C3854" s="1" t="str">
        <v>INV251024-065</v>
      </c>
      <c r="D3854" s="2">
        <v>45954</v>
      </c>
      <c r="E3854" s="2">
        <v>45958</v>
      </c>
      <c r="F3854" s="1" t="str">
        <v>T6866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2270.4</v>
      </c>
      <c r="N3854" s="1">
        <f t="shared" si="190"/>
        <v>2270.4</v>
      </c>
      <c r="O3854" s="1">
        <f t="shared" si="191"/>
        <v>0</v>
      </c>
    </row>
    <row r="3855" spans="1:15" x14ac:dyDescent="0.25">
      <c r="A3855" s="1" t="str">
        <v>TargetMol</v>
      </c>
      <c r="B3855" s="1">
        <v>2006.4</v>
      </c>
      <c r="C3855" s="1" t="str">
        <v>INV251024-065</v>
      </c>
      <c r="D3855" s="2">
        <v>45954</v>
      </c>
      <c r="E3855" s="2">
        <v>45958</v>
      </c>
      <c r="F3855" s="1" t="str">
        <v>T21503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2006.4</v>
      </c>
      <c r="N3855" s="1">
        <f t="shared" si="190"/>
        <v>2006.4</v>
      </c>
      <c r="O3855" s="1">
        <f t="shared" si="191"/>
        <v>0</v>
      </c>
    </row>
    <row r="3856" spans="1:15" x14ac:dyDescent="0.25">
      <c r="A3856" s="1" t="str">
        <v>TargetMol</v>
      </c>
      <c r="B3856" s="1">
        <v>2112</v>
      </c>
      <c r="C3856" s="1" t="str">
        <v>INV251024-065</v>
      </c>
      <c r="D3856" s="2">
        <v>45954</v>
      </c>
      <c r="E3856" s="2">
        <v>45958</v>
      </c>
      <c r="F3856" s="1" t="str">
        <v>TQ0068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2112</v>
      </c>
      <c r="N3856" s="1">
        <f t="shared" si="190"/>
        <v>2112</v>
      </c>
      <c r="O3856" s="1">
        <f t="shared" si="191"/>
        <v>0</v>
      </c>
    </row>
    <row r="3857" spans="1:15" x14ac:dyDescent="0.25">
      <c r="A3857" s="1" t="str">
        <v>TargetMol</v>
      </c>
      <c r="B3857" s="1">
        <v>3168</v>
      </c>
      <c r="C3857" s="1" t="str">
        <v>INV251024-065</v>
      </c>
      <c r="D3857" s="2">
        <v>45954</v>
      </c>
      <c r="E3857" s="2">
        <v>45958</v>
      </c>
      <c r="F3857" s="1" t="str">
        <v>T21588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3168</v>
      </c>
      <c r="N3857" s="1">
        <f t="shared" si="190"/>
        <v>3168</v>
      </c>
      <c r="O3857" s="1">
        <f t="shared" si="191"/>
        <v>0</v>
      </c>
    </row>
    <row r="3858" spans="1:15" x14ac:dyDescent="0.25">
      <c r="A3858" s="1" t="str">
        <v>TargetMol</v>
      </c>
      <c r="B3858" s="1">
        <v>2270.4</v>
      </c>
      <c r="C3858" s="1" t="str">
        <v>INV251024-065</v>
      </c>
      <c r="D3858" s="2">
        <v>45954</v>
      </c>
      <c r="E3858" s="2">
        <v>45958</v>
      </c>
      <c r="F3858" s="1" t="str">
        <v>T36964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2270.4</v>
      </c>
      <c r="N3858" s="1">
        <f t="shared" si="190"/>
        <v>2270.4</v>
      </c>
      <c r="O3858" s="1">
        <f t="shared" si="191"/>
        <v>0</v>
      </c>
    </row>
    <row r="3859" spans="1:15" x14ac:dyDescent="0.25">
      <c r="A3859" s="1" t="str">
        <v>TargetMol</v>
      </c>
      <c r="B3859" s="1">
        <v>2112</v>
      </c>
      <c r="C3859" s="1" t="str">
        <v>INV251024-065</v>
      </c>
      <c r="D3859" s="2">
        <v>45954</v>
      </c>
      <c r="E3859" s="2">
        <v>45958</v>
      </c>
      <c r="F3859" s="1" t="str">
        <v>T28218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2112</v>
      </c>
      <c r="N3859" s="1">
        <f t="shared" si="190"/>
        <v>2112</v>
      </c>
      <c r="O3859" s="1">
        <f t="shared" si="191"/>
        <v>0</v>
      </c>
    </row>
    <row r="3860" spans="1:15" x14ac:dyDescent="0.25">
      <c r="A3860" s="1" t="str">
        <v>TargetMol</v>
      </c>
      <c r="B3860" s="1">
        <v>2481.6</v>
      </c>
      <c r="C3860" s="1" t="str">
        <v>INV251024-065</v>
      </c>
      <c r="D3860" s="2">
        <v>45954</v>
      </c>
      <c r="E3860" s="2">
        <v>45958</v>
      </c>
      <c r="F3860" s="1" t="str">
        <v>T1912</v>
      </c>
      <c r="G3860" s="1">
        <v>1</v>
      </c>
      <c r="H3860" s="1">
        <v>1</v>
      </c>
      <c r="I3860" s="1">
        <v>0</v>
      </c>
      <c r="J3860" s="1" t="str">
        <v>Hyderabad</v>
      </c>
      <c r="K3860" s="1">
        <v>0</v>
      </c>
      <c r="L3860" s="1"/>
      <c r="M3860" s="1">
        <f t="shared" si="189"/>
        <v>2481.6</v>
      </c>
      <c r="N3860" s="1">
        <f t="shared" si="190"/>
        <v>2481.6</v>
      </c>
      <c r="O3860" s="1">
        <f t="shared" si="191"/>
        <v>0</v>
      </c>
    </row>
    <row r="3861" spans="1:15" x14ac:dyDescent="0.25">
      <c r="A3861" s="1" t="str">
        <v>TargetMol</v>
      </c>
      <c r="B3861" s="1">
        <v>0</v>
      </c>
      <c r="C3861" s="1" t="str">
        <v>EXTRA RECEIVED</v>
      </c>
      <c r="D3861" s="2" t="str">
        <v>EXTRA RECEIVED</v>
      </c>
      <c r="E3861" s="2">
        <v>45958</v>
      </c>
      <c r="F3861" s="1" t="str">
        <v>T-0928</v>
      </c>
      <c r="G3861" s="1">
        <v>1</v>
      </c>
      <c r="H3861" s="1">
        <v>0</v>
      </c>
      <c r="I3861" s="1">
        <v>1</v>
      </c>
      <c r="J3861" s="1" t="str">
        <v>STOCK</v>
      </c>
      <c r="K3861" s="1" t="str">
        <v>Stock</v>
      </c>
      <c r="L3861" s="1"/>
      <c r="M3861" s="1">
        <f t="shared" si="189"/>
        <v>0</v>
      </c>
      <c r="N3861" s="1">
        <f t="shared" si="190"/>
        <v>0</v>
      </c>
      <c r="O3861" s="1">
        <f t="shared" si="191"/>
        <v>0</v>
      </c>
    </row>
    <row r="3862" spans="1:15" x14ac:dyDescent="0.25">
      <c r="A3862" s="1" t="str">
        <v>BioLegend</v>
      </c>
      <c r="B3862" s="1">
        <v>1742.4</v>
      </c>
      <c r="C3862" s="1" t="str">
        <v>EED120337</v>
      </c>
      <c r="D3862" s="2">
        <v>45954</v>
      </c>
      <c r="E3862" s="2">
        <v>45960</v>
      </c>
      <c r="F3862" s="1">
        <v>100311</v>
      </c>
      <c r="G3862" s="1">
        <v>1</v>
      </c>
      <c r="H3862" s="1">
        <v>1</v>
      </c>
      <c r="I3862" s="1">
        <v>0</v>
      </c>
      <c r="J3862" s="1" t="str">
        <v>Delhi</v>
      </c>
      <c r="K3862" s="1">
        <v>0</v>
      </c>
      <c r="L3862" s="1"/>
      <c r="M3862" s="1">
        <f t="shared" si="189"/>
        <v>1742.4</v>
      </c>
      <c r="N3862" s="1">
        <f t="shared" si="190"/>
        <v>1742.4</v>
      </c>
      <c r="O3862" s="1">
        <f t="shared" si="191"/>
        <v>0</v>
      </c>
    </row>
    <row r="3863" spans="1:15" x14ac:dyDescent="0.25">
      <c r="A3863" s="1" t="str">
        <v>BioLegend</v>
      </c>
      <c r="B3863" s="1">
        <v>5227.2</v>
      </c>
      <c r="C3863" s="1" t="str">
        <v>EED120337</v>
      </c>
      <c r="D3863" s="2">
        <v>45954</v>
      </c>
      <c r="E3863" s="2">
        <v>45960</v>
      </c>
      <c r="F3863" s="1">
        <v>100406</v>
      </c>
      <c r="G3863" s="1">
        <v>1</v>
      </c>
      <c r="H3863" s="1">
        <v>1</v>
      </c>
      <c r="I3863" s="1">
        <v>0</v>
      </c>
      <c r="J3863" s="1" t="str">
        <v>Kharagpur</v>
      </c>
      <c r="K3863" s="1">
        <v>0</v>
      </c>
      <c r="L3863" s="1"/>
      <c r="M3863" s="1">
        <f t="shared" si="189"/>
        <v>5227.2</v>
      </c>
      <c r="N3863" s="1">
        <f t="shared" si="190"/>
        <v>5227.2</v>
      </c>
      <c r="O3863" s="1">
        <f t="shared" si="191"/>
        <v>0</v>
      </c>
    </row>
    <row r="3864" spans="1:15" x14ac:dyDescent="0.25">
      <c r="A3864" s="1" t="str">
        <v>BioLegend</v>
      </c>
      <c r="B3864" s="1">
        <v>16878.400000000001</v>
      </c>
      <c r="C3864" s="1" t="str">
        <v>EED120337</v>
      </c>
      <c r="D3864" s="2">
        <v>45954</v>
      </c>
      <c r="E3864" s="2">
        <v>45960</v>
      </c>
      <c r="F3864" s="1">
        <v>100449</v>
      </c>
      <c r="G3864" s="1">
        <v>2</v>
      </c>
      <c r="H3864" s="1">
        <v>2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33756.800000000003</v>
      </c>
      <c r="N3864" s="1">
        <f t="shared" si="190"/>
        <v>33756.800000000003</v>
      </c>
      <c r="O3864" s="1">
        <f t="shared" si="191"/>
        <v>0</v>
      </c>
    </row>
    <row r="3865" spans="1:15" x14ac:dyDescent="0.25">
      <c r="A3865" s="1" t="str">
        <v>BioLegend</v>
      </c>
      <c r="B3865" s="1">
        <v>4963.2</v>
      </c>
      <c r="C3865" s="1" t="str">
        <v>EED120337</v>
      </c>
      <c r="D3865" s="2">
        <v>45954</v>
      </c>
      <c r="E3865" s="2">
        <v>45960</v>
      </c>
      <c r="F3865" s="1">
        <v>100534</v>
      </c>
      <c r="G3865" s="1">
        <v>1</v>
      </c>
      <c r="H3865" s="1">
        <v>1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4963.2</v>
      </c>
      <c r="N3865" s="1">
        <f t="shared" si="190"/>
        <v>4963.2</v>
      </c>
      <c r="O3865" s="1">
        <f t="shared" si="191"/>
        <v>0</v>
      </c>
    </row>
    <row r="3866" spans="1:15" x14ac:dyDescent="0.25">
      <c r="A3866" s="1" t="str">
        <v>BioLegend</v>
      </c>
      <c r="B3866" s="1">
        <v>16816.8</v>
      </c>
      <c r="C3866" s="1" t="str">
        <v>EED120337</v>
      </c>
      <c r="D3866" s="2">
        <v>45954</v>
      </c>
      <c r="E3866" s="2">
        <v>45960</v>
      </c>
      <c r="F3866" s="1">
        <v>103059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33633.599999999999</v>
      </c>
      <c r="N3866" s="1">
        <f t="shared" si="190"/>
        <v>33633.599999999999</v>
      </c>
      <c r="O3866" s="1">
        <f t="shared" si="191"/>
        <v>0</v>
      </c>
    </row>
    <row r="3867" spans="1:15" x14ac:dyDescent="0.25">
      <c r="A3867" s="1" t="str">
        <v>BioLegend</v>
      </c>
      <c r="B3867" s="1">
        <v>16579.2</v>
      </c>
      <c r="C3867" s="1" t="str">
        <v>EED120337</v>
      </c>
      <c r="D3867" s="2">
        <v>45954</v>
      </c>
      <c r="E3867" s="2">
        <v>45960</v>
      </c>
      <c r="F3867" s="1">
        <v>344814</v>
      </c>
      <c r="G3867" s="1">
        <v>2</v>
      </c>
      <c r="H3867" s="1">
        <v>2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33158.400000000001</v>
      </c>
      <c r="N3867" s="1">
        <f t="shared" si="190"/>
        <v>33158.400000000001</v>
      </c>
      <c r="O3867" s="1">
        <f t="shared" si="191"/>
        <v>0</v>
      </c>
    </row>
    <row r="3868" spans="1:15" x14ac:dyDescent="0.25">
      <c r="A3868" s="1" t="str">
        <v>BioLegend</v>
      </c>
      <c r="B3868" s="1">
        <v>4752</v>
      </c>
      <c r="C3868" s="1" t="str">
        <v>EED120337</v>
      </c>
      <c r="D3868" s="2">
        <v>45954</v>
      </c>
      <c r="E3868" s="2">
        <v>45960</v>
      </c>
      <c r="F3868" s="1">
        <v>103319</v>
      </c>
      <c r="G3868" s="1">
        <v>1</v>
      </c>
      <c r="H3868" s="1">
        <v>1</v>
      </c>
      <c r="I3868" s="1">
        <v>0</v>
      </c>
      <c r="J3868" s="1" t="str">
        <v>Pune</v>
      </c>
      <c r="K3868" s="1">
        <v>0</v>
      </c>
      <c r="L3868" s="1"/>
      <c r="M3868" s="1">
        <f t="shared" si="189"/>
        <v>4752</v>
      </c>
      <c r="N3868" s="1">
        <f t="shared" si="190"/>
        <v>4752</v>
      </c>
      <c r="O3868" s="1">
        <f t="shared" si="191"/>
        <v>0</v>
      </c>
    </row>
    <row r="3869" spans="1:15" x14ac:dyDescent="0.25">
      <c r="A3869" s="1" t="str">
        <v>BioLegend</v>
      </c>
      <c r="B3869" s="1">
        <v>15470.400000000001</v>
      </c>
      <c r="C3869" s="1" t="str">
        <v>EED120337</v>
      </c>
      <c r="D3869" s="2">
        <v>45954</v>
      </c>
      <c r="E3869" s="2">
        <v>45960</v>
      </c>
      <c r="F3869" s="1">
        <v>104506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15470.400000000001</v>
      </c>
      <c r="N3869" s="1">
        <f t="shared" si="190"/>
        <v>15470.400000000001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17054.400000000001</v>
      </c>
      <c r="C3870" s="1" t="str">
        <v>EED120337</v>
      </c>
      <c r="D3870" s="2">
        <v>45954</v>
      </c>
      <c r="E3870" s="2">
        <v>45960</v>
      </c>
      <c r="F3870" s="1">
        <v>108748</v>
      </c>
      <c r="G3870" s="1">
        <v>1</v>
      </c>
      <c r="H3870" s="1">
        <v>1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17054.400000000001</v>
      </c>
      <c r="N3870" s="1">
        <f t="shared" si="190"/>
        <v>17054.400000000001</v>
      </c>
      <c r="O3870" s="1">
        <f t="shared" si="191"/>
        <v>0</v>
      </c>
    </row>
    <row r="3871" spans="1:15" x14ac:dyDescent="0.25">
      <c r="A3871" s="1" t="str">
        <v>BioLegend</v>
      </c>
      <c r="B3871" s="1">
        <v>5808</v>
      </c>
      <c r="C3871" s="1" t="str">
        <v>EED120337</v>
      </c>
      <c r="D3871" s="2">
        <v>45954</v>
      </c>
      <c r="E3871" s="2">
        <v>45960</v>
      </c>
      <c r="F3871" s="1">
        <v>119307</v>
      </c>
      <c r="G3871" s="1">
        <v>1</v>
      </c>
      <c r="H3871" s="1">
        <v>1</v>
      </c>
      <c r="I3871" s="1">
        <v>0</v>
      </c>
      <c r="J3871" s="1" t="str">
        <v>Hyderabad</v>
      </c>
      <c r="K3871" s="1">
        <v>0</v>
      </c>
      <c r="L3871" s="1"/>
      <c r="M3871" s="1">
        <f t="shared" si="189"/>
        <v>5808</v>
      </c>
      <c r="N3871" s="1">
        <f t="shared" si="190"/>
        <v>5808</v>
      </c>
      <c r="O3871" s="1">
        <f t="shared" si="191"/>
        <v>0</v>
      </c>
    </row>
    <row r="3872" spans="1:15" x14ac:dyDescent="0.25">
      <c r="A3872" s="1" t="str">
        <v>BioLegend</v>
      </c>
      <c r="B3872" s="1">
        <v>19536</v>
      </c>
      <c r="C3872" s="1" t="str">
        <v>EED120337</v>
      </c>
      <c r="D3872" s="2">
        <v>45954</v>
      </c>
      <c r="E3872" s="2">
        <v>45960</v>
      </c>
      <c r="F3872" s="1">
        <v>123146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19536</v>
      </c>
      <c r="N3872" s="1">
        <f t="shared" si="190"/>
        <v>19536</v>
      </c>
      <c r="O3872" s="1">
        <f t="shared" si="191"/>
        <v>0</v>
      </c>
    </row>
    <row r="3873" spans="1:15" x14ac:dyDescent="0.25">
      <c r="A3873" s="1" t="str">
        <v>BioLegend</v>
      </c>
      <c r="B3873" s="1">
        <v>5544</v>
      </c>
      <c r="C3873" s="1" t="str">
        <v>EED120337</v>
      </c>
      <c r="D3873" s="2">
        <v>45954</v>
      </c>
      <c r="E3873" s="2">
        <v>45960</v>
      </c>
      <c r="F3873" s="1">
        <v>127611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5544</v>
      </c>
      <c r="N3873" s="1">
        <f t="shared" si="190"/>
        <v>5544</v>
      </c>
      <c r="O3873" s="1">
        <f t="shared" si="191"/>
        <v>0</v>
      </c>
    </row>
    <row r="3874" spans="1:15" x14ac:dyDescent="0.25">
      <c r="A3874" s="1" t="str">
        <v>BioLegend</v>
      </c>
      <c r="B3874" s="1">
        <v>18295.2</v>
      </c>
      <c r="C3874" s="1" t="str">
        <v>EED120337</v>
      </c>
      <c r="D3874" s="2">
        <v>45954</v>
      </c>
      <c r="E3874" s="2">
        <v>45960</v>
      </c>
      <c r="F3874" s="1">
        <v>127641</v>
      </c>
      <c r="G3874" s="1">
        <v>2</v>
      </c>
      <c r="H3874" s="1">
        <v>2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36590.400000000001</v>
      </c>
      <c r="N3874" s="1">
        <f t="shared" si="190"/>
        <v>36590.400000000001</v>
      </c>
      <c r="O3874" s="1">
        <f t="shared" si="191"/>
        <v>0</v>
      </c>
    </row>
    <row r="3875" spans="1:15" x14ac:dyDescent="0.25">
      <c r="A3875" s="1" t="str">
        <v>BioLegend</v>
      </c>
      <c r="B3875" s="1">
        <v>27473.599999999999</v>
      </c>
      <c r="C3875" s="1" t="str">
        <v>EED120337</v>
      </c>
      <c r="D3875" s="2">
        <v>45954</v>
      </c>
      <c r="E3875" s="2">
        <v>45960</v>
      </c>
      <c r="F3875" s="1">
        <v>500346</v>
      </c>
      <c r="G3875" s="1">
        <v>2</v>
      </c>
      <c r="H3875" s="1">
        <v>2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54947.199999999997</v>
      </c>
      <c r="N3875" s="1">
        <f t="shared" si="190"/>
        <v>54947.199999999997</v>
      </c>
      <c r="O3875" s="1">
        <f t="shared" si="191"/>
        <v>0</v>
      </c>
    </row>
    <row r="3876" spans="1:15" x14ac:dyDescent="0.25">
      <c r="A3876" s="1" t="str">
        <v>BioLegend</v>
      </c>
      <c r="B3876" s="1">
        <v>11140.800000000001</v>
      </c>
      <c r="C3876" s="1" t="str">
        <v>EED120337</v>
      </c>
      <c r="D3876" s="2">
        <v>45954</v>
      </c>
      <c r="E3876" s="2">
        <v>45960</v>
      </c>
      <c r="F3876" s="1">
        <v>152316</v>
      </c>
      <c r="G3876" s="1">
        <v>2</v>
      </c>
      <c r="H3876" s="1">
        <v>2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22281.600000000002</v>
      </c>
      <c r="N3876" s="1">
        <f t="shared" si="190"/>
        <v>22281.600000000002</v>
      </c>
      <c r="O3876" s="1">
        <f t="shared" si="191"/>
        <v>0</v>
      </c>
    </row>
    <row r="3877" spans="1:15" x14ac:dyDescent="0.25">
      <c r="A3877" s="1" t="str">
        <v>BioLegend</v>
      </c>
      <c r="B3877" s="1">
        <v>11140.800000000001</v>
      </c>
      <c r="C3877" s="1" t="str">
        <v>EED120337</v>
      </c>
      <c r="D3877" s="2">
        <v>45954</v>
      </c>
      <c r="E3877" s="2">
        <v>45960</v>
      </c>
      <c r="F3877" s="1">
        <v>152316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11140.800000000001</v>
      </c>
      <c r="N3877" s="1">
        <f t="shared" si="190"/>
        <v>11140.800000000001</v>
      </c>
      <c r="O3877" s="1">
        <f t="shared" si="191"/>
        <v>0</v>
      </c>
    </row>
    <row r="3878" spans="1:15" x14ac:dyDescent="0.25">
      <c r="A3878" s="1" t="str">
        <v>BioLegend</v>
      </c>
      <c r="B3878" s="1">
        <v>16632</v>
      </c>
      <c r="C3878" s="1" t="str">
        <v>EED120337</v>
      </c>
      <c r="D3878" s="2">
        <v>45954</v>
      </c>
      <c r="E3878" s="2">
        <v>45960</v>
      </c>
      <c r="F3878" s="1">
        <v>152423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16632</v>
      </c>
      <c r="N3878" s="1">
        <f t="shared" si="190"/>
        <v>16632</v>
      </c>
      <c r="O3878" s="1">
        <f t="shared" si="191"/>
        <v>0</v>
      </c>
    </row>
    <row r="3879" spans="1:15" x14ac:dyDescent="0.25">
      <c r="A3879" s="1" t="str">
        <v>BioLegend</v>
      </c>
      <c r="B3879" s="1">
        <v>20820.8</v>
      </c>
      <c r="C3879" s="1" t="str">
        <v>EED120337</v>
      </c>
      <c r="D3879" s="2">
        <v>45954</v>
      </c>
      <c r="E3879" s="2">
        <v>45960</v>
      </c>
      <c r="F3879" s="1">
        <v>155545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20820.8</v>
      </c>
      <c r="N3879" s="1">
        <f t="shared" si="190"/>
        <v>20820.8</v>
      </c>
      <c r="O3879" s="1">
        <f t="shared" si="191"/>
        <v>0</v>
      </c>
    </row>
    <row r="3880" spans="1:15" x14ac:dyDescent="0.25">
      <c r="A3880" s="1" t="str">
        <v>BioLegend</v>
      </c>
      <c r="B3880" s="1">
        <v>2640</v>
      </c>
      <c r="C3880" s="1" t="str">
        <v>EED120337</v>
      </c>
      <c r="D3880" s="2">
        <v>45954</v>
      </c>
      <c r="E3880" s="2">
        <v>45960</v>
      </c>
      <c r="F3880" s="1">
        <v>300406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2640</v>
      </c>
      <c r="N3880" s="1">
        <f t="shared" si="190"/>
        <v>2640</v>
      </c>
      <c r="O3880" s="1">
        <f t="shared" si="191"/>
        <v>0</v>
      </c>
    </row>
    <row r="3881" spans="1:15" x14ac:dyDescent="0.25">
      <c r="A3881" s="1" t="str">
        <v>BioLegend</v>
      </c>
      <c r="B3881" s="1">
        <v>14150.400000000001</v>
      </c>
      <c r="C3881" s="1" t="str">
        <v>EED120337</v>
      </c>
      <c r="D3881" s="2">
        <v>45954</v>
      </c>
      <c r="E3881" s="2">
        <v>45960</v>
      </c>
      <c r="F3881" s="1">
        <v>301028</v>
      </c>
      <c r="G3881" s="1">
        <v>2</v>
      </c>
      <c r="H3881" s="1">
        <v>2</v>
      </c>
      <c r="I3881" s="1">
        <v>0</v>
      </c>
      <c r="J3881" s="1" t="str">
        <v>ASSAM</v>
      </c>
      <c r="K3881" s="1">
        <v>0</v>
      </c>
      <c r="L3881" s="1"/>
      <c r="M3881" s="1">
        <f t="shared" si="189"/>
        <v>28300.800000000003</v>
      </c>
      <c r="N3881" s="1">
        <f t="shared" si="190"/>
        <v>28300.800000000003</v>
      </c>
      <c r="O3881" s="1">
        <f t="shared" si="191"/>
        <v>0</v>
      </c>
    </row>
    <row r="3882" spans="1:15" x14ac:dyDescent="0.25">
      <c r="A3882" s="1" t="str">
        <v>BioLegend</v>
      </c>
      <c r="B3882" s="1">
        <v>26796</v>
      </c>
      <c r="C3882" s="1" t="str">
        <v>EED120337</v>
      </c>
      <c r="D3882" s="2">
        <v>45954</v>
      </c>
      <c r="E3882" s="2">
        <v>45960</v>
      </c>
      <c r="F3882" s="1">
        <v>301334</v>
      </c>
      <c r="G3882" s="1">
        <v>1</v>
      </c>
      <c r="H3882" s="1">
        <v>1</v>
      </c>
      <c r="I3882" s="1">
        <v>0</v>
      </c>
      <c r="J3882" s="1" t="str">
        <v>Hyderabad</v>
      </c>
      <c r="K3882" s="1">
        <v>0</v>
      </c>
      <c r="L3882" s="1"/>
      <c r="M3882" s="1">
        <f t="shared" si="189"/>
        <v>26796</v>
      </c>
      <c r="N3882" s="1">
        <f t="shared" si="190"/>
        <v>26796</v>
      </c>
      <c r="O3882" s="1">
        <f t="shared" si="191"/>
        <v>0</v>
      </c>
    </row>
    <row r="3883" spans="1:15" x14ac:dyDescent="0.25">
      <c r="A3883" s="1" t="str">
        <v>BioLegend</v>
      </c>
      <c r="B3883" s="1">
        <v>5438.4</v>
      </c>
      <c r="C3883" s="1" t="str">
        <v>EED120337</v>
      </c>
      <c r="D3883" s="2">
        <v>45954</v>
      </c>
      <c r="E3883" s="2">
        <v>45960</v>
      </c>
      <c r="F3883" s="1">
        <v>302206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5438.4</v>
      </c>
      <c r="N3883" s="1">
        <f t="shared" si="190"/>
        <v>5438.4</v>
      </c>
      <c r="O3883" s="1">
        <f t="shared" si="191"/>
        <v>0</v>
      </c>
    </row>
    <row r="3884" spans="1:15" x14ac:dyDescent="0.25">
      <c r="A3884" s="1" t="str">
        <v>BioLegend</v>
      </c>
      <c r="B3884" s="1">
        <v>7550.4</v>
      </c>
      <c r="C3884" s="1" t="str">
        <v>EED120337</v>
      </c>
      <c r="D3884" s="2">
        <v>45954</v>
      </c>
      <c r="E3884" s="2">
        <v>45960</v>
      </c>
      <c r="F3884" s="1">
        <v>302347</v>
      </c>
      <c r="G3884" s="1">
        <v>1</v>
      </c>
      <c r="H3884" s="1">
        <v>1</v>
      </c>
      <c r="I3884" s="1">
        <v>0</v>
      </c>
      <c r="J3884" s="1" t="str">
        <v>Kanpur</v>
      </c>
      <c r="K3884" s="1">
        <v>0</v>
      </c>
      <c r="L3884" s="1"/>
      <c r="M3884" s="1">
        <f t="shared" si="189"/>
        <v>7550.4</v>
      </c>
      <c r="N3884" s="1">
        <f t="shared" si="190"/>
        <v>7550.4</v>
      </c>
      <c r="O3884" s="1">
        <f t="shared" si="191"/>
        <v>0</v>
      </c>
    </row>
    <row r="3885" spans="1:15" x14ac:dyDescent="0.25">
      <c r="A3885" s="1" t="str">
        <v>BioLegend</v>
      </c>
      <c r="B3885" s="1">
        <v>16816.8</v>
      </c>
      <c r="C3885" s="1" t="str">
        <v>EED120337</v>
      </c>
      <c r="D3885" s="2">
        <v>45954</v>
      </c>
      <c r="E3885" s="2">
        <v>45960</v>
      </c>
      <c r="F3885" s="1">
        <v>506349</v>
      </c>
      <c r="G3885" s="1">
        <v>2</v>
      </c>
      <c r="H3885" s="1">
        <v>2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33633.599999999999</v>
      </c>
      <c r="N3885" s="1">
        <f t="shared" si="190"/>
        <v>33633.599999999999</v>
      </c>
      <c r="O3885" s="1">
        <f t="shared" si="191"/>
        <v>0</v>
      </c>
    </row>
    <row r="3886" spans="1:15" x14ac:dyDescent="0.25">
      <c r="A3886" s="1" t="str">
        <v>BioLegend</v>
      </c>
      <c r="B3886" s="1">
        <v>7761.6</v>
      </c>
      <c r="C3886" s="1" t="str">
        <v>EED120337</v>
      </c>
      <c r="D3886" s="2">
        <v>45954</v>
      </c>
      <c r="E3886" s="2">
        <v>45960</v>
      </c>
      <c r="F3886" s="1">
        <v>306014</v>
      </c>
      <c r="G3886" s="1">
        <v>1</v>
      </c>
      <c r="H3886" s="1">
        <v>1</v>
      </c>
      <c r="I3886" s="1">
        <v>0</v>
      </c>
      <c r="J3886" s="1" t="str">
        <v>Delhi</v>
      </c>
      <c r="K3886" s="1">
        <v>0</v>
      </c>
      <c r="L3886" s="1"/>
      <c r="M3886" s="1">
        <f t="shared" ref="M3886:M3934" si="192">G3886*B3886</f>
        <v>7761.6</v>
      </c>
      <c r="N3886" s="1">
        <f t="shared" ref="N3886:N3934" si="193">H3886*B3886</f>
        <v>7761.6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24763.199999999997</v>
      </c>
      <c r="C3887" s="1" t="str">
        <v>EED120337</v>
      </c>
      <c r="D3887" s="2">
        <v>45954</v>
      </c>
      <c r="E3887" s="2">
        <v>45960</v>
      </c>
      <c r="F3887" s="1">
        <v>506538</v>
      </c>
      <c r="G3887" s="1">
        <v>2</v>
      </c>
      <c r="H3887" s="1">
        <v>2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49526.399999999994</v>
      </c>
      <c r="N3887" s="1">
        <f t="shared" si="193"/>
        <v>49526.399999999994</v>
      </c>
      <c r="O3887" s="1">
        <f t="shared" si="194"/>
        <v>0</v>
      </c>
    </row>
    <row r="3888" spans="1:15" x14ac:dyDescent="0.25">
      <c r="A3888" s="1" t="str">
        <v>BioLegend</v>
      </c>
      <c r="B3888" s="1">
        <v>15417.599999999999</v>
      </c>
      <c r="C3888" s="1" t="str">
        <v>EED120337</v>
      </c>
      <c r="D3888" s="2">
        <v>45954</v>
      </c>
      <c r="E3888" s="2">
        <v>45960</v>
      </c>
      <c r="F3888" s="1">
        <v>307618</v>
      </c>
      <c r="G3888" s="1">
        <v>2</v>
      </c>
      <c r="H3888" s="1">
        <v>2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30835.199999999997</v>
      </c>
      <c r="N3888" s="1">
        <f t="shared" si="193"/>
        <v>30835.199999999997</v>
      </c>
      <c r="O3888" s="1">
        <f t="shared" si="194"/>
        <v>0</v>
      </c>
    </row>
    <row r="3889" spans="1:15" x14ac:dyDescent="0.25">
      <c r="A3889" s="1" t="str">
        <v>BioLegend</v>
      </c>
      <c r="B3889" s="1">
        <v>16816.8</v>
      </c>
      <c r="C3889" s="1" t="str">
        <v>EED120337</v>
      </c>
      <c r="D3889" s="2">
        <v>45954</v>
      </c>
      <c r="E3889" s="2">
        <v>45960</v>
      </c>
      <c r="F3889" s="1">
        <v>103246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16816.8</v>
      </c>
      <c r="N3889" s="1">
        <f t="shared" si="193"/>
        <v>16816.8</v>
      </c>
      <c r="O3889" s="1">
        <f t="shared" si="194"/>
        <v>0</v>
      </c>
    </row>
    <row r="3890" spans="1:15" x14ac:dyDescent="0.25">
      <c r="A3890" s="1" t="str">
        <v>BioLegend</v>
      </c>
      <c r="B3890" s="1">
        <v>26303.199999999997</v>
      </c>
      <c r="C3890" s="1" t="str">
        <v>EED120337</v>
      </c>
      <c r="D3890" s="2">
        <v>45954</v>
      </c>
      <c r="E3890" s="2">
        <v>45960</v>
      </c>
      <c r="F3890" s="1">
        <v>304236</v>
      </c>
      <c r="G3890" s="1">
        <v>1</v>
      </c>
      <c r="H3890" s="1">
        <v>1</v>
      </c>
      <c r="I3890" s="1">
        <v>0</v>
      </c>
      <c r="J3890" s="1" t="str">
        <v>Delhi</v>
      </c>
      <c r="K3890" s="1">
        <v>0</v>
      </c>
      <c r="L3890" s="1"/>
      <c r="M3890" s="1">
        <f t="shared" si="192"/>
        <v>26303.199999999997</v>
      </c>
      <c r="N3890" s="1">
        <f t="shared" si="193"/>
        <v>26303.199999999997</v>
      </c>
      <c r="O3890" s="1">
        <f t="shared" si="194"/>
        <v>0</v>
      </c>
    </row>
    <row r="3891" spans="1:15" x14ac:dyDescent="0.25">
      <c r="A3891" s="1" t="str">
        <v>BioLegend</v>
      </c>
      <c r="B3891" s="1">
        <v>19536</v>
      </c>
      <c r="C3891" s="1" t="str">
        <v>EED120337</v>
      </c>
      <c r="D3891" s="2">
        <v>45954</v>
      </c>
      <c r="E3891" s="2">
        <v>45960</v>
      </c>
      <c r="F3891" s="1">
        <v>313226</v>
      </c>
      <c r="G3891" s="1">
        <v>1</v>
      </c>
      <c r="H3891" s="1">
        <v>1</v>
      </c>
      <c r="I3891" s="1">
        <v>0</v>
      </c>
      <c r="J3891" s="1" t="str">
        <v>ASSAM</v>
      </c>
      <c r="K3891" s="1">
        <v>0</v>
      </c>
      <c r="L3891" s="1"/>
      <c r="M3891" s="1">
        <f t="shared" si="192"/>
        <v>19536</v>
      </c>
      <c r="N3891" s="1">
        <f t="shared" si="193"/>
        <v>19536</v>
      </c>
      <c r="O3891" s="1">
        <f t="shared" si="194"/>
        <v>0</v>
      </c>
    </row>
    <row r="3892" spans="1:15" x14ac:dyDescent="0.25">
      <c r="A3892" s="1" t="str">
        <v>BioLegend</v>
      </c>
      <c r="B3892" s="1">
        <v>2904</v>
      </c>
      <c r="C3892" s="1" t="str">
        <v>EED120337</v>
      </c>
      <c r="D3892" s="2">
        <v>45954</v>
      </c>
      <c r="E3892" s="2">
        <v>45960</v>
      </c>
      <c r="F3892" s="1">
        <v>317306</v>
      </c>
      <c r="G3892" s="1">
        <v>1</v>
      </c>
      <c r="H3892" s="1">
        <v>1</v>
      </c>
      <c r="I3892" s="1">
        <v>0</v>
      </c>
      <c r="J3892" s="1" t="str">
        <v>Kanpur</v>
      </c>
      <c r="K3892" s="1">
        <v>0</v>
      </c>
      <c r="L3892" s="1"/>
      <c r="M3892" s="1">
        <f t="shared" si="192"/>
        <v>2904</v>
      </c>
      <c r="N3892" s="1">
        <f t="shared" si="193"/>
        <v>2904</v>
      </c>
      <c r="O3892" s="1">
        <f t="shared" si="194"/>
        <v>0</v>
      </c>
    </row>
    <row r="3893" spans="1:15" x14ac:dyDescent="0.25">
      <c r="A3893" s="1" t="str">
        <v>BioLegend</v>
      </c>
      <c r="B3893" s="1">
        <v>3484.8</v>
      </c>
      <c r="C3893" s="1" t="str">
        <v>EED120337</v>
      </c>
      <c r="D3893" s="2">
        <v>45954</v>
      </c>
      <c r="E3893" s="2">
        <v>45960</v>
      </c>
      <c r="F3893" s="1">
        <v>317410</v>
      </c>
      <c r="G3893" s="1">
        <v>1</v>
      </c>
      <c r="H3893" s="1">
        <v>1</v>
      </c>
      <c r="I3893" s="1">
        <v>0</v>
      </c>
      <c r="J3893" s="1" t="str">
        <v>Delhi</v>
      </c>
      <c r="K3893" s="1">
        <v>0</v>
      </c>
      <c r="L3893" s="1"/>
      <c r="M3893" s="1">
        <f t="shared" si="192"/>
        <v>3484.8</v>
      </c>
      <c r="N3893" s="1">
        <f t="shared" si="193"/>
        <v>3484.8</v>
      </c>
      <c r="O3893" s="1">
        <f t="shared" si="194"/>
        <v>0</v>
      </c>
    </row>
    <row r="3894" spans="1:15" x14ac:dyDescent="0.25">
      <c r="A3894" s="1" t="str">
        <v>BioLegend</v>
      </c>
      <c r="B3894" s="1">
        <v>26118.400000000001</v>
      </c>
      <c r="C3894" s="1" t="str">
        <v>EED120337</v>
      </c>
      <c r="D3894" s="2">
        <v>45954</v>
      </c>
      <c r="E3894" s="2">
        <v>45960</v>
      </c>
      <c r="F3894" s="1">
        <v>317438</v>
      </c>
      <c r="G3894" s="1">
        <v>1</v>
      </c>
      <c r="H3894" s="1">
        <v>1</v>
      </c>
      <c r="I3894" s="1">
        <v>0</v>
      </c>
      <c r="J3894" s="1" t="str">
        <v>Banglore</v>
      </c>
      <c r="K3894" s="1">
        <v>0</v>
      </c>
      <c r="L3894" s="1"/>
      <c r="M3894" s="1">
        <f t="shared" si="192"/>
        <v>26118.400000000001</v>
      </c>
      <c r="N3894" s="1">
        <f t="shared" si="193"/>
        <v>26118.400000000001</v>
      </c>
      <c r="O3894" s="1">
        <f t="shared" si="194"/>
        <v>0</v>
      </c>
    </row>
    <row r="3895" spans="1:15" x14ac:dyDescent="0.25">
      <c r="A3895" s="1" t="str">
        <v>BioLegend</v>
      </c>
      <c r="B3895" s="1">
        <v>11140.8</v>
      </c>
      <c r="C3895" s="1" t="str">
        <v>EED120337</v>
      </c>
      <c r="D3895" s="2">
        <v>45954</v>
      </c>
      <c r="E3895" s="2">
        <v>45960</v>
      </c>
      <c r="F3895" s="1">
        <v>318304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11140.8</v>
      </c>
      <c r="N3895" s="1">
        <f t="shared" si="193"/>
        <v>11140.8</v>
      </c>
      <c r="O3895" s="1">
        <f t="shared" si="194"/>
        <v>0</v>
      </c>
    </row>
    <row r="3896" spans="1:15" x14ac:dyDescent="0.25">
      <c r="A3896" s="1" t="str">
        <v>BioLegend</v>
      </c>
      <c r="B3896" s="1">
        <v>11580.8</v>
      </c>
      <c r="C3896" s="1" t="str">
        <v>EED120337</v>
      </c>
      <c r="D3896" s="2">
        <v>45954</v>
      </c>
      <c r="E3896" s="2">
        <v>45960</v>
      </c>
      <c r="F3896" s="1">
        <v>320011</v>
      </c>
      <c r="G3896" s="1">
        <v>1</v>
      </c>
      <c r="H3896" s="1">
        <v>1</v>
      </c>
      <c r="I3896" s="1">
        <v>0</v>
      </c>
      <c r="J3896" s="1" t="str">
        <v>Kolkata</v>
      </c>
      <c r="K3896" s="1">
        <v>0</v>
      </c>
      <c r="L3896" s="1"/>
      <c r="M3896" s="1">
        <f t="shared" si="192"/>
        <v>11580.8</v>
      </c>
      <c r="N3896" s="1">
        <f t="shared" si="193"/>
        <v>11580.8</v>
      </c>
      <c r="O3896" s="1">
        <f t="shared" si="194"/>
        <v>0</v>
      </c>
    </row>
    <row r="3897" spans="1:15" x14ac:dyDescent="0.25">
      <c r="A3897" s="1" t="str">
        <v>BioLegend</v>
      </c>
      <c r="B3897" s="1">
        <v>11140.8</v>
      </c>
      <c r="C3897" s="1" t="str">
        <v>EED120337</v>
      </c>
      <c r="D3897" s="2">
        <v>45954</v>
      </c>
      <c r="E3897" s="2">
        <v>45960</v>
      </c>
      <c r="F3897" s="1">
        <v>325604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11140.8</v>
      </c>
      <c r="N3897" s="1">
        <f t="shared" si="193"/>
        <v>11140.8</v>
      </c>
      <c r="O3897" s="1">
        <f t="shared" si="194"/>
        <v>0</v>
      </c>
    </row>
    <row r="3898" spans="1:15" x14ac:dyDescent="0.25">
      <c r="A3898" s="1" t="str">
        <v>BioLegend</v>
      </c>
      <c r="B3898" s="1">
        <v>15470.400000000001</v>
      </c>
      <c r="C3898" s="1" t="str">
        <v>EED120337</v>
      </c>
      <c r="D3898" s="2">
        <v>45954</v>
      </c>
      <c r="E3898" s="2">
        <v>45960</v>
      </c>
      <c r="F3898" s="1">
        <v>328612</v>
      </c>
      <c r="G3898" s="1">
        <v>1</v>
      </c>
      <c r="H3898" s="1">
        <v>1</v>
      </c>
      <c r="I3898" s="1">
        <v>0</v>
      </c>
      <c r="J3898" s="1" t="str">
        <v>MOHALI (PUNJAB)</v>
      </c>
      <c r="K3898" s="1">
        <v>0</v>
      </c>
      <c r="L3898" s="1"/>
      <c r="M3898" s="1">
        <f t="shared" si="192"/>
        <v>15470.400000000001</v>
      </c>
      <c r="N3898" s="1">
        <f t="shared" si="193"/>
        <v>15470.400000000001</v>
      </c>
      <c r="O3898" s="1">
        <f t="shared" si="194"/>
        <v>0</v>
      </c>
    </row>
    <row r="3899" spans="1:15" x14ac:dyDescent="0.25">
      <c r="A3899" s="1" t="str">
        <v>BioLegend</v>
      </c>
      <c r="B3899" s="1">
        <v>17054.400000000001</v>
      </c>
      <c r="C3899" s="1" t="str">
        <v>EED120337</v>
      </c>
      <c r="D3899" s="2">
        <v>45954</v>
      </c>
      <c r="E3899" s="2">
        <v>45960</v>
      </c>
      <c r="F3899" s="1">
        <v>333618</v>
      </c>
      <c r="G3899" s="1">
        <v>1</v>
      </c>
      <c r="H3899" s="1">
        <v>1</v>
      </c>
      <c r="I3899" s="1">
        <v>0</v>
      </c>
      <c r="J3899" s="1" t="str">
        <v>Banglore</v>
      </c>
      <c r="K3899" s="1">
        <v>0</v>
      </c>
      <c r="L3899" s="1"/>
      <c r="M3899" s="1">
        <f t="shared" si="192"/>
        <v>17054.400000000001</v>
      </c>
      <c r="N3899" s="1">
        <f t="shared" si="193"/>
        <v>17054.400000000001</v>
      </c>
      <c r="O3899" s="1">
        <f t="shared" si="194"/>
        <v>0</v>
      </c>
    </row>
    <row r="3900" spans="1:15" x14ac:dyDescent="0.25">
      <c r="A3900" s="1" t="str">
        <v>BioLegend</v>
      </c>
      <c r="B3900" s="1">
        <v>14889.599999999999</v>
      </c>
      <c r="C3900" s="1" t="str">
        <v>EED120337</v>
      </c>
      <c r="D3900" s="2">
        <v>45954</v>
      </c>
      <c r="E3900" s="2">
        <v>45960</v>
      </c>
      <c r="F3900" s="1">
        <v>334608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14889.599999999999</v>
      </c>
      <c r="N3900" s="1">
        <f t="shared" si="193"/>
        <v>14889.599999999999</v>
      </c>
      <c r="O3900" s="1">
        <f t="shared" si="194"/>
        <v>0</v>
      </c>
    </row>
    <row r="3901" spans="1:15" x14ac:dyDescent="0.25">
      <c r="A3901" s="1" t="str">
        <v>BioLegend</v>
      </c>
      <c r="B3901" s="1">
        <v>26118.400000000001</v>
      </c>
      <c r="C3901" s="1" t="str">
        <v>EED120337</v>
      </c>
      <c r="D3901" s="2">
        <v>45954</v>
      </c>
      <c r="E3901" s="2">
        <v>45960</v>
      </c>
      <c r="F3901" s="1">
        <v>309820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26118.400000000001</v>
      </c>
      <c r="N3901" s="1">
        <f t="shared" si="193"/>
        <v>26118.400000000001</v>
      </c>
      <c r="O3901" s="1">
        <f t="shared" si="194"/>
        <v>0</v>
      </c>
    </row>
    <row r="3902" spans="1:15" x14ac:dyDescent="0.25">
      <c r="A3902" s="1" t="str">
        <v>BioLegend</v>
      </c>
      <c r="B3902" s="1">
        <v>19536</v>
      </c>
      <c r="C3902" s="1" t="str">
        <v>EED120337</v>
      </c>
      <c r="D3902" s="2">
        <v>45954</v>
      </c>
      <c r="E3902" s="2">
        <v>45960</v>
      </c>
      <c r="F3902" s="1">
        <v>338816</v>
      </c>
      <c r="G3902" s="1">
        <v>1</v>
      </c>
      <c r="H3902" s="1">
        <v>1</v>
      </c>
      <c r="I3902" s="1">
        <v>0</v>
      </c>
      <c r="J3902" s="1" t="str">
        <v>Banglore</v>
      </c>
      <c r="K3902" s="1">
        <v>0</v>
      </c>
      <c r="L3902" s="1"/>
      <c r="M3902" s="1">
        <f t="shared" si="192"/>
        <v>19536</v>
      </c>
      <c r="N3902" s="1">
        <f t="shared" si="193"/>
        <v>19536</v>
      </c>
      <c r="O3902" s="1">
        <f t="shared" si="194"/>
        <v>0</v>
      </c>
    </row>
    <row r="3903" spans="1:15" x14ac:dyDescent="0.25">
      <c r="A3903" s="1" t="str">
        <v>BioLegend</v>
      </c>
      <c r="B3903" s="1">
        <v>24393.599999999999</v>
      </c>
      <c r="C3903" s="1" t="str">
        <v>EED120337</v>
      </c>
      <c r="D3903" s="2">
        <v>45954</v>
      </c>
      <c r="E3903" s="2">
        <v>45960</v>
      </c>
      <c r="F3903" s="1">
        <v>310932</v>
      </c>
      <c r="G3903" s="1">
        <v>1</v>
      </c>
      <c r="H3903" s="1">
        <v>1</v>
      </c>
      <c r="I3903" s="1">
        <v>0</v>
      </c>
      <c r="J3903" s="1" t="str">
        <v>Delhi</v>
      </c>
      <c r="K3903" s="1">
        <v>0</v>
      </c>
      <c r="L3903" s="1"/>
      <c r="M3903" s="1">
        <f t="shared" si="192"/>
        <v>24393.599999999999</v>
      </c>
      <c r="N3903" s="1">
        <f t="shared" si="193"/>
        <v>24393.599999999999</v>
      </c>
      <c r="O3903" s="1">
        <f t="shared" si="194"/>
        <v>0</v>
      </c>
    </row>
    <row r="3904" spans="1:15" x14ac:dyDescent="0.25">
      <c r="A3904" s="1" t="str">
        <v>BioLegend</v>
      </c>
      <c r="B3904" s="1">
        <v>7550.4</v>
      </c>
      <c r="C3904" s="1" t="str">
        <v>EED120337</v>
      </c>
      <c r="D3904" s="2">
        <v>45954</v>
      </c>
      <c r="E3904" s="2">
        <v>45960</v>
      </c>
      <c r="F3904" s="1">
        <v>344815</v>
      </c>
      <c r="G3904" s="1">
        <v>1</v>
      </c>
      <c r="H3904" s="1">
        <v>1</v>
      </c>
      <c r="I3904" s="1">
        <v>0</v>
      </c>
      <c r="J3904" s="1" t="str">
        <v>Kanpur</v>
      </c>
      <c r="K3904" s="1">
        <v>0</v>
      </c>
      <c r="L3904" s="1"/>
      <c r="M3904" s="1">
        <f t="shared" si="192"/>
        <v>7550.4</v>
      </c>
      <c r="N3904" s="1">
        <f t="shared" si="193"/>
        <v>7550.4</v>
      </c>
      <c r="O3904" s="1">
        <f t="shared" si="194"/>
        <v>0</v>
      </c>
    </row>
    <row r="3905" spans="1:15" x14ac:dyDescent="0.25">
      <c r="A3905" s="1" t="str">
        <v>BioLegend</v>
      </c>
      <c r="B3905" s="1">
        <v>24763.199999999997</v>
      </c>
      <c r="C3905" s="1" t="str">
        <v>EED120337</v>
      </c>
      <c r="D3905" s="2">
        <v>45954</v>
      </c>
      <c r="E3905" s="2">
        <v>45960</v>
      </c>
      <c r="F3905" s="1">
        <v>337226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24763.199999999997</v>
      </c>
      <c r="N3905" s="1">
        <f t="shared" si="193"/>
        <v>24763.199999999997</v>
      </c>
      <c r="O3905" s="1">
        <f t="shared" si="194"/>
        <v>0</v>
      </c>
    </row>
    <row r="3906" spans="1:15" x14ac:dyDescent="0.25">
      <c r="A3906" s="1" t="str">
        <v>BioLegend</v>
      </c>
      <c r="B3906" s="1">
        <v>26118.400000000001</v>
      </c>
      <c r="C3906" s="1" t="str">
        <v>EED120337</v>
      </c>
      <c r="D3906" s="2">
        <v>45954</v>
      </c>
      <c r="E3906" s="2">
        <v>45960</v>
      </c>
      <c r="F3906" s="1">
        <v>348920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26118.400000000001</v>
      </c>
      <c r="N3906" s="1">
        <f t="shared" si="193"/>
        <v>26118.400000000001</v>
      </c>
      <c r="O3906" s="1">
        <f t="shared" si="194"/>
        <v>0</v>
      </c>
    </row>
    <row r="3907" spans="1:15" x14ac:dyDescent="0.25">
      <c r="A3907" s="1" t="str">
        <v>BioLegend</v>
      </c>
      <c r="B3907" s="1">
        <v>26796</v>
      </c>
      <c r="C3907" s="1" t="str">
        <v>EED120337</v>
      </c>
      <c r="D3907" s="2">
        <v>45954</v>
      </c>
      <c r="E3907" s="2">
        <v>45960</v>
      </c>
      <c r="F3907" s="1">
        <v>350120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26796</v>
      </c>
      <c r="N3907" s="1">
        <f t="shared" si="193"/>
        <v>26796</v>
      </c>
      <c r="O3907" s="1">
        <f t="shared" si="194"/>
        <v>0</v>
      </c>
    </row>
    <row r="3908" spans="1:15" x14ac:dyDescent="0.25">
      <c r="A3908" s="1" t="str">
        <v>BioLegend</v>
      </c>
      <c r="B3908" s="1">
        <v>16579.2</v>
      </c>
      <c r="C3908" s="1" t="str">
        <v>EED120337</v>
      </c>
      <c r="D3908" s="2">
        <v>45954</v>
      </c>
      <c r="E3908" s="2">
        <v>45960</v>
      </c>
      <c r="F3908" s="1">
        <v>351316</v>
      </c>
      <c r="G3908" s="1">
        <v>2</v>
      </c>
      <c r="H3908" s="1">
        <v>2</v>
      </c>
      <c r="I3908" s="1">
        <v>0</v>
      </c>
      <c r="J3908" s="1" t="str">
        <v>ASSAM</v>
      </c>
      <c r="K3908" s="1">
        <v>0</v>
      </c>
      <c r="L3908" s="1"/>
      <c r="M3908" s="1">
        <f t="shared" si="192"/>
        <v>33158.400000000001</v>
      </c>
      <c r="N3908" s="1">
        <f t="shared" si="193"/>
        <v>33158.400000000001</v>
      </c>
      <c r="O3908" s="1">
        <f t="shared" si="194"/>
        <v>0</v>
      </c>
    </row>
    <row r="3909" spans="1:15" x14ac:dyDescent="0.25">
      <c r="A3909" s="1" t="str">
        <v>BioLegend</v>
      </c>
      <c r="B3909" s="1">
        <v>21384</v>
      </c>
      <c r="C3909" s="1" t="str">
        <v>EED120337</v>
      </c>
      <c r="D3909" s="2">
        <v>45954</v>
      </c>
      <c r="E3909" s="2">
        <v>45960</v>
      </c>
      <c r="F3909" s="1">
        <v>351348</v>
      </c>
      <c r="G3909" s="1">
        <v>1</v>
      </c>
      <c r="H3909" s="1">
        <v>1</v>
      </c>
      <c r="I3909" s="1">
        <v>0</v>
      </c>
      <c r="J3909" s="1" t="str">
        <v>ASSAM</v>
      </c>
      <c r="K3909" s="1">
        <v>0</v>
      </c>
      <c r="L3909" s="1"/>
      <c r="M3909" s="1">
        <f t="shared" si="192"/>
        <v>21384</v>
      </c>
      <c r="N3909" s="1">
        <f t="shared" si="193"/>
        <v>21384</v>
      </c>
      <c r="O3909" s="1">
        <f t="shared" si="194"/>
        <v>0</v>
      </c>
    </row>
    <row r="3910" spans="1:15" x14ac:dyDescent="0.25">
      <c r="A3910" s="1" t="str">
        <v>BioLegend</v>
      </c>
      <c r="B3910" s="1">
        <v>17160</v>
      </c>
      <c r="C3910" s="1" t="str">
        <v>EED120337</v>
      </c>
      <c r="D3910" s="2">
        <v>45954</v>
      </c>
      <c r="E3910" s="2">
        <v>45960</v>
      </c>
      <c r="F3910" s="1">
        <v>353280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17160</v>
      </c>
      <c r="N3910" s="1">
        <f t="shared" si="193"/>
        <v>17160</v>
      </c>
      <c r="O3910" s="1">
        <f t="shared" si="194"/>
        <v>0</v>
      </c>
    </row>
    <row r="3911" spans="1:15" x14ac:dyDescent="0.25">
      <c r="A3911" s="1" t="str">
        <v>BioLegend</v>
      </c>
      <c r="B3911" s="1">
        <v>15470.400000000001</v>
      </c>
      <c r="C3911" s="1" t="str">
        <v>EED120337</v>
      </c>
      <c r="D3911" s="2">
        <v>45954</v>
      </c>
      <c r="E3911" s="2">
        <v>45960</v>
      </c>
      <c r="F3911" s="1">
        <v>354312</v>
      </c>
      <c r="G3911" s="1">
        <v>1</v>
      </c>
      <c r="H3911" s="1">
        <v>1</v>
      </c>
      <c r="I3911" s="1">
        <v>0</v>
      </c>
      <c r="J3911" s="1" t="str">
        <v>MOHALI (PUNJAB)</v>
      </c>
      <c r="K3911" s="1">
        <v>0</v>
      </c>
      <c r="L3911" s="1"/>
      <c r="M3911" s="1">
        <f t="shared" si="192"/>
        <v>15470.400000000001</v>
      </c>
      <c r="N3911" s="1">
        <f t="shared" si="193"/>
        <v>15470.400000000001</v>
      </c>
      <c r="O3911" s="1">
        <f t="shared" si="194"/>
        <v>0</v>
      </c>
    </row>
    <row r="3912" spans="1:15" x14ac:dyDescent="0.25">
      <c r="A3912" s="1" t="str">
        <v>BioLegend</v>
      </c>
      <c r="B3912" s="1">
        <v>17212.8</v>
      </c>
      <c r="C3912" s="1" t="str">
        <v>EED120337</v>
      </c>
      <c r="D3912" s="2">
        <v>45954</v>
      </c>
      <c r="E3912" s="2">
        <v>45960</v>
      </c>
      <c r="F3912" s="1">
        <v>360706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17212.8</v>
      </c>
      <c r="N3912" s="1">
        <f t="shared" si="193"/>
        <v>17212.8</v>
      </c>
      <c r="O3912" s="1">
        <f t="shared" si="194"/>
        <v>0</v>
      </c>
    </row>
    <row r="3913" spans="1:15" x14ac:dyDescent="0.25">
      <c r="A3913" s="1" t="str">
        <v>BioLegend</v>
      </c>
      <c r="B3913" s="1">
        <v>11404.8</v>
      </c>
      <c r="C3913" s="1" t="str">
        <v>EED120337</v>
      </c>
      <c r="D3913" s="2">
        <v>45954</v>
      </c>
      <c r="E3913" s="2">
        <v>45960</v>
      </c>
      <c r="F3913" s="1">
        <v>350004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11404.8</v>
      </c>
      <c r="N3913" s="1">
        <f t="shared" si="193"/>
        <v>11404.8</v>
      </c>
      <c r="O3913" s="1">
        <f t="shared" si="194"/>
        <v>0</v>
      </c>
    </row>
    <row r="3914" spans="1:15" x14ac:dyDescent="0.25">
      <c r="A3914" s="1" t="str">
        <v>BioLegend</v>
      </c>
      <c r="B3914" s="1">
        <v>24332</v>
      </c>
      <c r="C3914" s="1" t="str">
        <v>EED120337</v>
      </c>
      <c r="D3914" s="2">
        <v>45954</v>
      </c>
      <c r="E3914" s="2">
        <v>45960</v>
      </c>
      <c r="F3914" s="1">
        <v>364808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24332</v>
      </c>
      <c r="N3914" s="1">
        <f t="shared" si="193"/>
        <v>24332</v>
      </c>
      <c r="O3914" s="1">
        <f t="shared" si="194"/>
        <v>0</v>
      </c>
    </row>
    <row r="3915" spans="1:15" x14ac:dyDescent="0.25">
      <c r="A3915" s="1" t="str">
        <v>BioLegend</v>
      </c>
      <c r="B3915" s="1">
        <v>26426.400000000001</v>
      </c>
      <c r="C3915" s="1" t="str">
        <v>EED120337</v>
      </c>
      <c r="D3915" s="2">
        <v>45954</v>
      </c>
      <c r="E3915" s="2">
        <v>45960</v>
      </c>
      <c r="F3915" s="1">
        <v>367140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26426.400000000001</v>
      </c>
      <c r="N3915" s="1">
        <f t="shared" si="193"/>
        <v>26426.400000000001</v>
      </c>
      <c r="O3915" s="1">
        <f t="shared" si="194"/>
        <v>0</v>
      </c>
    </row>
    <row r="3916" spans="1:15" x14ac:dyDescent="0.25">
      <c r="A3916" s="1" t="str">
        <v>BioLegend</v>
      </c>
      <c r="B3916" s="1">
        <v>20750.400000000001</v>
      </c>
      <c r="C3916" s="1" t="str">
        <v>EED120337</v>
      </c>
      <c r="D3916" s="2">
        <v>45954</v>
      </c>
      <c r="E3916" s="2">
        <v>45960</v>
      </c>
      <c r="F3916" s="1">
        <v>369308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20750.400000000001</v>
      </c>
      <c r="N3916" s="1">
        <f t="shared" si="193"/>
        <v>20750.400000000001</v>
      </c>
      <c r="O3916" s="1">
        <f t="shared" si="194"/>
        <v>0</v>
      </c>
    </row>
    <row r="3917" spans="1:15" x14ac:dyDescent="0.25">
      <c r="A3917" s="1" t="str">
        <v>BioLegend</v>
      </c>
      <c r="B3917" s="1">
        <v>19536</v>
      </c>
      <c r="C3917" s="1" t="str">
        <v>EED120337</v>
      </c>
      <c r="D3917" s="2">
        <v>45954</v>
      </c>
      <c r="E3917" s="2">
        <v>45960</v>
      </c>
      <c r="F3917" s="1">
        <v>372214</v>
      </c>
      <c r="G3917" s="1">
        <v>1</v>
      </c>
      <c r="H3917" s="1">
        <v>1</v>
      </c>
      <c r="I3917" s="1">
        <v>0</v>
      </c>
      <c r="J3917" s="1" t="str">
        <v>Banglore</v>
      </c>
      <c r="K3917" s="1">
        <v>0</v>
      </c>
      <c r="L3917" s="1"/>
      <c r="M3917" s="1">
        <f t="shared" si="192"/>
        <v>19536</v>
      </c>
      <c r="N3917" s="1">
        <f t="shared" si="193"/>
        <v>19536</v>
      </c>
      <c r="O3917" s="1">
        <f t="shared" si="194"/>
        <v>0</v>
      </c>
    </row>
    <row r="3918" spans="1:15" x14ac:dyDescent="0.25">
      <c r="A3918" s="1" t="str">
        <v>BioLegend</v>
      </c>
      <c r="B3918" s="1">
        <v>26426.400000000001</v>
      </c>
      <c r="C3918" s="1" t="str">
        <v>EED120337</v>
      </c>
      <c r="D3918" s="2">
        <v>45954</v>
      </c>
      <c r="E3918" s="2">
        <v>45960</v>
      </c>
      <c r="F3918" s="1">
        <v>369606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26426.400000000001</v>
      </c>
      <c r="N3918" s="1">
        <f t="shared" si="193"/>
        <v>26426.400000000001</v>
      </c>
      <c r="O3918" s="1">
        <f t="shared" si="194"/>
        <v>0</v>
      </c>
    </row>
    <row r="3919" spans="1:15" x14ac:dyDescent="0.25">
      <c r="A3919" s="1" t="str">
        <v>BioLegend</v>
      </c>
      <c r="B3919" s="1">
        <v>22176</v>
      </c>
      <c r="C3919" s="1" t="str">
        <v>EED120337</v>
      </c>
      <c r="D3919" s="2">
        <v>45954</v>
      </c>
      <c r="E3919" s="2">
        <v>45960</v>
      </c>
      <c r="F3919" s="1">
        <v>372704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22176</v>
      </c>
      <c r="N3919" s="1">
        <f t="shared" si="193"/>
        <v>22176</v>
      </c>
      <c r="O3919" s="1">
        <f t="shared" si="194"/>
        <v>0</v>
      </c>
    </row>
    <row r="3920" spans="1:15" x14ac:dyDescent="0.25">
      <c r="A3920" s="1" t="str">
        <v>BioLegend</v>
      </c>
      <c r="B3920" s="1">
        <v>21067.200000000001</v>
      </c>
      <c r="C3920" s="1" t="str">
        <v>EED120337</v>
      </c>
      <c r="D3920" s="2">
        <v>45954</v>
      </c>
      <c r="E3920" s="2">
        <v>45960</v>
      </c>
      <c r="F3920" s="1">
        <v>381506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21067.200000000001</v>
      </c>
      <c r="N3920" s="1">
        <f t="shared" si="193"/>
        <v>21067.200000000001</v>
      </c>
      <c r="O3920" s="1">
        <f t="shared" si="194"/>
        <v>0</v>
      </c>
    </row>
    <row r="3921" spans="1:15" x14ac:dyDescent="0.25">
      <c r="A3921" s="1" t="str">
        <v>BioLegend</v>
      </c>
      <c r="B3921" s="1">
        <v>15092</v>
      </c>
      <c r="C3921" s="1" t="str">
        <v>EED120337</v>
      </c>
      <c r="D3921" s="2">
        <v>45954</v>
      </c>
      <c r="E3921" s="2">
        <v>45960</v>
      </c>
      <c r="F3921" s="1">
        <v>399218</v>
      </c>
      <c r="G3921" s="1">
        <v>1</v>
      </c>
      <c r="H3921" s="1">
        <v>1</v>
      </c>
      <c r="I3921" s="1">
        <v>0</v>
      </c>
      <c r="J3921" s="1" t="str">
        <v>VADODARA</v>
      </c>
      <c r="K3921" s="1">
        <v>0</v>
      </c>
      <c r="L3921" s="1"/>
      <c r="M3921" s="1">
        <f t="shared" si="192"/>
        <v>15092</v>
      </c>
      <c r="N3921" s="1">
        <f t="shared" si="193"/>
        <v>15092</v>
      </c>
      <c r="O3921" s="1">
        <f t="shared" si="194"/>
        <v>0</v>
      </c>
    </row>
    <row r="3922" spans="1:15" x14ac:dyDescent="0.25">
      <c r="A3922" s="1" t="str">
        <v>BioLegend</v>
      </c>
      <c r="B3922" s="1">
        <v>4963.2</v>
      </c>
      <c r="C3922" s="1" t="str">
        <v>EED120337</v>
      </c>
      <c r="D3922" s="2">
        <v>45954</v>
      </c>
      <c r="E3922" s="2">
        <v>45960</v>
      </c>
      <c r="F3922" s="1">
        <v>377612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4963.2</v>
      </c>
      <c r="N3922" s="1">
        <f t="shared" si="193"/>
        <v>4963.2</v>
      </c>
      <c r="O3922" s="1">
        <f t="shared" si="194"/>
        <v>0</v>
      </c>
    </row>
    <row r="3923" spans="1:15" x14ac:dyDescent="0.25">
      <c r="A3923" s="1" t="str">
        <v>BioLegend</v>
      </c>
      <c r="B3923" s="1">
        <v>4699.2</v>
      </c>
      <c r="C3923" s="1" t="str">
        <v>EED120337</v>
      </c>
      <c r="D3923" s="2">
        <v>45954</v>
      </c>
      <c r="E3923" s="2">
        <v>45960</v>
      </c>
      <c r="F3923" s="1">
        <v>423101</v>
      </c>
      <c r="G3923" s="1">
        <v>1</v>
      </c>
      <c r="H3923" s="1">
        <v>1</v>
      </c>
      <c r="I3923" s="1">
        <v>0</v>
      </c>
      <c r="J3923" s="1" t="str">
        <v>Pune</v>
      </c>
      <c r="K3923" s="1">
        <v>0</v>
      </c>
      <c r="L3923" s="1"/>
      <c r="M3923" s="1">
        <f t="shared" si="192"/>
        <v>4699.2</v>
      </c>
      <c r="N3923" s="1">
        <f t="shared" si="193"/>
        <v>4699.2</v>
      </c>
      <c r="O3923" s="1">
        <f t="shared" si="194"/>
        <v>0</v>
      </c>
    </row>
    <row r="3924" spans="1:15" x14ac:dyDescent="0.25">
      <c r="A3924" s="1" t="str">
        <v>BioLegend</v>
      </c>
      <c r="B3924" s="1">
        <v>4382.3999999999996</v>
      </c>
      <c r="C3924" s="1" t="str">
        <v>EED120337</v>
      </c>
      <c r="D3924" s="2">
        <v>45954</v>
      </c>
      <c r="E3924" s="2">
        <v>45960</v>
      </c>
      <c r="F3924" s="1">
        <v>423113</v>
      </c>
      <c r="G3924" s="1">
        <v>4</v>
      </c>
      <c r="H3924" s="1">
        <v>4</v>
      </c>
      <c r="I3924" s="1">
        <v>0</v>
      </c>
      <c r="J3924" s="1" t="str">
        <v>ASSAM</v>
      </c>
      <c r="K3924" s="1">
        <v>0</v>
      </c>
      <c r="L3924" s="1"/>
      <c r="M3924" s="1">
        <f t="shared" si="192"/>
        <v>17529.599999999999</v>
      </c>
      <c r="N3924" s="1">
        <f t="shared" si="193"/>
        <v>17529.599999999999</v>
      </c>
      <c r="O3924" s="1">
        <f t="shared" si="194"/>
        <v>0</v>
      </c>
    </row>
    <row r="3925" spans="1:15" x14ac:dyDescent="0.25">
      <c r="A3925" s="1" t="str">
        <v>BioLegend</v>
      </c>
      <c r="B3925" s="1">
        <v>13992</v>
      </c>
      <c r="C3925" s="1" t="str">
        <v>EED120337</v>
      </c>
      <c r="D3925" s="2">
        <v>45954</v>
      </c>
      <c r="E3925" s="2">
        <v>45960</v>
      </c>
      <c r="F3925" s="1">
        <v>430901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13992</v>
      </c>
      <c r="N3925" s="1">
        <f t="shared" si="193"/>
        <v>13992</v>
      </c>
      <c r="O3925" s="1">
        <f t="shared" si="194"/>
        <v>0</v>
      </c>
    </row>
    <row r="3926" spans="1:15" x14ac:dyDescent="0.25">
      <c r="A3926" s="1" t="str">
        <v>BioLegend</v>
      </c>
      <c r="B3926" s="1">
        <v>13992</v>
      </c>
      <c r="C3926" s="1" t="str">
        <v>EED120337</v>
      </c>
      <c r="D3926" s="2">
        <v>45954</v>
      </c>
      <c r="E3926" s="2">
        <v>45960</v>
      </c>
      <c r="F3926" s="1">
        <v>431301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13992</v>
      </c>
      <c r="N3926" s="1">
        <f t="shared" si="193"/>
        <v>13992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431601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13992</v>
      </c>
      <c r="C3928" s="1" t="str">
        <v>EED120337</v>
      </c>
      <c r="D3928" s="2">
        <v>45954</v>
      </c>
      <c r="E3928" s="2">
        <v>45960</v>
      </c>
      <c r="F3928" s="1">
        <v>432501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13992</v>
      </c>
      <c r="N3928" s="1">
        <f t="shared" si="193"/>
        <v>13992</v>
      </c>
      <c r="O3928" s="1">
        <f t="shared" si="194"/>
        <v>0</v>
      </c>
    </row>
    <row r="3929" spans="1:15" x14ac:dyDescent="0.25">
      <c r="A3929" s="1" t="str">
        <v>BioLegend</v>
      </c>
      <c r="B3929" s="1">
        <v>17371.2</v>
      </c>
      <c r="C3929" s="1" t="str">
        <v>EED120337</v>
      </c>
      <c r="D3929" s="2">
        <v>45954</v>
      </c>
      <c r="E3929" s="2">
        <v>45960</v>
      </c>
      <c r="F3929" s="1">
        <v>432601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17371.2</v>
      </c>
      <c r="N3929" s="1">
        <f t="shared" si="193"/>
        <v>17371.2</v>
      </c>
      <c r="O3929" s="1">
        <f t="shared" si="194"/>
        <v>0</v>
      </c>
    </row>
    <row r="3930" spans="1:15" x14ac:dyDescent="0.25">
      <c r="A3930" s="1" t="str">
        <v>BioLegend</v>
      </c>
      <c r="B3930" s="1">
        <v>2851.2</v>
      </c>
      <c r="C3930" s="1" t="str">
        <v>EED120337</v>
      </c>
      <c r="D3930" s="2">
        <v>45954</v>
      </c>
      <c r="E3930" s="2">
        <v>45960</v>
      </c>
      <c r="F3930" s="1">
        <v>420701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2851.2</v>
      </c>
      <c r="N3930" s="1">
        <f t="shared" si="193"/>
        <v>2851.2</v>
      </c>
      <c r="O3930" s="1">
        <f t="shared" si="194"/>
        <v>0</v>
      </c>
    </row>
    <row r="3931" spans="1:15" x14ac:dyDescent="0.25">
      <c r="A3931" s="1" t="str">
        <v>BioLegend</v>
      </c>
      <c r="B3931" s="1">
        <v>24024</v>
      </c>
      <c r="C3931" s="1" t="str">
        <v>EED120337</v>
      </c>
      <c r="D3931" s="2">
        <v>45954</v>
      </c>
      <c r="E3931" s="2">
        <v>45960</v>
      </c>
      <c r="F3931" s="1">
        <v>501434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24024</v>
      </c>
      <c r="N3931" s="1">
        <f t="shared" si="193"/>
        <v>24024</v>
      </c>
      <c r="O3931" s="1">
        <f t="shared" si="194"/>
        <v>0</v>
      </c>
    </row>
    <row r="3932" spans="1:15" x14ac:dyDescent="0.25">
      <c r="A3932" s="1" t="str">
        <v>BioLegend</v>
      </c>
      <c r="B3932" s="1">
        <v>21225.599999999999</v>
      </c>
      <c r="C3932" s="1" t="str">
        <v>EED120337</v>
      </c>
      <c r="D3932" s="2">
        <v>45954</v>
      </c>
      <c r="E3932" s="2">
        <v>45960</v>
      </c>
      <c r="F3932" s="1">
        <v>510006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21225.599999999999</v>
      </c>
      <c r="N3932" s="1">
        <f t="shared" si="193"/>
        <v>21225.599999999999</v>
      </c>
      <c r="O3932" s="1">
        <f t="shared" si="194"/>
        <v>0</v>
      </c>
    </row>
    <row r="3933" spans="1:15" x14ac:dyDescent="0.25">
      <c r="A3933" s="1" t="str">
        <v>BioLegend</v>
      </c>
      <c r="B3933" s="1">
        <v>15206.400000000001</v>
      </c>
      <c r="C3933" s="1" t="str">
        <v>EED120337</v>
      </c>
      <c r="D3933" s="2">
        <v>45954</v>
      </c>
      <c r="E3933" s="2">
        <v>45960</v>
      </c>
      <c r="F3933" s="1">
        <v>138406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15206.400000000001</v>
      </c>
      <c r="N3933" s="1">
        <f t="shared" si="193"/>
        <v>15206.400000000001</v>
      </c>
      <c r="O3933" s="1">
        <f t="shared" si="194"/>
        <v>0</v>
      </c>
    </row>
    <row r="3934" spans="1:15" x14ac:dyDescent="0.25">
      <c r="A3934" s="1" t="str">
        <v>BioLegend</v>
      </c>
      <c r="B3934" s="1">
        <v>24393.599999999999</v>
      </c>
      <c r="C3934" s="1" t="str">
        <v>EED120337</v>
      </c>
      <c r="D3934" s="2">
        <v>45954</v>
      </c>
      <c r="E3934" s="2">
        <v>45960</v>
      </c>
      <c r="F3934" s="1">
        <v>306022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24393.599999999999</v>
      </c>
      <c r="N3934" s="1">
        <f t="shared" si="193"/>
        <v>24393.599999999999</v>
      </c>
      <c r="O3934" s="1">
        <f t="shared" si="194"/>
        <v>0</v>
      </c>
    </row>
    <row r="3935" spans="1:15" x14ac:dyDescent="0.25">
      <c r="A3935" t="str">
        <v>BioLegend</v>
      </c>
      <c r="B3935">
        <v>20169.599999999999</v>
      </c>
      <c r="C3935" t="str">
        <v>EED120337</v>
      </c>
      <c r="D3935" s="6">
        <v>45954</v>
      </c>
      <c r="E3935" s="6">
        <v>45960</v>
      </c>
      <c r="F3935">
        <v>506948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17054.400000000001</v>
      </c>
      <c r="C3936" t="str">
        <v>EED120337</v>
      </c>
      <c r="D3936" s="6">
        <v>45954</v>
      </c>
      <c r="E3936" s="6">
        <v>45960</v>
      </c>
      <c r="F3936">
        <v>507612</v>
      </c>
      <c r="G3936">
        <v>1</v>
      </c>
      <c r="H3936">
        <v>1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25440.800000000003</v>
      </c>
      <c r="C3937" t="str">
        <v>EED120337</v>
      </c>
      <c r="D3937" s="6">
        <v>45954</v>
      </c>
      <c r="E3937" s="6">
        <v>45960</v>
      </c>
      <c r="F3937">
        <v>501422</v>
      </c>
      <c r="G3937">
        <v>2</v>
      </c>
      <c r="H3937">
        <v>2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27473.599999999999</v>
      </c>
      <c r="C3938" t="str">
        <v>EED120337</v>
      </c>
      <c r="D3938" s="6">
        <v>45954</v>
      </c>
      <c r="E3938" s="6">
        <v>45960</v>
      </c>
      <c r="F3938">
        <v>512338</v>
      </c>
      <c r="G3938">
        <v>2</v>
      </c>
      <c r="H3938">
        <v>2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18295.2</v>
      </c>
      <c r="C3939" t="str">
        <v>EED120337</v>
      </c>
      <c r="D3939" s="6">
        <v>45954</v>
      </c>
      <c r="E3939" s="6">
        <v>45960</v>
      </c>
      <c r="F3939">
        <v>644820</v>
      </c>
      <c r="G3939">
        <v>1</v>
      </c>
      <c r="H3939">
        <v>1</v>
      </c>
      <c r="I3939">
        <v>0</v>
      </c>
      <c r="J3939" t="str">
        <v>Delhi</v>
      </c>
      <c r="K3939">
        <v>0</v>
      </c>
    </row>
    <row r="3940" spans="1:11" x14ac:dyDescent="0.25">
      <c r="A3940" t="str">
        <v>BioLegend</v>
      </c>
      <c r="B3940">
        <v>8078.4</v>
      </c>
      <c r="C3940" t="str">
        <v>EED120337</v>
      </c>
      <c r="D3940" s="6">
        <v>45954</v>
      </c>
      <c r="E3940" s="6">
        <v>45960</v>
      </c>
      <c r="F3940">
        <v>653003</v>
      </c>
      <c r="G3940">
        <v>1</v>
      </c>
      <c r="H3940">
        <v>1</v>
      </c>
      <c r="I3940">
        <v>0</v>
      </c>
      <c r="J3940" t="str">
        <v>Hyderabad</v>
      </c>
      <c r="K3940">
        <v>0</v>
      </c>
    </row>
    <row r="3941" spans="1:11" x14ac:dyDescent="0.25">
      <c r="A3941" t="str">
        <v>BioLegend</v>
      </c>
      <c r="B3941">
        <v>11211.2</v>
      </c>
      <c r="C3941" t="str">
        <v>EED120337</v>
      </c>
      <c r="D3941" s="6">
        <v>45954</v>
      </c>
      <c r="E3941" s="6">
        <v>45960</v>
      </c>
      <c r="F3941">
        <v>662409</v>
      </c>
      <c r="G3941">
        <v>1</v>
      </c>
      <c r="H3941">
        <v>1</v>
      </c>
      <c r="I3941">
        <v>0</v>
      </c>
      <c r="J3941" t="str">
        <v>Hyderabad</v>
      </c>
      <c r="K3941">
        <v>0</v>
      </c>
    </row>
    <row r="3942" spans="1:11" x14ac:dyDescent="0.25">
      <c r="A3942" t="str">
        <v>BioLegend</v>
      </c>
      <c r="B3942">
        <v>92980.799999999988</v>
      </c>
      <c r="C3942" t="str">
        <v>EED120337</v>
      </c>
      <c r="D3942" s="6">
        <v>45954</v>
      </c>
      <c r="E3942" s="6">
        <v>45960</v>
      </c>
      <c r="F3942">
        <v>740930</v>
      </c>
      <c r="G3942">
        <v>1</v>
      </c>
      <c r="H3942">
        <v>1</v>
      </c>
      <c r="I3942">
        <v>0</v>
      </c>
      <c r="J3942" t="str">
        <v>Pune</v>
      </c>
      <c r="K3942">
        <v>0</v>
      </c>
    </row>
    <row r="3943" spans="1:11" x14ac:dyDescent="0.25">
      <c r="A3943" t="str">
        <v>BioLegend</v>
      </c>
      <c r="B3943">
        <v>92980.799999999988</v>
      </c>
      <c r="C3943" t="str">
        <v>EED120337</v>
      </c>
      <c r="D3943" s="6">
        <v>45954</v>
      </c>
      <c r="E3943" s="6">
        <v>45960</v>
      </c>
      <c r="F3943">
        <v>741282</v>
      </c>
      <c r="G3943">
        <v>1</v>
      </c>
      <c r="H3943">
        <v>1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BioLegend</v>
      </c>
      <c r="B3944">
        <v>17054.400000000001</v>
      </c>
      <c r="C3944" t="str">
        <v>EED120337</v>
      </c>
      <c r="D3944" s="6">
        <v>45954</v>
      </c>
      <c r="E3944" s="6">
        <v>45960</v>
      </c>
      <c r="F3944">
        <v>801807</v>
      </c>
      <c r="G3944">
        <v>1</v>
      </c>
      <c r="H3944">
        <v>1</v>
      </c>
      <c r="I3944">
        <v>0</v>
      </c>
      <c r="J3944" t="str">
        <v>Delhi</v>
      </c>
      <c r="K3944">
        <v>0</v>
      </c>
    </row>
    <row r="3945" spans="1:11" x14ac:dyDescent="0.25">
      <c r="A3945" t="str">
        <v>BioLegend</v>
      </c>
      <c r="B3945">
        <v>6811.2000000000007</v>
      </c>
      <c r="C3945" t="str">
        <v>EED120337</v>
      </c>
      <c r="D3945" s="6">
        <v>45954</v>
      </c>
      <c r="E3945" s="6">
        <v>45960</v>
      </c>
      <c r="F3945">
        <v>825702</v>
      </c>
      <c r="G3945">
        <v>2</v>
      </c>
      <c r="H3945">
        <v>2</v>
      </c>
      <c r="I3945">
        <v>0</v>
      </c>
      <c r="J3945" t="str">
        <v>Banglore</v>
      </c>
      <c r="K3945">
        <v>0</v>
      </c>
    </row>
    <row r="3946" spans="1:11" x14ac:dyDescent="0.25">
      <c r="A3946" t="str">
        <v>Labex</v>
      </c>
      <c r="B3946">
        <v>62367</v>
      </c>
      <c r="C3946" t="str">
        <v>3267-W</v>
      </c>
      <c r="D3946" s="6">
        <v>45954</v>
      </c>
      <c r="E3946" s="6">
        <v>45960</v>
      </c>
      <c r="F3946" t="str">
        <v>Tlrl-2006-1</v>
      </c>
      <c r="G3946">
        <v>1</v>
      </c>
      <c r="H3946">
        <v>1</v>
      </c>
      <c r="I3946">
        <v>0</v>
      </c>
      <c r="J3946" t="str">
        <v>Delhi</v>
      </c>
      <c r="K3946">
        <v>0</v>
      </c>
    </row>
    <row r="3947" spans="1:11" x14ac:dyDescent="0.25">
      <c r="A3947" t="str">
        <v>MP BIO</v>
      </c>
      <c r="B3947">
        <v>2016.57</v>
      </c>
      <c r="C3947" t="str">
        <v>MP/LS/25-26/1507</v>
      </c>
      <c r="D3947" s="6">
        <v>45946</v>
      </c>
      <c r="E3947" s="6">
        <v>45960</v>
      </c>
      <c r="F3947">
        <v>100543</v>
      </c>
      <c r="G3947">
        <v>2</v>
      </c>
      <c r="H3947">
        <v>2</v>
      </c>
      <c r="I3947">
        <v>0</v>
      </c>
      <c r="J3947" t="str">
        <v>DELHI</v>
      </c>
      <c r="K3947">
        <v>0</v>
      </c>
    </row>
    <row r="3948" spans="1:11" x14ac:dyDescent="0.25">
      <c r="A3948" t="str">
        <v>MP BIO</v>
      </c>
      <c r="B3948">
        <v>6840</v>
      </c>
      <c r="C3948" t="str">
        <v>MP/LS/25-26/1507</v>
      </c>
      <c r="D3948" s="6">
        <v>45946</v>
      </c>
      <c r="E3948" s="6">
        <v>45960</v>
      </c>
      <c r="F3948" t="str">
        <v>11TRIMPR01</v>
      </c>
      <c r="G3948">
        <v>1</v>
      </c>
      <c r="H3948">
        <v>0</v>
      </c>
      <c r="I3948">
        <v>1</v>
      </c>
      <c r="J3948" t="str">
        <v>STOCK</v>
      </c>
      <c r="K3948" t="str">
        <v>Stock</v>
      </c>
    </row>
    <row r="3949" spans="1:11" x14ac:dyDescent="0.25">
      <c r="A3949" t="str">
        <v>MP BIO</v>
      </c>
      <c r="B3949">
        <v>7207.5</v>
      </c>
      <c r="C3949" t="str">
        <v>MP/LS/25-26/1543</v>
      </c>
      <c r="D3949" s="6">
        <v>45948</v>
      </c>
      <c r="E3949" s="6">
        <v>45960</v>
      </c>
      <c r="F3949">
        <v>191418</v>
      </c>
      <c r="G3949">
        <v>4</v>
      </c>
      <c r="H3949">
        <v>4</v>
      </c>
      <c r="I3949">
        <v>0</v>
      </c>
      <c r="J3949" t="str">
        <v>Hyderabad</v>
      </c>
      <c r="K3949">
        <v>0</v>
      </c>
    </row>
    <row r="3950" spans="1:11" x14ac:dyDescent="0.25">
      <c r="A3950" t="str">
        <v>MABTECH</v>
      </c>
      <c r="B3950">
        <v>22484</v>
      </c>
      <c r="C3950">
        <v>45211</v>
      </c>
      <c r="D3950" s="6">
        <v>45958</v>
      </c>
      <c r="E3950" s="6">
        <v>45961</v>
      </c>
      <c r="F3950" t="str">
        <v>3860-1AD-6</v>
      </c>
      <c r="G3950">
        <v>3</v>
      </c>
      <c r="H3950">
        <v>3</v>
      </c>
      <c r="I3950">
        <v>0</v>
      </c>
      <c r="J3950" t="str">
        <v>Vishakhapatnam</v>
      </c>
      <c r="K3950">
        <v>0</v>
      </c>
    </row>
    <row r="3951" spans="1:11" x14ac:dyDescent="0.25">
      <c r="A3951" t="str">
        <v>BIOXCELL</v>
      </c>
      <c r="B3951">
        <v>7330.4</v>
      </c>
      <c r="C3951">
        <v>181248</v>
      </c>
      <c r="D3951" s="6">
        <v>45961</v>
      </c>
      <c r="E3951" s="6">
        <v>45964</v>
      </c>
      <c r="F3951" t="str">
        <v>BE0146</v>
      </c>
      <c r="G3951">
        <v>1</v>
      </c>
      <c r="H3951">
        <v>1</v>
      </c>
      <c r="I3951">
        <v>0</v>
      </c>
      <c r="J3951" t="str">
        <v>Kerala</v>
      </c>
      <c r="K3951">
        <v>0</v>
      </c>
    </row>
    <row r="3952" spans="1:11" x14ac:dyDescent="0.25">
      <c r="A3952" t="str">
        <v>BIOXCELL</v>
      </c>
      <c r="B3952">
        <v>36388</v>
      </c>
      <c r="C3952">
        <v>181248</v>
      </c>
      <c r="D3952" s="6">
        <v>45961</v>
      </c>
      <c r="E3952" s="6">
        <v>45964</v>
      </c>
      <c r="F3952" t="str">
        <v>BE0146</v>
      </c>
      <c r="G3952">
        <v>1</v>
      </c>
      <c r="H3952">
        <v>1</v>
      </c>
      <c r="I3952">
        <v>0</v>
      </c>
      <c r="J3952" t="str">
        <v>Kerala</v>
      </c>
      <c r="K3952">
        <v>0</v>
      </c>
    </row>
    <row r="3953" spans="1:11" x14ac:dyDescent="0.25">
      <c r="A3953" t="str">
        <v>Cytoskeleton</v>
      </c>
      <c r="B3953">
        <v>76646.240000000005</v>
      </c>
      <c r="C3953">
        <v>21614</v>
      </c>
      <c r="D3953" s="6">
        <v>45964</v>
      </c>
      <c r="E3953" s="6">
        <v>45967</v>
      </c>
      <c r="F3953" t="str">
        <v>BK011P</v>
      </c>
      <c r="G3953">
        <v>1</v>
      </c>
      <c r="H3953">
        <v>1</v>
      </c>
      <c r="I3953">
        <v>0</v>
      </c>
      <c r="J3953" t="str">
        <v>PUNE</v>
      </c>
      <c r="K3953">
        <v>0</v>
      </c>
    </row>
    <row r="3954" spans="1:11" x14ac:dyDescent="0.25">
      <c r="A3954" t="str">
        <v>BIOTIUM</v>
      </c>
      <c r="B3954">
        <v>22035.200000000001</v>
      </c>
      <c r="C3954" t="str">
        <v>I244502</v>
      </c>
      <c r="D3954" s="6">
        <v>45964</v>
      </c>
      <c r="E3954" s="6">
        <v>45968</v>
      </c>
      <c r="F3954">
        <v>92117</v>
      </c>
      <c r="G3954">
        <v>1</v>
      </c>
      <c r="H3954">
        <v>1</v>
      </c>
      <c r="I3954">
        <v>0</v>
      </c>
      <c r="J3954" t="str">
        <v>BANGLORE</v>
      </c>
      <c r="K3954">
        <v>0</v>
      </c>
    </row>
    <row r="3955" spans="1:11" x14ac:dyDescent="0.25">
      <c r="A3955" t="str">
        <v>DHARMACON</v>
      </c>
      <c r="B3955">
        <v>16858.16</v>
      </c>
      <c r="C3955" t="str">
        <v>O103025IN3324753G</v>
      </c>
      <c r="D3955" s="6">
        <v>45961</v>
      </c>
      <c r="E3955" s="6">
        <v>45969</v>
      </c>
      <c r="F3955" t="str">
        <v>CTM-1204657</v>
      </c>
      <c r="G3955">
        <v>1</v>
      </c>
      <c r="H3955">
        <v>1</v>
      </c>
      <c r="I3955">
        <v>0</v>
      </c>
      <c r="J3955" t="str">
        <v>MOHALI (PUNJAB)</v>
      </c>
      <c r="K3955" t="str">
        <v>Saturday (8-11-25)</v>
      </c>
    </row>
    <row r="3956" spans="1:11" x14ac:dyDescent="0.25">
      <c r="A3956" t="str">
        <v>DHARMACON</v>
      </c>
      <c r="B3956">
        <v>9280.48</v>
      </c>
      <c r="C3956" t="str">
        <v>O103025IN3324753G</v>
      </c>
      <c r="D3956" s="6">
        <v>45961</v>
      </c>
      <c r="E3956" s="6">
        <v>45969</v>
      </c>
      <c r="F3956" t="str">
        <v>CTM-1204658</v>
      </c>
      <c r="G3956">
        <v>1</v>
      </c>
      <c r="H3956">
        <v>1</v>
      </c>
      <c r="I3956">
        <v>0</v>
      </c>
      <c r="J3956" t="str">
        <v>MOHALI (PUNJAB)</v>
      </c>
      <c r="K3956" t="str">
        <v>Saturday (8-11-25)</v>
      </c>
    </row>
    <row r="3957" spans="1:11" x14ac:dyDescent="0.25">
      <c r="A3957" t="str">
        <v>DHARMACON</v>
      </c>
      <c r="B3957">
        <v>9280.48</v>
      </c>
      <c r="C3957" t="str">
        <v>O103025IN3324753G</v>
      </c>
      <c r="D3957" s="6">
        <v>45961</v>
      </c>
      <c r="E3957" s="6">
        <v>45969</v>
      </c>
      <c r="F3957" t="str">
        <v>CTM-1204659</v>
      </c>
      <c r="G3957">
        <v>1</v>
      </c>
      <c r="H3957">
        <v>1</v>
      </c>
      <c r="I3957">
        <v>0</v>
      </c>
      <c r="J3957" t="str">
        <v>MOHALI (PUNJAB)</v>
      </c>
      <c r="K3957" t="str">
        <v>Saturday (8-11-25)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GSGH12642-256800687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GSGH12642-256800692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GSGH12642-256800697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GSGH12642-256800702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24640</v>
      </c>
      <c r="C3962" t="str">
        <v>O103025IN3324753G</v>
      </c>
      <c r="D3962" s="6">
        <v>45961</v>
      </c>
      <c r="E3962" s="6">
        <v>45969</v>
      </c>
      <c r="F3962" t="str">
        <v>GSGH11975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24640</v>
      </c>
      <c r="C3963" t="str">
        <v>O103025IN3324753G</v>
      </c>
      <c r="D3963" s="6">
        <v>45961</v>
      </c>
      <c r="E3963" s="6">
        <v>45969</v>
      </c>
      <c r="F3963" t="str">
        <v>GSGH11979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GSGH12642-256946142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GSGH12642-256946147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GSGH12642-256946152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GSGH12642-256946157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GSGH12178-256449955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GSGH12178-256449960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GSGH12178-256449965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35640</v>
      </c>
      <c r="C3971" t="str">
        <v>O103025IN3324753G</v>
      </c>
      <c r="D3971" s="6">
        <v>45961</v>
      </c>
      <c r="E3971" s="6">
        <v>45969</v>
      </c>
      <c r="F3971" t="str">
        <v>GSGH12178-256449970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24654.080000000002</v>
      </c>
      <c r="C3972" t="str">
        <v>O103025IN3324753G</v>
      </c>
      <c r="D3972" s="6">
        <v>45961</v>
      </c>
      <c r="E3972" s="6">
        <v>45969</v>
      </c>
      <c r="F3972" t="str">
        <v>GSGC11963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24654.080000000002</v>
      </c>
      <c r="C3973" t="str">
        <v>O103025IN3324753G</v>
      </c>
      <c r="D3973" s="6">
        <v>45961</v>
      </c>
      <c r="E3973" s="6">
        <v>45969</v>
      </c>
      <c r="F3973" t="str">
        <v>GSGC11965</v>
      </c>
      <c r="G3973">
        <v>1</v>
      </c>
      <c r="H3973">
        <v>1</v>
      </c>
      <c r="I3973">
        <v>0</v>
      </c>
      <c r="J3973" t="str">
        <v>Hyderabad</v>
      </c>
      <c r="K3973">
        <v>0</v>
      </c>
    </row>
    <row r="3974" spans="1:11" x14ac:dyDescent="0.25">
      <c r="A3974" t="str">
        <v>DHARMACON</v>
      </c>
      <c r="B3974">
        <v>16984</v>
      </c>
      <c r="C3974" t="str">
        <v>O103025IN3324753G</v>
      </c>
      <c r="D3974" s="6">
        <v>45961</v>
      </c>
      <c r="E3974" s="6">
        <v>45969</v>
      </c>
      <c r="F3974" t="str">
        <v>SB-P-LV-101-10</v>
      </c>
      <c r="G3974">
        <v>1</v>
      </c>
      <c r="H3974">
        <v>1</v>
      </c>
      <c r="I3974">
        <v>0</v>
      </c>
      <c r="J3974" t="str">
        <v>Kanpur</v>
      </c>
      <c r="K3974">
        <v>0</v>
      </c>
    </row>
    <row r="3975" spans="1:11" x14ac:dyDescent="0.25">
      <c r="A3975" t="str">
        <v>US BIOLOGICAL</v>
      </c>
      <c r="B3975">
        <v>17952</v>
      </c>
      <c r="C3975">
        <v>196035</v>
      </c>
      <c r="D3975" s="6">
        <v>45966</v>
      </c>
      <c r="E3975" s="6">
        <v>45969</v>
      </c>
      <c r="F3975" t="str">
        <v>B1750-63</v>
      </c>
      <c r="G3975">
        <v>2</v>
      </c>
      <c r="H3975">
        <v>2</v>
      </c>
      <c r="I3975">
        <v>0</v>
      </c>
      <c r="J3975" t="str">
        <v>pune</v>
      </c>
      <c r="K3975" t="str">
        <v>Priyanka Madam</v>
      </c>
    </row>
    <row r="3976" spans="1:11" x14ac:dyDescent="0.25">
      <c r="A3976" t="str">
        <v>TARGETMOL</v>
      </c>
      <c r="B3976">
        <v>5504.4</v>
      </c>
      <c r="C3976" t="str">
        <v>INV251107-003</v>
      </c>
      <c r="D3976" s="6">
        <v>45968</v>
      </c>
      <c r="E3976" s="6">
        <v>45971</v>
      </c>
      <c r="F3976" t="str">
        <v>T5530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1386</v>
      </c>
      <c r="C3977" t="str">
        <v>INV251107-003</v>
      </c>
      <c r="D3977" s="6">
        <v>45968</v>
      </c>
      <c r="E3977" s="6">
        <v>45971</v>
      </c>
      <c r="F3977" t="str">
        <v>T15582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1386</v>
      </c>
      <c r="C3978" t="str">
        <v>INV251107-003</v>
      </c>
      <c r="D3978" s="6">
        <v>45968</v>
      </c>
      <c r="E3978" s="6">
        <v>45971</v>
      </c>
      <c r="F3978" t="str">
        <v>T3686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3524.3999999999996</v>
      </c>
      <c r="C3979" t="str">
        <v>INV251107-003</v>
      </c>
      <c r="D3979" s="6">
        <v>45968</v>
      </c>
      <c r="E3979" s="6">
        <v>45971</v>
      </c>
      <c r="F3979" t="str">
        <v>T14073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1623.6</v>
      </c>
      <c r="C3980" t="str">
        <v>INV251107-003</v>
      </c>
      <c r="D3980" s="6">
        <v>45968</v>
      </c>
      <c r="E3980" s="6">
        <v>45971</v>
      </c>
      <c r="F3980" t="str">
        <v>T2452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8434.7999999999993</v>
      </c>
      <c r="C3981" t="str">
        <v>INV251107-003</v>
      </c>
      <c r="D3981" s="6">
        <v>45968</v>
      </c>
      <c r="E3981" s="6">
        <v>45971</v>
      </c>
      <c r="F3981" t="str">
        <v>T15735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1386</v>
      </c>
      <c r="C3982" t="str">
        <v>INV251107-003</v>
      </c>
      <c r="D3982" s="6">
        <v>45968</v>
      </c>
      <c r="E3982" s="6">
        <v>45971</v>
      </c>
      <c r="F3982" t="str">
        <v>T1022</v>
      </c>
      <c r="G3982">
        <v>1</v>
      </c>
      <c r="H3982">
        <v>1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1069.2</v>
      </c>
      <c r="C3983" t="str">
        <v>INV251107-003</v>
      </c>
      <c r="D3983" s="6">
        <v>45968</v>
      </c>
      <c r="E3983" s="6">
        <v>45971</v>
      </c>
      <c r="F3983" t="str">
        <v>C0001</v>
      </c>
      <c r="G3983">
        <v>3</v>
      </c>
      <c r="H3983">
        <v>3</v>
      </c>
      <c r="I3983">
        <v>0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2428.8000000000002</v>
      </c>
      <c r="C3984" t="str">
        <v>INV251107-003</v>
      </c>
      <c r="D3984" s="6">
        <v>45968</v>
      </c>
      <c r="E3984" s="6">
        <v>45971</v>
      </c>
      <c r="F3984" t="str">
        <v>T1408</v>
      </c>
      <c r="G3984">
        <v>1</v>
      </c>
      <c r="H3984">
        <v>0</v>
      </c>
      <c r="I3984">
        <v>1</v>
      </c>
      <c r="J3984" t="str">
        <v>Delhi</v>
      </c>
      <c r="K3984" t="str">
        <v>Priyanka Madam</v>
      </c>
    </row>
    <row r="3985" spans="1:11" x14ac:dyDescent="0.25">
      <c r="A3985" t="str">
        <v>TARGETMOL</v>
      </c>
      <c r="B3985">
        <v>1584</v>
      </c>
      <c r="C3985" t="str">
        <v>INV251107-002</v>
      </c>
      <c r="D3985" s="6">
        <v>45968</v>
      </c>
      <c r="E3985" s="6">
        <v>45971</v>
      </c>
      <c r="F3985" t="str">
        <v>T21405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1584</v>
      </c>
      <c r="C3986" t="str">
        <v>INV251107-002</v>
      </c>
      <c r="D3986" s="6">
        <v>45968</v>
      </c>
      <c r="E3986" s="6">
        <v>45971</v>
      </c>
      <c r="F3986" t="str">
        <v>T0477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1584</v>
      </c>
      <c r="C3987" t="str">
        <v>INV251107-002</v>
      </c>
      <c r="D3987" s="6">
        <v>45968</v>
      </c>
      <c r="E3987" s="6">
        <v>45971</v>
      </c>
      <c r="F3987" t="str">
        <v>T1485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2534.4</v>
      </c>
      <c r="C3988" t="str">
        <v>INV251107-002</v>
      </c>
      <c r="D3988" s="6">
        <v>45968</v>
      </c>
      <c r="E3988" s="6">
        <v>45971</v>
      </c>
      <c r="F3988" t="str">
        <v>T3015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2323.1999999999998</v>
      </c>
      <c r="C3989" t="str">
        <v>INV251107-002</v>
      </c>
      <c r="D3989" s="6">
        <v>45968</v>
      </c>
      <c r="E3989" s="6">
        <v>45971</v>
      </c>
      <c r="F3989" t="str">
        <v>T1661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4276.8</v>
      </c>
      <c r="C3990" t="str">
        <v>INV251107-002</v>
      </c>
      <c r="D3990" s="6">
        <v>45968</v>
      </c>
      <c r="E3990" s="6">
        <v>45971</v>
      </c>
      <c r="F3990" t="str">
        <v>TN1650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1742.4</v>
      </c>
      <c r="C3991" t="str">
        <v>INV251024-064</v>
      </c>
      <c r="D3991" s="6">
        <v>45954</v>
      </c>
      <c r="E3991" s="6">
        <v>45971</v>
      </c>
      <c r="F3991" t="str">
        <v>T0875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440</v>
      </c>
      <c r="C3992" t="str">
        <v>INV251024-065</v>
      </c>
      <c r="D3992" s="6">
        <v>45954</v>
      </c>
      <c r="E3992" s="6">
        <v>45971</v>
      </c>
      <c r="F3992" t="str">
        <v>T2193</v>
      </c>
      <c r="G3992">
        <v>1</v>
      </c>
      <c r="H3992">
        <v>1</v>
      </c>
      <c r="I3992">
        <v>0</v>
      </c>
      <c r="J3992" t="str">
        <v>Hyderabad</v>
      </c>
      <c r="K3992">
        <v>0</v>
      </c>
    </row>
    <row r="3993" spans="1:11" x14ac:dyDescent="0.25">
      <c r="A3993" t="str">
        <v>TARGETMOL</v>
      </c>
      <c r="B3993">
        <v>7040</v>
      </c>
      <c r="C3993" t="str">
        <v>INV251107-001</v>
      </c>
      <c r="D3993" s="6">
        <v>45968</v>
      </c>
      <c r="E3993" s="6">
        <v>45971</v>
      </c>
      <c r="F3993" t="str">
        <v>STL043124</v>
      </c>
      <c r="G3993">
        <v>1</v>
      </c>
      <c r="H3993">
        <v>1</v>
      </c>
      <c r="I3993">
        <v>0</v>
      </c>
      <c r="J3993" t="str">
        <v>Pune</v>
      </c>
      <c r="K3993">
        <v>0</v>
      </c>
    </row>
    <row r="3994" spans="1:11" x14ac:dyDescent="0.25">
      <c r="A3994" t="str">
        <v>BioLegend</v>
      </c>
      <c r="B3994">
        <v>0</v>
      </c>
      <c r="C3994" t="str">
        <v>Return from Ikesia</v>
      </c>
      <c r="D3994" s="6" t="str">
        <v>NA</v>
      </c>
      <c r="E3994" s="6">
        <v>45971</v>
      </c>
      <c r="F3994">
        <v>740809</v>
      </c>
      <c r="G3994">
        <v>1</v>
      </c>
      <c r="H3994">
        <v>1</v>
      </c>
      <c r="I3994">
        <v>0</v>
      </c>
      <c r="J3994" t="str">
        <v>allahabad</v>
      </c>
      <c r="K3994">
        <v>0</v>
      </c>
    </row>
    <row r="3995" spans="1:11" x14ac:dyDescent="0.25">
      <c r="A3995" t="str">
        <v>SARTORIUS</v>
      </c>
      <c r="B3995">
        <v>8230</v>
      </c>
      <c r="C3995" t="str">
        <v>251519303205</v>
      </c>
      <c r="D3995" s="6">
        <v>45961</v>
      </c>
      <c r="E3995" s="6">
        <v>45972</v>
      </c>
      <c r="F3995" t="str">
        <v>VS02H01</v>
      </c>
      <c r="G3995">
        <v>2</v>
      </c>
      <c r="H3995">
        <v>2</v>
      </c>
      <c r="I3995">
        <v>0</v>
      </c>
      <c r="J3995" t="str">
        <v>Lucknow</v>
      </c>
      <c r="K3995" t="str">
        <v>Payment Pending</v>
      </c>
    </row>
    <row r="3996" spans="1:11" x14ac:dyDescent="0.25">
      <c r="A3996" t="str">
        <v>MyBiosource</v>
      </c>
      <c r="B3996">
        <v>60214</v>
      </c>
      <c r="C3996">
        <v>922999</v>
      </c>
      <c r="D3996" s="6">
        <v>45968</v>
      </c>
      <c r="E3996" s="6">
        <v>45973</v>
      </c>
      <c r="F3996" t="str">
        <v>MBS756429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60214</v>
      </c>
      <c r="C3997">
        <v>922999</v>
      </c>
      <c r="D3997" s="6">
        <v>45968</v>
      </c>
      <c r="E3997" s="6">
        <v>45973</v>
      </c>
      <c r="F3997" t="str">
        <v>MBS7269326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MyBiosource</v>
      </c>
      <c r="B3998">
        <v>60214</v>
      </c>
      <c r="C3998">
        <v>922999</v>
      </c>
      <c r="D3998" s="6">
        <v>45968</v>
      </c>
      <c r="E3998" s="6">
        <v>45973</v>
      </c>
      <c r="F3998" t="str">
        <v>MBS744335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63954</v>
      </c>
      <c r="C3999">
        <v>922999</v>
      </c>
      <c r="D3999" s="6">
        <v>45968</v>
      </c>
      <c r="E3999" s="6">
        <v>45973</v>
      </c>
      <c r="F3999" t="str">
        <v>MBS3801485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43010</v>
      </c>
      <c r="C4000">
        <v>922999</v>
      </c>
      <c r="D4000" s="6">
        <v>45968</v>
      </c>
      <c r="E4000" s="6">
        <v>45973</v>
      </c>
      <c r="F4000" t="str">
        <v>MBS1608722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39644</v>
      </c>
      <c r="C4001">
        <v>922999</v>
      </c>
      <c r="D4001" s="6">
        <v>45968</v>
      </c>
      <c r="E4001" s="6">
        <v>45973</v>
      </c>
      <c r="F4001" t="str">
        <v>MBS7606340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MyBiosource</v>
      </c>
      <c r="B4002">
        <v>34782</v>
      </c>
      <c r="C4002">
        <v>922999</v>
      </c>
      <c r="D4002" s="6">
        <v>45968</v>
      </c>
      <c r="E4002" s="6">
        <v>45973</v>
      </c>
      <c r="F4002" t="str">
        <v>MBS269030</v>
      </c>
      <c r="G4002">
        <v>2</v>
      </c>
      <c r="H4002">
        <v>2</v>
      </c>
      <c r="I4002">
        <v>0</v>
      </c>
      <c r="J4002" t="str">
        <v>Pune</v>
      </c>
      <c r="K4002">
        <v>0</v>
      </c>
    </row>
    <row r="4003" spans="1:11" x14ac:dyDescent="0.25">
      <c r="A4003" t="str">
        <v>BIOXCELL</v>
      </c>
      <c r="B4003">
        <v>279400</v>
      </c>
      <c r="C4003">
        <v>181651</v>
      </c>
      <c r="D4003" s="6">
        <v>45968</v>
      </c>
      <c r="E4003" s="6">
        <v>45973</v>
      </c>
      <c r="F4003" t="str">
        <v>BE0058</v>
      </c>
      <c r="G4003">
        <v>1</v>
      </c>
      <c r="H4003">
        <v>1</v>
      </c>
      <c r="I4003">
        <v>0</v>
      </c>
      <c r="J4003" t="str">
        <v>Hyderabad</v>
      </c>
      <c r="K4003">
        <v>0</v>
      </c>
    </row>
    <row r="4004" spans="1:11" x14ac:dyDescent="0.25">
      <c r="A4004" t="str">
        <v>BioLegend</v>
      </c>
      <c r="B4004">
        <v>5227.2</v>
      </c>
      <c r="C4004" t="str">
        <v>EED120511</v>
      </c>
      <c r="D4004" s="6">
        <v>45960</v>
      </c>
      <c r="E4004" s="6">
        <v>45973</v>
      </c>
      <c r="F4004">
        <v>100306</v>
      </c>
      <c r="G4004">
        <v>1</v>
      </c>
      <c r="H4004">
        <v>1</v>
      </c>
      <c r="I4004">
        <v>0</v>
      </c>
      <c r="J4004" t="str">
        <v>Pune</v>
      </c>
      <c r="K4004">
        <v>0</v>
      </c>
    </row>
    <row r="4005" spans="1:11" x14ac:dyDescent="0.25">
      <c r="A4005" t="str">
        <v>BioLegend</v>
      </c>
      <c r="B4005">
        <v>10454.4</v>
      </c>
      <c r="C4005" t="str">
        <v>EED120511</v>
      </c>
      <c r="D4005" s="6">
        <v>45960</v>
      </c>
      <c r="E4005" s="6">
        <v>45973</v>
      </c>
      <c r="F4005">
        <v>100310</v>
      </c>
      <c r="G4005">
        <v>1</v>
      </c>
      <c r="H4005">
        <v>1</v>
      </c>
      <c r="I4005">
        <v>0</v>
      </c>
      <c r="J4005" t="str">
        <v>Pune</v>
      </c>
      <c r="K4005">
        <v>0</v>
      </c>
    </row>
    <row r="4006" spans="1:11" x14ac:dyDescent="0.25">
      <c r="A4006" t="str">
        <v>BioLegend</v>
      </c>
      <c r="B4006">
        <v>12091.2</v>
      </c>
      <c r="C4006" t="str">
        <v>EED120511</v>
      </c>
      <c r="D4006" s="6">
        <v>45960</v>
      </c>
      <c r="E4006" s="6">
        <v>45973</v>
      </c>
      <c r="F4006">
        <v>100322</v>
      </c>
      <c r="G4006">
        <v>1</v>
      </c>
      <c r="H4006">
        <v>1</v>
      </c>
      <c r="I4006">
        <v>0</v>
      </c>
      <c r="J4006" t="str">
        <v>Pune</v>
      </c>
      <c r="K4006">
        <v>0</v>
      </c>
    </row>
    <row r="4007" spans="1:11" x14ac:dyDescent="0.25">
      <c r="A4007" t="str">
        <v>BioLegend</v>
      </c>
      <c r="B4007">
        <v>53482</v>
      </c>
      <c r="C4007" t="str">
        <v>EED120511</v>
      </c>
      <c r="D4007" s="6">
        <v>45960</v>
      </c>
      <c r="E4007" s="6">
        <v>45973</v>
      </c>
      <c r="F4007">
        <v>100461</v>
      </c>
      <c r="G4007">
        <v>2</v>
      </c>
      <c r="H4007">
        <v>2</v>
      </c>
      <c r="I4007">
        <v>0</v>
      </c>
      <c r="J4007" t="str">
        <v>Gujrat</v>
      </c>
      <c r="K4007">
        <v>0</v>
      </c>
    </row>
    <row r="4008" spans="1:11" x14ac:dyDescent="0.25">
      <c r="A4008" t="str">
        <v>BioLegend</v>
      </c>
      <c r="B4008">
        <v>15206.400000000001</v>
      </c>
      <c r="C4008" t="str">
        <v>EED120511</v>
      </c>
      <c r="D4008" s="6">
        <v>45960</v>
      </c>
      <c r="E4008" s="6">
        <v>45973</v>
      </c>
      <c r="F4008">
        <v>101230</v>
      </c>
      <c r="G4008">
        <v>1</v>
      </c>
      <c r="H4008">
        <v>1</v>
      </c>
      <c r="I4008">
        <v>0</v>
      </c>
      <c r="J4008" t="str">
        <v>Mumbai</v>
      </c>
      <c r="K4008">
        <v>0</v>
      </c>
    </row>
    <row r="4009" spans="1:11" x14ac:dyDescent="0.25">
      <c r="A4009" t="str">
        <v>BioLegend</v>
      </c>
      <c r="B4009">
        <v>18585.599999999999</v>
      </c>
      <c r="C4009" t="str">
        <v>EED120511</v>
      </c>
      <c r="D4009" s="6">
        <v>45960</v>
      </c>
      <c r="E4009" s="6">
        <v>45973</v>
      </c>
      <c r="F4009">
        <v>135014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12874.400000000001</v>
      </c>
      <c r="C4010" t="str">
        <v>EED120511</v>
      </c>
      <c r="D4010" s="6">
        <v>45960</v>
      </c>
      <c r="E4010" s="6">
        <v>45973</v>
      </c>
      <c r="F4010">
        <v>142517</v>
      </c>
      <c r="G4010">
        <v>2</v>
      </c>
      <c r="H4010">
        <v>2</v>
      </c>
      <c r="I4010">
        <v>0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15470.400000000001</v>
      </c>
      <c r="C4011" t="str">
        <v>EED120511</v>
      </c>
      <c r="D4011" s="6">
        <v>45960</v>
      </c>
      <c r="E4011" s="6">
        <v>45973</v>
      </c>
      <c r="F4011">
        <v>145510</v>
      </c>
      <c r="G4011">
        <v>2</v>
      </c>
      <c r="H4011">
        <v>2</v>
      </c>
      <c r="I4011">
        <v>0</v>
      </c>
      <c r="J4011" t="str">
        <v>Gujrat</v>
      </c>
      <c r="K4011">
        <v>0</v>
      </c>
    </row>
    <row r="4012" spans="1:11" x14ac:dyDescent="0.25">
      <c r="A4012" t="str">
        <v>BioLegend</v>
      </c>
      <c r="B4012">
        <v>11563.2</v>
      </c>
      <c r="C4012" t="str">
        <v>EED120511</v>
      </c>
      <c r="D4012" s="6">
        <v>45960</v>
      </c>
      <c r="E4012" s="6">
        <v>45973</v>
      </c>
      <c r="F4012">
        <v>162104</v>
      </c>
      <c r="G4012">
        <v>1</v>
      </c>
      <c r="H4012">
        <v>1</v>
      </c>
      <c r="I4012">
        <v>0</v>
      </c>
      <c r="J4012" t="str">
        <v>Pune</v>
      </c>
      <c r="K4012">
        <v>0</v>
      </c>
    </row>
    <row r="4013" spans="1:11" x14ac:dyDescent="0.25">
      <c r="A4013" t="str">
        <v>BioLegend</v>
      </c>
      <c r="B4013">
        <v>23469.599999999999</v>
      </c>
      <c r="C4013" t="str">
        <v>EED120511</v>
      </c>
      <c r="D4013" s="6">
        <v>45960</v>
      </c>
      <c r="E4013" s="6">
        <v>45973</v>
      </c>
      <c r="F4013">
        <v>300434</v>
      </c>
      <c r="G4013">
        <v>1</v>
      </c>
      <c r="H4013">
        <v>1</v>
      </c>
      <c r="I4013">
        <v>0</v>
      </c>
      <c r="J4013" t="str">
        <v>Chandigarh</v>
      </c>
      <c r="K4013">
        <v>0</v>
      </c>
    </row>
    <row r="4014" spans="1:11" x14ac:dyDescent="0.25">
      <c r="A4014" t="str">
        <v>BioLegend</v>
      </c>
      <c r="B4014">
        <v>7550.4</v>
      </c>
      <c r="C4014" t="str">
        <v>EED120511</v>
      </c>
      <c r="D4014" s="6">
        <v>45960</v>
      </c>
      <c r="E4014" s="6">
        <v>45973</v>
      </c>
      <c r="F4014">
        <v>302215</v>
      </c>
      <c r="G4014">
        <v>1</v>
      </c>
      <c r="H4014">
        <v>1</v>
      </c>
      <c r="I4014">
        <v>0</v>
      </c>
      <c r="J4014" t="str">
        <v>Chennai</v>
      </c>
      <c r="K4014">
        <v>0</v>
      </c>
    </row>
    <row r="4015" spans="1:11" x14ac:dyDescent="0.25">
      <c r="A4015" t="str">
        <v>BioLegend</v>
      </c>
      <c r="B4015">
        <v>16579.2</v>
      </c>
      <c r="C4015" t="str">
        <v>EED120511</v>
      </c>
      <c r="D4015" s="6">
        <v>45960</v>
      </c>
      <c r="E4015" s="6">
        <v>45973</v>
      </c>
      <c r="F4015">
        <v>305118</v>
      </c>
      <c r="G4015">
        <v>1</v>
      </c>
      <c r="H4015">
        <v>1</v>
      </c>
      <c r="I4015">
        <v>0</v>
      </c>
      <c r="J4015" t="str">
        <v>Chandigarh</v>
      </c>
      <c r="K4015">
        <v>0</v>
      </c>
    </row>
    <row r="4016" spans="1:11" x14ac:dyDescent="0.25">
      <c r="A4016" t="str">
        <v>BioLegend</v>
      </c>
      <c r="B4016">
        <v>15470.400000000001</v>
      </c>
      <c r="C4016" t="str">
        <v>EED120511</v>
      </c>
      <c r="D4016" s="6">
        <v>45960</v>
      </c>
      <c r="E4016" s="6">
        <v>45973</v>
      </c>
      <c r="F4016">
        <v>313620</v>
      </c>
      <c r="G4016">
        <v>1</v>
      </c>
      <c r="H4016">
        <v>1</v>
      </c>
      <c r="I4016">
        <v>0</v>
      </c>
      <c r="J4016" t="str">
        <v>Gujrat</v>
      </c>
      <c r="K4016">
        <v>0</v>
      </c>
    </row>
    <row r="4017" spans="1:11" x14ac:dyDescent="0.25">
      <c r="A4017" t="str">
        <v>BioLegend</v>
      </c>
      <c r="B4017">
        <v>20169.599999999999</v>
      </c>
      <c r="C4017" t="str">
        <v>EED120511</v>
      </c>
      <c r="D4017" s="6">
        <v>45960</v>
      </c>
      <c r="E4017" s="6">
        <v>45973</v>
      </c>
      <c r="F4017">
        <v>314512</v>
      </c>
      <c r="G4017">
        <v>1</v>
      </c>
      <c r="H4017">
        <v>1</v>
      </c>
      <c r="I4017">
        <v>0</v>
      </c>
      <c r="J4017" t="str">
        <v>Delhi</v>
      </c>
      <c r="K4017" t="str">
        <v>PRIYANKA MADAM</v>
      </c>
    </row>
    <row r="4018" spans="1:11" x14ac:dyDescent="0.25">
      <c r="A4018" t="str">
        <v>BioLegend</v>
      </c>
      <c r="B4018">
        <v>20169.599999999999</v>
      </c>
      <c r="C4018" t="str">
        <v>EED120511</v>
      </c>
      <c r="D4018" s="6">
        <v>45960</v>
      </c>
      <c r="E4018" s="6">
        <v>45973</v>
      </c>
      <c r="F4018">
        <v>314512</v>
      </c>
      <c r="G4018">
        <v>1</v>
      </c>
      <c r="H4018">
        <v>1</v>
      </c>
      <c r="I4018">
        <v>0</v>
      </c>
      <c r="J4018" t="str">
        <v>Chennai</v>
      </c>
      <c r="K4018">
        <v>0</v>
      </c>
    </row>
    <row r="4019" spans="1:11" x14ac:dyDescent="0.25">
      <c r="A4019" t="str">
        <v>BioLegend</v>
      </c>
      <c r="B4019">
        <v>12883.2</v>
      </c>
      <c r="C4019" t="str">
        <v>EED120511</v>
      </c>
      <c r="D4019" s="6">
        <v>45960</v>
      </c>
      <c r="E4019" s="6">
        <v>45973</v>
      </c>
      <c r="F4019">
        <v>316508</v>
      </c>
      <c r="G4019">
        <v>2</v>
      </c>
      <c r="H4019">
        <v>2</v>
      </c>
      <c r="I4019">
        <v>0</v>
      </c>
      <c r="J4019" t="str">
        <v>Banglore</v>
      </c>
      <c r="K4019">
        <v>0</v>
      </c>
    </row>
    <row r="4020" spans="1:11" x14ac:dyDescent="0.25">
      <c r="A4020" t="str">
        <v>BioLegend</v>
      </c>
      <c r="B4020">
        <v>6916.7999999999993</v>
      </c>
      <c r="C4020" t="str">
        <v>EED120511</v>
      </c>
      <c r="D4020" s="6">
        <v>45960</v>
      </c>
      <c r="E4020" s="6">
        <v>45973</v>
      </c>
      <c r="F4020">
        <v>323809</v>
      </c>
      <c r="G4020">
        <v>1</v>
      </c>
      <c r="H4020">
        <v>1</v>
      </c>
      <c r="I4020">
        <v>0</v>
      </c>
      <c r="J4020" t="str">
        <v>Hyderabad</v>
      </c>
      <c r="K4020">
        <v>0</v>
      </c>
    </row>
    <row r="4021" spans="1:11" x14ac:dyDescent="0.25">
      <c r="A4021" t="str">
        <v>BioLegend</v>
      </c>
      <c r="B4021">
        <v>11704</v>
      </c>
      <c r="C4021" t="str">
        <v>EED120511</v>
      </c>
      <c r="D4021" s="6">
        <v>45960</v>
      </c>
      <c r="E4021" s="6">
        <v>45973</v>
      </c>
      <c r="F4021">
        <v>341619</v>
      </c>
      <c r="G4021">
        <v>1</v>
      </c>
      <c r="H4021">
        <v>1</v>
      </c>
      <c r="I4021">
        <v>0</v>
      </c>
      <c r="J4021" t="str">
        <v>Chandigarh</v>
      </c>
      <c r="K4021">
        <v>0</v>
      </c>
    </row>
    <row r="4022" spans="1:11" x14ac:dyDescent="0.25">
      <c r="A4022" t="str">
        <v>BioLegend</v>
      </c>
      <c r="B4022">
        <v>18216</v>
      </c>
      <c r="C4022" t="str">
        <v>EED120511</v>
      </c>
      <c r="D4022" s="6">
        <v>45960</v>
      </c>
      <c r="E4022" s="6">
        <v>45973</v>
      </c>
      <c r="F4022">
        <v>344614</v>
      </c>
      <c r="G4022">
        <v>1</v>
      </c>
      <c r="H4022">
        <v>1</v>
      </c>
      <c r="I4022">
        <v>0</v>
      </c>
      <c r="J4022" t="str">
        <v>Delhi</v>
      </c>
      <c r="K4022">
        <v>0</v>
      </c>
    </row>
    <row r="4023" spans="1:11" x14ac:dyDescent="0.25">
      <c r="A4023" t="str">
        <v>BioLegend</v>
      </c>
      <c r="B4023">
        <v>8395.2000000000007</v>
      </c>
      <c r="C4023" t="str">
        <v>EED120511</v>
      </c>
      <c r="D4023" s="6">
        <v>45960</v>
      </c>
      <c r="E4023" s="6">
        <v>45973</v>
      </c>
      <c r="F4023">
        <v>352315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9292.7999999999993</v>
      </c>
      <c r="C4024" t="str">
        <v>EED120511</v>
      </c>
      <c r="D4024" s="6">
        <v>45960</v>
      </c>
      <c r="E4024" s="6">
        <v>45973</v>
      </c>
      <c r="F4024">
        <v>353442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9926.4</v>
      </c>
      <c r="C4025" t="str">
        <v>EED120511</v>
      </c>
      <c r="D4025" s="6">
        <v>45960</v>
      </c>
      <c r="E4025" s="6">
        <v>45973</v>
      </c>
      <c r="F4025">
        <v>353755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9292.7999999999993</v>
      </c>
      <c r="C4026" t="str">
        <v>EED120511</v>
      </c>
      <c r="D4026" s="6">
        <v>45960</v>
      </c>
      <c r="E4026" s="6">
        <v>45973</v>
      </c>
      <c r="F4026">
        <v>357227</v>
      </c>
      <c r="G4026">
        <v>1</v>
      </c>
      <c r="H4026">
        <v>1</v>
      </c>
      <c r="I4026">
        <v>0</v>
      </c>
      <c r="J4026" t="str">
        <v>Chandigarh</v>
      </c>
      <c r="K4026">
        <v>0</v>
      </c>
    </row>
    <row r="4027" spans="1:11" x14ac:dyDescent="0.25">
      <c r="A4027" t="str">
        <v>BioLegend</v>
      </c>
      <c r="B4027">
        <v>5491.2</v>
      </c>
      <c r="C4027" t="str">
        <v>EED120511</v>
      </c>
      <c r="D4027" s="6">
        <v>45960</v>
      </c>
      <c r="E4027" s="6">
        <v>45973</v>
      </c>
      <c r="F4027">
        <v>359805</v>
      </c>
      <c r="G4027">
        <v>1</v>
      </c>
      <c r="H4027">
        <v>1</v>
      </c>
      <c r="I4027">
        <v>0</v>
      </c>
      <c r="J4027" t="str">
        <v>Gujrat</v>
      </c>
      <c r="K4027">
        <v>0</v>
      </c>
    </row>
    <row r="4028" spans="1:11" x14ac:dyDescent="0.25">
      <c r="A4028" t="str">
        <v>BioLegend</v>
      </c>
      <c r="B4028">
        <v>13358.400000000001</v>
      </c>
      <c r="C4028" t="str">
        <v>EED120511</v>
      </c>
      <c r="D4028" s="6">
        <v>45960</v>
      </c>
      <c r="E4028" s="6">
        <v>45973</v>
      </c>
      <c r="F4028">
        <v>369327</v>
      </c>
      <c r="G4028">
        <v>1</v>
      </c>
      <c r="H4028">
        <v>1</v>
      </c>
      <c r="I4028">
        <v>0</v>
      </c>
      <c r="J4028" t="str">
        <v>Hyderabad</v>
      </c>
      <c r="K4028">
        <v>0</v>
      </c>
    </row>
    <row r="4029" spans="1:11" x14ac:dyDescent="0.25">
      <c r="A4029" t="str">
        <v>BioLegend</v>
      </c>
      <c r="B4029">
        <v>13358.400000000001</v>
      </c>
      <c r="C4029" t="str">
        <v>EED120511</v>
      </c>
      <c r="D4029" s="6">
        <v>45960</v>
      </c>
      <c r="E4029" s="6">
        <v>45973</v>
      </c>
      <c r="F4029">
        <v>372722</v>
      </c>
      <c r="G4029">
        <v>1</v>
      </c>
      <c r="H4029">
        <v>1</v>
      </c>
      <c r="I4029">
        <v>0</v>
      </c>
      <c r="J4029" t="str">
        <v>Hyderabad</v>
      </c>
      <c r="K4029">
        <v>0</v>
      </c>
    </row>
    <row r="4030" spans="1:11" x14ac:dyDescent="0.25">
      <c r="A4030" t="str">
        <v>BioLegend</v>
      </c>
      <c r="B4030">
        <v>7444.7999999999993</v>
      </c>
      <c r="C4030" t="str">
        <v>EED120511</v>
      </c>
      <c r="D4030" s="6">
        <v>45960</v>
      </c>
      <c r="E4030" s="6">
        <v>45973</v>
      </c>
      <c r="F4030">
        <v>393309</v>
      </c>
      <c r="G4030">
        <v>1</v>
      </c>
      <c r="H4030">
        <v>1</v>
      </c>
      <c r="I4030">
        <v>0</v>
      </c>
      <c r="J4030" t="str">
        <v>Chandigarh</v>
      </c>
      <c r="K4030">
        <v>0</v>
      </c>
    </row>
    <row r="4031" spans="1:11" x14ac:dyDescent="0.25">
      <c r="A4031" t="str">
        <v>BioLegend</v>
      </c>
      <c r="B4031">
        <v>6811.2000000000007</v>
      </c>
      <c r="C4031" t="str">
        <v>EED120511</v>
      </c>
      <c r="D4031" s="6">
        <v>45960</v>
      </c>
      <c r="E4031" s="6">
        <v>45973</v>
      </c>
      <c r="F4031">
        <v>405103</v>
      </c>
      <c r="G4031">
        <v>1</v>
      </c>
      <c r="H4031">
        <v>1</v>
      </c>
      <c r="I4031">
        <v>0</v>
      </c>
      <c r="J4031" t="str">
        <v>Hyderabad</v>
      </c>
      <c r="K4031">
        <v>0</v>
      </c>
    </row>
    <row r="4032" spans="1:11" x14ac:dyDescent="0.25">
      <c r="A4032" t="str">
        <v>BioLegend</v>
      </c>
      <c r="B4032">
        <v>1584</v>
      </c>
      <c r="C4032" t="str">
        <v>EED120511</v>
      </c>
      <c r="D4032" s="6">
        <v>45960</v>
      </c>
      <c r="E4032" s="6">
        <v>45973</v>
      </c>
      <c r="F4032">
        <v>420403</v>
      </c>
      <c r="G4032">
        <v>2</v>
      </c>
      <c r="H4032">
        <v>2</v>
      </c>
      <c r="I4032">
        <v>0</v>
      </c>
      <c r="J4032" t="str">
        <v>Gujrat</v>
      </c>
      <c r="K4032">
        <v>0</v>
      </c>
    </row>
    <row r="4033" spans="1:11" x14ac:dyDescent="0.25">
      <c r="A4033" t="str">
        <v>BioLegend</v>
      </c>
      <c r="B4033">
        <v>2217.6</v>
      </c>
      <c r="C4033" t="str">
        <v>EED120511</v>
      </c>
      <c r="D4033" s="6">
        <v>45960</v>
      </c>
      <c r="E4033" s="6">
        <v>45973</v>
      </c>
      <c r="F4033">
        <v>421101</v>
      </c>
      <c r="G4033">
        <v>1</v>
      </c>
      <c r="H4033">
        <v>1</v>
      </c>
      <c r="I4033">
        <v>0</v>
      </c>
      <c r="J4033" t="str">
        <v>Delhi</v>
      </c>
      <c r="K4033">
        <v>0</v>
      </c>
    </row>
    <row r="4034" spans="1:11" x14ac:dyDescent="0.25">
      <c r="A4034" t="str">
        <v>BioLegend</v>
      </c>
      <c r="B4034">
        <v>1900.8000000000002</v>
      </c>
      <c r="C4034" t="str">
        <v>EED120511</v>
      </c>
      <c r="D4034" s="6">
        <v>45960</v>
      </c>
      <c r="E4034" s="6">
        <v>45973</v>
      </c>
      <c r="F4034">
        <v>423001</v>
      </c>
      <c r="G4034">
        <v>1</v>
      </c>
      <c r="H4034">
        <v>1</v>
      </c>
      <c r="I4034">
        <v>0</v>
      </c>
      <c r="J4034" t="str">
        <v>Delhi</v>
      </c>
      <c r="K4034">
        <v>0</v>
      </c>
    </row>
    <row r="4035" spans="1:11" x14ac:dyDescent="0.25">
      <c r="A4035" t="str">
        <v>BioLegend</v>
      </c>
      <c r="B4035">
        <v>8712</v>
      </c>
      <c r="C4035" t="str">
        <v>EED120511</v>
      </c>
      <c r="D4035" s="6">
        <v>45960</v>
      </c>
      <c r="E4035" s="6">
        <v>45973</v>
      </c>
      <c r="F4035">
        <v>424401</v>
      </c>
      <c r="G4035">
        <v>3</v>
      </c>
      <c r="H4035">
        <v>3</v>
      </c>
      <c r="I4035">
        <v>0</v>
      </c>
      <c r="J4035" t="str">
        <v>Pune</v>
      </c>
      <c r="K4035">
        <v>0</v>
      </c>
    </row>
    <row r="4036" spans="1:11" x14ac:dyDescent="0.25">
      <c r="A4036" t="str">
        <v>BioLegend</v>
      </c>
      <c r="B4036">
        <v>12408</v>
      </c>
      <c r="C4036" t="str">
        <v>EED120511</v>
      </c>
      <c r="D4036" s="6">
        <v>45960</v>
      </c>
      <c r="E4036" s="6">
        <v>45973</v>
      </c>
      <c r="F4036">
        <v>424602</v>
      </c>
      <c r="G4036">
        <v>1</v>
      </c>
      <c r="H4036">
        <v>1</v>
      </c>
      <c r="I4036">
        <v>0</v>
      </c>
      <c r="J4036" t="str">
        <v>Gujrat</v>
      </c>
      <c r="K4036">
        <v>0</v>
      </c>
    </row>
    <row r="4037" spans="1:11" x14ac:dyDescent="0.25">
      <c r="A4037" t="str">
        <v>BioLegend</v>
      </c>
      <c r="B4037">
        <v>7444.7999999999993</v>
      </c>
      <c r="C4037" t="str">
        <v>EED120511</v>
      </c>
      <c r="D4037" s="6">
        <v>45960</v>
      </c>
      <c r="E4037" s="6">
        <v>45973</v>
      </c>
      <c r="F4037">
        <v>426102</v>
      </c>
      <c r="G4037">
        <v>1</v>
      </c>
      <c r="H4037">
        <v>1</v>
      </c>
      <c r="I4037">
        <v>0</v>
      </c>
      <c r="J4037" t="str">
        <v>Gujrat</v>
      </c>
      <c r="K4037">
        <v>0</v>
      </c>
    </row>
    <row r="4038" spans="1:11" x14ac:dyDescent="0.25">
      <c r="A4038" t="str">
        <v>BioLegend</v>
      </c>
      <c r="B4038">
        <v>6600</v>
      </c>
      <c r="C4038" t="str">
        <v>EED120511</v>
      </c>
      <c r="D4038" s="6">
        <v>45960</v>
      </c>
      <c r="E4038" s="6">
        <v>45973</v>
      </c>
      <c r="F4038">
        <v>426105</v>
      </c>
      <c r="G4038">
        <v>1</v>
      </c>
      <c r="H4038">
        <v>1</v>
      </c>
      <c r="I4038">
        <v>0</v>
      </c>
      <c r="J4038" t="str">
        <v>Gujrat</v>
      </c>
      <c r="K4038">
        <v>0</v>
      </c>
    </row>
    <row r="4039" spans="1:11" x14ac:dyDescent="0.25">
      <c r="A4039" t="str">
        <v>BioLegend</v>
      </c>
      <c r="B4039">
        <v>32472</v>
      </c>
      <c r="C4039" t="str">
        <v>EED120511</v>
      </c>
      <c r="D4039" s="6">
        <v>45960</v>
      </c>
      <c r="E4039" s="6">
        <v>45973</v>
      </c>
      <c r="F4039">
        <v>430924</v>
      </c>
      <c r="G4039">
        <v>1</v>
      </c>
      <c r="H4039">
        <v>1</v>
      </c>
      <c r="I4039">
        <v>0</v>
      </c>
      <c r="J4039" t="str">
        <v>Pune</v>
      </c>
      <c r="K4039">
        <v>0</v>
      </c>
    </row>
    <row r="4040" spans="1:11" x14ac:dyDescent="0.25">
      <c r="A4040" t="str">
        <v>BioLegend</v>
      </c>
      <c r="B4040">
        <v>32472</v>
      </c>
      <c r="C4040" t="str">
        <v>EED120511</v>
      </c>
      <c r="D4040" s="6">
        <v>45960</v>
      </c>
      <c r="E4040" s="6">
        <v>45973</v>
      </c>
      <c r="F4040">
        <v>431324</v>
      </c>
      <c r="G4040">
        <v>1</v>
      </c>
      <c r="H4040">
        <v>1</v>
      </c>
      <c r="I4040">
        <v>0</v>
      </c>
      <c r="J4040" t="str">
        <v>Pune</v>
      </c>
      <c r="K4040">
        <v>0</v>
      </c>
    </row>
    <row r="4041" spans="1:11" x14ac:dyDescent="0.25">
      <c r="A4041" t="str">
        <v>BioLegend</v>
      </c>
      <c r="B4041">
        <v>13992</v>
      </c>
      <c r="C4041" t="str">
        <v>EED120511</v>
      </c>
      <c r="D4041" s="6">
        <v>45960</v>
      </c>
      <c r="E4041" s="6">
        <v>45973</v>
      </c>
      <c r="F4041">
        <v>431501</v>
      </c>
      <c r="G4041">
        <v>1</v>
      </c>
      <c r="H4041">
        <v>1</v>
      </c>
      <c r="I4041">
        <v>0</v>
      </c>
      <c r="J4041" t="str">
        <v>Delhi</v>
      </c>
      <c r="K4041">
        <v>0</v>
      </c>
    </row>
    <row r="4042" spans="1:11" x14ac:dyDescent="0.25">
      <c r="A4042" t="str">
        <v>BioLegend</v>
      </c>
      <c r="B4042">
        <v>13068</v>
      </c>
      <c r="C4042" t="str">
        <v>EED120511</v>
      </c>
      <c r="D4042" s="6">
        <v>45960</v>
      </c>
      <c r="E4042" s="6">
        <v>45973</v>
      </c>
      <c r="F4042">
        <v>480009</v>
      </c>
      <c r="G4042">
        <v>1</v>
      </c>
      <c r="H4042">
        <v>1</v>
      </c>
      <c r="I4042">
        <v>0</v>
      </c>
      <c r="J4042" t="str">
        <v>Hyderabad</v>
      </c>
      <c r="K4042">
        <v>0</v>
      </c>
    </row>
    <row r="4043" spans="1:11" x14ac:dyDescent="0.25">
      <c r="A4043" t="str">
        <v>BioLegend</v>
      </c>
      <c r="B4043">
        <v>13068</v>
      </c>
      <c r="C4043" t="str">
        <v>EED120511</v>
      </c>
      <c r="D4043" s="6">
        <v>45960</v>
      </c>
      <c r="E4043" s="6">
        <v>45973</v>
      </c>
      <c r="F4043">
        <v>480011</v>
      </c>
      <c r="G4043">
        <v>1</v>
      </c>
      <c r="H4043">
        <v>1</v>
      </c>
      <c r="I4043">
        <v>0</v>
      </c>
      <c r="J4043" t="str">
        <v>Hyderabad</v>
      </c>
      <c r="K4043">
        <v>0</v>
      </c>
    </row>
    <row r="4044" spans="1:11" x14ac:dyDescent="0.25">
      <c r="A4044" t="str">
        <v>BioLegend</v>
      </c>
      <c r="B4044">
        <v>36762</v>
      </c>
      <c r="C4044" t="str">
        <v>EED120511</v>
      </c>
      <c r="D4044" s="6">
        <v>45960</v>
      </c>
      <c r="E4044" s="6">
        <v>45973</v>
      </c>
      <c r="F4044">
        <v>480019</v>
      </c>
      <c r="G4044">
        <v>1</v>
      </c>
      <c r="H4044">
        <v>1</v>
      </c>
      <c r="I4044">
        <v>0</v>
      </c>
      <c r="J4044" t="str">
        <v>Hyderabad</v>
      </c>
      <c r="K4044">
        <v>0</v>
      </c>
    </row>
    <row r="4045" spans="1:11" x14ac:dyDescent="0.25">
      <c r="A4045" t="str">
        <v>BioLegend</v>
      </c>
      <c r="B4045">
        <v>14889.599999999999</v>
      </c>
      <c r="C4045" t="str">
        <v>EED120511</v>
      </c>
      <c r="D4045" s="6">
        <v>45960</v>
      </c>
      <c r="E4045" s="6">
        <v>45973</v>
      </c>
      <c r="F4045">
        <v>514602</v>
      </c>
      <c r="G4045">
        <v>1</v>
      </c>
      <c r="H4045">
        <v>1</v>
      </c>
      <c r="I4045">
        <v>0</v>
      </c>
      <c r="J4045" t="str">
        <v>Delhi</v>
      </c>
      <c r="K4045">
        <v>0</v>
      </c>
    </row>
    <row r="4046" spans="1:11" x14ac:dyDescent="0.25">
      <c r="A4046" t="str">
        <v>BioLegend</v>
      </c>
      <c r="B4046">
        <v>26347.199999999997</v>
      </c>
      <c r="C4046" t="str">
        <v>EED120511</v>
      </c>
      <c r="D4046" s="6">
        <v>45960</v>
      </c>
      <c r="E4046" s="6">
        <v>45973</v>
      </c>
      <c r="F4046">
        <v>576406</v>
      </c>
      <c r="G4046">
        <v>1</v>
      </c>
      <c r="H4046">
        <v>1</v>
      </c>
      <c r="I4046">
        <v>0</v>
      </c>
      <c r="J4046" t="str">
        <v>Bhopal</v>
      </c>
      <c r="K4046">
        <v>0</v>
      </c>
    </row>
    <row r="4047" spans="1:11" x14ac:dyDescent="0.25">
      <c r="A4047" t="str">
        <v>BioLegend</v>
      </c>
      <c r="B4047">
        <v>7761.6</v>
      </c>
      <c r="C4047" t="str">
        <v>EED120511</v>
      </c>
      <c r="D4047" s="6">
        <v>45960</v>
      </c>
      <c r="E4047" s="6">
        <v>45973</v>
      </c>
      <c r="F4047">
        <v>592702</v>
      </c>
      <c r="G4047">
        <v>1</v>
      </c>
      <c r="H4047">
        <v>1</v>
      </c>
      <c r="I4047">
        <v>0</v>
      </c>
      <c r="J4047" t="str">
        <v>Delhi</v>
      </c>
      <c r="K4047">
        <v>0</v>
      </c>
    </row>
    <row r="4048" spans="1:11" x14ac:dyDescent="0.25">
      <c r="A4048" t="str">
        <v>BioLegend</v>
      </c>
      <c r="B4048">
        <v>13358.400000000001</v>
      </c>
      <c r="C4048" t="str">
        <v>EED120511</v>
      </c>
      <c r="D4048" s="6">
        <v>45960</v>
      </c>
      <c r="E4048" s="6">
        <v>45973</v>
      </c>
      <c r="F4048">
        <v>640914</v>
      </c>
      <c r="G4048">
        <v>1</v>
      </c>
      <c r="H4048">
        <v>1</v>
      </c>
      <c r="I4048">
        <v>0</v>
      </c>
      <c r="J4048" t="str">
        <v>Kolkata</v>
      </c>
      <c r="K4048">
        <v>0</v>
      </c>
    </row>
    <row r="4049" spans="1:11" x14ac:dyDescent="0.25">
      <c r="A4049" t="str">
        <v>BioLegend</v>
      </c>
      <c r="B4049">
        <v>15153.599999999999</v>
      </c>
      <c r="C4049" t="str">
        <v>EED120511</v>
      </c>
      <c r="D4049" s="6">
        <v>45960</v>
      </c>
      <c r="E4049" s="6">
        <v>45973</v>
      </c>
      <c r="F4049">
        <v>693504</v>
      </c>
      <c r="G4049">
        <v>1</v>
      </c>
      <c r="H4049">
        <v>1</v>
      </c>
      <c r="I4049">
        <v>0</v>
      </c>
      <c r="J4049" t="str">
        <v>Delhi</v>
      </c>
      <c r="K4049" t="str">
        <v>PRIYANKA MADAM</v>
      </c>
    </row>
    <row r="4050" spans="1:11" x14ac:dyDescent="0.25">
      <c r="A4050" t="str">
        <v>BioLegend</v>
      </c>
      <c r="B4050">
        <v>369.6</v>
      </c>
      <c r="C4050" t="str">
        <v>EED120511</v>
      </c>
      <c r="D4050" s="6">
        <v>45960</v>
      </c>
      <c r="E4050" s="6">
        <v>45973</v>
      </c>
      <c r="F4050">
        <v>740379</v>
      </c>
      <c r="G4050">
        <v>4</v>
      </c>
      <c r="H4050">
        <v>0</v>
      </c>
      <c r="I4050">
        <v>4</v>
      </c>
      <c r="J4050" t="str">
        <v>STOCK</v>
      </c>
      <c r="K4050" t="str">
        <v>STOCK</v>
      </c>
    </row>
    <row r="4051" spans="1:11" x14ac:dyDescent="0.25">
      <c r="A4051" t="str">
        <v>BioLegend</v>
      </c>
      <c r="B4051">
        <v>86803.199999999997</v>
      </c>
      <c r="C4051" t="str">
        <v>EED120511</v>
      </c>
      <c r="D4051" s="6">
        <v>45960</v>
      </c>
      <c r="E4051" s="6">
        <v>45973</v>
      </c>
      <c r="F4051">
        <v>741044</v>
      </c>
      <c r="G4051">
        <v>1</v>
      </c>
      <c r="H4051">
        <v>1</v>
      </c>
      <c r="I4051">
        <v>0</v>
      </c>
      <c r="J4051" t="str">
        <v>Faridabad</v>
      </c>
      <c r="K4051">
        <v>0</v>
      </c>
    </row>
    <row r="4052" spans="1:11" x14ac:dyDescent="0.25">
      <c r="A4052" t="str">
        <v>BioLegend</v>
      </c>
      <c r="B4052">
        <v>39969.599999999999</v>
      </c>
      <c r="C4052" t="str">
        <v>EED120511</v>
      </c>
      <c r="D4052" s="6">
        <v>45960</v>
      </c>
      <c r="E4052" s="6">
        <v>45973</v>
      </c>
      <c r="F4052">
        <v>783906</v>
      </c>
      <c r="G4052">
        <v>2</v>
      </c>
      <c r="H4052">
        <v>2</v>
      </c>
      <c r="I4052">
        <v>0</v>
      </c>
      <c r="J4052" t="str">
        <v>Delhi</v>
      </c>
      <c r="K4052">
        <v>0</v>
      </c>
    </row>
    <row r="4053" spans="1:11" x14ac:dyDescent="0.25">
      <c r="A4053" t="str">
        <v>BioLegend</v>
      </c>
      <c r="B4053">
        <v>4699.2</v>
      </c>
      <c r="C4053" t="str">
        <v>EED120511</v>
      </c>
      <c r="D4053" s="6">
        <v>45960</v>
      </c>
      <c r="E4053" s="6">
        <v>45973</v>
      </c>
      <c r="F4053">
        <v>844302</v>
      </c>
      <c r="G4053">
        <v>2</v>
      </c>
      <c r="H4053">
        <v>2</v>
      </c>
      <c r="I4053">
        <v>0</v>
      </c>
      <c r="J4053" t="str">
        <v>Delhi</v>
      </c>
      <c r="K4053">
        <v>0</v>
      </c>
    </row>
    <row r="4054" spans="1:11" x14ac:dyDescent="0.25">
      <c r="A4054" t="str">
        <v>APEXBIO</v>
      </c>
      <c r="B4054">
        <v>17107.2</v>
      </c>
      <c r="C4054">
        <v>300083874</v>
      </c>
      <c r="D4054" s="6">
        <v>45758</v>
      </c>
      <c r="E4054" s="6">
        <v>45973</v>
      </c>
      <c r="F4054" t="str">
        <v>K4402-100</v>
      </c>
      <c r="G4054">
        <v>1</v>
      </c>
      <c r="H4054">
        <v>1</v>
      </c>
      <c r="I4054">
        <v>0</v>
      </c>
      <c r="J4054" t="str">
        <v>MOHALI (PUNJAB)</v>
      </c>
      <c r="K4054">
        <v>0</v>
      </c>
    </row>
    <row r="4055" spans="1:11" x14ac:dyDescent="0.25">
      <c r="A4055" t="str">
        <v>BioLegend</v>
      </c>
      <c r="B4055">
        <v>5544</v>
      </c>
      <c r="C4055" t="str">
        <v>EED120745</v>
      </c>
      <c r="D4055" s="6">
        <v>45968</v>
      </c>
      <c r="E4055" s="6">
        <v>45975</v>
      </c>
      <c r="F4055">
        <v>100516</v>
      </c>
      <c r="G4055">
        <v>1</v>
      </c>
      <c r="H4055">
        <v>1</v>
      </c>
      <c r="I4055">
        <v>0</v>
      </c>
      <c r="J4055" t="str">
        <v>Delhi</v>
      </c>
      <c r="K4055">
        <v>0</v>
      </c>
    </row>
    <row r="4056" spans="1:11" x14ac:dyDescent="0.25">
      <c r="A4056" t="str">
        <v>BioLegend</v>
      </c>
      <c r="B4056">
        <v>11352</v>
      </c>
      <c r="C4056" t="str">
        <v>EED120745</v>
      </c>
      <c r="D4056" s="6">
        <v>45968</v>
      </c>
      <c r="E4056" s="6">
        <v>45975</v>
      </c>
      <c r="F4056">
        <v>100714</v>
      </c>
      <c r="G4056">
        <v>1</v>
      </c>
      <c r="H4056">
        <v>1</v>
      </c>
      <c r="I4056">
        <v>0</v>
      </c>
      <c r="J4056" t="str">
        <v>Pune</v>
      </c>
      <c r="K4056">
        <v>0</v>
      </c>
    </row>
    <row r="4057" spans="1:11" x14ac:dyDescent="0.25">
      <c r="A4057" t="str">
        <v>BioLegend</v>
      </c>
      <c r="B4057">
        <v>11352</v>
      </c>
      <c r="C4057" t="str">
        <v>EED120745</v>
      </c>
      <c r="D4057" s="6">
        <v>45968</v>
      </c>
      <c r="E4057" s="6">
        <v>45975</v>
      </c>
      <c r="F4057">
        <v>101224</v>
      </c>
      <c r="G4057">
        <v>1</v>
      </c>
      <c r="H4057">
        <v>1</v>
      </c>
      <c r="I4057">
        <v>0</v>
      </c>
      <c r="J4057" t="str">
        <v>Pune</v>
      </c>
      <c r="K4057">
        <v>0</v>
      </c>
    </row>
    <row r="4058" spans="1:11" x14ac:dyDescent="0.25">
      <c r="A4058" t="str">
        <v>BioLegend</v>
      </c>
      <c r="B4058">
        <v>10164</v>
      </c>
      <c r="C4058" t="str">
        <v>EED120745</v>
      </c>
      <c r="D4058" s="6">
        <v>45968</v>
      </c>
      <c r="E4058" s="6">
        <v>45975</v>
      </c>
      <c r="F4058">
        <v>101245</v>
      </c>
      <c r="G4058">
        <v>1</v>
      </c>
      <c r="H4058">
        <v>1</v>
      </c>
      <c r="I4058">
        <v>0</v>
      </c>
      <c r="J4058" t="str">
        <v>ROORKE</v>
      </c>
      <c r="K4058">
        <v>0</v>
      </c>
    </row>
    <row r="4059" spans="1:11" x14ac:dyDescent="0.25">
      <c r="A4059" t="str">
        <v>BioLegend</v>
      </c>
      <c r="B4059">
        <v>2851.2</v>
      </c>
      <c r="C4059" t="str">
        <v>EED120745</v>
      </c>
      <c r="D4059" s="6">
        <v>45968</v>
      </c>
      <c r="E4059" s="6">
        <v>45975</v>
      </c>
      <c r="F4059">
        <v>101319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12724.8</v>
      </c>
      <c r="C4060" t="str">
        <v>EED120745</v>
      </c>
      <c r="D4060" s="6">
        <v>45968</v>
      </c>
      <c r="E4060" s="6">
        <v>45975</v>
      </c>
      <c r="F4060">
        <v>102045</v>
      </c>
      <c r="G4060">
        <v>1</v>
      </c>
      <c r="H4060">
        <v>1</v>
      </c>
      <c r="I4060">
        <v>0</v>
      </c>
      <c r="J4060" t="str">
        <v>Pune</v>
      </c>
      <c r="K4060">
        <v>0</v>
      </c>
    </row>
    <row r="4061" spans="1:11" x14ac:dyDescent="0.25">
      <c r="A4061" t="str">
        <v>BioLegend</v>
      </c>
      <c r="B4061">
        <v>26426.400000000001</v>
      </c>
      <c r="C4061" t="str">
        <v>EED120745</v>
      </c>
      <c r="D4061" s="6">
        <v>45968</v>
      </c>
      <c r="E4061" s="6">
        <v>45975</v>
      </c>
      <c r="F4061">
        <v>104532</v>
      </c>
      <c r="G4061">
        <v>1</v>
      </c>
      <c r="H4061">
        <v>1</v>
      </c>
      <c r="I4061">
        <v>0</v>
      </c>
      <c r="J4061" t="str">
        <v>Delhi</v>
      </c>
      <c r="K4061">
        <v>0</v>
      </c>
    </row>
    <row r="4062" spans="1:11" x14ac:dyDescent="0.25">
      <c r="A4062" t="str">
        <v>BioLegend</v>
      </c>
      <c r="B4062">
        <v>13939.2</v>
      </c>
      <c r="C4062" t="str">
        <v>EED120745</v>
      </c>
      <c r="D4062" s="6">
        <v>45968</v>
      </c>
      <c r="E4062" s="6">
        <v>45975</v>
      </c>
      <c r="F4062">
        <v>104714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14784</v>
      </c>
      <c r="C4063" t="str">
        <v>EED120745</v>
      </c>
      <c r="D4063" s="6">
        <v>45968</v>
      </c>
      <c r="E4063" s="6">
        <v>45975</v>
      </c>
      <c r="F4063">
        <v>105006</v>
      </c>
      <c r="G4063">
        <v>1</v>
      </c>
      <c r="H4063">
        <v>1</v>
      </c>
      <c r="I4063">
        <v>0</v>
      </c>
      <c r="J4063" t="str">
        <v>Pune</v>
      </c>
      <c r="K4063">
        <v>0</v>
      </c>
    </row>
    <row r="4064" spans="1:11" x14ac:dyDescent="0.25">
      <c r="A4064" t="str">
        <v>BioLegend</v>
      </c>
      <c r="B4064">
        <v>16420.8</v>
      </c>
      <c r="C4064" t="str">
        <v>EED120745</v>
      </c>
      <c r="D4064" s="6">
        <v>45968</v>
      </c>
      <c r="E4064" s="6">
        <v>45975</v>
      </c>
      <c r="F4064">
        <v>116122</v>
      </c>
      <c r="G4064">
        <v>1</v>
      </c>
      <c r="H4064">
        <v>1</v>
      </c>
      <c r="I4064">
        <v>0</v>
      </c>
      <c r="J4064" t="str">
        <v>Delhi</v>
      </c>
      <c r="K4064">
        <v>0</v>
      </c>
    </row>
    <row r="4065" spans="1:11" x14ac:dyDescent="0.25">
      <c r="A4065" t="str">
        <v>BioLegend</v>
      </c>
      <c r="B4065">
        <v>7444.7999999999993</v>
      </c>
      <c r="C4065" t="str">
        <v>EED120745</v>
      </c>
      <c r="D4065" s="6">
        <v>45968</v>
      </c>
      <c r="E4065" s="6">
        <v>45975</v>
      </c>
      <c r="F4065">
        <v>116415</v>
      </c>
      <c r="G4065">
        <v>1</v>
      </c>
      <c r="H4065">
        <v>1</v>
      </c>
      <c r="I4065">
        <v>0</v>
      </c>
      <c r="J4065" t="str">
        <v>Faridabad</v>
      </c>
      <c r="K4065">
        <v>0</v>
      </c>
    </row>
    <row r="4066" spans="1:11" x14ac:dyDescent="0.25">
      <c r="A4066" t="str">
        <v>BioLegend</v>
      </c>
      <c r="B4066">
        <v>15417.599999999999</v>
      </c>
      <c r="C4066" t="str">
        <v>EED120745</v>
      </c>
      <c r="D4066" s="6">
        <v>45968</v>
      </c>
      <c r="E4066" s="6">
        <v>45975</v>
      </c>
      <c r="F4066">
        <v>117316</v>
      </c>
      <c r="G4066">
        <v>1</v>
      </c>
      <c r="H4066">
        <v>1</v>
      </c>
      <c r="I4066">
        <v>0</v>
      </c>
      <c r="J4066" t="str">
        <v>Pune</v>
      </c>
      <c r="K4066">
        <v>0</v>
      </c>
    </row>
    <row r="4067" spans="1:11" x14ac:dyDescent="0.25">
      <c r="A4067" t="str">
        <v>BioLegend</v>
      </c>
      <c r="B4067">
        <v>14572.8</v>
      </c>
      <c r="C4067" t="str">
        <v>EED120745</v>
      </c>
      <c r="D4067" s="6">
        <v>45968</v>
      </c>
      <c r="E4067" s="6">
        <v>45975</v>
      </c>
      <c r="F4067">
        <v>121626</v>
      </c>
      <c r="G4067">
        <v>1</v>
      </c>
      <c r="H4067">
        <v>1</v>
      </c>
      <c r="I4067">
        <v>0</v>
      </c>
      <c r="J4067" t="str">
        <v>Pune</v>
      </c>
      <c r="K4067">
        <v>0</v>
      </c>
    </row>
    <row r="4068" spans="1:11" x14ac:dyDescent="0.25">
      <c r="A4068" t="str">
        <v>BioLegend</v>
      </c>
      <c r="B4068">
        <v>15584.8</v>
      </c>
      <c r="C4068" t="str">
        <v>EED120745</v>
      </c>
      <c r="D4068" s="6">
        <v>45968</v>
      </c>
      <c r="E4068" s="6">
        <v>45975</v>
      </c>
      <c r="F4068">
        <v>123137</v>
      </c>
      <c r="G4068">
        <v>1</v>
      </c>
      <c r="H4068">
        <v>1</v>
      </c>
      <c r="I4068">
        <v>0</v>
      </c>
      <c r="J4068" t="str">
        <v>Delhi</v>
      </c>
      <c r="K4068">
        <v>0</v>
      </c>
    </row>
    <row r="4069" spans="1:11" x14ac:dyDescent="0.25">
      <c r="A4069" t="str">
        <v>BioLegend</v>
      </c>
      <c r="B4069">
        <v>13094.400000000001</v>
      </c>
      <c r="C4069" t="str">
        <v>EED120745</v>
      </c>
      <c r="D4069" s="6">
        <v>45968</v>
      </c>
      <c r="E4069" s="6">
        <v>45975</v>
      </c>
      <c r="F4069">
        <v>127622</v>
      </c>
      <c r="G4069">
        <v>1</v>
      </c>
      <c r="H4069">
        <v>1</v>
      </c>
      <c r="I4069">
        <v>0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19800</v>
      </c>
      <c r="C4070" t="str">
        <v>EED120745</v>
      </c>
      <c r="D4070" s="6">
        <v>45968</v>
      </c>
      <c r="E4070" s="6">
        <v>45975</v>
      </c>
      <c r="F4070">
        <v>146528</v>
      </c>
      <c r="G4070">
        <v>1</v>
      </c>
      <c r="H4070">
        <v>1</v>
      </c>
      <c r="I4070">
        <v>0</v>
      </c>
      <c r="J4070" t="str">
        <v>Delhi</v>
      </c>
      <c r="K4070">
        <v>0</v>
      </c>
    </row>
    <row r="4071" spans="1:11" x14ac:dyDescent="0.25">
      <c r="A4071" t="str">
        <v>BioLegend</v>
      </c>
      <c r="B4071">
        <v>11140.8</v>
      </c>
      <c r="C4071" t="str">
        <v>EED120745</v>
      </c>
      <c r="D4071" s="6">
        <v>45968</v>
      </c>
      <c r="E4071" s="6">
        <v>45975</v>
      </c>
      <c r="F4071">
        <v>157614</v>
      </c>
      <c r="G4071">
        <v>1</v>
      </c>
      <c r="H4071">
        <v>1</v>
      </c>
      <c r="I4071">
        <v>0</v>
      </c>
      <c r="J4071" t="str">
        <v>Pune</v>
      </c>
      <c r="K4071">
        <v>0</v>
      </c>
    </row>
    <row r="4072" spans="1:11" x14ac:dyDescent="0.25">
      <c r="A4072" t="str">
        <v>BioLegend</v>
      </c>
      <c r="B4072">
        <v>2323.1999999999998</v>
      </c>
      <c r="C4072" t="str">
        <v>EED120745</v>
      </c>
      <c r="D4072" s="6">
        <v>45968</v>
      </c>
      <c r="E4072" s="6">
        <v>45975</v>
      </c>
      <c r="F4072">
        <v>300402</v>
      </c>
      <c r="G4072">
        <v>1</v>
      </c>
      <c r="H4072">
        <v>1</v>
      </c>
      <c r="I4072">
        <v>0</v>
      </c>
      <c r="J4072" t="str">
        <v>Sonipat</v>
      </c>
      <c r="K4072">
        <v>0</v>
      </c>
    </row>
    <row r="4073" spans="1:11" x14ac:dyDescent="0.25">
      <c r="A4073" t="str">
        <v>BioLegend</v>
      </c>
      <c r="B4073">
        <v>13992</v>
      </c>
      <c r="C4073" t="str">
        <v>EED120745</v>
      </c>
      <c r="D4073" s="6">
        <v>45968</v>
      </c>
      <c r="E4073" s="6">
        <v>45975</v>
      </c>
      <c r="F4073">
        <v>300920</v>
      </c>
      <c r="G4073">
        <v>3</v>
      </c>
      <c r="H4073">
        <v>3</v>
      </c>
      <c r="I4073">
        <v>0</v>
      </c>
      <c r="J4073" t="str">
        <v>Banglore</v>
      </c>
      <c r="K4073">
        <v>0</v>
      </c>
    </row>
    <row r="4074" spans="1:11" x14ac:dyDescent="0.25">
      <c r="A4074" t="str">
        <v>BioLegend</v>
      </c>
      <c r="B4074">
        <v>6124.7999999999993</v>
      </c>
      <c r="C4074" t="str">
        <v>EED120745</v>
      </c>
      <c r="D4074" s="6">
        <v>45968</v>
      </c>
      <c r="E4074" s="6">
        <v>45975</v>
      </c>
      <c r="F4074">
        <v>301804</v>
      </c>
      <c r="G4074">
        <v>1</v>
      </c>
      <c r="H4074">
        <v>0</v>
      </c>
      <c r="I4074">
        <v>1</v>
      </c>
      <c r="J4074" t="str">
        <v>Delhi</v>
      </c>
      <c r="K4074" t="str">
        <v>PRIYANKA MADAM</v>
      </c>
    </row>
    <row r="4075" spans="1:11" x14ac:dyDescent="0.25">
      <c r="A4075" t="str">
        <v>BioLegend</v>
      </c>
      <c r="B4075">
        <v>5544</v>
      </c>
      <c r="C4075" t="str">
        <v>EED120745</v>
      </c>
      <c r="D4075" s="6">
        <v>45968</v>
      </c>
      <c r="E4075" s="6">
        <v>45975</v>
      </c>
      <c r="F4075">
        <v>302212</v>
      </c>
      <c r="G4075">
        <v>1</v>
      </c>
      <c r="H4075">
        <v>1</v>
      </c>
      <c r="I4075">
        <v>0</v>
      </c>
      <c r="J4075" t="str">
        <v>Delhi</v>
      </c>
      <c r="K4075">
        <v>0</v>
      </c>
    </row>
    <row r="4076" spans="1:11" x14ac:dyDescent="0.25">
      <c r="A4076" t="str">
        <v>BioLegend</v>
      </c>
      <c r="B4076">
        <v>15417.600000000002</v>
      </c>
      <c r="C4076" t="str">
        <v>EED120745</v>
      </c>
      <c r="D4076" s="6">
        <v>45968</v>
      </c>
      <c r="E4076" s="6">
        <v>45975</v>
      </c>
      <c r="F4076">
        <v>302216</v>
      </c>
      <c r="G4076">
        <v>3</v>
      </c>
      <c r="H4076">
        <v>3</v>
      </c>
      <c r="I4076">
        <v>0</v>
      </c>
      <c r="J4076" t="str">
        <v>Banglore</v>
      </c>
      <c r="K4076">
        <v>0</v>
      </c>
    </row>
    <row r="4077" spans="1:11" x14ac:dyDescent="0.25">
      <c r="A4077" t="str">
        <v>BioLegend</v>
      </c>
      <c r="B4077">
        <v>7867.2000000000007</v>
      </c>
      <c r="C4077" t="str">
        <v>EED120745</v>
      </c>
      <c r="D4077" s="6">
        <v>45968</v>
      </c>
      <c r="E4077" s="6">
        <v>45975</v>
      </c>
      <c r="F4077">
        <v>302306</v>
      </c>
      <c r="G4077">
        <v>1</v>
      </c>
      <c r="H4077">
        <v>1</v>
      </c>
      <c r="I4077">
        <v>0</v>
      </c>
      <c r="J4077" t="str">
        <v>Delhi</v>
      </c>
      <c r="K4077">
        <v>0</v>
      </c>
    </row>
    <row r="4078" spans="1:11" x14ac:dyDescent="0.25">
      <c r="A4078" t="str">
        <v>BioLegend</v>
      </c>
      <c r="B4078">
        <v>14599.2</v>
      </c>
      <c r="C4078" t="str">
        <v>EED120745</v>
      </c>
      <c r="D4078" s="6">
        <v>45968</v>
      </c>
      <c r="E4078" s="6">
        <v>45975</v>
      </c>
      <c r="F4078">
        <v>302633</v>
      </c>
      <c r="G4078">
        <v>1</v>
      </c>
      <c r="H4078">
        <v>1</v>
      </c>
      <c r="I4078">
        <v>0</v>
      </c>
      <c r="J4078" t="str">
        <v>Banglore</v>
      </c>
      <c r="K4078">
        <v>0</v>
      </c>
    </row>
    <row r="4079" spans="1:11" x14ac:dyDescent="0.25">
      <c r="A4079" t="str">
        <v>BioLegend</v>
      </c>
      <c r="B4079">
        <v>5544</v>
      </c>
      <c r="C4079" t="str">
        <v>EED120745</v>
      </c>
      <c r="D4079" s="6">
        <v>45968</v>
      </c>
      <c r="E4079" s="6">
        <v>45975</v>
      </c>
      <c r="F4079">
        <v>304108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25440.800000000003</v>
      </c>
      <c r="C4080" t="str">
        <v>EED120745</v>
      </c>
      <c r="D4080" s="6">
        <v>45968</v>
      </c>
      <c r="E4080" s="6">
        <v>45975</v>
      </c>
      <c r="F4080">
        <v>305238</v>
      </c>
      <c r="G4080">
        <v>1</v>
      </c>
      <c r="H4080">
        <v>1</v>
      </c>
      <c r="I4080">
        <v>0</v>
      </c>
      <c r="J4080" t="str">
        <v>Delhi</v>
      </c>
      <c r="K4080">
        <v>0</v>
      </c>
    </row>
    <row r="4081" spans="1:11" x14ac:dyDescent="0.25">
      <c r="A4081" t="str">
        <v>BioLegend</v>
      </c>
      <c r="B4081">
        <v>17054.400000000001</v>
      </c>
      <c r="C4081" t="str">
        <v>EED120745</v>
      </c>
      <c r="D4081" s="6">
        <v>45968</v>
      </c>
      <c r="E4081" s="6">
        <v>45975</v>
      </c>
      <c r="F4081">
        <v>305636</v>
      </c>
      <c r="G4081">
        <v>2</v>
      </c>
      <c r="H4081">
        <v>2</v>
      </c>
      <c r="I4081">
        <v>0</v>
      </c>
      <c r="J4081" t="str">
        <v>Banglore</v>
      </c>
      <c r="K4081">
        <v>0</v>
      </c>
    </row>
    <row r="4082" spans="1:11" x14ac:dyDescent="0.25">
      <c r="A4082" t="str">
        <v>BioLegend</v>
      </c>
      <c r="B4082">
        <v>26796</v>
      </c>
      <c r="C4082" t="str">
        <v>EED120745</v>
      </c>
      <c r="D4082" s="6">
        <v>45968</v>
      </c>
      <c r="E4082" s="6">
        <v>45975</v>
      </c>
      <c r="F4082">
        <v>306742</v>
      </c>
      <c r="G4082">
        <v>1</v>
      </c>
      <c r="H4082">
        <v>1</v>
      </c>
      <c r="I4082">
        <v>0</v>
      </c>
      <c r="J4082" t="str">
        <v>Kerala</v>
      </c>
      <c r="K4082">
        <v>0</v>
      </c>
    </row>
    <row r="4083" spans="1:11" x14ac:dyDescent="0.25">
      <c r="A4083" t="str">
        <v>BioLegend</v>
      </c>
      <c r="B4083">
        <v>6811.2000000000007</v>
      </c>
      <c r="C4083" t="str">
        <v>EED120745</v>
      </c>
      <c r="D4083" s="6">
        <v>45968</v>
      </c>
      <c r="E4083" s="6">
        <v>45975</v>
      </c>
      <c r="F4083">
        <v>312213</v>
      </c>
      <c r="G4083">
        <v>1</v>
      </c>
      <c r="H4083">
        <v>1</v>
      </c>
      <c r="I4083">
        <v>0</v>
      </c>
      <c r="J4083" t="str">
        <v>Kanpur</v>
      </c>
      <c r="K4083">
        <v>0</v>
      </c>
    </row>
    <row r="4084" spans="1:11" x14ac:dyDescent="0.25">
      <c r="A4084" t="str">
        <v>BioLegend</v>
      </c>
      <c r="B4084">
        <v>9292.7999999999993</v>
      </c>
      <c r="C4084" t="str">
        <v>EED120745</v>
      </c>
      <c r="D4084" s="6">
        <v>45968</v>
      </c>
      <c r="E4084" s="6">
        <v>45975</v>
      </c>
      <c r="F4084">
        <v>314511</v>
      </c>
      <c r="G4084">
        <v>1</v>
      </c>
      <c r="H4084">
        <v>1</v>
      </c>
      <c r="I4084">
        <v>0</v>
      </c>
      <c r="J4084" t="str">
        <v>Banglore</v>
      </c>
      <c r="K4084">
        <v>0</v>
      </c>
    </row>
    <row r="4085" spans="1:11" x14ac:dyDescent="0.25">
      <c r="A4085" t="str">
        <v>BioLegend</v>
      </c>
      <c r="B4085">
        <v>25071.199999999997</v>
      </c>
      <c r="C4085" t="str">
        <v>EED120745</v>
      </c>
      <c r="D4085" s="6">
        <v>45968</v>
      </c>
      <c r="E4085" s="6">
        <v>45975</v>
      </c>
      <c r="F4085">
        <v>318340</v>
      </c>
      <c r="G4085">
        <v>1</v>
      </c>
      <c r="H4085">
        <v>1</v>
      </c>
      <c r="I4085">
        <v>0</v>
      </c>
      <c r="J4085" t="str">
        <v>Mumbai</v>
      </c>
      <c r="K4085">
        <v>0</v>
      </c>
    </row>
    <row r="4086" spans="1:11" x14ac:dyDescent="0.25">
      <c r="A4086" t="str">
        <v>BioLegend</v>
      </c>
      <c r="B4086">
        <v>7761.6</v>
      </c>
      <c r="C4086" t="str">
        <v>EED120745</v>
      </c>
      <c r="D4086" s="6">
        <v>45968</v>
      </c>
      <c r="E4086" s="6">
        <v>45975</v>
      </c>
      <c r="F4086">
        <v>325631</v>
      </c>
      <c r="G4086">
        <v>1</v>
      </c>
      <c r="H4086">
        <v>1</v>
      </c>
      <c r="I4086">
        <v>0</v>
      </c>
      <c r="J4086" t="str">
        <v>ROORKE</v>
      </c>
      <c r="K4086">
        <v>0</v>
      </c>
    </row>
    <row r="4087" spans="1:11" x14ac:dyDescent="0.25">
      <c r="A4087" t="str">
        <v>BioLegend</v>
      </c>
      <c r="B4087">
        <v>19536</v>
      </c>
      <c r="C4087" t="str">
        <v>EED120745</v>
      </c>
      <c r="D4087" s="6">
        <v>45968</v>
      </c>
      <c r="E4087" s="6">
        <v>45975</v>
      </c>
      <c r="F4087">
        <v>331222</v>
      </c>
      <c r="G4087">
        <v>1</v>
      </c>
      <c r="H4087">
        <v>1</v>
      </c>
      <c r="I4087">
        <v>0</v>
      </c>
      <c r="J4087" t="str">
        <v>Banglore</v>
      </c>
      <c r="K4087">
        <v>0</v>
      </c>
    </row>
    <row r="4088" spans="1:11" x14ac:dyDescent="0.25">
      <c r="A4088" t="str">
        <v>BioLegend</v>
      </c>
      <c r="B4088">
        <v>5702.4</v>
      </c>
      <c r="C4088" t="str">
        <v>EED120745</v>
      </c>
      <c r="D4088" s="6">
        <v>45968</v>
      </c>
      <c r="E4088" s="6">
        <v>45975</v>
      </c>
      <c r="F4088">
        <v>348205</v>
      </c>
      <c r="G4088">
        <v>1</v>
      </c>
      <c r="H4088">
        <v>1</v>
      </c>
      <c r="I4088">
        <v>0</v>
      </c>
      <c r="J4088" t="str">
        <v>Banglore</v>
      </c>
      <c r="K4088">
        <v>0</v>
      </c>
    </row>
    <row r="4089" spans="1:11" x14ac:dyDescent="0.25">
      <c r="A4089" t="str">
        <v>BioLegend</v>
      </c>
      <c r="B4089">
        <v>33739.199999999997</v>
      </c>
      <c r="C4089" t="str">
        <v>EED120745</v>
      </c>
      <c r="D4089" s="6">
        <v>45968</v>
      </c>
      <c r="E4089" s="6">
        <v>45975</v>
      </c>
      <c r="F4089">
        <v>348801</v>
      </c>
      <c r="G4089">
        <v>1</v>
      </c>
      <c r="H4089">
        <v>1</v>
      </c>
      <c r="I4089">
        <v>0</v>
      </c>
      <c r="J4089" t="str">
        <v>Delhi</v>
      </c>
      <c r="K4089" t="str">
        <v>PRIYANKA MADAM</v>
      </c>
    </row>
    <row r="4090" spans="1:11" x14ac:dyDescent="0.25">
      <c r="A4090" t="str">
        <v>BioLegend</v>
      </c>
      <c r="B4090">
        <v>17846.400000000001</v>
      </c>
      <c r="C4090" t="str">
        <v>EED120745</v>
      </c>
      <c r="D4090" s="6">
        <v>45968</v>
      </c>
      <c r="E4090" s="6">
        <v>45975</v>
      </c>
      <c r="F4090">
        <v>353214</v>
      </c>
      <c r="G4090">
        <v>1</v>
      </c>
      <c r="H4090">
        <v>1</v>
      </c>
      <c r="I4090">
        <v>0</v>
      </c>
      <c r="J4090" t="str">
        <v>Delhi</v>
      </c>
      <c r="K4090">
        <v>0</v>
      </c>
    </row>
    <row r="4091" spans="1:11" x14ac:dyDescent="0.25">
      <c r="A4091" t="str">
        <v>BioLegend</v>
      </c>
      <c r="B4091">
        <v>5913.6</v>
      </c>
      <c r="C4091" t="str">
        <v>EED120745</v>
      </c>
      <c r="D4091" s="6">
        <v>45968</v>
      </c>
      <c r="E4091" s="6">
        <v>45975</v>
      </c>
      <c r="F4091">
        <v>361705</v>
      </c>
      <c r="G4091">
        <v>1</v>
      </c>
      <c r="H4091">
        <v>1</v>
      </c>
      <c r="I4091">
        <v>0</v>
      </c>
      <c r="J4091" t="str">
        <v>ROORKE</v>
      </c>
      <c r="K4091">
        <v>0</v>
      </c>
    </row>
    <row r="4092" spans="1:11" x14ac:dyDescent="0.25">
      <c r="A4092" t="str">
        <v>BioLegend</v>
      </c>
      <c r="B4092">
        <v>15840</v>
      </c>
      <c r="C4092" t="str">
        <v>EED120745</v>
      </c>
      <c r="D4092" s="6">
        <v>45968</v>
      </c>
      <c r="E4092" s="6">
        <v>45975</v>
      </c>
      <c r="F4092">
        <v>368540</v>
      </c>
      <c r="G4092">
        <v>3</v>
      </c>
      <c r="H4092">
        <v>3</v>
      </c>
      <c r="I4092">
        <v>0</v>
      </c>
      <c r="J4092" t="str">
        <v>Banglore</v>
      </c>
      <c r="K4092">
        <v>0</v>
      </c>
    </row>
    <row r="4093" spans="1:11" x14ac:dyDescent="0.25">
      <c r="A4093" t="str">
        <v>BioLegend</v>
      </c>
      <c r="B4093">
        <v>10164</v>
      </c>
      <c r="C4093" t="str">
        <v>EED120745</v>
      </c>
      <c r="D4093" s="6">
        <v>45968</v>
      </c>
      <c r="E4093" s="6">
        <v>45975</v>
      </c>
      <c r="F4093">
        <v>400157</v>
      </c>
      <c r="G4093">
        <v>1</v>
      </c>
      <c r="H4093">
        <v>1</v>
      </c>
      <c r="I4093">
        <v>0</v>
      </c>
      <c r="J4093" t="str">
        <v>Gujrat</v>
      </c>
      <c r="K4093">
        <v>0</v>
      </c>
    </row>
    <row r="4094" spans="1:11" x14ac:dyDescent="0.25">
      <c r="A4094" t="str">
        <v>BioLegend</v>
      </c>
      <c r="B4094">
        <v>1584</v>
      </c>
      <c r="C4094" t="str">
        <v>EED120745</v>
      </c>
      <c r="D4094" s="6">
        <v>45968</v>
      </c>
      <c r="E4094" s="6">
        <v>45975</v>
      </c>
      <c r="F4094">
        <v>400309</v>
      </c>
      <c r="G4094">
        <v>1</v>
      </c>
      <c r="H4094">
        <v>1</v>
      </c>
      <c r="I4094">
        <v>0</v>
      </c>
      <c r="J4094" t="str">
        <v>Pune</v>
      </c>
      <c r="K4094">
        <v>0</v>
      </c>
    </row>
    <row r="4095" spans="1:11" x14ac:dyDescent="0.25">
      <c r="A4095" t="str">
        <v>BioLegend</v>
      </c>
      <c r="B4095">
        <v>5385.6</v>
      </c>
      <c r="C4095" t="str">
        <v>EED120745</v>
      </c>
      <c r="D4095" s="6">
        <v>45968</v>
      </c>
      <c r="E4095" s="6">
        <v>45975</v>
      </c>
      <c r="F4095">
        <v>400412</v>
      </c>
      <c r="G4095">
        <v>1</v>
      </c>
      <c r="H4095">
        <v>1</v>
      </c>
      <c r="I4095">
        <v>0</v>
      </c>
      <c r="J4095" t="str">
        <v>Delhi</v>
      </c>
      <c r="K4095">
        <v>0</v>
      </c>
    </row>
    <row r="4096" spans="1:11" x14ac:dyDescent="0.25">
      <c r="A4096" t="str">
        <v>BioLegend</v>
      </c>
      <c r="B4096">
        <v>7761.6</v>
      </c>
      <c r="C4096" t="str">
        <v>EED120745</v>
      </c>
      <c r="D4096" s="6">
        <v>45968</v>
      </c>
      <c r="E4096" s="6">
        <v>45975</v>
      </c>
      <c r="F4096">
        <v>400606</v>
      </c>
      <c r="G4096">
        <v>1</v>
      </c>
      <c r="H4096">
        <v>1</v>
      </c>
      <c r="I4096">
        <v>0</v>
      </c>
      <c r="J4096" t="str">
        <v>Delhi</v>
      </c>
      <c r="K4096">
        <v>0</v>
      </c>
    </row>
    <row r="4097" spans="1:11" x14ac:dyDescent="0.25">
      <c r="A4097" t="str">
        <v>BioLegend</v>
      </c>
      <c r="B4097">
        <v>9292.7999999999993</v>
      </c>
      <c r="C4097" t="str">
        <v>EED120745</v>
      </c>
      <c r="D4097" s="6">
        <v>45968</v>
      </c>
      <c r="E4097" s="6">
        <v>45975</v>
      </c>
      <c r="F4097">
        <v>400618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13992</v>
      </c>
      <c r="C4098" t="str">
        <v>EED120745</v>
      </c>
      <c r="D4098" s="6">
        <v>45968</v>
      </c>
      <c r="E4098" s="6">
        <v>45975</v>
      </c>
      <c r="F4098">
        <v>400660</v>
      </c>
      <c r="G4098">
        <v>1</v>
      </c>
      <c r="H4098">
        <v>1</v>
      </c>
      <c r="I4098">
        <v>0</v>
      </c>
      <c r="J4098" t="str">
        <v>Delhi</v>
      </c>
      <c r="K4098">
        <v>0</v>
      </c>
    </row>
    <row r="4099" spans="1:11" x14ac:dyDescent="0.25">
      <c r="A4099" t="str">
        <v>BioLegend</v>
      </c>
      <c r="B4099">
        <v>5332.8</v>
      </c>
      <c r="C4099" t="str">
        <v>EED120745</v>
      </c>
      <c r="D4099" s="6">
        <v>45968</v>
      </c>
      <c r="E4099" s="6">
        <v>45975</v>
      </c>
      <c r="F4099">
        <v>400951</v>
      </c>
      <c r="G4099">
        <v>1</v>
      </c>
      <c r="H4099">
        <v>1</v>
      </c>
      <c r="I4099">
        <v>0</v>
      </c>
      <c r="J4099" t="str">
        <v>Gujrat</v>
      </c>
      <c r="K4099">
        <v>0</v>
      </c>
    </row>
    <row r="4100" spans="1:11" x14ac:dyDescent="0.25">
      <c r="A4100" t="str">
        <v>BioLegend</v>
      </c>
      <c r="B4100">
        <v>26136</v>
      </c>
      <c r="C4100" t="str">
        <v>EED120745</v>
      </c>
      <c r="D4100" s="6">
        <v>45968</v>
      </c>
      <c r="E4100" s="6">
        <v>45975</v>
      </c>
      <c r="F4100">
        <v>403502</v>
      </c>
      <c r="G4100">
        <v>1</v>
      </c>
      <c r="H4100">
        <v>1</v>
      </c>
      <c r="I4100">
        <v>0</v>
      </c>
      <c r="J4100" t="str">
        <v>BANGALORE</v>
      </c>
      <c r="K4100">
        <v>0</v>
      </c>
    </row>
    <row r="4101" spans="1:11" x14ac:dyDescent="0.25">
      <c r="A4101" t="str">
        <v>BioLegend</v>
      </c>
      <c r="B4101">
        <v>4699.2</v>
      </c>
      <c r="C4101" t="str">
        <v>EED120745</v>
      </c>
      <c r="D4101" s="6">
        <v>45968</v>
      </c>
      <c r="E4101" s="6">
        <v>45975</v>
      </c>
      <c r="F4101">
        <v>420201</v>
      </c>
      <c r="G4101">
        <v>1</v>
      </c>
      <c r="H4101">
        <v>1</v>
      </c>
      <c r="I4101">
        <v>0</v>
      </c>
      <c r="J4101" t="str">
        <v>Banglore</v>
      </c>
      <c r="K4101">
        <v>0</v>
      </c>
    </row>
    <row r="4102" spans="1:11" x14ac:dyDescent="0.25">
      <c r="A4102" t="str">
        <v>BioLegend</v>
      </c>
      <c r="B4102">
        <v>3432</v>
      </c>
      <c r="C4102" t="str">
        <v>EED120745</v>
      </c>
      <c r="D4102" s="6">
        <v>45968</v>
      </c>
      <c r="E4102" s="6">
        <v>45975</v>
      </c>
      <c r="F4102">
        <v>420301</v>
      </c>
      <c r="G4102">
        <v>1</v>
      </c>
      <c r="H4102">
        <v>1</v>
      </c>
      <c r="I4102">
        <v>0</v>
      </c>
      <c r="J4102" t="str">
        <v>Kerala</v>
      </c>
      <c r="K4102">
        <v>0</v>
      </c>
    </row>
    <row r="4103" spans="1:11" x14ac:dyDescent="0.25">
      <c r="A4103" t="str">
        <v>BioLegend</v>
      </c>
      <c r="B4103">
        <v>3115.2</v>
      </c>
      <c r="C4103" t="str">
        <v>EED120745</v>
      </c>
      <c r="D4103" s="6">
        <v>45968</v>
      </c>
      <c r="E4103" s="6">
        <v>45975</v>
      </c>
      <c r="F4103">
        <v>420404</v>
      </c>
      <c r="G4103">
        <v>8</v>
      </c>
      <c r="H4103">
        <v>8</v>
      </c>
      <c r="I4103">
        <v>0</v>
      </c>
      <c r="J4103" t="str">
        <v>Banglore</v>
      </c>
      <c r="K4103">
        <v>0</v>
      </c>
    </row>
    <row r="4104" spans="1:11" x14ac:dyDescent="0.25">
      <c r="A4104" t="str">
        <v>BioLegend</v>
      </c>
      <c r="B4104">
        <v>7444.7999999999993</v>
      </c>
      <c r="C4104" t="str">
        <v>EED120745</v>
      </c>
      <c r="D4104" s="6">
        <v>45968</v>
      </c>
      <c r="E4104" s="6">
        <v>45975</v>
      </c>
      <c r="F4104">
        <v>421601</v>
      </c>
      <c r="G4104">
        <v>8</v>
      </c>
      <c r="H4104">
        <v>8</v>
      </c>
      <c r="I4104">
        <v>0</v>
      </c>
      <c r="J4104" t="str">
        <v>Hyderabad</v>
      </c>
      <c r="K4104">
        <v>0</v>
      </c>
    </row>
    <row r="4105" spans="1:11" x14ac:dyDescent="0.25">
      <c r="A4105" t="str">
        <v>BioLegend</v>
      </c>
      <c r="B4105">
        <v>1003.2</v>
      </c>
      <c r="C4105" t="str">
        <v>EED120745</v>
      </c>
      <c r="D4105" s="6">
        <v>45968</v>
      </c>
      <c r="E4105" s="6">
        <v>45975</v>
      </c>
      <c r="F4105">
        <v>421701</v>
      </c>
      <c r="G4105">
        <v>1</v>
      </c>
      <c r="H4105">
        <v>1</v>
      </c>
      <c r="I4105">
        <v>0</v>
      </c>
      <c r="J4105" t="str">
        <v>Delhi</v>
      </c>
      <c r="K4105">
        <v>0</v>
      </c>
    </row>
    <row r="4106" spans="1:11" x14ac:dyDescent="0.25">
      <c r="A4106" t="str">
        <v>BioLegend</v>
      </c>
      <c r="B4106">
        <v>17688</v>
      </c>
      <c r="C4106" t="str">
        <v>EED120745</v>
      </c>
      <c r="D4106" s="6">
        <v>45968</v>
      </c>
      <c r="E4106" s="6">
        <v>45975</v>
      </c>
      <c r="F4106">
        <v>423102</v>
      </c>
      <c r="G4106">
        <v>1</v>
      </c>
      <c r="H4106">
        <v>1</v>
      </c>
      <c r="I4106">
        <v>0</v>
      </c>
      <c r="J4106" t="str">
        <v>Mumbai</v>
      </c>
      <c r="K4106">
        <v>0</v>
      </c>
    </row>
    <row r="4107" spans="1:11" x14ac:dyDescent="0.25">
      <c r="A4107" t="str">
        <v>BioLegend</v>
      </c>
      <c r="B4107">
        <v>4065.6000000000004</v>
      </c>
      <c r="C4107" t="str">
        <v>EED120745</v>
      </c>
      <c r="D4107" s="6">
        <v>45968</v>
      </c>
      <c r="E4107" s="6">
        <v>45975</v>
      </c>
      <c r="F4107">
        <v>423601</v>
      </c>
      <c r="G4107">
        <v>4</v>
      </c>
      <c r="H4107">
        <v>4</v>
      </c>
      <c r="I4107">
        <v>0</v>
      </c>
      <c r="J4107" t="str">
        <v>Banglore</v>
      </c>
      <c r="K4107">
        <v>0</v>
      </c>
    </row>
    <row r="4108" spans="1:11" x14ac:dyDescent="0.25">
      <c r="A4108" t="str">
        <v>BioLegend</v>
      </c>
      <c r="B4108">
        <v>17432.8</v>
      </c>
      <c r="C4108" t="str">
        <v>EED120745</v>
      </c>
      <c r="D4108" s="6">
        <v>45968</v>
      </c>
      <c r="E4108" s="6">
        <v>45975</v>
      </c>
      <c r="F4108">
        <v>505836</v>
      </c>
      <c r="G4108">
        <v>1</v>
      </c>
      <c r="H4108">
        <v>1</v>
      </c>
      <c r="I4108">
        <v>0</v>
      </c>
      <c r="J4108" t="str">
        <v>Pune</v>
      </c>
      <c r="K4108">
        <v>0</v>
      </c>
    </row>
    <row r="4109" spans="1:11" x14ac:dyDescent="0.25">
      <c r="A4109" t="str">
        <v>BioLegend</v>
      </c>
      <c r="B4109">
        <v>19536</v>
      </c>
      <c r="C4109" t="str">
        <v>EED120745</v>
      </c>
      <c r="D4109" s="6">
        <v>45968</v>
      </c>
      <c r="E4109" s="6">
        <v>45975</v>
      </c>
      <c r="F4109">
        <v>626812</v>
      </c>
      <c r="G4109">
        <v>5</v>
      </c>
      <c r="H4109">
        <v>5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13200</v>
      </c>
      <c r="C4110" t="str">
        <v>EED120745</v>
      </c>
      <c r="D4110" s="6">
        <v>45968</v>
      </c>
      <c r="E4110" s="6">
        <v>45975</v>
      </c>
      <c r="F4110">
        <v>640934</v>
      </c>
      <c r="G4110">
        <v>1</v>
      </c>
      <c r="H4110">
        <v>1</v>
      </c>
      <c r="I4110">
        <v>0</v>
      </c>
      <c r="J4110" t="str">
        <v>Banglore</v>
      </c>
      <c r="K4110">
        <v>0</v>
      </c>
    </row>
    <row r="4111" spans="1:11" x14ac:dyDescent="0.25">
      <c r="A4111" t="str">
        <v>BioLegend</v>
      </c>
      <c r="B4111">
        <v>24763.199999999997</v>
      </c>
      <c r="C4111" t="str">
        <v>EED120745</v>
      </c>
      <c r="D4111" s="6">
        <v>45968</v>
      </c>
      <c r="E4111" s="6">
        <v>45975</v>
      </c>
      <c r="F4111">
        <v>901518</v>
      </c>
      <c r="G4111">
        <v>1</v>
      </c>
      <c r="H4111">
        <v>1</v>
      </c>
      <c r="I4111">
        <v>0</v>
      </c>
      <c r="J4111" t="str">
        <v>Telangana</v>
      </c>
      <c r="K4111">
        <v>0</v>
      </c>
    </row>
    <row r="4112" spans="1:11" x14ac:dyDescent="0.25">
      <c r="A4112" t="str">
        <v>Biolegend</v>
      </c>
      <c r="B4112">
        <v>5544</v>
      </c>
      <c r="C4112" t="str">
        <v>EED120656</v>
      </c>
      <c r="D4112" s="6">
        <v>45965</v>
      </c>
      <c r="E4112" s="6">
        <v>45975</v>
      </c>
      <c r="F4112">
        <v>100219</v>
      </c>
      <c r="G4112">
        <v>2</v>
      </c>
      <c r="H4112">
        <v>2</v>
      </c>
      <c r="I4112">
        <v>0</v>
      </c>
      <c r="J4112" t="str">
        <v>Faridabad</v>
      </c>
      <c r="K4112">
        <v>0</v>
      </c>
    </row>
    <row r="4113" spans="1:11" x14ac:dyDescent="0.25">
      <c r="A4113" t="str">
        <v>Biolegend</v>
      </c>
      <c r="B4113">
        <v>16878.400000000001</v>
      </c>
      <c r="C4113" t="str">
        <v>EED120656</v>
      </c>
      <c r="D4113" s="6">
        <v>45965</v>
      </c>
      <c r="E4113" s="6">
        <v>45975</v>
      </c>
      <c r="F4113">
        <v>100234</v>
      </c>
      <c r="G4113">
        <v>1</v>
      </c>
      <c r="H4113">
        <v>1</v>
      </c>
      <c r="I4113">
        <v>0</v>
      </c>
      <c r="J4113" t="str">
        <v>Faridabad</v>
      </c>
      <c r="K4113">
        <v>0</v>
      </c>
    </row>
    <row r="4114" spans="1:11" x14ac:dyDescent="0.25">
      <c r="A4114" t="str">
        <v>Biolegend</v>
      </c>
      <c r="B4114">
        <v>13358.400000000001</v>
      </c>
      <c r="C4114" t="str">
        <v>EED120656</v>
      </c>
      <c r="D4114" s="6">
        <v>45965</v>
      </c>
      <c r="E4114" s="6">
        <v>45975</v>
      </c>
      <c r="F4114">
        <v>100240</v>
      </c>
      <c r="G4114">
        <v>2</v>
      </c>
      <c r="H4114">
        <v>2</v>
      </c>
      <c r="I4114">
        <v>0</v>
      </c>
      <c r="J4114" t="str">
        <v>Bhopal</v>
      </c>
      <c r="K4114">
        <v>0</v>
      </c>
    </row>
    <row r="4115" spans="1:11" x14ac:dyDescent="0.25">
      <c r="A4115" t="str">
        <v>Biolegend</v>
      </c>
      <c r="B4115">
        <v>5913.6</v>
      </c>
      <c r="C4115" t="str">
        <v>EED120656</v>
      </c>
      <c r="D4115" s="6">
        <v>45965</v>
      </c>
      <c r="E4115" s="6">
        <v>45975</v>
      </c>
      <c r="F4115">
        <v>100287</v>
      </c>
      <c r="G4115">
        <v>1</v>
      </c>
      <c r="H4115">
        <v>1</v>
      </c>
      <c r="I4115">
        <v>0</v>
      </c>
      <c r="J4115" t="str">
        <v>Kolkata</v>
      </c>
      <c r="K4115">
        <v>0</v>
      </c>
    </row>
    <row r="4116" spans="1:11" x14ac:dyDescent="0.25">
      <c r="A4116" t="str">
        <v>Biolegend</v>
      </c>
      <c r="B4116">
        <v>3801.6000000000004</v>
      </c>
      <c r="C4116" t="str">
        <v>EED120656</v>
      </c>
      <c r="D4116" s="6">
        <v>45965</v>
      </c>
      <c r="E4116" s="6">
        <v>45975</v>
      </c>
      <c r="F4116">
        <v>100408</v>
      </c>
      <c r="G4116">
        <v>1</v>
      </c>
      <c r="H4116">
        <v>1</v>
      </c>
      <c r="I4116">
        <v>0</v>
      </c>
      <c r="J4116" t="str">
        <v>Faridabad</v>
      </c>
      <c r="K4116">
        <v>0</v>
      </c>
    </row>
    <row r="4117" spans="1:11" x14ac:dyDescent="0.25">
      <c r="A4117" t="str">
        <v>Biolegend</v>
      </c>
      <c r="B4117">
        <v>6969.6</v>
      </c>
      <c r="C4117" t="str">
        <v>EED120656</v>
      </c>
      <c r="D4117" s="6">
        <v>45965</v>
      </c>
      <c r="E4117" s="6">
        <v>45975</v>
      </c>
      <c r="F4117">
        <v>100412</v>
      </c>
      <c r="G4117">
        <v>4</v>
      </c>
      <c r="H4117">
        <v>4</v>
      </c>
      <c r="I4117">
        <v>0</v>
      </c>
      <c r="J4117" t="str">
        <v>Gujrat</v>
      </c>
      <c r="K4117">
        <v>0</v>
      </c>
    </row>
    <row r="4118" spans="1:11" x14ac:dyDescent="0.25">
      <c r="A4118" t="str">
        <v>Biolegend</v>
      </c>
      <c r="B4118">
        <v>4593.6000000000004</v>
      </c>
      <c r="C4118" t="str">
        <v>EED120656</v>
      </c>
      <c r="D4118" s="6">
        <v>45965</v>
      </c>
      <c r="E4118" s="6">
        <v>45975</v>
      </c>
      <c r="F4118">
        <v>100413</v>
      </c>
      <c r="G4118">
        <v>1</v>
      </c>
      <c r="H4118">
        <v>1</v>
      </c>
      <c r="I4118">
        <v>0</v>
      </c>
      <c r="J4118" t="str">
        <v>Faridabad</v>
      </c>
      <c r="K4118">
        <v>0</v>
      </c>
    </row>
    <row r="4119" spans="1:11" x14ac:dyDescent="0.25">
      <c r="A4119" t="str">
        <v>Biolegend</v>
      </c>
      <c r="B4119">
        <v>11352</v>
      </c>
      <c r="C4119" t="str">
        <v>EED120656</v>
      </c>
      <c r="D4119" s="6">
        <v>45965</v>
      </c>
      <c r="E4119" s="6">
        <v>45975</v>
      </c>
      <c r="F4119">
        <v>100414</v>
      </c>
      <c r="G4119">
        <v>1</v>
      </c>
      <c r="H4119">
        <v>1</v>
      </c>
      <c r="I4119">
        <v>0</v>
      </c>
      <c r="J4119" t="str">
        <v>Mumbai</v>
      </c>
      <c r="K4119">
        <v>0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>
        <v>45975</v>
      </c>
      <c r="F4120">
        <v>100422</v>
      </c>
      <c r="G4120">
        <v>1</v>
      </c>
      <c r="H4120">
        <v>1</v>
      </c>
      <c r="I4120">
        <v>0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11352</v>
      </c>
      <c r="C4121" t="str">
        <v>EED120656</v>
      </c>
      <c r="D4121" s="6">
        <v>45965</v>
      </c>
      <c r="E4121" s="6">
        <v>45975</v>
      </c>
      <c r="F4121">
        <v>100422</v>
      </c>
      <c r="G4121">
        <v>1</v>
      </c>
      <c r="H4121">
        <v>1</v>
      </c>
      <c r="I4121">
        <v>0</v>
      </c>
      <c r="J4121" t="str">
        <v>Pune</v>
      </c>
      <c r="K4121">
        <v>0</v>
      </c>
    </row>
    <row r="4122" spans="1:11" x14ac:dyDescent="0.25">
      <c r="A4122" t="str">
        <v>Biolegend</v>
      </c>
      <c r="B4122">
        <v>15206.399999999998</v>
      </c>
      <c r="C4122" t="str">
        <v>EED120656</v>
      </c>
      <c r="D4122" s="6">
        <v>45965</v>
      </c>
      <c r="E4122" s="6">
        <v>45975</v>
      </c>
      <c r="F4122">
        <v>100432</v>
      </c>
      <c r="G4122">
        <v>3</v>
      </c>
      <c r="H4122">
        <v>3</v>
      </c>
      <c r="I4122">
        <v>0</v>
      </c>
      <c r="J4122" t="str">
        <v>Faridabad</v>
      </c>
      <c r="K4122">
        <v>0</v>
      </c>
    </row>
    <row r="4123" spans="1:11" x14ac:dyDescent="0.25">
      <c r="A4123" t="str">
        <v>Biolegend</v>
      </c>
      <c r="B4123">
        <v>5227.2</v>
      </c>
      <c r="C4123" t="str">
        <v>EED120656</v>
      </c>
      <c r="D4123" s="6">
        <v>45965</v>
      </c>
      <c r="E4123" s="6">
        <v>45975</v>
      </c>
      <c r="F4123">
        <v>100510</v>
      </c>
      <c r="G4123">
        <v>1</v>
      </c>
      <c r="H4123">
        <v>1</v>
      </c>
      <c r="I4123">
        <v>0</v>
      </c>
      <c r="J4123" t="str">
        <v>Bhopal</v>
      </c>
      <c r="K4123">
        <v>0</v>
      </c>
    </row>
    <row r="4124" spans="1:11" x14ac:dyDescent="0.25">
      <c r="A4124" t="str">
        <v>Biolegend</v>
      </c>
      <c r="B4124">
        <v>24354</v>
      </c>
      <c r="C4124" t="str">
        <v>EED120656</v>
      </c>
      <c r="D4124" s="6">
        <v>45965</v>
      </c>
      <c r="E4124" s="6">
        <v>45975</v>
      </c>
      <c r="F4124">
        <v>100573</v>
      </c>
      <c r="G4124">
        <v>1</v>
      </c>
      <c r="H4124">
        <v>1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1742.4</v>
      </c>
      <c r="C4125" t="str">
        <v>EED120656</v>
      </c>
      <c r="D4125" s="6">
        <v>45965</v>
      </c>
      <c r="E4125" s="6">
        <v>45975</v>
      </c>
      <c r="F4125">
        <v>100711</v>
      </c>
      <c r="G4125">
        <v>1</v>
      </c>
      <c r="H4125">
        <v>1</v>
      </c>
      <c r="I4125">
        <v>0</v>
      </c>
      <c r="J4125" t="str">
        <v>Faridabad</v>
      </c>
      <c r="K4125">
        <v>0</v>
      </c>
    </row>
    <row r="4126" spans="1:11" x14ac:dyDescent="0.25">
      <c r="A4126" t="str">
        <v>Biolegend</v>
      </c>
      <c r="B4126">
        <v>11352</v>
      </c>
      <c r="C4126" t="str">
        <v>EED120656</v>
      </c>
      <c r="D4126" s="6">
        <v>45965</v>
      </c>
      <c r="E4126" s="6">
        <v>45975</v>
      </c>
      <c r="F4126">
        <v>100714</v>
      </c>
      <c r="G4126">
        <v>1</v>
      </c>
      <c r="H4126">
        <v>1</v>
      </c>
      <c r="I4126">
        <v>0</v>
      </c>
      <c r="J4126" t="str">
        <v>Faridabad</v>
      </c>
      <c r="K4126">
        <v>0</v>
      </c>
    </row>
    <row r="4127" spans="1:11" x14ac:dyDescent="0.25">
      <c r="A4127" t="str">
        <v>Biolegend</v>
      </c>
      <c r="B4127">
        <v>12874.400000000001</v>
      </c>
      <c r="C4127" t="str">
        <v>EED120656</v>
      </c>
      <c r="D4127" s="6">
        <v>45965</v>
      </c>
      <c r="E4127" s="6">
        <v>45975</v>
      </c>
      <c r="F4127">
        <v>100741</v>
      </c>
      <c r="G4127">
        <v>1</v>
      </c>
      <c r="H4127">
        <v>1</v>
      </c>
      <c r="I4127">
        <v>0</v>
      </c>
      <c r="J4127" t="str">
        <v>Pune</v>
      </c>
      <c r="K4127">
        <v>0</v>
      </c>
    </row>
    <row r="4128" spans="1:11" x14ac:dyDescent="0.25">
      <c r="A4128" t="str">
        <v>Biolegend</v>
      </c>
      <c r="B4128">
        <v>5544</v>
      </c>
      <c r="C4128" t="str">
        <v>EED120656</v>
      </c>
      <c r="D4128" s="6">
        <v>45965</v>
      </c>
      <c r="E4128" s="6">
        <v>45975</v>
      </c>
      <c r="F4128">
        <v>101212</v>
      </c>
      <c r="G4128">
        <v>1</v>
      </c>
      <c r="H4128">
        <v>1</v>
      </c>
      <c r="I4128">
        <v>0</v>
      </c>
      <c r="J4128" t="str">
        <v>Pune</v>
      </c>
      <c r="K4128">
        <v>0</v>
      </c>
    </row>
    <row r="4129" spans="1:11" x14ac:dyDescent="0.25">
      <c r="A4129" t="str">
        <v>Biolegend</v>
      </c>
      <c r="B4129">
        <v>5596.8</v>
      </c>
      <c r="C4129" t="str">
        <v>EED120656</v>
      </c>
      <c r="D4129" s="6">
        <v>45965</v>
      </c>
      <c r="E4129" s="6">
        <v>45975</v>
      </c>
      <c r="F4129">
        <v>101229</v>
      </c>
      <c r="G4129">
        <v>1</v>
      </c>
      <c r="H4129">
        <v>1</v>
      </c>
      <c r="I4129">
        <v>0</v>
      </c>
      <c r="J4129" t="str">
        <v>Kolkata</v>
      </c>
      <c r="K4129">
        <v>0</v>
      </c>
    </row>
    <row r="4130" spans="1:11" x14ac:dyDescent="0.25">
      <c r="A4130" t="str">
        <v>Biolegend</v>
      </c>
      <c r="B4130">
        <v>6652.7999999999993</v>
      </c>
      <c r="C4130" t="str">
        <v>EED120656</v>
      </c>
      <c r="D4130" s="6">
        <v>45965</v>
      </c>
      <c r="E4130" s="6">
        <v>45975</v>
      </c>
      <c r="F4130">
        <v>101255</v>
      </c>
      <c r="G4130">
        <v>1</v>
      </c>
      <c r="H4130">
        <v>1</v>
      </c>
      <c r="I4130">
        <v>0</v>
      </c>
      <c r="J4130" t="str">
        <v>Faridabad</v>
      </c>
      <c r="K4130">
        <v>0</v>
      </c>
    </row>
    <row r="4131" spans="1:11" x14ac:dyDescent="0.25">
      <c r="A4131" t="str">
        <v>Biolegend</v>
      </c>
      <c r="B4131">
        <v>16816.8</v>
      </c>
      <c r="C4131" t="str">
        <v>EED120656</v>
      </c>
      <c r="D4131" s="6">
        <v>45965</v>
      </c>
      <c r="E4131" s="6">
        <v>45975</v>
      </c>
      <c r="F4131">
        <v>101259</v>
      </c>
      <c r="G4131">
        <v>1</v>
      </c>
      <c r="H4131">
        <v>1</v>
      </c>
      <c r="I4131">
        <v>0</v>
      </c>
      <c r="J4131" t="str">
        <v>Chandigarh</v>
      </c>
      <c r="K4131">
        <v>0</v>
      </c>
    </row>
    <row r="4132" spans="1:11" x14ac:dyDescent="0.25">
      <c r="A4132" t="str">
        <v>Biolegend</v>
      </c>
      <c r="B4132">
        <v>15831.2</v>
      </c>
      <c r="C4132" t="str">
        <v>EED120656</v>
      </c>
      <c r="D4132" s="6">
        <v>45965</v>
      </c>
      <c r="E4132" s="6">
        <v>45975</v>
      </c>
      <c r="F4132">
        <v>101263</v>
      </c>
      <c r="G4132">
        <v>1</v>
      </c>
      <c r="H4132">
        <v>1</v>
      </c>
      <c r="I4132">
        <v>0</v>
      </c>
      <c r="J4132" t="str">
        <v>Faridabad</v>
      </c>
      <c r="K4132">
        <v>0</v>
      </c>
    </row>
    <row r="4133" spans="1:11" x14ac:dyDescent="0.25">
      <c r="A4133" t="str">
        <v>Biolegend</v>
      </c>
      <c r="B4133">
        <v>11352</v>
      </c>
      <c r="C4133" t="str">
        <v>EED120656</v>
      </c>
      <c r="D4133" s="6">
        <v>45965</v>
      </c>
      <c r="E4133" s="6">
        <v>45975</v>
      </c>
      <c r="F4133">
        <v>102022</v>
      </c>
      <c r="G4133">
        <v>1</v>
      </c>
      <c r="H4133">
        <v>1</v>
      </c>
      <c r="I4133">
        <v>0</v>
      </c>
      <c r="J4133" t="str">
        <v>Pune</v>
      </c>
      <c r="K4133">
        <v>0</v>
      </c>
    </row>
    <row r="4134" spans="1:11" x14ac:dyDescent="0.25">
      <c r="A4134" t="str">
        <v>Biolegend</v>
      </c>
      <c r="B4134">
        <v>13992</v>
      </c>
      <c r="C4134" t="str">
        <v>EED120656</v>
      </c>
      <c r="D4134" s="6">
        <v>45965</v>
      </c>
      <c r="E4134" s="6">
        <v>45975</v>
      </c>
      <c r="F4134">
        <v>103032</v>
      </c>
      <c r="G4134">
        <v>1</v>
      </c>
      <c r="H4134">
        <v>1</v>
      </c>
      <c r="I4134">
        <v>0</v>
      </c>
      <c r="J4134" t="str">
        <v>Pune</v>
      </c>
      <c r="K4134">
        <v>0</v>
      </c>
    </row>
    <row r="4135" spans="1:11" x14ac:dyDescent="0.25">
      <c r="A4135" t="str">
        <v>Biolegend</v>
      </c>
      <c r="B4135">
        <v>14907.2</v>
      </c>
      <c r="C4135" t="str">
        <v>EED120656</v>
      </c>
      <c r="D4135" s="6">
        <v>45965</v>
      </c>
      <c r="E4135" s="6">
        <v>45975</v>
      </c>
      <c r="F4135">
        <v>103134</v>
      </c>
      <c r="G4135">
        <v>1</v>
      </c>
      <c r="H4135">
        <v>1</v>
      </c>
      <c r="I4135">
        <v>0</v>
      </c>
      <c r="J4135" t="str">
        <v>Banglore</v>
      </c>
      <c r="K4135">
        <v>0</v>
      </c>
    </row>
    <row r="4136" spans="1:11" x14ac:dyDescent="0.25">
      <c r="A4136" t="str">
        <v>Biolegend</v>
      </c>
      <c r="B4136">
        <v>16816.8</v>
      </c>
      <c r="C4136" t="str">
        <v>EED120656</v>
      </c>
      <c r="D4136" s="6">
        <v>45965</v>
      </c>
      <c r="E4136" s="6">
        <v>45975</v>
      </c>
      <c r="F4136">
        <v>103149</v>
      </c>
      <c r="G4136">
        <v>1</v>
      </c>
      <c r="H4136">
        <v>1</v>
      </c>
      <c r="I4136">
        <v>0</v>
      </c>
      <c r="J4136" t="str">
        <v>Faridabad</v>
      </c>
      <c r="K4136">
        <v>0</v>
      </c>
    </row>
    <row r="4137" spans="1:11" x14ac:dyDescent="0.25">
      <c r="A4137" t="str">
        <v>Biolegend</v>
      </c>
      <c r="B4137">
        <v>16896</v>
      </c>
      <c r="C4137" t="str">
        <v>EED120656</v>
      </c>
      <c r="D4137" s="6">
        <v>45965</v>
      </c>
      <c r="E4137" s="6">
        <v>45975</v>
      </c>
      <c r="F4137">
        <v>103192</v>
      </c>
      <c r="G4137">
        <v>1</v>
      </c>
      <c r="H4137">
        <v>1</v>
      </c>
      <c r="I4137">
        <v>0</v>
      </c>
      <c r="J4137" t="str">
        <v>Pune</v>
      </c>
      <c r="K4137">
        <v>0</v>
      </c>
    </row>
    <row r="4138" spans="1:11" x14ac:dyDescent="0.25">
      <c r="A4138" t="str">
        <v>Biolegend</v>
      </c>
      <c r="B4138">
        <v>4382.3999999999996</v>
      </c>
      <c r="C4138" t="str">
        <v>EED120656</v>
      </c>
      <c r="D4138" s="6">
        <v>45965</v>
      </c>
      <c r="E4138" s="6">
        <v>45975</v>
      </c>
      <c r="F4138">
        <v>104505</v>
      </c>
      <c r="G4138">
        <v>1</v>
      </c>
      <c r="H4138">
        <v>1</v>
      </c>
      <c r="I4138">
        <v>0</v>
      </c>
      <c r="J4138" t="str">
        <v>Pune</v>
      </c>
      <c r="K4138">
        <v>0</v>
      </c>
    </row>
    <row r="4139" spans="1:11" x14ac:dyDescent="0.25">
      <c r="A4139" t="str">
        <v>Biolegend</v>
      </c>
      <c r="B4139">
        <v>12091.2</v>
      </c>
      <c r="C4139" t="str">
        <v>EED120656</v>
      </c>
      <c r="D4139" s="6">
        <v>45965</v>
      </c>
      <c r="E4139" s="6">
        <v>45975</v>
      </c>
      <c r="F4139">
        <v>104518</v>
      </c>
      <c r="G4139">
        <v>1</v>
      </c>
      <c r="H4139">
        <v>1</v>
      </c>
      <c r="I4139">
        <v>0</v>
      </c>
      <c r="J4139" t="str">
        <v>Mumbai</v>
      </c>
      <c r="K4139">
        <v>0</v>
      </c>
    </row>
    <row r="4140" spans="1:11" x14ac:dyDescent="0.25">
      <c r="A4140" t="str">
        <v>Biolegend</v>
      </c>
      <c r="B4140">
        <v>11888.8</v>
      </c>
      <c r="C4140" t="str">
        <v>EED120656</v>
      </c>
      <c r="D4140" s="6">
        <v>45965</v>
      </c>
      <c r="E4140" s="6">
        <v>45975</v>
      </c>
      <c r="F4140">
        <v>104527</v>
      </c>
      <c r="G4140">
        <v>1</v>
      </c>
      <c r="H4140">
        <v>1</v>
      </c>
      <c r="I4140">
        <v>0</v>
      </c>
      <c r="J4140" t="str">
        <v>Noida</v>
      </c>
      <c r="K4140">
        <v>0</v>
      </c>
    </row>
    <row r="4141" spans="1:11" x14ac:dyDescent="0.25">
      <c r="A4141" t="str">
        <v>Biolegend</v>
      </c>
      <c r="B4141">
        <v>20512.8</v>
      </c>
      <c r="C4141" t="str">
        <v>EED120656</v>
      </c>
      <c r="D4141" s="6">
        <v>45965</v>
      </c>
      <c r="E4141" s="6">
        <v>45975</v>
      </c>
      <c r="F4141">
        <v>104741</v>
      </c>
      <c r="G4141">
        <v>1</v>
      </c>
      <c r="H4141">
        <v>1</v>
      </c>
      <c r="I4141">
        <v>0</v>
      </c>
      <c r="J4141" t="str">
        <v>Faridabad</v>
      </c>
      <c r="K4141">
        <v>0</v>
      </c>
    </row>
    <row r="4142" spans="1:11" x14ac:dyDescent="0.25">
      <c r="A4142" t="str">
        <v>Biolegend</v>
      </c>
      <c r="B4142">
        <v>13305.599999999999</v>
      </c>
      <c r="C4142" t="str">
        <v>EED120656</v>
      </c>
      <c r="D4142" s="6">
        <v>45965</v>
      </c>
      <c r="E4142" s="6">
        <v>45975</v>
      </c>
      <c r="F4142">
        <v>105808</v>
      </c>
      <c r="G4142">
        <v>1</v>
      </c>
      <c r="H4142">
        <v>1</v>
      </c>
      <c r="I4142">
        <v>0</v>
      </c>
      <c r="J4142" t="str">
        <v>Gujrat</v>
      </c>
      <c r="K4142">
        <v>0</v>
      </c>
    </row>
    <row r="4143" spans="1:11" x14ac:dyDescent="0.25">
      <c r="A4143" t="str">
        <v>Biolegend</v>
      </c>
      <c r="B4143">
        <v>12566.400000000001</v>
      </c>
      <c r="C4143" t="str">
        <v>EED120656</v>
      </c>
      <c r="D4143" s="6">
        <v>45965</v>
      </c>
      <c r="E4143" s="6">
        <v>45975</v>
      </c>
      <c r="F4143">
        <v>106311</v>
      </c>
      <c r="G4143">
        <v>1</v>
      </c>
      <c r="H4143">
        <v>1</v>
      </c>
      <c r="I4143">
        <v>0</v>
      </c>
      <c r="J4143" t="str">
        <v>Pune</v>
      </c>
      <c r="K4143">
        <v>0</v>
      </c>
    </row>
    <row r="4144" spans="1:11" x14ac:dyDescent="0.25">
      <c r="A4144" t="str">
        <v>Biolegend</v>
      </c>
      <c r="B4144">
        <v>7761.6</v>
      </c>
      <c r="C4144" t="str">
        <v>EED120656</v>
      </c>
      <c r="D4144" s="6">
        <v>45965</v>
      </c>
      <c r="E4144" s="6">
        <v>45975</v>
      </c>
      <c r="F4144">
        <v>106317</v>
      </c>
      <c r="G4144">
        <v>1</v>
      </c>
      <c r="H4144">
        <v>1</v>
      </c>
      <c r="I4144">
        <v>0</v>
      </c>
      <c r="J4144" t="str">
        <v>Faridabad</v>
      </c>
      <c r="K4144">
        <v>0</v>
      </c>
    </row>
    <row r="4145" spans="1:11" x14ac:dyDescent="0.25">
      <c r="A4145" t="str">
        <v>Biolegend</v>
      </c>
      <c r="B4145">
        <v>4910.3999999999996</v>
      </c>
      <c r="C4145" t="str">
        <v>EED120656</v>
      </c>
      <c r="D4145" s="6">
        <v>45965</v>
      </c>
      <c r="E4145" s="6">
        <v>45975</v>
      </c>
      <c r="F4145">
        <v>108305</v>
      </c>
      <c r="G4145">
        <v>1</v>
      </c>
      <c r="H4145">
        <v>1</v>
      </c>
      <c r="I4145">
        <v>0</v>
      </c>
      <c r="J4145" t="str">
        <v>Bhopal</v>
      </c>
      <c r="K4145">
        <v>0</v>
      </c>
    </row>
    <row r="4146" spans="1:11" x14ac:dyDescent="0.25">
      <c r="A4146" t="str">
        <v>Biolegend</v>
      </c>
      <c r="B4146">
        <v>7180.7999999999993</v>
      </c>
      <c r="C4146" t="str">
        <v>EED120656</v>
      </c>
      <c r="D4146" s="6">
        <v>45965</v>
      </c>
      <c r="E4146" s="6">
        <v>45975</v>
      </c>
      <c r="F4146">
        <v>108455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20204.8</v>
      </c>
      <c r="C4147" t="str">
        <v>EED120656</v>
      </c>
      <c r="D4147" s="6">
        <v>45965</v>
      </c>
      <c r="E4147" s="6">
        <v>45975</v>
      </c>
      <c r="F4147">
        <v>108745</v>
      </c>
      <c r="G4147">
        <v>1</v>
      </c>
      <c r="H4147">
        <v>1</v>
      </c>
      <c r="I4147">
        <v>0</v>
      </c>
      <c r="J4147" t="str">
        <v>Faridabad</v>
      </c>
      <c r="K4147">
        <v>0</v>
      </c>
    </row>
    <row r="4148" spans="1:11" x14ac:dyDescent="0.25">
      <c r="A4148" t="str">
        <v>Biolegend</v>
      </c>
      <c r="B4148">
        <v>14476</v>
      </c>
      <c r="C4148" t="str">
        <v>EED120656</v>
      </c>
      <c r="D4148" s="6">
        <v>45965</v>
      </c>
      <c r="E4148" s="6">
        <v>45975</v>
      </c>
      <c r="F4148">
        <v>113705</v>
      </c>
      <c r="G4148">
        <v>2</v>
      </c>
      <c r="H4148">
        <v>2</v>
      </c>
      <c r="I4148">
        <v>0</v>
      </c>
      <c r="J4148" t="str">
        <v>Mumbai</v>
      </c>
      <c r="K4148">
        <v>0</v>
      </c>
    </row>
    <row r="4149" spans="1:11" x14ac:dyDescent="0.25">
      <c r="A4149" t="str">
        <v>Biolegend</v>
      </c>
      <c r="B4149">
        <v>7075.2000000000007</v>
      </c>
      <c r="C4149" t="str">
        <v>EED120656</v>
      </c>
      <c r="D4149" s="6">
        <v>45965</v>
      </c>
      <c r="E4149" s="6">
        <v>45975</v>
      </c>
      <c r="F4149">
        <v>115508</v>
      </c>
      <c r="G4149">
        <v>1</v>
      </c>
      <c r="H4149">
        <v>1</v>
      </c>
      <c r="I4149">
        <v>0</v>
      </c>
      <c r="J4149" t="str">
        <v>Faridabad</v>
      </c>
      <c r="K4149">
        <v>0</v>
      </c>
    </row>
    <row r="4150" spans="1:11" x14ac:dyDescent="0.25">
      <c r="A4150" t="str">
        <v>Biolegend</v>
      </c>
      <c r="B4150">
        <v>18664.8</v>
      </c>
      <c r="C4150" t="str">
        <v>EED120656</v>
      </c>
      <c r="D4150" s="6">
        <v>45965</v>
      </c>
      <c r="E4150" s="6">
        <v>45975</v>
      </c>
      <c r="F4150">
        <v>119725</v>
      </c>
      <c r="G4150">
        <v>1</v>
      </c>
      <c r="H4150">
        <v>1</v>
      </c>
      <c r="I4150">
        <v>0</v>
      </c>
      <c r="J4150" t="str">
        <v>Pune</v>
      </c>
      <c r="K4150">
        <v>0</v>
      </c>
    </row>
    <row r="4151" spans="1:11" x14ac:dyDescent="0.25">
      <c r="A4151" t="str">
        <v>Biolegend</v>
      </c>
      <c r="B4151">
        <v>5544</v>
      </c>
      <c r="C4151" t="str">
        <v>EED120656</v>
      </c>
      <c r="D4151" s="6">
        <v>45965</v>
      </c>
      <c r="E4151" s="6">
        <v>45975</v>
      </c>
      <c r="F4151">
        <v>123113</v>
      </c>
      <c r="G4151">
        <v>1</v>
      </c>
      <c r="H4151">
        <v>1</v>
      </c>
      <c r="I4151">
        <v>0</v>
      </c>
      <c r="J4151" t="str">
        <v>Faridabad</v>
      </c>
      <c r="K4151">
        <v>0</v>
      </c>
    </row>
    <row r="4152" spans="1:11" x14ac:dyDescent="0.25">
      <c r="A4152" t="str">
        <v>Biolegend</v>
      </c>
      <c r="B4152">
        <v>17987.2</v>
      </c>
      <c r="C4152" t="str">
        <v>EED120656</v>
      </c>
      <c r="D4152" s="6">
        <v>45965</v>
      </c>
      <c r="E4152" s="6">
        <v>45975</v>
      </c>
      <c r="F4152">
        <v>123171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13992</v>
      </c>
      <c r="C4153" t="str">
        <v>EED120656</v>
      </c>
      <c r="D4153" s="6">
        <v>45965</v>
      </c>
      <c r="E4153" s="6">
        <v>45975</v>
      </c>
      <c r="F4153">
        <v>125254</v>
      </c>
      <c r="G4153">
        <v>1</v>
      </c>
      <c r="H4153">
        <v>1</v>
      </c>
      <c r="I4153">
        <v>0</v>
      </c>
      <c r="J4153" t="str">
        <v>Pune</v>
      </c>
      <c r="K4153">
        <v>0</v>
      </c>
    </row>
    <row r="4154" spans="1:11" x14ac:dyDescent="0.25">
      <c r="A4154" t="str">
        <v>Biolegend</v>
      </c>
      <c r="B4154">
        <v>15584.8</v>
      </c>
      <c r="C4154" t="str">
        <v>EED120656</v>
      </c>
      <c r="D4154" s="6">
        <v>45965</v>
      </c>
      <c r="E4154" s="6">
        <v>45975</v>
      </c>
      <c r="F4154">
        <v>126631</v>
      </c>
      <c r="G4154">
        <v>2</v>
      </c>
      <c r="H4154">
        <v>2</v>
      </c>
      <c r="I4154">
        <v>0</v>
      </c>
      <c r="J4154" t="str">
        <v>Mumbai</v>
      </c>
      <c r="K4154">
        <v>0</v>
      </c>
    </row>
    <row r="4155" spans="1:11" x14ac:dyDescent="0.25">
      <c r="A4155" t="str">
        <v>Biolegend</v>
      </c>
      <c r="B4155">
        <v>7075.2000000000007</v>
      </c>
      <c r="C4155" t="str">
        <v>EED120656</v>
      </c>
      <c r="D4155" s="6">
        <v>45965</v>
      </c>
      <c r="E4155" s="6">
        <v>45975</v>
      </c>
      <c r="F4155">
        <v>127607</v>
      </c>
      <c r="G4155">
        <v>1</v>
      </c>
      <c r="H4155">
        <v>1</v>
      </c>
      <c r="I4155">
        <v>0</v>
      </c>
      <c r="J4155" t="str">
        <v>Kolkata</v>
      </c>
      <c r="K4155">
        <v>0</v>
      </c>
    </row>
    <row r="4156" spans="1:11" x14ac:dyDescent="0.25">
      <c r="A4156" t="str">
        <v>Biolegend</v>
      </c>
      <c r="B4156">
        <v>16139.2</v>
      </c>
      <c r="C4156" t="str">
        <v>EED120656</v>
      </c>
      <c r="D4156" s="6">
        <v>45965</v>
      </c>
      <c r="E4156" s="6">
        <v>45975</v>
      </c>
      <c r="F4156">
        <v>127639</v>
      </c>
      <c r="G4156">
        <v>1</v>
      </c>
      <c r="H4156">
        <v>1</v>
      </c>
      <c r="I4156">
        <v>0</v>
      </c>
      <c r="J4156" t="str">
        <v>Pune</v>
      </c>
      <c r="K4156">
        <v>0</v>
      </c>
    </row>
    <row r="4157" spans="1:11" x14ac:dyDescent="0.25">
      <c r="A4157" t="str">
        <v>Biolegend</v>
      </c>
      <c r="B4157">
        <v>4699.2</v>
      </c>
      <c r="C4157" t="str">
        <v>EED120656</v>
      </c>
      <c r="D4157" s="6">
        <v>45965</v>
      </c>
      <c r="E4157" s="6">
        <v>45975</v>
      </c>
      <c r="F4157">
        <v>128005</v>
      </c>
      <c r="G4157">
        <v>1</v>
      </c>
      <c r="H4157">
        <v>1</v>
      </c>
      <c r="I4157">
        <v>0</v>
      </c>
      <c r="J4157" t="str">
        <v>Kolkata</v>
      </c>
      <c r="K4157">
        <v>0</v>
      </c>
    </row>
    <row r="4158" spans="1:11" x14ac:dyDescent="0.25">
      <c r="A4158" t="str">
        <v>Biolegend</v>
      </c>
      <c r="B4158">
        <v>17987.2</v>
      </c>
      <c r="C4158" t="str">
        <v>EED120656</v>
      </c>
      <c r="D4158" s="6">
        <v>45965</v>
      </c>
      <c r="E4158" s="6">
        <v>45975</v>
      </c>
      <c r="F4158">
        <v>135220</v>
      </c>
      <c r="G4158">
        <v>1</v>
      </c>
      <c r="H4158">
        <v>1</v>
      </c>
      <c r="I4158">
        <v>0</v>
      </c>
      <c r="J4158" t="str">
        <v>Faridabad</v>
      </c>
      <c r="K4158">
        <v>0</v>
      </c>
    </row>
    <row r="4159" spans="1:11" x14ac:dyDescent="0.25">
      <c r="A4159" t="str">
        <v>Biolegend</v>
      </c>
      <c r="B4159">
        <v>19800</v>
      </c>
      <c r="C4159" t="str">
        <v>EED120656</v>
      </c>
      <c r="D4159" s="6">
        <v>45965</v>
      </c>
      <c r="E4159" s="6">
        <v>45975</v>
      </c>
      <c r="F4159">
        <v>135252</v>
      </c>
      <c r="G4159">
        <v>1</v>
      </c>
      <c r="H4159">
        <v>1</v>
      </c>
      <c r="I4159">
        <v>0</v>
      </c>
      <c r="J4159" t="str">
        <v>Pune</v>
      </c>
      <c r="K4159">
        <v>0</v>
      </c>
    </row>
    <row r="4160" spans="1:11" x14ac:dyDescent="0.25">
      <c r="A4160" t="str">
        <v>Biolegend</v>
      </c>
      <c r="B4160">
        <v>15787.2</v>
      </c>
      <c r="C4160" t="str">
        <v>EED120656</v>
      </c>
      <c r="D4160" s="6">
        <v>45965</v>
      </c>
      <c r="E4160" s="6">
        <v>45975</v>
      </c>
      <c r="F4160">
        <v>141706</v>
      </c>
      <c r="G4160">
        <v>1</v>
      </c>
      <c r="H4160">
        <v>1</v>
      </c>
      <c r="I4160">
        <v>0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15470.400000000001</v>
      </c>
      <c r="C4161" t="str">
        <v>EED120656</v>
      </c>
      <c r="D4161" s="6">
        <v>45965</v>
      </c>
      <c r="E4161" s="6">
        <v>45975</v>
      </c>
      <c r="F4161">
        <v>141734</v>
      </c>
      <c r="G4161">
        <v>1</v>
      </c>
      <c r="H4161">
        <v>1</v>
      </c>
      <c r="I4161">
        <v>0</v>
      </c>
      <c r="J4161" t="str">
        <v>Pune</v>
      </c>
      <c r="K4161">
        <v>0</v>
      </c>
    </row>
    <row r="4162" spans="1:11" x14ac:dyDescent="0.25">
      <c r="A4162" t="str">
        <v>Biolegend</v>
      </c>
      <c r="B4162">
        <v>16139.2</v>
      </c>
      <c r="C4162" t="str">
        <v>EED120656</v>
      </c>
      <c r="D4162" s="6">
        <v>45965</v>
      </c>
      <c r="E4162" s="6">
        <v>45975</v>
      </c>
      <c r="F4162">
        <v>142521</v>
      </c>
      <c r="G4162">
        <v>2</v>
      </c>
      <c r="H4162">
        <v>2</v>
      </c>
      <c r="I4162">
        <v>0</v>
      </c>
      <c r="J4162" t="str">
        <v>Mumbai</v>
      </c>
      <c r="K4162">
        <v>0</v>
      </c>
    </row>
    <row r="4163" spans="1:11" x14ac:dyDescent="0.25">
      <c r="A4163" t="str">
        <v>Biolegend</v>
      </c>
      <c r="B4163">
        <v>7761.6</v>
      </c>
      <c r="C4163" t="str">
        <v>EED120656</v>
      </c>
      <c r="D4163" s="6">
        <v>45965</v>
      </c>
      <c r="E4163" s="6">
        <v>45975</v>
      </c>
      <c r="F4163">
        <v>145311</v>
      </c>
      <c r="G4163">
        <v>1</v>
      </c>
      <c r="H4163">
        <v>1</v>
      </c>
      <c r="I4163">
        <v>0</v>
      </c>
      <c r="J4163" t="str">
        <v>Faridabad</v>
      </c>
      <c r="K4163">
        <v>0</v>
      </c>
    </row>
    <row r="4164" spans="1:11" x14ac:dyDescent="0.25">
      <c r="A4164" t="str">
        <v>Biolegend</v>
      </c>
      <c r="B4164">
        <v>9662.4</v>
      </c>
      <c r="C4164" t="str">
        <v>EED120656</v>
      </c>
      <c r="D4164" s="6">
        <v>45965</v>
      </c>
      <c r="E4164" s="6">
        <v>45975</v>
      </c>
      <c r="F4164">
        <v>152404</v>
      </c>
      <c r="G4164">
        <v>2</v>
      </c>
      <c r="H4164">
        <v>2</v>
      </c>
      <c r="I4164">
        <v>0</v>
      </c>
      <c r="J4164" t="str">
        <v>Bhopal</v>
      </c>
      <c r="K4164">
        <v>0</v>
      </c>
    </row>
    <row r="4165" spans="1:11" x14ac:dyDescent="0.25">
      <c r="A4165" t="str">
        <v>Biolegend</v>
      </c>
      <c r="B4165">
        <v>9028.7999999999993</v>
      </c>
      <c r="C4165" t="str">
        <v>EED120656</v>
      </c>
      <c r="D4165" s="6">
        <v>45965</v>
      </c>
      <c r="E4165" s="6">
        <v>45975</v>
      </c>
      <c r="F4165">
        <v>154317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18585.599999999999</v>
      </c>
      <c r="C4166" t="str">
        <v>EED120656</v>
      </c>
      <c r="D4166" s="6">
        <v>45965</v>
      </c>
      <c r="E4166" s="6">
        <v>45975</v>
      </c>
      <c r="F4166">
        <v>155520</v>
      </c>
      <c r="G4166">
        <v>1</v>
      </c>
      <c r="H4166">
        <v>1</v>
      </c>
      <c r="I4166">
        <v>0</v>
      </c>
      <c r="J4166" t="str">
        <v>Faridabad</v>
      </c>
      <c r="K4166">
        <v>0</v>
      </c>
    </row>
    <row r="4167" spans="1:11" x14ac:dyDescent="0.25">
      <c r="A4167" t="str">
        <v>Biolegend</v>
      </c>
      <c r="B4167">
        <v>14572.8</v>
      </c>
      <c r="C4167" t="str">
        <v>EED120656</v>
      </c>
      <c r="D4167" s="6">
        <v>45965</v>
      </c>
      <c r="E4167" s="6">
        <v>45975</v>
      </c>
      <c r="F4167">
        <v>156604</v>
      </c>
      <c r="G4167">
        <v>1</v>
      </c>
      <c r="H4167">
        <v>1</v>
      </c>
      <c r="I4167">
        <v>0</v>
      </c>
      <c r="J4167" t="str">
        <v>Pune</v>
      </c>
      <c r="K4167">
        <v>0</v>
      </c>
    </row>
    <row r="4168" spans="1:11" x14ac:dyDescent="0.25">
      <c r="A4168" t="str">
        <v>Biolegend</v>
      </c>
      <c r="B4168">
        <v>14572.8</v>
      </c>
      <c r="C4168" t="str">
        <v>EED120656</v>
      </c>
      <c r="D4168" s="6">
        <v>45965</v>
      </c>
      <c r="E4168" s="6">
        <v>45975</v>
      </c>
      <c r="F4168">
        <v>156604</v>
      </c>
      <c r="G4168">
        <v>4</v>
      </c>
      <c r="H4168">
        <v>4</v>
      </c>
      <c r="I4168">
        <v>0</v>
      </c>
      <c r="J4168" t="str">
        <v>Banglore</v>
      </c>
      <c r="K4168">
        <v>0</v>
      </c>
    </row>
    <row r="4169" spans="1:11" x14ac:dyDescent="0.25">
      <c r="A4169" t="str">
        <v>Biolegend</v>
      </c>
      <c r="B4169">
        <v>1584</v>
      </c>
      <c r="C4169" t="str">
        <v>EED120656</v>
      </c>
      <c r="D4169" s="6">
        <v>45965</v>
      </c>
      <c r="E4169" s="6">
        <v>45975</v>
      </c>
      <c r="F4169">
        <v>157213</v>
      </c>
      <c r="G4169">
        <v>1</v>
      </c>
      <c r="H4169">
        <v>1</v>
      </c>
      <c r="I4169">
        <v>0</v>
      </c>
      <c r="J4169" t="str">
        <v>Kolkata</v>
      </c>
      <c r="K4169">
        <v>0</v>
      </c>
    </row>
    <row r="4170" spans="1:11" x14ac:dyDescent="0.25">
      <c r="A4170" t="str">
        <v>Biolegend</v>
      </c>
      <c r="B4170">
        <v>9768</v>
      </c>
      <c r="C4170" t="str">
        <v>EED120656</v>
      </c>
      <c r="D4170" s="6">
        <v>45965</v>
      </c>
      <c r="E4170" s="6">
        <v>45975</v>
      </c>
      <c r="F4170">
        <v>161218</v>
      </c>
      <c r="G4170">
        <v>1</v>
      </c>
      <c r="H4170">
        <v>1</v>
      </c>
      <c r="I4170">
        <v>0</v>
      </c>
      <c r="J4170" t="str">
        <v>Faridabad</v>
      </c>
      <c r="K4170">
        <v>0</v>
      </c>
    </row>
    <row r="4171" spans="1:11" x14ac:dyDescent="0.25">
      <c r="A4171" t="str">
        <v>Biolegend</v>
      </c>
      <c r="B4171">
        <v>1636.8000000000002</v>
      </c>
      <c r="C4171" t="str">
        <v>EED120656</v>
      </c>
      <c r="D4171" s="6">
        <v>45965</v>
      </c>
      <c r="E4171" s="6">
        <v>45975</v>
      </c>
      <c r="F4171">
        <v>162303</v>
      </c>
      <c r="G4171">
        <v>1</v>
      </c>
      <c r="H4171">
        <v>1</v>
      </c>
      <c r="I4171">
        <v>0</v>
      </c>
      <c r="J4171" t="str">
        <v>Kolkata</v>
      </c>
      <c r="K4171">
        <v>0</v>
      </c>
    </row>
    <row r="4172" spans="1:11" x14ac:dyDescent="0.25">
      <c r="A4172" t="str">
        <v>Biolegend</v>
      </c>
      <c r="B4172">
        <v>15576</v>
      </c>
      <c r="C4172" t="str">
        <v>EED120656</v>
      </c>
      <c r="D4172" s="6">
        <v>45965</v>
      </c>
      <c r="E4172" s="6">
        <v>45975</v>
      </c>
      <c r="F4172">
        <v>165804</v>
      </c>
      <c r="G4172">
        <v>1</v>
      </c>
      <c r="H4172">
        <v>1</v>
      </c>
      <c r="I4172">
        <v>0</v>
      </c>
      <c r="J4172" t="str">
        <v>Pune</v>
      </c>
      <c r="K4172">
        <v>0</v>
      </c>
    </row>
    <row r="4173" spans="1:11" x14ac:dyDescent="0.25">
      <c r="A4173" t="str">
        <v>Biolegend</v>
      </c>
      <c r="B4173">
        <v>334950</v>
      </c>
      <c r="C4173" t="str">
        <v>EED120656</v>
      </c>
      <c r="D4173" s="6">
        <v>45965</v>
      </c>
      <c r="E4173" s="6">
        <v>45975</v>
      </c>
      <c r="F4173">
        <v>199902</v>
      </c>
      <c r="G4173">
        <v>1</v>
      </c>
      <c r="H4173">
        <v>1</v>
      </c>
      <c r="I4173">
        <v>0</v>
      </c>
      <c r="J4173" t="str">
        <v>Faridabad</v>
      </c>
      <c r="K4173">
        <v>0</v>
      </c>
    </row>
    <row r="4174" spans="1:11" x14ac:dyDescent="0.25">
      <c r="A4174" t="str">
        <v>Biolegend</v>
      </c>
      <c r="B4174">
        <v>29568</v>
      </c>
      <c r="C4174" t="str">
        <v>EED120656</v>
      </c>
      <c r="D4174" s="6">
        <v>45965</v>
      </c>
      <c r="E4174" s="6">
        <v>45975</v>
      </c>
      <c r="F4174">
        <v>285011</v>
      </c>
      <c r="G4174">
        <v>1</v>
      </c>
      <c r="H4174">
        <v>1</v>
      </c>
      <c r="I4174">
        <v>0</v>
      </c>
      <c r="J4174" t="str">
        <v>Pune</v>
      </c>
      <c r="K4174">
        <v>0</v>
      </c>
    </row>
    <row r="4175" spans="1:11" x14ac:dyDescent="0.25">
      <c r="A4175" t="str">
        <v>Biolegend</v>
      </c>
      <c r="B4175">
        <v>23469.599999999999</v>
      </c>
      <c r="C4175" t="str">
        <v>EED120656</v>
      </c>
      <c r="D4175" s="6">
        <v>45965</v>
      </c>
      <c r="E4175" s="6">
        <v>45975</v>
      </c>
      <c r="F4175">
        <v>300434</v>
      </c>
      <c r="G4175">
        <v>1</v>
      </c>
      <c r="H4175">
        <v>1</v>
      </c>
      <c r="I4175">
        <v>0</v>
      </c>
      <c r="J4175" t="str">
        <v>Delhi</v>
      </c>
      <c r="K4175">
        <v>0</v>
      </c>
    </row>
    <row r="4176" spans="1:11" x14ac:dyDescent="0.25">
      <c r="A4176" t="str">
        <v>Biolegend</v>
      </c>
      <c r="B4176">
        <v>15417.599999999999</v>
      </c>
      <c r="C4176" t="str">
        <v>EED120656</v>
      </c>
      <c r="D4176" s="6">
        <v>45965</v>
      </c>
      <c r="E4176" s="6">
        <v>45975</v>
      </c>
      <c r="F4176">
        <v>300512</v>
      </c>
      <c r="G4176">
        <v>1</v>
      </c>
      <c r="H4176">
        <v>1</v>
      </c>
      <c r="I4176">
        <v>0</v>
      </c>
      <c r="J4176" t="str">
        <v>Hyderabad</v>
      </c>
      <c r="K4176">
        <v>0</v>
      </c>
    </row>
    <row r="4177" spans="1:11" x14ac:dyDescent="0.25">
      <c r="A4177" t="str">
        <v>Biolegend</v>
      </c>
      <c r="B4177">
        <v>16579.2</v>
      </c>
      <c r="C4177" t="str">
        <v>EED120656</v>
      </c>
      <c r="D4177" s="6">
        <v>45965</v>
      </c>
      <c r="E4177" s="6">
        <v>45975</v>
      </c>
      <c r="F4177">
        <v>300560</v>
      </c>
      <c r="G4177">
        <v>1</v>
      </c>
      <c r="H4177">
        <v>1</v>
      </c>
      <c r="I4177">
        <v>0</v>
      </c>
      <c r="J4177" t="str">
        <v>Delhi</v>
      </c>
      <c r="K4177">
        <v>0</v>
      </c>
    </row>
    <row r="4178" spans="1:11" x14ac:dyDescent="0.25">
      <c r="A4178" t="str">
        <v>Biolegend</v>
      </c>
      <c r="B4178">
        <v>3432</v>
      </c>
      <c r="C4178" t="str">
        <v>EED120656</v>
      </c>
      <c r="D4178" s="6">
        <v>45965</v>
      </c>
      <c r="E4178" s="6">
        <v>45975</v>
      </c>
      <c r="F4178">
        <v>301807</v>
      </c>
      <c r="G4178">
        <v>1</v>
      </c>
      <c r="H4178">
        <v>1</v>
      </c>
      <c r="I4178">
        <v>0</v>
      </c>
      <c r="J4178" t="str">
        <v>Chandigarh</v>
      </c>
      <c r="K4178">
        <v>0</v>
      </c>
    </row>
    <row r="4179" spans="1:11" x14ac:dyDescent="0.25">
      <c r="A4179" t="str">
        <v>Biolegend</v>
      </c>
      <c r="B4179">
        <v>7128</v>
      </c>
      <c r="C4179" t="str">
        <v>EED120656</v>
      </c>
      <c r="D4179" s="6">
        <v>45965</v>
      </c>
      <c r="E4179" s="6">
        <v>45975</v>
      </c>
      <c r="F4179">
        <v>301808</v>
      </c>
      <c r="G4179">
        <v>1</v>
      </c>
      <c r="H4179">
        <v>1</v>
      </c>
      <c r="I4179">
        <v>0</v>
      </c>
      <c r="J4179" t="str">
        <v>Banglore</v>
      </c>
      <c r="K4179">
        <v>0</v>
      </c>
    </row>
    <row r="4180" spans="1:11" x14ac:dyDescent="0.25">
      <c r="A4180" t="str">
        <v>Biolegend</v>
      </c>
      <c r="B4180">
        <v>24763.199999999997</v>
      </c>
      <c r="C4180" t="str">
        <v>EED120656</v>
      </c>
      <c r="D4180" s="6">
        <v>45965</v>
      </c>
      <c r="E4180" s="6">
        <v>45975</v>
      </c>
      <c r="F4180">
        <v>301830</v>
      </c>
      <c r="G4180">
        <v>1</v>
      </c>
      <c r="H4180">
        <v>1</v>
      </c>
      <c r="I4180">
        <v>0</v>
      </c>
      <c r="J4180" t="str">
        <v>Hyderabad</v>
      </c>
      <c r="K4180">
        <v>0</v>
      </c>
    </row>
    <row r="4181" spans="1:11" x14ac:dyDescent="0.25">
      <c r="A4181" t="str">
        <v>Biolegend</v>
      </c>
      <c r="B4181">
        <v>5544</v>
      </c>
      <c r="C4181" t="str">
        <v>EED120656</v>
      </c>
      <c r="D4181" s="6">
        <v>45965</v>
      </c>
      <c r="E4181" s="6">
        <v>45975</v>
      </c>
      <c r="F4181">
        <v>302212</v>
      </c>
      <c r="G4181">
        <v>1</v>
      </c>
      <c r="H4181">
        <v>1</v>
      </c>
      <c r="I4181">
        <v>0</v>
      </c>
      <c r="J4181" t="str">
        <v>Hyderabad</v>
      </c>
      <c r="K4181">
        <v>0</v>
      </c>
    </row>
    <row r="4182" spans="1:11" x14ac:dyDescent="0.25">
      <c r="A4182" t="str">
        <v>Biolegend</v>
      </c>
      <c r="B4182">
        <v>7867.2000000000007</v>
      </c>
      <c r="C4182" t="str">
        <v>EED120656</v>
      </c>
      <c r="D4182" s="6">
        <v>45965</v>
      </c>
      <c r="E4182" s="6">
        <v>45975</v>
      </c>
      <c r="F4182">
        <v>302306</v>
      </c>
      <c r="G4182">
        <v>1</v>
      </c>
      <c r="H4182">
        <v>1</v>
      </c>
      <c r="I4182">
        <v>0</v>
      </c>
      <c r="J4182" t="str">
        <v>Hyderabad</v>
      </c>
      <c r="K4182">
        <v>0</v>
      </c>
    </row>
    <row r="4183" spans="1:11" x14ac:dyDescent="0.25">
      <c r="A4183" t="str">
        <v>Biolegend</v>
      </c>
      <c r="B4183">
        <v>26118.400000000001</v>
      </c>
      <c r="C4183" t="str">
        <v>EED120656</v>
      </c>
      <c r="D4183" s="6">
        <v>45965</v>
      </c>
      <c r="E4183" s="6">
        <v>45975</v>
      </c>
      <c r="F4183">
        <v>302828</v>
      </c>
      <c r="G4183">
        <v>2</v>
      </c>
      <c r="H4183">
        <v>2</v>
      </c>
      <c r="I4183">
        <v>0</v>
      </c>
      <c r="J4183" t="str">
        <v>Banglore</v>
      </c>
      <c r="K4183">
        <v>0</v>
      </c>
    </row>
    <row r="4184" spans="1:11" x14ac:dyDescent="0.25">
      <c r="A4184" t="str">
        <v>Biolegend</v>
      </c>
      <c r="B4184">
        <v>13992</v>
      </c>
      <c r="C4184" t="str">
        <v>EED120656</v>
      </c>
      <c r="D4184" s="6">
        <v>45965</v>
      </c>
      <c r="E4184" s="6">
        <v>45975</v>
      </c>
      <c r="F4184">
        <v>302920</v>
      </c>
      <c r="G4184">
        <v>2</v>
      </c>
      <c r="H4184">
        <v>2</v>
      </c>
      <c r="I4184">
        <v>0</v>
      </c>
      <c r="J4184" t="str">
        <v>Banglore</v>
      </c>
      <c r="K4184">
        <v>0</v>
      </c>
    </row>
    <row r="4185" spans="1:11" x14ac:dyDescent="0.25">
      <c r="A4185" t="str">
        <v>Biolegend</v>
      </c>
      <c r="B4185">
        <v>3801.6000000000004</v>
      </c>
      <c r="C4185" t="str">
        <v>EED120656</v>
      </c>
      <c r="D4185" s="6">
        <v>45965</v>
      </c>
      <c r="E4185" s="6">
        <v>45975</v>
      </c>
      <c r="F4185">
        <v>304006</v>
      </c>
      <c r="G4185">
        <v>2</v>
      </c>
      <c r="H4185">
        <v>2</v>
      </c>
      <c r="I4185">
        <v>0</v>
      </c>
      <c r="J4185" t="str">
        <v>Chandigarh</v>
      </c>
      <c r="K4185">
        <v>0</v>
      </c>
    </row>
    <row r="4186" spans="1:11" x14ac:dyDescent="0.25">
      <c r="A4186" t="str">
        <v>Biolegend</v>
      </c>
      <c r="B4186">
        <v>3484.8</v>
      </c>
      <c r="C4186" t="str">
        <v>EED120656</v>
      </c>
      <c r="D4186" s="6">
        <v>45965</v>
      </c>
      <c r="E4186" s="6">
        <v>45975</v>
      </c>
      <c r="F4186">
        <v>304008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15417.599999999999</v>
      </c>
      <c r="C4187" t="str">
        <v>EED120656</v>
      </c>
      <c r="D4187" s="6">
        <v>45965</v>
      </c>
      <c r="E4187" s="6">
        <v>45975</v>
      </c>
      <c r="F4187">
        <v>304014</v>
      </c>
      <c r="G4187">
        <v>2</v>
      </c>
      <c r="H4187">
        <v>2</v>
      </c>
      <c r="I4187">
        <v>0</v>
      </c>
      <c r="J4187" t="str">
        <v>Banglore</v>
      </c>
      <c r="K4187">
        <v>0</v>
      </c>
    </row>
    <row r="4188" spans="1:11" x14ac:dyDescent="0.25">
      <c r="A4188" t="str">
        <v>Biolegend</v>
      </c>
      <c r="B4188">
        <v>13992</v>
      </c>
      <c r="C4188" t="str">
        <v>EED120656</v>
      </c>
      <c r="D4188" s="6">
        <v>45965</v>
      </c>
      <c r="E4188" s="6">
        <v>45975</v>
      </c>
      <c r="F4188">
        <v>304120</v>
      </c>
      <c r="G4188">
        <v>1</v>
      </c>
      <c r="H4188">
        <v>1</v>
      </c>
      <c r="I4188">
        <v>0</v>
      </c>
      <c r="J4188" t="str">
        <v>Delhi</v>
      </c>
      <c r="K4188">
        <v>0</v>
      </c>
    </row>
    <row r="4189" spans="1:11" x14ac:dyDescent="0.25">
      <c r="A4189" t="str">
        <v>Biolegend</v>
      </c>
      <c r="B4189">
        <v>10841.6</v>
      </c>
      <c r="C4189" t="str">
        <v>EED120656</v>
      </c>
      <c r="D4189" s="6">
        <v>45965</v>
      </c>
      <c r="E4189" s="6">
        <v>45975</v>
      </c>
      <c r="F4189">
        <v>304141</v>
      </c>
      <c r="G4189">
        <v>1</v>
      </c>
      <c r="H4189">
        <v>1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13992</v>
      </c>
      <c r="C4190" t="str">
        <v>EED120656</v>
      </c>
      <c r="D4190" s="6">
        <v>45965</v>
      </c>
      <c r="E4190" s="6">
        <v>45975</v>
      </c>
      <c r="F4190">
        <v>304154</v>
      </c>
      <c r="G4190">
        <v>1</v>
      </c>
      <c r="H4190">
        <v>1</v>
      </c>
      <c r="I4190">
        <v>0</v>
      </c>
      <c r="J4190" t="str">
        <v>Delhi</v>
      </c>
      <c r="K4190">
        <v>0</v>
      </c>
    </row>
    <row r="4191" spans="1:11" x14ac:dyDescent="0.25">
      <c r="A4191" t="str">
        <v>Biolegend</v>
      </c>
      <c r="B4191">
        <v>14678.400000000001</v>
      </c>
      <c r="C4191" t="str">
        <v>EED120656</v>
      </c>
      <c r="D4191" s="6">
        <v>45965</v>
      </c>
      <c r="E4191" s="6">
        <v>45975</v>
      </c>
      <c r="F4191">
        <v>304822</v>
      </c>
      <c r="G4191">
        <v>2</v>
      </c>
      <c r="H4191">
        <v>2</v>
      </c>
      <c r="I4191">
        <v>0</v>
      </c>
      <c r="J4191" t="str">
        <v>Banglore</v>
      </c>
      <c r="K4191">
        <v>0</v>
      </c>
    </row>
    <row r="4192" spans="1:11" x14ac:dyDescent="0.25">
      <c r="A4192" t="str">
        <v>Biolegend</v>
      </c>
      <c r="B4192">
        <v>26796</v>
      </c>
      <c r="C4192" t="str">
        <v>EED120656</v>
      </c>
      <c r="D4192" s="6">
        <v>45965</v>
      </c>
      <c r="E4192" s="6">
        <v>45975</v>
      </c>
      <c r="F4192">
        <v>305054</v>
      </c>
      <c r="G4192">
        <v>1</v>
      </c>
      <c r="H4192">
        <v>1</v>
      </c>
      <c r="I4192">
        <v>0</v>
      </c>
      <c r="J4192" t="str">
        <v>Hyderabad</v>
      </c>
      <c r="K4192">
        <v>0</v>
      </c>
    </row>
    <row r="4193" spans="1:11" x14ac:dyDescent="0.25">
      <c r="A4193" t="str">
        <v>Biolegend</v>
      </c>
      <c r="B4193">
        <v>5280</v>
      </c>
      <c r="C4193" t="str">
        <v>EED120656</v>
      </c>
      <c r="D4193" s="6">
        <v>45965</v>
      </c>
      <c r="E4193" s="6">
        <v>45975</v>
      </c>
      <c r="F4193">
        <v>307619</v>
      </c>
      <c r="G4193">
        <v>1</v>
      </c>
      <c r="H4193">
        <v>1</v>
      </c>
      <c r="I4193">
        <v>0</v>
      </c>
      <c r="J4193" t="str">
        <v>Delhi</v>
      </c>
      <c r="K4193">
        <v>0</v>
      </c>
    </row>
    <row r="4194" spans="1:11" x14ac:dyDescent="0.25">
      <c r="A4194" t="str">
        <v>Biolegend</v>
      </c>
      <c r="B4194">
        <v>12672</v>
      </c>
      <c r="C4194" t="str">
        <v>EED120656</v>
      </c>
      <c r="D4194" s="6">
        <v>45965</v>
      </c>
      <c r="E4194" s="6">
        <v>45975</v>
      </c>
      <c r="F4194">
        <v>307620</v>
      </c>
      <c r="G4194">
        <v>2</v>
      </c>
      <c r="H4194">
        <v>2</v>
      </c>
      <c r="I4194">
        <v>0</v>
      </c>
      <c r="J4194" t="str">
        <v>Banglore</v>
      </c>
      <c r="K4194">
        <v>0</v>
      </c>
    </row>
    <row r="4195" spans="1:11" x14ac:dyDescent="0.25">
      <c r="A4195" t="str">
        <v>Biolegend</v>
      </c>
      <c r="B4195">
        <v>7550.4</v>
      </c>
      <c r="C4195" t="str">
        <v>EED120656</v>
      </c>
      <c r="D4195" s="6">
        <v>45965</v>
      </c>
      <c r="E4195" s="6">
        <v>45975</v>
      </c>
      <c r="F4195">
        <v>310906</v>
      </c>
      <c r="G4195">
        <v>2</v>
      </c>
      <c r="H4195">
        <v>2</v>
      </c>
      <c r="I4195">
        <v>0</v>
      </c>
      <c r="J4195" t="str">
        <v>Banglore</v>
      </c>
      <c r="K4195">
        <v>0</v>
      </c>
    </row>
    <row r="4196" spans="1:11" x14ac:dyDescent="0.25">
      <c r="A4196" t="str">
        <v>Biolegend</v>
      </c>
      <c r="B4196">
        <v>22484</v>
      </c>
      <c r="C4196" t="str">
        <v>EED120656</v>
      </c>
      <c r="D4196" s="6">
        <v>45965</v>
      </c>
      <c r="E4196" s="6">
        <v>45975</v>
      </c>
      <c r="F4196">
        <v>310938</v>
      </c>
      <c r="G4196">
        <v>1</v>
      </c>
      <c r="H4196">
        <v>1</v>
      </c>
      <c r="I4196">
        <v>0</v>
      </c>
      <c r="J4196" t="str">
        <v>Delhi</v>
      </c>
      <c r="K4196">
        <v>0</v>
      </c>
    </row>
    <row r="4197" spans="1:11" x14ac:dyDescent="0.25">
      <c r="A4197" t="str">
        <v>Biolegend</v>
      </c>
      <c r="B4197">
        <v>24763.199999999997</v>
      </c>
      <c r="C4197" t="str">
        <v>EED120656</v>
      </c>
      <c r="D4197" s="6">
        <v>45965</v>
      </c>
      <c r="E4197" s="6">
        <v>45975</v>
      </c>
      <c r="F4197">
        <v>313624</v>
      </c>
      <c r="G4197">
        <v>1</v>
      </c>
      <c r="H4197">
        <v>1</v>
      </c>
      <c r="I4197">
        <v>0</v>
      </c>
      <c r="J4197" t="str">
        <v>Gujrat</v>
      </c>
      <c r="K4197">
        <v>0</v>
      </c>
    </row>
    <row r="4198" spans="1:11" x14ac:dyDescent="0.25">
      <c r="A4198" t="str">
        <v>Biolegend</v>
      </c>
      <c r="B4198">
        <v>7075.2000000000007</v>
      </c>
      <c r="C4198" t="str">
        <v>EED120656</v>
      </c>
      <c r="D4198" s="6">
        <v>45965</v>
      </c>
      <c r="E4198" s="6">
        <v>45975</v>
      </c>
      <c r="F4198">
        <v>315807</v>
      </c>
      <c r="G4198">
        <v>1</v>
      </c>
      <c r="H4198">
        <v>1</v>
      </c>
      <c r="I4198">
        <v>0</v>
      </c>
      <c r="J4198" t="str">
        <v>Chandigarh</v>
      </c>
      <c r="K4198">
        <v>0</v>
      </c>
    </row>
    <row r="4199" spans="1:11" x14ac:dyDescent="0.25">
      <c r="A4199" t="str">
        <v>Biolegend</v>
      </c>
      <c r="B4199">
        <v>2904</v>
      </c>
      <c r="C4199" t="str">
        <v>EED120656</v>
      </c>
      <c r="D4199" s="6">
        <v>45965</v>
      </c>
      <c r="E4199" s="6">
        <v>45975</v>
      </c>
      <c r="F4199">
        <v>317306</v>
      </c>
      <c r="G4199">
        <v>1</v>
      </c>
      <c r="H4199">
        <v>1</v>
      </c>
      <c r="I4199">
        <v>0</v>
      </c>
      <c r="J4199" t="str">
        <v>Hyderabad</v>
      </c>
      <c r="K4199">
        <v>0</v>
      </c>
    </row>
    <row r="4200" spans="1:11" x14ac:dyDescent="0.25">
      <c r="A4200" t="str">
        <v>Biolegend</v>
      </c>
      <c r="B4200">
        <v>3484.8</v>
      </c>
      <c r="C4200" t="str">
        <v>EED120656</v>
      </c>
      <c r="D4200" s="6">
        <v>45965</v>
      </c>
      <c r="E4200" s="6">
        <v>45975</v>
      </c>
      <c r="F4200">
        <v>317308</v>
      </c>
      <c r="G4200">
        <v>1</v>
      </c>
      <c r="H4200">
        <v>1</v>
      </c>
      <c r="I4200">
        <v>0</v>
      </c>
      <c r="J4200" t="str">
        <v>Faridabad</v>
      </c>
      <c r="K4200" t="str">
        <v>PRIYANKA MADAM</v>
      </c>
    </row>
    <row r="4201" spans="1:11" x14ac:dyDescent="0.25">
      <c r="A4201" t="str">
        <v>Biolegend</v>
      </c>
      <c r="B4201">
        <v>26118.400000000001</v>
      </c>
      <c r="C4201" t="str">
        <v>EED120656</v>
      </c>
      <c r="D4201" s="6">
        <v>45965</v>
      </c>
      <c r="E4201" s="6">
        <v>45975</v>
      </c>
      <c r="F4201">
        <v>317438</v>
      </c>
      <c r="G4201">
        <v>2</v>
      </c>
      <c r="H4201">
        <v>2</v>
      </c>
      <c r="I4201">
        <v>0</v>
      </c>
      <c r="J4201" t="str">
        <v>Banglore</v>
      </c>
      <c r="K4201">
        <v>0</v>
      </c>
    </row>
    <row r="4202" spans="1:11" x14ac:dyDescent="0.25">
      <c r="A4202" t="str">
        <v>Biolegend</v>
      </c>
      <c r="B4202">
        <v>19536</v>
      </c>
      <c r="C4202" t="str">
        <v>EED120656</v>
      </c>
      <c r="D4202" s="6">
        <v>45965</v>
      </c>
      <c r="E4202" s="6">
        <v>45975</v>
      </c>
      <c r="F4202">
        <v>320014</v>
      </c>
      <c r="G4202">
        <v>1</v>
      </c>
      <c r="H4202">
        <v>1</v>
      </c>
      <c r="I4202">
        <v>0</v>
      </c>
      <c r="J4202" t="str">
        <v>Pune</v>
      </c>
      <c r="K4202">
        <v>0</v>
      </c>
    </row>
    <row r="4203" spans="1:11" x14ac:dyDescent="0.25">
      <c r="A4203" t="str">
        <v>Biolegend</v>
      </c>
      <c r="B4203">
        <v>7180.7999999999993</v>
      </c>
      <c r="C4203" t="str">
        <v>EED120656</v>
      </c>
      <c r="D4203" s="6">
        <v>45965</v>
      </c>
      <c r="E4203" s="6">
        <v>45975</v>
      </c>
      <c r="F4203">
        <v>320819</v>
      </c>
      <c r="G4203">
        <v>1</v>
      </c>
      <c r="H4203">
        <v>1</v>
      </c>
      <c r="I4203">
        <v>0</v>
      </c>
      <c r="J4203" t="str">
        <v>Kolkata</v>
      </c>
      <c r="K4203">
        <v>0</v>
      </c>
    </row>
    <row r="4204" spans="1:11" x14ac:dyDescent="0.25">
      <c r="A4204" t="str">
        <v>Biolegend</v>
      </c>
      <c r="B4204">
        <v>12302.400000000001</v>
      </c>
      <c r="C4204" t="str">
        <v>EED120656</v>
      </c>
      <c r="D4204" s="6">
        <v>45965</v>
      </c>
      <c r="E4204" s="6">
        <v>45975</v>
      </c>
      <c r="F4204">
        <v>321306</v>
      </c>
      <c r="G4204">
        <v>1</v>
      </c>
      <c r="H4204">
        <v>1</v>
      </c>
      <c r="I4204">
        <v>0</v>
      </c>
      <c r="J4204" t="str">
        <v>Delhi</v>
      </c>
      <c r="K4204">
        <v>0</v>
      </c>
    </row>
    <row r="4205" spans="1:11" x14ac:dyDescent="0.25">
      <c r="A4205" t="str">
        <v>Biolegend</v>
      </c>
      <c r="B4205">
        <v>19536</v>
      </c>
      <c r="C4205" t="str">
        <v>EED120656</v>
      </c>
      <c r="D4205" s="6">
        <v>45965</v>
      </c>
      <c r="E4205" s="6">
        <v>45975</v>
      </c>
      <c r="F4205">
        <v>331222</v>
      </c>
      <c r="G4205">
        <v>1</v>
      </c>
      <c r="H4205">
        <v>1</v>
      </c>
      <c r="I4205">
        <v>0</v>
      </c>
      <c r="J4205" t="str">
        <v>Banglore</v>
      </c>
      <c r="K4205">
        <v>0</v>
      </c>
    </row>
    <row r="4206" spans="1:11" x14ac:dyDescent="0.25">
      <c r="A4206" t="str">
        <v>Biolegend</v>
      </c>
      <c r="B4206">
        <v>26796</v>
      </c>
      <c r="C4206" t="str">
        <v>EED120656</v>
      </c>
      <c r="D4206" s="6">
        <v>45965</v>
      </c>
      <c r="E4206" s="6">
        <v>45975</v>
      </c>
      <c r="F4206">
        <v>331246</v>
      </c>
      <c r="G4206">
        <v>1</v>
      </c>
      <c r="H4206">
        <v>1</v>
      </c>
      <c r="I4206">
        <v>0</v>
      </c>
      <c r="J4206" t="str">
        <v>Faridabad</v>
      </c>
      <c r="K4206">
        <v>0</v>
      </c>
    </row>
    <row r="4207" spans="1:11" x14ac:dyDescent="0.25">
      <c r="A4207" t="str">
        <v>Biolegend</v>
      </c>
      <c r="B4207">
        <v>7761.6</v>
      </c>
      <c r="C4207" t="str">
        <v>EED120656</v>
      </c>
      <c r="D4207" s="6">
        <v>45965</v>
      </c>
      <c r="E4207" s="6">
        <v>45975</v>
      </c>
      <c r="F4207">
        <v>333815</v>
      </c>
      <c r="G4207">
        <v>1</v>
      </c>
      <c r="H4207">
        <v>1</v>
      </c>
      <c r="I4207">
        <v>0</v>
      </c>
      <c r="J4207" t="str">
        <v>Delhi</v>
      </c>
      <c r="K4207">
        <v>0</v>
      </c>
    </row>
    <row r="4208" spans="1:11" x14ac:dyDescent="0.25">
      <c r="A4208" t="str">
        <v>Biolegend</v>
      </c>
      <c r="B4208">
        <v>17054.400000000001</v>
      </c>
      <c r="C4208" t="str">
        <v>EED120656</v>
      </c>
      <c r="D4208" s="6">
        <v>45965</v>
      </c>
      <c r="E4208" s="6">
        <v>45975</v>
      </c>
      <c r="F4208">
        <v>334112</v>
      </c>
      <c r="G4208">
        <v>2</v>
      </c>
      <c r="H4208">
        <v>2</v>
      </c>
      <c r="I4208">
        <v>0</v>
      </c>
      <c r="J4208" t="str">
        <v>Banglore</v>
      </c>
      <c r="K4208">
        <v>0</v>
      </c>
    </row>
    <row r="4209" spans="1:11" x14ac:dyDescent="0.25">
      <c r="A4209" t="str">
        <v>Biolegend</v>
      </c>
      <c r="B4209">
        <v>6177.6</v>
      </c>
      <c r="C4209" t="str">
        <v>EED120656</v>
      </c>
      <c r="D4209" s="6">
        <v>45965</v>
      </c>
      <c r="E4209" s="6">
        <v>45975</v>
      </c>
      <c r="F4209">
        <v>337205</v>
      </c>
      <c r="G4209">
        <v>1</v>
      </c>
      <c r="H4209">
        <v>1</v>
      </c>
      <c r="I4209">
        <v>0</v>
      </c>
      <c r="J4209" t="str">
        <v>Delhi</v>
      </c>
      <c r="K4209">
        <v>0</v>
      </c>
    </row>
    <row r="4210" spans="1:11" x14ac:dyDescent="0.25">
      <c r="A4210" t="str">
        <v>Biolegend</v>
      </c>
      <c r="B4210">
        <v>27781.599999999999</v>
      </c>
      <c r="C4210" t="str">
        <v>EED120656</v>
      </c>
      <c r="D4210" s="6">
        <v>45965</v>
      </c>
      <c r="E4210" s="6">
        <v>45975</v>
      </c>
      <c r="F4210">
        <v>337250</v>
      </c>
      <c r="G4210">
        <v>1</v>
      </c>
      <c r="H4210">
        <v>1</v>
      </c>
      <c r="I4210">
        <v>0</v>
      </c>
      <c r="J4210" t="str">
        <v>Hyderabad</v>
      </c>
      <c r="K4210">
        <v>0</v>
      </c>
    </row>
    <row r="4211" spans="1:11" x14ac:dyDescent="0.25">
      <c r="A4211" t="str">
        <v>Biolegend</v>
      </c>
      <c r="B4211">
        <v>14599.2</v>
      </c>
      <c r="C4211" t="str">
        <v>EED120656</v>
      </c>
      <c r="D4211" s="6">
        <v>45965</v>
      </c>
      <c r="E4211" s="6">
        <v>45975</v>
      </c>
      <c r="F4211">
        <v>339915</v>
      </c>
      <c r="G4211">
        <v>1</v>
      </c>
      <c r="H4211">
        <v>1</v>
      </c>
      <c r="I4211">
        <v>0</v>
      </c>
      <c r="J4211" t="str">
        <v>Chandigarh</v>
      </c>
      <c r="K4211">
        <v>0</v>
      </c>
    </row>
    <row r="4212" spans="1:11" x14ac:dyDescent="0.25">
      <c r="A4212" t="str">
        <v>Biolegend</v>
      </c>
      <c r="B4212">
        <v>25071.199999999997</v>
      </c>
      <c r="C4212" t="str">
        <v>EED120656</v>
      </c>
      <c r="D4212" s="6">
        <v>45965</v>
      </c>
      <c r="E4212" s="6">
        <v>45975</v>
      </c>
      <c r="F4212">
        <v>341626</v>
      </c>
      <c r="G4212">
        <v>1</v>
      </c>
      <c r="H4212">
        <v>1</v>
      </c>
      <c r="I4212">
        <v>0</v>
      </c>
      <c r="J4212" t="str">
        <v>Banglore</v>
      </c>
      <c r="K4212">
        <v>0</v>
      </c>
    </row>
    <row r="4213" spans="1:11" x14ac:dyDescent="0.25">
      <c r="A4213" t="str">
        <v>Biolegend</v>
      </c>
      <c r="B4213">
        <v>13780.8</v>
      </c>
      <c r="C4213" t="str">
        <v>EED120656</v>
      </c>
      <c r="D4213" s="6">
        <v>45965</v>
      </c>
      <c r="E4213" s="6">
        <v>45975</v>
      </c>
      <c r="F4213">
        <v>343108</v>
      </c>
      <c r="G4213">
        <v>1</v>
      </c>
      <c r="H4213">
        <v>1</v>
      </c>
      <c r="I4213">
        <v>0</v>
      </c>
      <c r="J4213" t="str">
        <v>Delhi</v>
      </c>
      <c r="K4213">
        <v>0</v>
      </c>
    </row>
    <row r="4214" spans="1:11" x14ac:dyDescent="0.25">
      <c r="A4214" t="str">
        <v>Biolegend</v>
      </c>
      <c r="B4214">
        <v>17160</v>
      </c>
      <c r="C4214" t="str">
        <v>EED120656</v>
      </c>
      <c r="D4214" s="6">
        <v>45965</v>
      </c>
      <c r="E4214" s="6">
        <v>45975</v>
      </c>
      <c r="F4214">
        <v>344712</v>
      </c>
      <c r="G4214">
        <v>2</v>
      </c>
      <c r="H4214">
        <v>2</v>
      </c>
      <c r="I4214">
        <v>0</v>
      </c>
      <c r="J4214" t="str">
        <v>Banglore</v>
      </c>
      <c r="K4214">
        <v>0</v>
      </c>
    </row>
    <row r="4215" spans="1:11" x14ac:dyDescent="0.25">
      <c r="A4215" t="str">
        <v>Biolegend</v>
      </c>
      <c r="B4215">
        <v>25748.800000000003</v>
      </c>
      <c r="C4215" t="str">
        <v>EED120656</v>
      </c>
      <c r="D4215" s="6">
        <v>45965</v>
      </c>
      <c r="E4215" s="6">
        <v>45975</v>
      </c>
      <c r="F4215">
        <v>344730</v>
      </c>
      <c r="G4215">
        <v>1</v>
      </c>
      <c r="H4215">
        <v>1</v>
      </c>
      <c r="I4215">
        <v>0</v>
      </c>
      <c r="J4215" t="str">
        <v>Pune</v>
      </c>
      <c r="K4215">
        <v>0</v>
      </c>
    </row>
    <row r="4216" spans="1:11" x14ac:dyDescent="0.25">
      <c r="A4216" t="str">
        <v>Biolegend</v>
      </c>
      <c r="B4216">
        <v>15215.2</v>
      </c>
      <c r="C4216" t="str">
        <v>EED120656</v>
      </c>
      <c r="D4216" s="6">
        <v>45965</v>
      </c>
      <c r="E4216" s="6">
        <v>45975</v>
      </c>
      <c r="F4216">
        <v>344732</v>
      </c>
      <c r="G4216">
        <v>1</v>
      </c>
      <c r="H4216">
        <v>1</v>
      </c>
      <c r="I4216">
        <v>0</v>
      </c>
      <c r="J4216" t="str">
        <v>Hyderabad</v>
      </c>
      <c r="K4216">
        <v>0</v>
      </c>
    </row>
    <row r="4217" spans="1:11" x14ac:dyDescent="0.25">
      <c r="A4217" t="str">
        <v>Biolegend</v>
      </c>
      <c r="B4217">
        <v>25748.800000000003</v>
      </c>
      <c r="C4217" t="str">
        <v>EED120656</v>
      </c>
      <c r="D4217" s="6">
        <v>45965</v>
      </c>
      <c r="E4217" s="6">
        <v>45975</v>
      </c>
      <c r="F4217">
        <v>344734</v>
      </c>
      <c r="G4217">
        <v>1</v>
      </c>
      <c r="H4217">
        <v>1</v>
      </c>
      <c r="I4217">
        <v>0</v>
      </c>
      <c r="J4217" t="str">
        <v>Delhi</v>
      </c>
      <c r="K4217">
        <v>0</v>
      </c>
    </row>
    <row r="4218" spans="1:11" x14ac:dyDescent="0.25">
      <c r="A4218" t="str">
        <v>Biolegend</v>
      </c>
      <c r="B4218">
        <v>9028.7999999999993</v>
      </c>
      <c r="C4218" t="str">
        <v>EED120656</v>
      </c>
      <c r="D4218" s="6">
        <v>45965</v>
      </c>
      <c r="E4218" s="6">
        <v>45975</v>
      </c>
      <c r="F4218">
        <v>344807</v>
      </c>
      <c r="G4218">
        <v>1</v>
      </c>
      <c r="H4218">
        <v>1</v>
      </c>
      <c r="I4218">
        <v>0</v>
      </c>
      <c r="J4218" t="str">
        <v>Delhi</v>
      </c>
      <c r="K4218">
        <v>0</v>
      </c>
    </row>
    <row r="4219" spans="1:11" x14ac:dyDescent="0.25">
      <c r="A4219" t="str">
        <v>Biolegend</v>
      </c>
      <c r="B4219">
        <v>7550.4</v>
      </c>
      <c r="C4219" t="str">
        <v>EED120656</v>
      </c>
      <c r="D4219" s="6">
        <v>45965</v>
      </c>
      <c r="E4219" s="6">
        <v>45975</v>
      </c>
      <c r="F4219">
        <v>344813</v>
      </c>
      <c r="G4219">
        <v>1</v>
      </c>
      <c r="H4219">
        <v>1</v>
      </c>
      <c r="I4219">
        <v>0</v>
      </c>
      <c r="J4219" t="str">
        <v>Chandigarh</v>
      </c>
      <c r="K4219">
        <v>0</v>
      </c>
    </row>
    <row r="4220" spans="1:11" x14ac:dyDescent="0.25">
      <c r="A4220" t="str">
        <v>Biolegend</v>
      </c>
      <c r="B4220">
        <v>25748.800000000003</v>
      </c>
      <c r="C4220" t="str">
        <v>EED120656</v>
      </c>
      <c r="D4220" s="6">
        <v>45965</v>
      </c>
      <c r="E4220" s="6">
        <v>45975</v>
      </c>
      <c r="F4220">
        <v>344846</v>
      </c>
      <c r="G4220">
        <v>1</v>
      </c>
      <c r="H4220">
        <v>1</v>
      </c>
      <c r="I4220">
        <v>0</v>
      </c>
      <c r="J4220" t="str">
        <v>Delhi</v>
      </c>
      <c r="K4220">
        <v>0</v>
      </c>
    </row>
    <row r="4221" spans="1:11" x14ac:dyDescent="0.25">
      <c r="A4221" t="str">
        <v>Biolegend</v>
      </c>
      <c r="B4221">
        <v>19008</v>
      </c>
      <c r="C4221" t="str">
        <v>EED120656</v>
      </c>
      <c r="D4221" s="6">
        <v>45965</v>
      </c>
      <c r="E4221" s="6">
        <v>45975</v>
      </c>
      <c r="F4221">
        <v>345006</v>
      </c>
      <c r="G4221">
        <v>2</v>
      </c>
      <c r="H4221">
        <v>2</v>
      </c>
      <c r="I4221">
        <v>0</v>
      </c>
      <c r="J4221" t="str">
        <v>Banglore</v>
      </c>
      <c r="K4221">
        <v>0</v>
      </c>
    </row>
    <row r="4222" spans="1:11" x14ac:dyDescent="0.25">
      <c r="A4222" t="str">
        <v>Biolegend</v>
      </c>
      <c r="B4222">
        <v>13921.599999999999</v>
      </c>
      <c r="C4222" t="str">
        <v>EED120656</v>
      </c>
      <c r="D4222" s="6">
        <v>45965</v>
      </c>
      <c r="E4222" s="6">
        <v>45975</v>
      </c>
      <c r="F4222">
        <v>345031</v>
      </c>
      <c r="G4222">
        <v>1</v>
      </c>
      <c r="H4222">
        <v>1</v>
      </c>
      <c r="I4222">
        <v>0</v>
      </c>
      <c r="J4222" t="str">
        <v>Pune</v>
      </c>
      <c r="K4222">
        <v>0</v>
      </c>
    </row>
    <row r="4223" spans="1:11" x14ac:dyDescent="0.25">
      <c r="A4223" t="str">
        <v>Biolegend</v>
      </c>
      <c r="B4223">
        <v>15364.8</v>
      </c>
      <c r="C4223" t="str">
        <v>EED120656</v>
      </c>
      <c r="D4223" s="6">
        <v>45965</v>
      </c>
      <c r="E4223" s="6">
        <v>45975</v>
      </c>
      <c r="F4223">
        <v>350216</v>
      </c>
      <c r="G4223">
        <v>1</v>
      </c>
      <c r="H4223">
        <v>1</v>
      </c>
      <c r="I4223">
        <v>0</v>
      </c>
      <c r="J4223" t="str">
        <v>Delhi</v>
      </c>
      <c r="K4223">
        <v>0</v>
      </c>
    </row>
    <row r="4224" spans="1:11" x14ac:dyDescent="0.25">
      <c r="A4224" t="str">
        <v>Biolegend</v>
      </c>
      <c r="B4224">
        <v>18321.599999999999</v>
      </c>
      <c r="C4224" t="str">
        <v>EED120656</v>
      </c>
      <c r="D4224" s="6">
        <v>45965</v>
      </c>
      <c r="E4224" s="6">
        <v>45975</v>
      </c>
      <c r="F4224">
        <v>350504</v>
      </c>
      <c r="G4224">
        <v>1</v>
      </c>
      <c r="H4224">
        <v>1</v>
      </c>
      <c r="I4224">
        <v>0</v>
      </c>
      <c r="J4224" t="str">
        <v>Delhi</v>
      </c>
      <c r="K4224">
        <v>0</v>
      </c>
    </row>
    <row r="4225" spans="1:11" x14ac:dyDescent="0.25">
      <c r="A4225" t="str">
        <v>Biolegend</v>
      </c>
      <c r="B4225">
        <v>9292.7999999999993</v>
      </c>
      <c r="C4225" t="str">
        <v>EED120656</v>
      </c>
      <c r="D4225" s="6">
        <v>45965</v>
      </c>
      <c r="E4225" s="6">
        <v>45975</v>
      </c>
      <c r="F4225">
        <v>353019</v>
      </c>
      <c r="G4225">
        <v>1</v>
      </c>
      <c r="H4225">
        <v>1</v>
      </c>
      <c r="I4225">
        <v>0</v>
      </c>
      <c r="J4225" t="str">
        <v>Chandigarh</v>
      </c>
      <c r="K4225">
        <v>0</v>
      </c>
    </row>
    <row r="4226" spans="1:11" x14ac:dyDescent="0.25">
      <c r="A4226" t="str">
        <v>Biolegend</v>
      </c>
      <c r="B4226">
        <v>15153.599999999999</v>
      </c>
      <c r="C4226" t="str">
        <v>EED120656</v>
      </c>
      <c r="D4226" s="6">
        <v>45965</v>
      </c>
      <c r="E4226" s="6">
        <v>45975</v>
      </c>
      <c r="F4226">
        <v>353204</v>
      </c>
      <c r="G4226">
        <v>2</v>
      </c>
      <c r="H4226">
        <v>2</v>
      </c>
      <c r="I4226">
        <v>0</v>
      </c>
      <c r="J4226" t="str">
        <v>Banglore</v>
      </c>
      <c r="K4226">
        <v>0</v>
      </c>
    </row>
    <row r="4227" spans="1:11" x14ac:dyDescent="0.25">
      <c r="A4227" t="str">
        <v>Biolegend</v>
      </c>
      <c r="B4227">
        <v>20169.599999999999</v>
      </c>
      <c r="C4227" t="str">
        <v>EED120656</v>
      </c>
      <c r="D4227" s="6">
        <v>45965</v>
      </c>
      <c r="E4227" s="6">
        <v>45975</v>
      </c>
      <c r="F4227">
        <v>353236</v>
      </c>
      <c r="G4227">
        <v>1</v>
      </c>
      <c r="H4227">
        <v>1</v>
      </c>
      <c r="I4227">
        <v>0</v>
      </c>
      <c r="J4227" t="str">
        <v>Delhi</v>
      </c>
      <c r="K4227">
        <v>0</v>
      </c>
    </row>
    <row r="4228" spans="1:11" x14ac:dyDescent="0.25">
      <c r="A4228" t="str">
        <v>Biolegend</v>
      </c>
      <c r="B4228">
        <v>7867.2000000000007</v>
      </c>
      <c r="C4228" t="str">
        <v>EED120656</v>
      </c>
      <c r="D4228" s="6">
        <v>45965</v>
      </c>
      <c r="E4228" s="6">
        <v>45975</v>
      </c>
      <c r="F4228">
        <v>353415</v>
      </c>
      <c r="G4228">
        <v>1</v>
      </c>
      <c r="H4228">
        <v>1</v>
      </c>
      <c r="I4228">
        <v>0</v>
      </c>
      <c r="J4228" t="str">
        <v>Chandigarh</v>
      </c>
      <c r="K4228">
        <v>0</v>
      </c>
    </row>
    <row r="4229" spans="1:11" x14ac:dyDescent="0.25">
      <c r="A4229" t="str">
        <v>Biolegend</v>
      </c>
      <c r="B4229">
        <v>17688</v>
      </c>
      <c r="C4229" t="str">
        <v>EED120656</v>
      </c>
      <c r="D4229" s="6">
        <v>45965</v>
      </c>
      <c r="E4229" s="6">
        <v>45975</v>
      </c>
      <c r="F4229">
        <v>353712</v>
      </c>
      <c r="G4229">
        <v>2</v>
      </c>
      <c r="H4229">
        <v>2</v>
      </c>
      <c r="I4229">
        <v>0</v>
      </c>
      <c r="J4229" t="str">
        <v>Banglore</v>
      </c>
      <c r="K4229">
        <v>0</v>
      </c>
    </row>
    <row r="4230" spans="1:11" x14ac:dyDescent="0.25">
      <c r="A4230" t="str">
        <v>Biolegend</v>
      </c>
      <c r="B4230">
        <v>12566.400000000001</v>
      </c>
      <c r="C4230" t="str">
        <v>EED120656</v>
      </c>
      <c r="D4230" s="6">
        <v>45965</v>
      </c>
      <c r="E4230" s="6">
        <v>45975</v>
      </c>
      <c r="F4230">
        <v>353737</v>
      </c>
      <c r="G4230">
        <v>1</v>
      </c>
      <c r="H4230">
        <v>1</v>
      </c>
      <c r="I4230">
        <v>0</v>
      </c>
      <c r="J4230" t="str">
        <v>Chandigarh</v>
      </c>
      <c r="K4230">
        <v>0</v>
      </c>
    </row>
    <row r="4231" spans="1:11" x14ac:dyDescent="0.25">
      <c r="A4231" t="str">
        <v>Biolegend</v>
      </c>
      <c r="B4231">
        <v>13992</v>
      </c>
      <c r="C4231" t="str">
        <v>EED120656</v>
      </c>
      <c r="D4231" s="6">
        <v>45965</v>
      </c>
      <c r="E4231" s="6">
        <v>45975</v>
      </c>
      <c r="F4231">
        <v>356128</v>
      </c>
      <c r="G4231">
        <v>2</v>
      </c>
      <c r="H4231">
        <v>2</v>
      </c>
      <c r="I4231">
        <v>0</v>
      </c>
      <c r="J4231" t="str">
        <v>Banglore</v>
      </c>
      <c r="K4231">
        <v>0</v>
      </c>
    </row>
    <row r="4232" spans="1:11" x14ac:dyDescent="0.25">
      <c r="A4232" t="str">
        <v>Biolegend</v>
      </c>
      <c r="B4232">
        <v>8500.7999999999993</v>
      </c>
      <c r="C4232" t="str">
        <v>EED120656</v>
      </c>
      <c r="D4232" s="6">
        <v>45965</v>
      </c>
      <c r="E4232" s="6">
        <v>45975</v>
      </c>
      <c r="F4232">
        <v>357505</v>
      </c>
      <c r="G4232">
        <v>1</v>
      </c>
      <c r="H4232">
        <v>1</v>
      </c>
      <c r="I4232">
        <v>0</v>
      </c>
      <c r="J4232" t="str">
        <v>Noida</v>
      </c>
      <c r="K4232">
        <v>0</v>
      </c>
    </row>
    <row r="4233" spans="1:11" x14ac:dyDescent="0.25">
      <c r="A4233" t="str">
        <v>Biolegend</v>
      </c>
      <c r="B4233">
        <v>7867.2000000000007</v>
      </c>
      <c r="C4233" t="str">
        <v>EED120656</v>
      </c>
      <c r="D4233" s="6">
        <v>45965</v>
      </c>
      <c r="E4233" s="6">
        <v>45975</v>
      </c>
      <c r="F4233">
        <v>359407</v>
      </c>
      <c r="G4233">
        <v>1</v>
      </c>
      <c r="H4233">
        <v>1</v>
      </c>
      <c r="I4233">
        <v>0</v>
      </c>
      <c r="J4233" t="str">
        <v>Chandigarh</v>
      </c>
      <c r="K4233">
        <v>0</v>
      </c>
    </row>
    <row r="4234" spans="1:11" x14ac:dyDescent="0.25">
      <c r="A4234" t="str">
        <v>Biolegend</v>
      </c>
      <c r="B4234">
        <v>26118.400000000001</v>
      </c>
      <c r="C4234" t="str">
        <v>EED120656</v>
      </c>
      <c r="D4234" s="6">
        <v>45965</v>
      </c>
      <c r="E4234" s="6">
        <v>45975</v>
      </c>
      <c r="F4234">
        <v>360734</v>
      </c>
      <c r="G4234">
        <v>1</v>
      </c>
      <c r="H4234">
        <v>1</v>
      </c>
      <c r="I4234">
        <v>0</v>
      </c>
      <c r="J4234" t="str">
        <v>Hyderabad</v>
      </c>
      <c r="K4234">
        <v>0</v>
      </c>
    </row>
    <row r="4235" spans="1:11" x14ac:dyDescent="0.25">
      <c r="A4235" t="str">
        <v>Biolegend</v>
      </c>
      <c r="B4235">
        <v>12566.400000000001</v>
      </c>
      <c r="C4235" t="str">
        <v>EED120656</v>
      </c>
      <c r="D4235" s="6">
        <v>45965</v>
      </c>
      <c r="E4235" s="6">
        <v>45975</v>
      </c>
      <c r="F4235">
        <v>361023</v>
      </c>
      <c r="G4235">
        <v>1</v>
      </c>
      <c r="H4235">
        <v>1</v>
      </c>
      <c r="I4235">
        <v>0</v>
      </c>
      <c r="J4235" t="str">
        <v>Delhi</v>
      </c>
      <c r="K4235">
        <v>0</v>
      </c>
    </row>
    <row r="4236" spans="1:11" x14ac:dyDescent="0.25">
      <c r="A4236" t="str">
        <v>Biolegend</v>
      </c>
      <c r="B4236">
        <v>6600</v>
      </c>
      <c r="C4236" t="str">
        <v>EED120656</v>
      </c>
      <c r="D4236" s="6">
        <v>45965</v>
      </c>
      <c r="E4236" s="6">
        <v>45975</v>
      </c>
      <c r="F4236">
        <v>362503</v>
      </c>
      <c r="G4236">
        <v>1</v>
      </c>
      <c r="H4236">
        <v>1</v>
      </c>
      <c r="I4236">
        <v>0</v>
      </c>
      <c r="J4236" t="str">
        <v>Delhi</v>
      </c>
      <c r="K4236">
        <v>0</v>
      </c>
    </row>
    <row r="4237" spans="1:11" x14ac:dyDescent="0.25">
      <c r="A4237" t="str">
        <v>Biolegend</v>
      </c>
      <c r="B4237">
        <v>13622.400000000001</v>
      </c>
      <c r="C4237" t="str">
        <v>EED120656</v>
      </c>
      <c r="D4237" s="6">
        <v>45965</v>
      </c>
      <c r="E4237" s="6">
        <v>45975</v>
      </c>
      <c r="F4237">
        <v>362526</v>
      </c>
      <c r="G4237">
        <v>1</v>
      </c>
      <c r="H4237">
        <v>1</v>
      </c>
      <c r="I4237">
        <v>0</v>
      </c>
      <c r="J4237" t="str">
        <v>Hyderabad</v>
      </c>
      <c r="K4237">
        <v>0</v>
      </c>
    </row>
    <row r="4238" spans="1:11" x14ac:dyDescent="0.25">
      <c r="A4238" t="str">
        <v>Biolegend</v>
      </c>
      <c r="B4238">
        <v>20856</v>
      </c>
      <c r="C4238" t="str">
        <v>EED120656</v>
      </c>
      <c r="D4238" s="6">
        <v>45965</v>
      </c>
      <c r="E4238" s="6">
        <v>45975</v>
      </c>
      <c r="F4238">
        <v>362638</v>
      </c>
      <c r="G4238">
        <v>1</v>
      </c>
      <c r="H4238">
        <v>1</v>
      </c>
      <c r="I4238">
        <v>0</v>
      </c>
      <c r="J4238" t="str">
        <v>Faridabad</v>
      </c>
      <c r="K4238" t="str">
        <v>PRIYANKA MADAM</v>
      </c>
    </row>
    <row r="4239" spans="1:11" x14ac:dyDescent="0.25">
      <c r="A4239" t="str">
        <v>Biolegend</v>
      </c>
      <c r="B4239">
        <v>16737.599999999999</v>
      </c>
      <c r="C4239" t="str">
        <v>EED120656</v>
      </c>
      <c r="D4239" s="6">
        <v>45965</v>
      </c>
      <c r="E4239" s="6">
        <v>45975</v>
      </c>
      <c r="F4239">
        <v>368516</v>
      </c>
      <c r="G4239">
        <v>1</v>
      </c>
      <c r="H4239">
        <v>1</v>
      </c>
      <c r="I4239">
        <v>0</v>
      </c>
      <c r="J4239" t="str">
        <v>Delhi</v>
      </c>
      <c r="K4239">
        <v>0</v>
      </c>
    </row>
    <row r="4240" spans="1:11" x14ac:dyDescent="0.25">
      <c r="A4240" t="str">
        <v>Biolegend</v>
      </c>
      <c r="B4240">
        <v>8500.7999999999993</v>
      </c>
      <c r="C4240" t="str">
        <v>EED120656</v>
      </c>
      <c r="D4240" s="6">
        <v>45965</v>
      </c>
      <c r="E4240" s="6">
        <v>45975</v>
      </c>
      <c r="F4240">
        <v>369211</v>
      </c>
      <c r="G4240">
        <v>1</v>
      </c>
      <c r="H4240">
        <v>1</v>
      </c>
      <c r="I4240">
        <v>0</v>
      </c>
      <c r="J4240" t="str">
        <v>Pune</v>
      </c>
      <c r="K4240">
        <v>0</v>
      </c>
    </row>
    <row r="4241" spans="1:11" x14ac:dyDescent="0.25">
      <c r="A4241" t="str">
        <v>Biolegend</v>
      </c>
      <c r="B4241">
        <v>24763.199999999997</v>
      </c>
      <c r="C4241" t="str">
        <v>EED120656</v>
      </c>
      <c r="D4241" s="6">
        <v>45965</v>
      </c>
      <c r="E4241" s="6">
        <v>45975</v>
      </c>
      <c r="F4241">
        <v>369318</v>
      </c>
      <c r="G4241">
        <v>2</v>
      </c>
      <c r="H4241">
        <v>2</v>
      </c>
      <c r="I4241">
        <v>0</v>
      </c>
      <c r="J4241" t="str">
        <v>Banglore</v>
      </c>
      <c r="K4241">
        <v>0</v>
      </c>
    </row>
    <row r="4242" spans="1:11" x14ac:dyDescent="0.25">
      <c r="A4242" t="str">
        <v>Biolegend</v>
      </c>
      <c r="B4242">
        <v>19536</v>
      </c>
      <c r="C4242" t="str">
        <v>EED120656</v>
      </c>
      <c r="D4242" s="6">
        <v>45965</v>
      </c>
      <c r="E4242" s="6">
        <v>45975</v>
      </c>
      <c r="F4242">
        <v>372216</v>
      </c>
      <c r="G4242">
        <v>1</v>
      </c>
      <c r="H4242">
        <v>1</v>
      </c>
      <c r="I4242">
        <v>0</v>
      </c>
      <c r="J4242" t="str">
        <v>Pune</v>
      </c>
      <c r="K4242">
        <v>0</v>
      </c>
    </row>
    <row r="4243" spans="1:11" x14ac:dyDescent="0.25">
      <c r="A4243" t="str">
        <v>Biolegend</v>
      </c>
      <c r="B4243">
        <v>22915.199999999997</v>
      </c>
      <c r="C4243" t="str">
        <v>EED120656</v>
      </c>
      <c r="D4243" s="6">
        <v>45965</v>
      </c>
      <c r="E4243" s="6">
        <v>45975</v>
      </c>
      <c r="F4243">
        <v>372734</v>
      </c>
      <c r="G4243">
        <v>2</v>
      </c>
      <c r="H4243">
        <v>2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15276.8</v>
      </c>
      <c r="C4244" t="str">
        <v>EED120656</v>
      </c>
      <c r="D4244" s="6">
        <v>45965</v>
      </c>
      <c r="E4244" s="6">
        <v>45975</v>
      </c>
      <c r="F4244">
        <v>375023</v>
      </c>
      <c r="G4244">
        <v>1</v>
      </c>
      <c r="H4244">
        <v>1</v>
      </c>
      <c r="I4244">
        <v>0</v>
      </c>
      <c r="J4244" t="str">
        <v>Chandigarh</v>
      </c>
      <c r="K4244">
        <v>0</v>
      </c>
    </row>
    <row r="4245" spans="1:11" x14ac:dyDescent="0.25">
      <c r="A4245" t="str">
        <v>Biolegend</v>
      </c>
      <c r="B4245">
        <v>6705.6</v>
      </c>
      <c r="C4245" t="str">
        <v>EED120656</v>
      </c>
      <c r="D4245" s="6">
        <v>45965</v>
      </c>
      <c r="E4245" s="6">
        <v>45975</v>
      </c>
      <c r="F4245">
        <v>379209</v>
      </c>
      <c r="G4245">
        <v>1</v>
      </c>
      <c r="H4245">
        <v>1</v>
      </c>
      <c r="I4245">
        <v>0</v>
      </c>
      <c r="J4245" t="str">
        <v>Pune</v>
      </c>
      <c r="K4245">
        <v>0</v>
      </c>
    </row>
    <row r="4246" spans="1:11" x14ac:dyDescent="0.25">
      <c r="A4246" t="str">
        <v>Biolegend</v>
      </c>
      <c r="B4246">
        <v>26426.400000000001</v>
      </c>
      <c r="C4246" t="str">
        <v>EED120656</v>
      </c>
      <c r="D4246" s="6">
        <v>45965</v>
      </c>
      <c r="E4246" s="6">
        <v>45975</v>
      </c>
      <c r="F4246">
        <v>396414</v>
      </c>
      <c r="G4246">
        <v>1</v>
      </c>
      <c r="H4246">
        <v>1</v>
      </c>
      <c r="I4246">
        <v>0</v>
      </c>
      <c r="J4246" t="str">
        <v>Delhi</v>
      </c>
      <c r="K4246">
        <v>0</v>
      </c>
    </row>
    <row r="4247" spans="1:11" x14ac:dyDescent="0.25">
      <c r="A4247" t="str">
        <v>Biolegend</v>
      </c>
      <c r="B4247">
        <v>7286.4</v>
      </c>
      <c r="C4247" t="str">
        <v>EED120656</v>
      </c>
      <c r="D4247" s="6">
        <v>45965</v>
      </c>
      <c r="E4247" s="6">
        <v>45975</v>
      </c>
      <c r="F4247">
        <v>396425</v>
      </c>
      <c r="G4247">
        <v>1</v>
      </c>
      <c r="H4247">
        <v>1</v>
      </c>
      <c r="I4247">
        <v>0</v>
      </c>
      <c r="J4247" t="str">
        <v>Faridabad</v>
      </c>
      <c r="K4247">
        <v>0</v>
      </c>
    </row>
    <row r="4248" spans="1:11" x14ac:dyDescent="0.25">
      <c r="A4248" t="str">
        <v>Biolegend</v>
      </c>
      <c r="B4248">
        <v>4065.6000000000004</v>
      </c>
      <c r="C4248" t="str">
        <v>EED120656</v>
      </c>
      <c r="D4248" s="6">
        <v>45965</v>
      </c>
      <c r="E4248" s="6">
        <v>45975</v>
      </c>
      <c r="F4248">
        <v>400112</v>
      </c>
      <c r="G4248">
        <v>2</v>
      </c>
      <c r="H4248">
        <v>2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5596.8</v>
      </c>
      <c r="C4249" t="str">
        <v>EED120656</v>
      </c>
      <c r="D4249" s="6">
        <v>45965</v>
      </c>
      <c r="E4249" s="6">
        <v>45975</v>
      </c>
      <c r="F4249">
        <v>400125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9451.2000000000007</v>
      </c>
      <c r="C4250" t="str">
        <v>EED120656</v>
      </c>
      <c r="D4250" s="6">
        <v>45965</v>
      </c>
      <c r="E4250" s="6">
        <v>45975</v>
      </c>
      <c r="F4250">
        <v>400126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9451.2000000000007</v>
      </c>
      <c r="C4251" t="str">
        <v>EED120656</v>
      </c>
      <c r="D4251" s="6">
        <v>45965</v>
      </c>
      <c r="E4251" s="6">
        <v>45975</v>
      </c>
      <c r="F4251">
        <v>400128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11035.2</v>
      </c>
      <c r="C4252" t="str">
        <v>EED120656</v>
      </c>
      <c r="D4252" s="6">
        <v>45965</v>
      </c>
      <c r="E4252" s="6">
        <v>45975</v>
      </c>
      <c r="F4252">
        <v>400130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10190.4</v>
      </c>
      <c r="C4253" t="str">
        <v>EED120656</v>
      </c>
      <c r="D4253" s="6">
        <v>45965</v>
      </c>
      <c r="E4253" s="6">
        <v>45975</v>
      </c>
      <c r="F4253">
        <v>400144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25440.800000000003</v>
      </c>
      <c r="C4254" t="str">
        <v>EED120656</v>
      </c>
      <c r="D4254" s="6">
        <v>45965</v>
      </c>
      <c r="E4254" s="6">
        <v>45975</v>
      </c>
      <c r="F4254">
        <v>400164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7075.2000000000007</v>
      </c>
      <c r="C4255" t="str">
        <v>EED120656</v>
      </c>
      <c r="D4255" s="6">
        <v>45965</v>
      </c>
      <c r="E4255" s="6">
        <v>45975</v>
      </c>
      <c r="F4255">
        <v>400214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9292.7999999999993</v>
      </c>
      <c r="C4256" t="str">
        <v>EED120656</v>
      </c>
      <c r="D4256" s="6">
        <v>45965</v>
      </c>
      <c r="E4256" s="6">
        <v>45975</v>
      </c>
      <c r="F4256">
        <v>400230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9292.7999999999993</v>
      </c>
      <c r="C4257" t="str">
        <v>EED120656</v>
      </c>
      <c r="D4257" s="6">
        <v>45965</v>
      </c>
      <c r="E4257" s="6">
        <v>45975</v>
      </c>
      <c r="F4257">
        <v>400232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10876.8</v>
      </c>
      <c r="C4258" t="str">
        <v>EED120656</v>
      </c>
      <c r="D4258" s="6">
        <v>45965</v>
      </c>
      <c r="E4258" s="6">
        <v>45975</v>
      </c>
      <c r="F4258">
        <v>400233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9292.7999999999993</v>
      </c>
      <c r="C4259" t="str">
        <v>EED120656</v>
      </c>
      <c r="D4259" s="6">
        <v>45965</v>
      </c>
      <c r="E4259" s="6">
        <v>45975</v>
      </c>
      <c r="F4259">
        <v>400326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11888.8</v>
      </c>
      <c r="C4260" t="str">
        <v>EED120656</v>
      </c>
      <c r="D4260" s="6">
        <v>45965</v>
      </c>
      <c r="E4260" s="6">
        <v>45975</v>
      </c>
      <c r="F4260">
        <v>400345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25440.800000000003</v>
      </c>
      <c r="C4261" t="str">
        <v>EED120656</v>
      </c>
      <c r="D4261" s="6">
        <v>45965</v>
      </c>
      <c r="E4261" s="6">
        <v>45975</v>
      </c>
      <c r="F4261">
        <v>400350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10164</v>
      </c>
      <c r="C4262" t="str">
        <v>EED120656</v>
      </c>
      <c r="D4262" s="6">
        <v>45965</v>
      </c>
      <c r="E4262" s="6">
        <v>45975</v>
      </c>
      <c r="F4262">
        <v>400639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16632</v>
      </c>
      <c r="C4263" t="str">
        <v>EED120656</v>
      </c>
      <c r="D4263" s="6">
        <v>45965</v>
      </c>
      <c r="E4263" s="6">
        <v>45975</v>
      </c>
      <c r="F4263">
        <v>400651</v>
      </c>
      <c r="G4263">
        <v>1</v>
      </c>
      <c r="H4263">
        <v>1</v>
      </c>
      <c r="I4263">
        <v>0</v>
      </c>
      <c r="J4263" t="str">
        <v>Banglore</v>
      </c>
      <c r="K4263">
        <v>0</v>
      </c>
    </row>
    <row r="4264" spans="1:11" x14ac:dyDescent="0.25">
      <c r="A4264" t="str">
        <v>Biolegend</v>
      </c>
      <c r="B4264">
        <v>5649.6</v>
      </c>
      <c r="C4264" t="str">
        <v>EED120656</v>
      </c>
      <c r="D4264" s="6">
        <v>45965</v>
      </c>
      <c r="E4264" s="6">
        <v>45975</v>
      </c>
      <c r="F4264">
        <v>401209</v>
      </c>
      <c r="G4264">
        <v>1</v>
      </c>
      <c r="H4264">
        <v>1</v>
      </c>
      <c r="I4264">
        <v>0</v>
      </c>
      <c r="J4264" t="str">
        <v>Hyderabad</v>
      </c>
      <c r="K4264">
        <v>0</v>
      </c>
    </row>
    <row r="4265" spans="1:11" x14ac:dyDescent="0.25">
      <c r="A4265" t="str">
        <v>Biolegend</v>
      </c>
      <c r="B4265">
        <v>4699.2</v>
      </c>
      <c r="C4265" t="str">
        <v>EED120656</v>
      </c>
      <c r="D4265" s="6">
        <v>45965</v>
      </c>
      <c r="E4265" s="6">
        <v>45975</v>
      </c>
      <c r="F4265">
        <v>420201</v>
      </c>
      <c r="G4265">
        <v>5</v>
      </c>
      <c r="H4265">
        <v>5</v>
      </c>
      <c r="I4265">
        <v>0</v>
      </c>
      <c r="J4265" t="str">
        <v>Karnataka</v>
      </c>
      <c r="K4265">
        <v>0</v>
      </c>
    </row>
    <row r="4266" spans="1:11" x14ac:dyDescent="0.25">
      <c r="A4266" t="str">
        <v>Biolegend</v>
      </c>
      <c r="B4266">
        <v>3432</v>
      </c>
      <c r="C4266" t="str">
        <v>EED120656</v>
      </c>
      <c r="D4266" s="6">
        <v>45965</v>
      </c>
      <c r="E4266" s="6">
        <v>45975</v>
      </c>
      <c r="F4266">
        <v>420301</v>
      </c>
      <c r="G4266">
        <v>1</v>
      </c>
      <c r="H4266">
        <v>1</v>
      </c>
      <c r="I4266">
        <v>0</v>
      </c>
      <c r="J4266" t="str">
        <v>Delhi</v>
      </c>
      <c r="K4266">
        <v>0</v>
      </c>
    </row>
    <row r="4267" spans="1:11" x14ac:dyDescent="0.25">
      <c r="A4267" t="str">
        <v>Biolegend</v>
      </c>
      <c r="B4267">
        <v>1584</v>
      </c>
      <c r="C4267" t="str">
        <v>EED120656</v>
      </c>
      <c r="D4267" s="6">
        <v>45965</v>
      </c>
      <c r="E4267" s="6">
        <v>45975</v>
      </c>
      <c r="F4267">
        <v>420403</v>
      </c>
      <c r="G4267">
        <v>1</v>
      </c>
      <c r="H4267">
        <v>1</v>
      </c>
      <c r="I4267">
        <v>0</v>
      </c>
      <c r="J4267" t="str">
        <v>Gujrat</v>
      </c>
      <c r="K4267">
        <v>0</v>
      </c>
    </row>
    <row r="4268" spans="1:11" x14ac:dyDescent="0.25">
      <c r="A4268" t="str">
        <v>Biolegend</v>
      </c>
      <c r="B4268">
        <v>4699.2</v>
      </c>
      <c r="C4268" t="str">
        <v>EED120656</v>
      </c>
      <c r="D4268" s="6">
        <v>45965</v>
      </c>
      <c r="E4268" s="6">
        <v>45975</v>
      </c>
      <c r="F4268">
        <v>423101</v>
      </c>
      <c r="G4268">
        <v>1</v>
      </c>
      <c r="H4268">
        <v>1</v>
      </c>
      <c r="I4268">
        <v>0</v>
      </c>
      <c r="J4268" t="str">
        <v>Pune</v>
      </c>
      <c r="K4268">
        <v>0</v>
      </c>
    </row>
    <row r="4269" spans="1:11" x14ac:dyDescent="0.25">
      <c r="A4269" t="str">
        <v>Biolegend</v>
      </c>
      <c r="B4269">
        <v>17688</v>
      </c>
      <c r="C4269" t="str">
        <v>EED120656</v>
      </c>
      <c r="D4269" s="6">
        <v>45965</v>
      </c>
      <c r="E4269" s="6">
        <v>45975</v>
      </c>
      <c r="F4269">
        <v>423106</v>
      </c>
      <c r="G4269">
        <v>3</v>
      </c>
      <c r="H4269">
        <v>3</v>
      </c>
      <c r="I4269">
        <v>0</v>
      </c>
      <c r="J4269" t="str">
        <v>Faridabad</v>
      </c>
      <c r="K4269">
        <v>0</v>
      </c>
    </row>
    <row r="4270" spans="1:11" x14ac:dyDescent="0.25">
      <c r="A4270" t="str">
        <v>Biolegend</v>
      </c>
      <c r="B4270">
        <v>8712</v>
      </c>
      <c r="C4270" t="str">
        <v>EED120656</v>
      </c>
      <c r="D4270" s="6">
        <v>45965</v>
      </c>
      <c r="E4270" s="6">
        <v>45975</v>
      </c>
      <c r="F4270">
        <v>424401</v>
      </c>
      <c r="G4270">
        <v>1</v>
      </c>
      <c r="H4270">
        <v>1</v>
      </c>
      <c r="I4270">
        <v>0</v>
      </c>
      <c r="J4270" t="str">
        <v>Pune</v>
      </c>
      <c r="K4270">
        <v>0</v>
      </c>
    </row>
    <row r="4271" spans="1:11" x14ac:dyDescent="0.25">
      <c r="A4271" t="str">
        <v>Biolegend</v>
      </c>
      <c r="B4271">
        <v>8712</v>
      </c>
      <c r="C4271" t="str">
        <v>EED120656</v>
      </c>
      <c r="D4271" s="6">
        <v>45965</v>
      </c>
      <c r="E4271" s="6">
        <v>45975</v>
      </c>
      <c r="F4271">
        <v>424401</v>
      </c>
      <c r="G4271">
        <v>1</v>
      </c>
      <c r="H4271">
        <v>1</v>
      </c>
      <c r="I4271">
        <v>0</v>
      </c>
      <c r="J4271" t="str">
        <v>Faridabad</v>
      </c>
      <c r="K4271">
        <v>0</v>
      </c>
    </row>
    <row r="4272" spans="1:11" x14ac:dyDescent="0.25">
      <c r="A4272" t="str">
        <v>Biolegend</v>
      </c>
      <c r="B4272">
        <v>12408</v>
      </c>
      <c r="C4272" t="str">
        <v>EED120656</v>
      </c>
      <c r="D4272" s="6">
        <v>45965</v>
      </c>
      <c r="E4272" s="6">
        <v>45975</v>
      </c>
      <c r="F4272">
        <v>424602</v>
      </c>
      <c r="G4272">
        <v>1</v>
      </c>
      <c r="H4272">
        <v>1</v>
      </c>
      <c r="I4272">
        <v>0</v>
      </c>
      <c r="J4272" t="str">
        <v>Pune</v>
      </c>
      <c r="K4272">
        <v>0</v>
      </c>
    </row>
    <row r="4273" spans="1:11" x14ac:dyDescent="0.25">
      <c r="A4273" t="str">
        <v>Biolegend</v>
      </c>
      <c r="B4273">
        <v>12408</v>
      </c>
      <c r="C4273" t="str">
        <v>EED120656</v>
      </c>
      <c r="D4273" s="6">
        <v>45965</v>
      </c>
      <c r="E4273" s="6">
        <v>45975</v>
      </c>
      <c r="F4273">
        <v>424602</v>
      </c>
      <c r="G4273">
        <v>1</v>
      </c>
      <c r="H4273">
        <v>1</v>
      </c>
      <c r="I4273">
        <v>0</v>
      </c>
      <c r="J4273" t="str">
        <v>Delhi</v>
      </c>
      <c r="K4273">
        <v>0</v>
      </c>
    </row>
    <row r="4274" spans="1:11" x14ac:dyDescent="0.25">
      <c r="A4274" t="str">
        <v>Biolegend</v>
      </c>
      <c r="B4274">
        <v>8395.2000000000007</v>
      </c>
      <c r="C4274" t="str">
        <v>EED120656</v>
      </c>
      <c r="D4274" s="6">
        <v>45965</v>
      </c>
      <c r="E4274" s="6">
        <v>45975</v>
      </c>
      <c r="F4274">
        <v>425401</v>
      </c>
      <c r="G4274">
        <v>1</v>
      </c>
      <c r="H4274">
        <v>1</v>
      </c>
      <c r="I4274">
        <v>0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4382.3999999999996</v>
      </c>
      <c r="C4275" t="str">
        <v>EED120656</v>
      </c>
      <c r="D4275" s="6">
        <v>45965</v>
      </c>
      <c r="E4275" s="6">
        <v>45975</v>
      </c>
      <c r="F4275">
        <v>503807</v>
      </c>
      <c r="G4275">
        <v>1</v>
      </c>
      <c r="H4275">
        <v>1</v>
      </c>
      <c r="I4275">
        <v>0</v>
      </c>
      <c r="J4275" t="str">
        <v>Faridabad</v>
      </c>
      <c r="K4275">
        <v>0</v>
      </c>
    </row>
    <row r="4276" spans="1:11" x14ac:dyDescent="0.25">
      <c r="A4276" t="str">
        <v>Biolegend</v>
      </c>
      <c r="B4276">
        <v>17617.599999999999</v>
      </c>
      <c r="C4276" t="str">
        <v>EED120656</v>
      </c>
      <c r="D4276" s="6">
        <v>45965</v>
      </c>
      <c r="E4276" s="6">
        <v>45975</v>
      </c>
      <c r="F4276">
        <v>503833</v>
      </c>
      <c r="G4276">
        <v>1</v>
      </c>
      <c r="H4276">
        <v>1</v>
      </c>
      <c r="I4276">
        <v>0</v>
      </c>
      <c r="J4276" t="str">
        <v>Delhi</v>
      </c>
      <c r="K4276">
        <v>0</v>
      </c>
    </row>
    <row r="4277" spans="1:11" x14ac:dyDescent="0.25">
      <c r="A4277" t="str">
        <v>Biolegend</v>
      </c>
      <c r="B4277">
        <v>17432.8</v>
      </c>
      <c r="C4277" t="str">
        <v>EED120656</v>
      </c>
      <c r="D4277" s="6">
        <v>45965</v>
      </c>
      <c r="E4277" s="6">
        <v>45975</v>
      </c>
      <c r="F4277">
        <v>505838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7339.2000000000007</v>
      </c>
      <c r="C4278" t="str">
        <v>EED120656</v>
      </c>
      <c r="D4278" s="6">
        <v>45965</v>
      </c>
      <c r="E4278" s="6">
        <v>45975</v>
      </c>
      <c r="F4278">
        <v>505845</v>
      </c>
      <c r="G4278">
        <v>1</v>
      </c>
      <c r="H4278">
        <v>1</v>
      </c>
      <c r="I4278">
        <v>0</v>
      </c>
      <c r="J4278" t="str">
        <v>Faridabad</v>
      </c>
      <c r="K4278">
        <v>0</v>
      </c>
    </row>
    <row r="4279" spans="1:11" x14ac:dyDescent="0.25">
      <c r="A4279" t="str">
        <v>Biolegend</v>
      </c>
      <c r="B4279">
        <v>9292.7999999999993</v>
      </c>
      <c r="C4279" t="str">
        <v>EED120656</v>
      </c>
      <c r="D4279" s="6">
        <v>45965</v>
      </c>
      <c r="E4279" s="6">
        <v>45975</v>
      </c>
      <c r="F4279">
        <v>506947</v>
      </c>
      <c r="G4279">
        <v>1</v>
      </c>
      <c r="H4279">
        <v>1</v>
      </c>
      <c r="I4279">
        <v>0</v>
      </c>
      <c r="J4279" t="str">
        <v>Faridabad</v>
      </c>
      <c r="K4279">
        <v>0</v>
      </c>
    </row>
    <row r="4280" spans="1:11" x14ac:dyDescent="0.25">
      <c r="A4280" t="str">
        <v>Biolegend</v>
      </c>
      <c r="B4280">
        <v>19008</v>
      </c>
      <c r="C4280" t="str">
        <v>EED120656</v>
      </c>
      <c r="D4280" s="6">
        <v>45965</v>
      </c>
      <c r="E4280" s="6">
        <v>45975</v>
      </c>
      <c r="F4280">
        <v>613412</v>
      </c>
      <c r="G4280">
        <v>1</v>
      </c>
      <c r="H4280">
        <v>1</v>
      </c>
      <c r="I4280">
        <v>0</v>
      </c>
      <c r="J4280" t="str">
        <v>Kolkata</v>
      </c>
      <c r="K4280">
        <v>0</v>
      </c>
    </row>
    <row r="4281" spans="1:11" x14ac:dyDescent="0.25">
      <c r="A4281" t="str">
        <v>Biolegend</v>
      </c>
      <c r="B4281">
        <v>9240</v>
      </c>
      <c r="C4281" t="str">
        <v>EED120656</v>
      </c>
      <c r="D4281" s="6">
        <v>45965</v>
      </c>
      <c r="E4281" s="6">
        <v>45975</v>
      </c>
      <c r="F4281">
        <v>614853</v>
      </c>
      <c r="G4281">
        <v>1</v>
      </c>
      <c r="H4281">
        <v>1</v>
      </c>
      <c r="I4281">
        <v>0</v>
      </c>
      <c r="J4281" t="str">
        <v>Delhi</v>
      </c>
      <c r="K4281">
        <v>0</v>
      </c>
    </row>
    <row r="4282" spans="1:11" x14ac:dyDescent="0.25">
      <c r="A4282" t="str">
        <v>Biolegend</v>
      </c>
      <c r="B4282">
        <v>19536</v>
      </c>
      <c r="C4282" t="str">
        <v>EED120656</v>
      </c>
      <c r="D4282" s="6">
        <v>45965</v>
      </c>
      <c r="E4282" s="6">
        <v>45975</v>
      </c>
      <c r="F4282">
        <v>621616</v>
      </c>
      <c r="G4282">
        <v>2</v>
      </c>
      <c r="H4282">
        <v>2</v>
      </c>
      <c r="I4282">
        <v>0</v>
      </c>
      <c r="J4282" t="str">
        <v>Banglore</v>
      </c>
      <c r="K4282">
        <v>0</v>
      </c>
    </row>
    <row r="4283" spans="1:11" x14ac:dyDescent="0.25">
      <c r="A4283" t="str">
        <v>Biolegend</v>
      </c>
      <c r="B4283">
        <v>20169.599999999999</v>
      </c>
      <c r="C4283" t="str">
        <v>EED120656</v>
      </c>
      <c r="D4283" s="6">
        <v>45965</v>
      </c>
      <c r="E4283" s="6">
        <v>45975</v>
      </c>
      <c r="F4283">
        <v>621622</v>
      </c>
      <c r="G4283">
        <v>1</v>
      </c>
      <c r="H4283">
        <v>1</v>
      </c>
      <c r="I4283">
        <v>0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626812</v>
      </c>
      <c r="G4284">
        <v>3</v>
      </c>
      <c r="H4284">
        <v>3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19536</v>
      </c>
      <c r="C4285" t="str">
        <v>EED120656</v>
      </c>
      <c r="D4285" s="6">
        <v>45965</v>
      </c>
      <c r="E4285" s="6">
        <v>45975</v>
      </c>
      <c r="F4285">
        <v>637318</v>
      </c>
      <c r="G4285">
        <v>2</v>
      </c>
      <c r="H4285">
        <v>2</v>
      </c>
      <c r="I4285">
        <v>0</v>
      </c>
      <c r="J4285" t="str">
        <v>Banglore</v>
      </c>
      <c r="K4285">
        <v>0</v>
      </c>
    </row>
    <row r="4286" spans="1:11" x14ac:dyDescent="0.25">
      <c r="A4286" t="str">
        <v>Biolegend</v>
      </c>
      <c r="B4286">
        <v>14907.2</v>
      </c>
      <c r="C4286" t="str">
        <v>EED120656</v>
      </c>
      <c r="D4286" s="6">
        <v>45965</v>
      </c>
      <c r="E4286" s="6">
        <v>45975</v>
      </c>
      <c r="F4286">
        <v>644819</v>
      </c>
      <c r="G4286">
        <v>1</v>
      </c>
      <c r="H4286">
        <v>1</v>
      </c>
      <c r="I4286">
        <v>0</v>
      </c>
      <c r="J4286" t="str">
        <v>Pune</v>
      </c>
      <c r="K4286">
        <v>0</v>
      </c>
    </row>
    <row r="4287" spans="1:11" x14ac:dyDescent="0.25">
      <c r="A4287" t="str">
        <v>Biolegend</v>
      </c>
      <c r="B4287">
        <v>6230.4</v>
      </c>
      <c r="C4287" t="str">
        <v>EED120656</v>
      </c>
      <c r="D4287" s="6">
        <v>45965</v>
      </c>
      <c r="E4287" s="6">
        <v>45975</v>
      </c>
      <c r="F4287">
        <v>740145</v>
      </c>
      <c r="G4287">
        <v>1</v>
      </c>
      <c r="H4287">
        <v>1</v>
      </c>
      <c r="I4287">
        <v>0</v>
      </c>
      <c r="J4287" t="str">
        <v>Delhi</v>
      </c>
      <c r="K4287" t="str">
        <v>PRIYANKA MADAM</v>
      </c>
    </row>
    <row r="4288" spans="1:11" x14ac:dyDescent="0.25">
      <c r="A4288" t="str">
        <v>Biolegend</v>
      </c>
      <c r="B4288">
        <v>369.6</v>
      </c>
      <c r="C4288" t="str">
        <v>EED120656</v>
      </c>
      <c r="D4288" s="6">
        <v>45965</v>
      </c>
      <c r="E4288" s="6">
        <v>45975</v>
      </c>
      <c r="F4288">
        <v>740379</v>
      </c>
      <c r="G4288">
        <v>1</v>
      </c>
      <c r="H4288">
        <v>1</v>
      </c>
      <c r="I4288">
        <v>0</v>
      </c>
      <c r="J4288" t="str">
        <v>Delhi</v>
      </c>
      <c r="K4288" t="str">
        <v>PRIYANKA MADAM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740623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740627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740628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740629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740634</v>
      </c>
      <c r="G4293">
        <v>1</v>
      </c>
      <c r="H4293">
        <v>1</v>
      </c>
      <c r="I4293">
        <v>0</v>
      </c>
      <c r="J4293" t="str">
        <v>Delhi</v>
      </c>
      <c r="K4293" t="str">
        <v>PRIYANKA MADAM</v>
      </c>
    </row>
    <row r="4294" spans="1:11" x14ac:dyDescent="0.25">
      <c r="A4294" t="str">
        <v>Biolegend</v>
      </c>
      <c r="B4294">
        <v>15523.2</v>
      </c>
      <c r="C4294" t="str">
        <v>EED120656</v>
      </c>
      <c r="D4294" s="6">
        <v>45965</v>
      </c>
      <c r="E4294" s="6">
        <v>45975</v>
      </c>
      <c r="F4294">
        <v>740868</v>
      </c>
      <c r="G4294">
        <v>1</v>
      </c>
      <c r="H4294">
        <v>1</v>
      </c>
      <c r="I4294">
        <v>0</v>
      </c>
      <c r="J4294" t="str">
        <v>Mumbai</v>
      </c>
      <c r="K4294">
        <v>0</v>
      </c>
    </row>
    <row r="4295" spans="1:11" x14ac:dyDescent="0.25">
      <c r="A4295" t="str">
        <v>Biolegend</v>
      </c>
      <c r="B4295">
        <v>3115.2</v>
      </c>
      <c r="C4295" t="str">
        <v>EED120656</v>
      </c>
      <c r="D4295" s="6">
        <v>45965</v>
      </c>
      <c r="E4295" s="6">
        <v>45975</v>
      </c>
      <c r="F4295">
        <v>740869</v>
      </c>
      <c r="G4295">
        <v>1</v>
      </c>
      <c r="H4295">
        <v>1</v>
      </c>
      <c r="I4295">
        <v>0</v>
      </c>
      <c r="J4295" t="str">
        <v>Mumbai</v>
      </c>
      <c r="K4295">
        <v>0</v>
      </c>
    </row>
    <row r="4296" spans="1:11" x14ac:dyDescent="0.25">
      <c r="A4296" t="str">
        <v>Biolegend</v>
      </c>
      <c r="B4296">
        <v>6230.4</v>
      </c>
      <c r="C4296" t="str">
        <v>EED120656</v>
      </c>
      <c r="D4296" s="6">
        <v>45965</v>
      </c>
      <c r="E4296" s="6">
        <v>45975</v>
      </c>
      <c r="F4296">
        <v>740870</v>
      </c>
      <c r="G4296">
        <v>1</v>
      </c>
      <c r="H4296">
        <v>1</v>
      </c>
      <c r="I4296">
        <v>0</v>
      </c>
      <c r="J4296" t="str">
        <v>Mumbai</v>
      </c>
      <c r="K4296">
        <v>0</v>
      </c>
    </row>
    <row r="4297" spans="1:11" x14ac:dyDescent="0.25">
      <c r="A4297" t="str">
        <v>Biolegend</v>
      </c>
      <c r="B4297">
        <v>92980.799999999988</v>
      </c>
      <c r="C4297" t="str">
        <v>EED120656</v>
      </c>
      <c r="D4297" s="6">
        <v>45965</v>
      </c>
      <c r="E4297" s="6">
        <v>45975</v>
      </c>
      <c r="F4297">
        <v>740965</v>
      </c>
      <c r="G4297">
        <v>1</v>
      </c>
      <c r="H4297">
        <v>1</v>
      </c>
      <c r="I4297">
        <v>0</v>
      </c>
      <c r="J4297" t="str">
        <v>Punjab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740981</v>
      </c>
      <c r="G4298">
        <v>1</v>
      </c>
      <c r="H4298">
        <v>1</v>
      </c>
      <c r="I4298">
        <v>0</v>
      </c>
      <c r="J4298" t="str">
        <v>Mumbai</v>
      </c>
      <c r="K4298">
        <v>0</v>
      </c>
    </row>
    <row r="4299" spans="1:11" x14ac:dyDescent="0.25">
      <c r="A4299" t="str">
        <v>Biolegend</v>
      </c>
      <c r="B4299">
        <v>6230.4</v>
      </c>
      <c r="C4299" t="str">
        <v>EED120656</v>
      </c>
      <c r="D4299" s="6">
        <v>45965</v>
      </c>
      <c r="E4299" s="6">
        <v>45975</v>
      </c>
      <c r="F4299">
        <v>741260</v>
      </c>
      <c r="G4299">
        <v>1</v>
      </c>
      <c r="H4299">
        <v>1</v>
      </c>
      <c r="I4299">
        <v>0</v>
      </c>
      <c r="J4299" t="str">
        <v>Delhi</v>
      </c>
      <c r="K4299" t="str">
        <v>PRIYANKA MADAM</v>
      </c>
    </row>
    <row r="4300" spans="1:11" x14ac:dyDescent="0.25">
      <c r="A4300" t="str">
        <v>Biolegend</v>
      </c>
      <c r="B4300">
        <v>8712</v>
      </c>
      <c r="C4300" t="str">
        <v>EED120656</v>
      </c>
      <c r="D4300" s="6">
        <v>45965</v>
      </c>
      <c r="E4300" s="6">
        <v>45975</v>
      </c>
      <c r="F4300">
        <v>820101</v>
      </c>
      <c r="G4300">
        <v>1</v>
      </c>
      <c r="H4300">
        <v>1</v>
      </c>
      <c r="I4300">
        <v>0</v>
      </c>
      <c r="J4300" t="str">
        <v>Noida</v>
      </c>
      <c r="K4300">
        <v>0</v>
      </c>
    </row>
    <row r="4301" spans="1:11" x14ac:dyDescent="0.25">
      <c r="A4301" t="str">
        <v>Biolegend</v>
      </c>
      <c r="B4301">
        <v>0</v>
      </c>
      <c r="C4301" t="str">
        <v>EED120656</v>
      </c>
      <c r="D4301" s="6">
        <v>45965</v>
      </c>
      <c r="E4301" s="6">
        <v>45975</v>
      </c>
      <c r="F4301">
        <v>331222</v>
      </c>
      <c r="G4301">
        <v>1</v>
      </c>
      <c r="H4301">
        <v>0</v>
      </c>
      <c r="I4301">
        <v>1</v>
      </c>
      <c r="J4301" t="str">
        <v>STOCK</v>
      </c>
      <c r="K4301" t="str">
        <v>STOCK</v>
      </c>
    </row>
    <row r="4302" spans="1:11" x14ac:dyDescent="0.25">
      <c r="A4302" t="str">
        <v>Mabtech</v>
      </c>
      <c r="B4302">
        <v>32318</v>
      </c>
      <c r="C4302">
        <v>45330</v>
      </c>
      <c r="D4302" s="6">
        <v>45971</v>
      </c>
      <c r="E4302" s="6">
        <v>45975</v>
      </c>
      <c r="F4302" t="str">
        <v>3420-4APW-2</v>
      </c>
      <c r="G4302">
        <v>2</v>
      </c>
      <c r="H4302">
        <v>2</v>
      </c>
      <c r="I4302">
        <v>0</v>
      </c>
      <c r="J4302" t="str">
        <v>Mumbai</v>
      </c>
      <c r="K4302">
        <v>0</v>
      </c>
    </row>
    <row r="4303" spans="1:11" x14ac:dyDescent="0.25">
      <c r="A4303" t="str">
        <v>Mabtech</v>
      </c>
      <c r="B4303">
        <v>32318</v>
      </c>
      <c r="C4303">
        <v>45330</v>
      </c>
      <c r="D4303" s="6">
        <v>45971</v>
      </c>
      <c r="E4303" s="6">
        <v>45975</v>
      </c>
      <c r="F4303" t="str">
        <v>3420-4APW-2</v>
      </c>
      <c r="G4303">
        <v>3</v>
      </c>
      <c r="H4303">
        <v>3</v>
      </c>
      <c r="I4303">
        <v>0</v>
      </c>
      <c r="J4303" t="str">
        <v>Mumbai</v>
      </c>
      <c r="K4303">
        <v>0</v>
      </c>
    </row>
    <row r="4304" spans="1:11" x14ac:dyDescent="0.25">
      <c r="A4304" t="str">
        <v>Targetmol</v>
      </c>
      <c r="B4304">
        <v>8184</v>
      </c>
      <c r="C4304" t="str">
        <v>INV251115-003</v>
      </c>
      <c r="D4304" s="6">
        <v>45973</v>
      </c>
      <c r="E4304" s="6">
        <v>45978</v>
      </c>
      <c r="F4304" t="str">
        <v>T83115L</v>
      </c>
      <c r="G4304">
        <v>1</v>
      </c>
      <c r="H4304">
        <v>1</v>
      </c>
      <c r="I4304">
        <v>0</v>
      </c>
      <c r="J4304" t="str">
        <v>Banglore</v>
      </c>
      <c r="K4304" t="str">
        <v>SAMPLE</v>
      </c>
    </row>
    <row r="4305" spans="1:11" x14ac:dyDescent="0.25">
      <c r="A4305" t="str">
        <v>Targetmol</v>
      </c>
      <c r="B4305">
        <v>25819.199999999997</v>
      </c>
      <c r="C4305" t="str">
        <v>INV251115-004</v>
      </c>
      <c r="D4305" s="6">
        <v>45975</v>
      </c>
      <c r="E4305" s="6">
        <v>45978</v>
      </c>
      <c r="F4305" t="str">
        <v>TN2190</v>
      </c>
      <c r="G4305">
        <v>1</v>
      </c>
      <c r="H4305">
        <v>1</v>
      </c>
      <c r="I4305">
        <v>0</v>
      </c>
      <c r="J4305" t="str">
        <v>THANE</v>
      </c>
      <c r="K4305">
        <v>0</v>
      </c>
    </row>
    <row r="4306" spans="1:11" x14ac:dyDescent="0.25">
      <c r="A4306" t="str">
        <v>Targetmol</v>
      </c>
      <c r="B4306">
        <v>13041.599999999999</v>
      </c>
      <c r="C4306" t="str">
        <v>INV251115-004</v>
      </c>
      <c r="D4306" s="6">
        <v>45975</v>
      </c>
      <c r="E4306" s="6">
        <v>45978</v>
      </c>
      <c r="F4306" t="str">
        <v>TMPY-05568</v>
      </c>
      <c r="G4306">
        <v>1</v>
      </c>
      <c r="H4306">
        <v>1</v>
      </c>
      <c r="I4306">
        <v>0</v>
      </c>
      <c r="J4306" t="str">
        <v>Noida</v>
      </c>
      <c r="K4306">
        <v>0</v>
      </c>
    </row>
    <row r="4307" spans="1:11" x14ac:dyDescent="0.25">
      <c r="A4307" t="str">
        <v>Targetmol</v>
      </c>
      <c r="B4307">
        <v>18216</v>
      </c>
      <c r="C4307" t="str">
        <v>INV251115-005</v>
      </c>
      <c r="D4307" s="6">
        <v>45975</v>
      </c>
      <c r="E4307" s="6">
        <v>45978</v>
      </c>
      <c r="F4307" t="str">
        <v>TMPJ-00249</v>
      </c>
      <c r="G4307">
        <v>1</v>
      </c>
      <c r="H4307">
        <v>1</v>
      </c>
      <c r="I4307">
        <v>0</v>
      </c>
      <c r="J4307" t="str">
        <v>Telangana</v>
      </c>
      <c r="K4307">
        <v>0</v>
      </c>
    </row>
    <row r="4308" spans="1:11" x14ac:dyDescent="0.25">
      <c r="A4308" t="str">
        <v>Targetmol</v>
      </c>
      <c r="B4308">
        <v>3168</v>
      </c>
      <c r="C4308" t="str">
        <v>INV251115-005</v>
      </c>
      <c r="D4308" s="6">
        <v>45975</v>
      </c>
      <c r="E4308" s="6">
        <v>45978</v>
      </c>
      <c r="F4308" t="str">
        <v>T11766L</v>
      </c>
      <c r="G4308">
        <v>1</v>
      </c>
      <c r="H4308">
        <v>1</v>
      </c>
      <c r="I4308">
        <v>0</v>
      </c>
      <c r="J4308" t="str">
        <v>Delhi</v>
      </c>
      <c r="K4308" t="str">
        <v>PRIYANKA MADAM</v>
      </c>
    </row>
    <row r="4309" spans="1:11" x14ac:dyDescent="0.25">
      <c r="A4309" t="str">
        <v>Targetmol</v>
      </c>
      <c r="B4309">
        <v>440</v>
      </c>
      <c r="C4309" t="str">
        <v>INV251115-006</v>
      </c>
      <c r="D4309" s="6">
        <v>45975</v>
      </c>
      <c r="E4309" s="6">
        <v>45978</v>
      </c>
      <c r="F4309" t="str">
        <v>T73578</v>
      </c>
      <c r="G4309">
        <v>1</v>
      </c>
      <c r="H4309">
        <v>1</v>
      </c>
      <c r="I4309">
        <v>0</v>
      </c>
      <c r="J4309" t="str">
        <v>Bhopal</v>
      </c>
      <c r="K4309">
        <v>0</v>
      </c>
    </row>
    <row r="4310" spans="1:11" x14ac:dyDescent="0.25">
      <c r="A4310" t="str">
        <v>Targetmol</v>
      </c>
      <c r="B4310">
        <v>440</v>
      </c>
      <c r="C4310" t="str">
        <v>INV251115-006</v>
      </c>
      <c r="D4310" s="6">
        <v>45975</v>
      </c>
      <c r="E4310" s="6">
        <v>45978</v>
      </c>
      <c r="F4310" t="str">
        <v>T11471</v>
      </c>
      <c r="G4310">
        <v>1</v>
      </c>
      <c r="H4310">
        <v>1</v>
      </c>
      <c r="I4310">
        <v>0</v>
      </c>
      <c r="J4310" t="str">
        <v>Bhopal</v>
      </c>
      <c r="K4310">
        <v>0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T36527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Targetmol</v>
      </c>
      <c r="B4312">
        <v>440</v>
      </c>
      <c r="C4312" t="str">
        <v>INV251115-006</v>
      </c>
      <c r="D4312" s="6">
        <v>45975</v>
      </c>
      <c r="E4312" s="6">
        <v>45978</v>
      </c>
      <c r="F4312" t="str">
        <v>T4476</v>
      </c>
      <c r="G4312">
        <v>1</v>
      </c>
      <c r="H4312">
        <v>1</v>
      </c>
      <c r="I4312">
        <v>0</v>
      </c>
      <c r="J4312" t="str">
        <v>Bhopal</v>
      </c>
      <c r="K4312">
        <v>0</v>
      </c>
    </row>
    <row r="4313" spans="1:11" x14ac:dyDescent="0.25">
      <c r="A4313" t="str">
        <v>BIOTIUM</v>
      </c>
      <c r="B4313">
        <v>10912</v>
      </c>
      <c r="C4313" t="str">
        <v>I245366-IN</v>
      </c>
      <c r="D4313" s="6">
        <v>45975</v>
      </c>
      <c r="E4313" s="6">
        <v>45978</v>
      </c>
      <c r="F4313" t="str">
        <v>30002-T</v>
      </c>
      <c r="G4313">
        <v>1</v>
      </c>
      <c r="H4313">
        <v>1</v>
      </c>
      <c r="I4313">
        <v>0</v>
      </c>
      <c r="J4313" t="str">
        <v>JHARKHAND</v>
      </c>
      <c r="K4313">
        <v>0</v>
      </c>
    </row>
    <row r="4314" spans="1:11" x14ac:dyDescent="0.25">
      <c r="A4314" t="str">
        <v>BIOTIUM</v>
      </c>
      <c r="B4314">
        <v>17248</v>
      </c>
      <c r="C4314" t="str">
        <v>I245366-IN</v>
      </c>
      <c r="D4314" s="6">
        <v>45975</v>
      </c>
      <c r="E4314" s="6">
        <v>45978</v>
      </c>
      <c r="F4314">
        <v>31000</v>
      </c>
      <c r="G4314">
        <v>1</v>
      </c>
      <c r="H4314">
        <v>1</v>
      </c>
      <c r="I4314">
        <v>0</v>
      </c>
      <c r="J4314" t="str">
        <v>GGN</v>
      </c>
      <c r="K4314">
        <v>0</v>
      </c>
    </row>
    <row r="4315" spans="1:11" x14ac:dyDescent="0.25">
      <c r="A4315" t="str">
        <v>BIOTIUM</v>
      </c>
      <c r="B4315">
        <v>9715.2000000000007</v>
      </c>
      <c r="C4315" t="str">
        <v>I245366-IN</v>
      </c>
      <c r="D4315" s="6">
        <v>45975</v>
      </c>
      <c r="E4315" s="6">
        <v>45978</v>
      </c>
      <c r="F4315" t="str">
        <v>50051-1MG</v>
      </c>
      <c r="G4315">
        <v>1</v>
      </c>
      <c r="H4315">
        <v>1</v>
      </c>
      <c r="I4315">
        <v>0</v>
      </c>
      <c r="J4315" t="str">
        <v>CHENNAI</v>
      </c>
      <c r="K4315">
        <v>0</v>
      </c>
    </row>
    <row r="4316" spans="1:11" x14ac:dyDescent="0.25">
      <c r="A4316" t="str">
        <v>BIOXCELL</v>
      </c>
      <c r="B4316">
        <v>111355.20000000001</v>
      </c>
      <c r="C4316">
        <v>181789</v>
      </c>
      <c r="D4316" s="6">
        <v>45972</v>
      </c>
      <c r="E4316" s="6">
        <v>45978</v>
      </c>
      <c r="F4316" t="str">
        <v>BE0079</v>
      </c>
      <c r="G4316">
        <v>1</v>
      </c>
      <c r="H4316">
        <v>1</v>
      </c>
      <c r="I4316">
        <v>0</v>
      </c>
      <c r="J4316" t="str">
        <v>Hyderabad</v>
      </c>
      <c r="K4316">
        <v>0</v>
      </c>
    </row>
    <row r="4317" spans="1:11" x14ac:dyDescent="0.25">
      <c r="A4317" t="str">
        <v>BIOXCELL</v>
      </c>
      <c r="B4317">
        <v>111355.20000000001</v>
      </c>
      <c r="C4317">
        <v>181995</v>
      </c>
      <c r="D4317" s="6">
        <v>45975</v>
      </c>
      <c r="E4317" s="6">
        <v>45979</v>
      </c>
      <c r="F4317" t="str">
        <v>BE0070</v>
      </c>
      <c r="G4317">
        <v>1</v>
      </c>
      <c r="H4317">
        <v>1</v>
      </c>
      <c r="I4317">
        <v>0</v>
      </c>
      <c r="J4317" t="str">
        <v>Mumbai</v>
      </c>
      <c r="K4317">
        <v>0</v>
      </c>
    </row>
    <row r="4318" spans="1:11" x14ac:dyDescent="0.25">
      <c r="A4318" t="str">
        <v>BIOXCELL</v>
      </c>
      <c r="B4318">
        <v>111355.20000000001</v>
      </c>
      <c r="C4318">
        <v>181995</v>
      </c>
      <c r="D4318" s="6">
        <v>45975</v>
      </c>
      <c r="E4318" s="6">
        <v>45979</v>
      </c>
      <c r="F4318" t="str">
        <v>BE0206</v>
      </c>
      <c r="G4318">
        <v>1</v>
      </c>
      <c r="H4318">
        <v>1</v>
      </c>
      <c r="I4318">
        <v>0</v>
      </c>
      <c r="J4318" t="str">
        <v>Mumbai</v>
      </c>
      <c r="K4318">
        <v>0</v>
      </c>
    </row>
    <row r="4319" spans="1:11" x14ac:dyDescent="0.25">
      <c r="A4319" t="str">
        <v>BellBrook</v>
      </c>
      <c r="B4319">
        <v>33968</v>
      </c>
      <c r="C4319">
        <v>71454</v>
      </c>
      <c r="D4319" s="6">
        <v>45975</v>
      </c>
      <c r="E4319" s="6">
        <v>45979</v>
      </c>
      <c r="F4319" t="str">
        <v>3025-1K</v>
      </c>
      <c r="G4319">
        <v>2</v>
      </c>
      <c r="H4319">
        <v>0</v>
      </c>
      <c r="I4319">
        <v>2</v>
      </c>
      <c r="J4319" t="str">
        <v>STOCK</v>
      </c>
      <c r="K4319" t="str">
        <v>STOCK</v>
      </c>
    </row>
    <row r="4320" spans="1:11" x14ac:dyDescent="0.25">
      <c r="A4320" t="str">
        <v>BellBrook</v>
      </c>
      <c r="B4320">
        <v>15452.8</v>
      </c>
      <c r="C4320">
        <v>71454</v>
      </c>
      <c r="D4320" s="6">
        <v>45975</v>
      </c>
      <c r="E4320" s="6">
        <v>45979</v>
      </c>
      <c r="F4320">
        <v>2227</v>
      </c>
      <c r="G4320">
        <v>2</v>
      </c>
      <c r="H4320">
        <v>0</v>
      </c>
      <c r="I4320">
        <v>2</v>
      </c>
      <c r="J4320" t="str">
        <v>STOCK</v>
      </c>
      <c r="K4320" t="str">
        <v>STOCK</v>
      </c>
    </row>
    <row r="4321" spans="1:11" x14ac:dyDescent="0.25">
      <c r="A4321" t="str">
        <v>BellBrook</v>
      </c>
      <c r="B4321">
        <v>40075.199999999997</v>
      </c>
      <c r="C4321">
        <v>71454</v>
      </c>
      <c r="D4321" s="6">
        <v>45975</v>
      </c>
      <c r="E4321" s="6">
        <v>45979</v>
      </c>
      <c r="F4321" t="str">
        <v>3010-1K</v>
      </c>
      <c r="G4321">
        <v>2</v>
      </c>
      <c r="H4321">
        <v>0</v>
      </c>
      <c r="I4321">
        <v>2</v>
      </c>
      <c r="J4321" t="str">
        <v>STOCK</v>
      </c>
      <c r="K4321" t="str">
        <v>STOCK</v>
      </c>
    </row>
    <row r="4322" spans="1:11" x14ac:dyDescent="0.25">
      <c r="A4322" t="str">
        <v>SOUTHERNBIOTECH</v>
      </c>
      <c r="B4322">
        <v>3498</v>
      </c>
      <c r="C4322">
        <v>341396</v>
      </c>
      <c r="D4322" s="6">
        <v>45975</v>
      </c>
      <c r="E4322" s="6">
        <v>45980</v>
      </c>
      <c r="F4322" t="str">
        <v>0100-20</v>
      </c>
      <c r="G4322">
        <v>1</v>
      </c>
      <c r="H4322">
        <v>1</v>
      </c>
      <c r="I4322">
        <v>0</v>
      </c>
      <c r="J4322" t="str">
        <v>Noida</v>
      </c>
      <c r="K4322">
        <v>0</v>
      </c>
    </row>
    <row r="4323" spans="1:11" x14ac:dyDescent="0.25">
      <c r="A4323" t="str">
        <v>SOUTHERNBIOTECH</v>
      </c>
      <c r="B4323">
        <v>13596</v>
      </c>
      <c r="C4323">
        <v>341396</v>
      </c>
      <c r="D4323" s="6">
        <v>45975</v>
      </c>
      <c r="E4323" s="6">
        <v>45980</v>
      </c>
      <c r="F4323" t="str">
        <v>0103-26</v>
      </c>
      <c r="G4323">
        <v>1</v>
      </c>
      <c r="H4323">
        <v>1</v>
      </c>
      <c r="I4323">
        <v>0</v>
      </c>
      <c r="J4323" t="str">
        <v>Delhi</v>
      </c>
      <c r="K4323">
        <v>0</v>
      </c>
    </row>
    <row r="4324" spans="1:11" x14ac:dyDescent="0.25">
      <c r="A4324" t="str">
        <v>SOUTHERNBIOTECH</v>
      </c>
      <c r="B4324">
        <v>11418</v>
      </c>
      <c r="C4324">
        <v>341396</v>
      </c>
      <c r="D4324" s="6">
        <v>45975</v>
      </c>
      <c r="E4324" s="6">
        <v>45980</v>
      </c>
      <c r="F4324" t="str">
        <v>1090-04</v>
      </c>
      <c r="G4324">
        <v>1</v>
      </c>
      <c r="H4324">
        <v>1</v>
      </c>
      <c r="I4324">
        <v>0</v>
      </c>
      <c r="J4324" t="str">
        <v>Delhi</v>
      </c>
      <c r="K4324">
        <v>0</v>
      </c>
    </row>
    <row r="4325" spans="1:11" x14ac:dyDescent="0.25">
      <c r="A4325" t="str">
        <v>SOUTHERNBIOTECH</v>
      </c>
      <c r="B4325">
        <v>3168</v>
      </c>
      <c r="C4325">
        <v>341397</v>
      </c>
      <c r="D4325" s="6">
        <v>45975</v>
      </c>
      <c r="E4325" s="6">
        <v>45980</v>
      </c>
      <c r="F4325" t="str">
        <v>0100-01</v>
      </c>
      <c r="G4325">
        <v>5</v>
      </c>
      <c r="H4325">
        <v>5</v>
      </c>
      <c r="I4325">
        <v>0</v>
      </c>
      <c r="J4325" t="str">
        <v>Chandigarh</v>
      </c>
      <c r="K4325">
        <v>0</v>
      </c>
    </row>
    <row r="4326" spans="1:11" x14ac:dyDescent="0.25">
      <c r="A4326" t="str">
        <v>BioLegend</v>
      </c>
      <c r="B4326">
        <v>16878.400000000001</v>
      </c>
      <c r="C4326" t="str">
        <v>EED120984</v>
      </c>
      <c r="D4326" s="6">
        <v>45975</v>
      </c>
      <c r="E4326" s="6">
        <v>45982</v>
      </c>
      <c r="F4326">
        <v>100449</v>
      </c>
      <c r="G4326">
        <v>1</v>
      </c>
      <c r="H4326">
        <v>1</v>
      </c>
      <c r="I4326">
        <v>0</v>
      </c>
      <c r="J4326" t="str">
        <v>Faridabad</v>
      </c>
      <c r="K4326">
        <v>0</v>
      </c>
    </row>
    <row r="4327" spans="1:11" x14ac:dyDescent="0.25">
      <c r="A4327" t="str">
        <v>BioLegend</v>
      </c>
      <c r="B4327">
        <v>6969.6</v>
      </c>
      <c r="C4327" t="str">
        <v>EED120984</v>
      </c>
      <c r="D4327" s="6">
        <v>45975</v>
      </c>
      <c r="E4327" s="6">
        <v>45982</v>
      </c>
      <c r="F4327">
        <v>101206</v>
      </c>
      <c r="G4327">
        <v>1</v>
      </c>
      <c r="H4327">
        <v>1</v>
      </c>
      <c r="I4327">
        <v>0</v>
      </c>
      <c r="J4327" t="str">
        <v>VADODARA</v>
      </c>
      <c r="K4327">
        <v>0</v>
      </c>
    </row>
    <row r="4328" spans="1:11" x14ac:dyDescent="0.25">
      <c r="A4328" t="str">
        <v>BioLegend</v>
      </c>
      <c r="B4328">
        <v>23716</v>
      </c>
      <c r="C4328" t="str">
        <v>EED120984</v>
      </c>
      <c r="D4328" s="6">
        <v>45975</v>
      </c>
      <c r="E4328" s="6">
        <v>45982</v>
      </c>
      <c r="F4328">
        <v>101236</v>
      </c>
      <c r="G4328">
        <v>1</v>
      </c>
      <c r="H4328">
        <v>1</v>
      </c>
      <c r="I4328">
        <v>0</v>
      </c>
      <c r="J4328" t="str">
        <v>Delhi</v>
      </c>
      <c r="K4328">
        <v>0</v>
      </c>
    </row>
    <row r="4329" spans="1:11" x14ac:dyDescent="0.25">
      <c r="A4329" t="str">
        <v>BioLegend</v>
      </c>
      <c r="B4329">
        <v>2851.2</v>
      </c>
      <c r="C4329" t="str">
        <v>EED120984</v>
      </c>
      <c r="D4329" s="6">
        <v>45975</v>
      </c>
      <c r="E4329" s="6">
        <v>45982</v>
      </c>
      <c r="F4329">
        <v>101319</v>
      </c>
      <c r="G4329">
        <v>1</v>
      </c>
      <c r="H4329">
        <v>1</v>
      </c>
      <c r="I4329">
        <v>0</v>
      </c>
      <c r="J4329" t="str">
        <v>Noida</v>
      </c>
      <c r="K4329">
        <v>0</v>
      </c>
    </row>
    <row r="4330" spans="1:11" x14ac:dyDescent="0.25">
      <c r="A4330" t="str">
        <v>BioLegend</v>
      </c>
      <c r="B4330">
        <v>5808</v>
      </c>
      <c r="C4330" t="str">
        <v>EED120984</v>
      </c>
      <c r="D4330" s="6">
        <v>45975</v>
      </c>
      <c r="E4330" s="6">
        <v>45982</v>
      </c>
      <c r="F4330">
        <v>102115</v>
      </c>
      <c r="G4330">
        <v>1</v>
      </c>
      <c r="H4330">
        <v>1</v>
      </c>
      <c r="I4330">
        <v>0</v>
      </c>
      <c r="J4330" t="str">
        <v>Noida</v>
      </c>
      <c r="K4330">
        <v>0</v>
      </c>
    </row>
    <row r="4331" spans="1:11" x14ac:dyDescent="0.25">
      <c r="A4331" t="str">
        <v>BioLegend</v>
      </c>
      <c r="B4331">
        <v>16420.8</v>
      </c>
      <c r="C4331" t="str">
        <v>EED120984</v>
      </c>
      <c r="D4331" s="6">
        <v>45975</v>
      </c>
      <c r="E4331" s="6">
        <v>45982</v>
      </c>
      <c r="F4331">
        <v>102126</v>
      </c>
      <c r="G4331">
        <v>1</v>
      </c>
      <c r="H4331">
        <v>1</v>
      </c>
      <c r="I4331">
        <v>0</v>
      </c>
      <c r="J4331" t="str">
        <v>Delhi</v>
      </c>
      <c r="K4331">
        <v>0</v>
      </c>
    </row>
    <row r="4332" spans="1:11" x14ac:dyDescent="0.25">
      <c r="A4332" t="str">
        <v>BioLegend</v>
      </c>
      <c r="B4332">
        <v>6177.6</v>
      </c>
      <c r="C4332" t="str">
        <v>EED120984</v>
      </c>
      <c r="D4332" s="6">
        <v>45975</v>
      </c>
      <c r="E4332" s="6">
        <v>45982</v>
      </c>
      <c r="F4332">
        <v>103024</v>
      </c>
      <c r="G4332">
        <v>1</v>
      </c>
      <c r="H4332">
        <v>1</v>
      </c>
      <c r="I4332">
        <v>0</v>
      </c>
      <c r="J4332" t="str">
        <v>Delhi</v>
      </c>
      <c r="K4332">
        <v>0</v>
      </c>
    </row>
    <row r="4333" spans="1:11" x14ac:dyDescent="0.25">
      <c r="A4333" t="str">
        <v>BioLegend</v>
      </c>
      <c r="B4333">
        <v>17107.2</v>
      </c>
      <c r="C4333" t="str">
        <v>EED120984</v>
      </c>
      <c r="D4333" s="6">
        <v>45975</v>
      </c>
      <c r="E4333" s="6">
        <v>45982</v>
      </c>
      <c r="F4333">
        <v>104536</v>
      </c>
      <c r="G4333">
        <v>1</v>
      </c>
      <c r="H4333">
        <v>1</v>
      </c>
      <c r="I4333">
        <v>0</v>
      </c>
      <c r="J4333" t="str">
        <v>Gujrat</v>
      </c>
      <c r="K4333">
        <v>0</v>
      </c>
    </row>
    <row r="4334" spans="1:11" x14ac:dyDescent="0.25">
      <c r="A4334" t="str">
        <v>BioLegend</v>
      </c>
      <c r="B4334">
        <v>11616</v>
      </c>
      <c r="C4334" t="str">
        <v>EED120984</v>
      </c>
      <c r="D4334" s="6">
        <v>45975</v>
      </c>
      <c r="E4334" s="6">
        <v>45982</v>
      </c>
      <c r="F4334">
        <v>107606</v>
      </c>
      <c r="G4334">
        <v>1</v>
      </c>
      <c r="H4334">
        <v>1</v>
      </c>
      <c r="I4334">
        <v>0</v>
      </c>
      <c r="J4334" t="str">
        <v>Delhi</v>
      </c>
      <c r="K4334">
        <v>0</v>
      </c>
    </row>
    <row r="4335" spans="1:11" x14ac:dyDescent="0.25">
      <c r="A4335" t="str">
        <v>BioLegend</v>
      </c>
      <c r="B4335">
        <v>7444.7999999999993</v>
      </c>
      <c r="C4335" t="str">
        <v>EED120984</v>
      </c>
      <c r="D4335" s="6">
        <v>45975</v>
      </c>
      <c r="E4335" s="6">
        <v>45982</v>
      </c>
      <c r="F4335">
        <v>123110</v>
      </c>
      <c r="G4335">
        <v>1</v>
      </c>
      <c r="H4335">
        <v>1</v>
      </c>
      <c r="I4335">
        <v>0</v>
      </c>
      <c r="J4335" t="str">
        <v>VADODARA</v>
      </c>
      <c r="K4335">
        <v>0</v>
      </c>
    </row>
    <row r="4336" spans="1:11" x14ac:dyDescent="0.25">
      <c r="A4336" t="str">
        <v>BioLegend</v>
      </c>
      <c r="B4336">
        <v>13833.599999999999</v>
      </c>
      <c r="C4336" t="str">
        <v>EED120984</v>
      </c>
      <c r="D4336" s="6">
        <v>45975</v>
      </c>
      <c r="E4336" s="6">
        <v>45982</v>
      </c>
      <c r="F4336">
        <v>127606</v>
      </c>
      <c r="G4336">
        <v>1</v>
      </c>
      <c r="H4336">
        <v>1</v>
      </c>
      <c r="I4336">
        <v>0</v>
      </c>
      <c r="J4336" t="str">
        <v>Banglore</v>
      </c>
      <c r="K4336">
        <v>0</v>
      </c>
    </row>
    <row r="4337" spans="1:11" x14ac:dyDescent="0.25">
      <c r="A4337" t="str">
        <v>BioLegend</v>
      </c>
      <c r="B4337">
        <v>16579.2</v>
      </c>
      <c r="C4337" t="str">
        <v>EED120984</v>
      </c>
      <c r="D4337" s="6">
        <v>45975</v>
      </c>
      <c r="E4337" s="6">
        <v>45982</v>
      </c>
      <c r="F4337">
        <v>127614</v>
      </c>
      <c r="G4337">
        <v>1</v>
      </c>
      <c r="H4337">
        <v>1</v>
      </c>
      <c r="I4337">
        <v>0</v>
      </c>
      <c r="J4337" t="str">
        <v>Delhi</v>
      </c>
      <c r="K4337">
        <v>0</v>
      </c>
    </row>
    <row r="4338" spans="1:11" x14ac:dyDescent="0.25">
      <c r="A4338" t="str">
        <v>BioLegend</v>
      </c>
      <c r="B4338">
        <v>16420.8</v>
      </c>
      <c r="C4338" t="str">
        <v>EED120984</v>
      </c>
      <c r="D4338" s="6">
        <v>45975</v>
      </c>
      <c r="E4338" s="6">
        <v>45982</v>
      </c>
      <c r="F4338">
        <v>128018</v>
      </c>
      <c r="G4338">
        <v>1</v>
      </c>
      <c r="H4338">
        <v>1</v>
      </c>
      <c r="I4338">
        <v>0</v>
      </c>
      <c r="J4338" t="str">
        <v>Delhi</v>
      </c>
      <c r="K4338">
        <v>0</v>
      </c>
    </row>
    <row r="4339" spans="1:11" x14ac:dyDescent="0.25">
      <c r="A4339" t="str">
        <v>BioLegend</v>
      </c>
      <c r="B4339">
        <v>16420.8</v>
      </c>
      <c r="C4339" t="str">
        <v>EED120984</v>
      </c>
      <c r="D4339" s="6">
        <v>45975</v>
      </c>
      <c r="E4339" s="6">
        <v>45982</v>
      </c>
      <c r="F4339">
        <v>128018</v>
      </c>
      <c r="G4339">
        <v>1</v>
      </c>
      <c r="H4339">
        <v>1</v>
      </c>
      <c r="I4339">
        <v>0</v>
      </c>
      <c r="J4339" t="str">
        <v>VADODARA</v>
      </c>
      <c r="K4339">
        <v>0</v>
      </c>
    </row>
    <row r="4340" spans="1:11" x14ac:dyDescent="0.25">
      <c r="A4340" t="str">
        <v>BioLegend</v>
      </c>
      <c r="B4340">
        <v>34056</v>
      </c>
      <c r="C4340" t="str">
        <v>EED120984</v>
      </c>
      <c r="D4340" s="6">
        <v>45975</v>
      </c>
      <c r="E4340" s="6">
        <v>45982</v>
      </c>
      <c r="F4340">
        <v>133302</v>
      </c>
      <c r="G4340">
        <v>1</v>
      </c>
      <c r="H4340">
        <v>1</v>
      </c>
      <c r="I4340">
        <v>0</v>
      </c>
      <c r="J4340" t="str">
        <v>Hyderabad</v>
      </c>
      <c r="K4340">
        <v>0</v>
      </c>
    </row>
    <row r="4341" spans="1:11" x14ac:dyDescent="0.25">
      <c r="A4341" t="str">
        <v>BioLegend</v>
      </c>
      <c r="B4341">
        <v>11616</v>
      </c>
      <c r="C4341" t="str">
        <v>EED120984</v>
      </c>
      <c r="D4341" s="6">
        <v>45975</v>
      </c>
      <c r="E4341" s="6">
        <v>45982</v>
      </c>
      <c r="F4341">
        <v>147708</v>
      </c>
      <c r="G4341">
        <v>1</v>
      </c>
      <c r="H4341">
        <v>1</v>
      </c>
      <c r="I4341">
        <v>0</v>
      </c>
      <c r="J4341" t="str">
        <v>VADODARA</v>
      </c>
      <c r="K4341">
        <v>0</v>
      </c>
    </row>
    <row r="4342" spans="1:11" x14ac:dyDescent="0.25">
      <c r="A4342" t="str">
        <v>BioLegend</v>
      </c>
      <c r="B4342">
        <v>5913.6</v>
      </c>
      <c r="C4342" t="str">
        <v>EED120984</v>
      </c>
      <c r="D4342" s="6">
        <v>45975</v>
      </c>
      <c r="E4342" s="6">
        <v>45982</v>
      </c>
      <c r="F4342">
        <v>155702</v>
      </c>
      <c r="G4342">
        <v>1</v>
      </c>
      <c r="H4342">
        <v>1</v>
      </c>
      <c r="I4342">
        <v>0</v>
      </c>
      <c r="J4342" t="str">
        <v>Noida</v>
      </c>
      <c r="K4342">
        <v>0</v>
      </c>
    </row>
    <row r="4343" spans="1:11" x14ac:dyDescent="0.25">
      <c r="A4343" t="str">
        <v>BioLegend</v>
      </c>
      <c r="B4343">
        <v>3220.8</v>
      </c>
      <c r="C4343" t="str">
        <v>EED120984</v>
      </c>
      <c r="D4343" s="6">
        <v>45975</v>
      </c>
      <c r="E4343" s="6">
        <v>45982</v>
      </c>
      <c r="F4343">
        <v>300308</v>
      </c>
      <c r="G4343">
        <v>2</v>
      </c>
      <c r="H4343">
        <v>2</v>
      </c>
      <c r="I4343">
        <v>0</v>
      </c>
      <c r="J4343" t="str">
        <v>Coimbatore</v>
      </c>
      <c r="K4343">
        <v>0</v>
      </c>
    </row>
    <row r="4344" spans="1:11" x14ac:dyDescent="0.25">
      <c r="A4344" t="str">
        <v>BioLegend</v>
      </c>
      <c r="B4344">
        <v>2640</v>
      </c>
      <c r="C4344" t="str">
        <v>EED120984</v>
      </c>
      <c r="D4344" s="6">
        <v>45975</v>
      </c>
      <c r="E4344" s="6">
        <v>45982</v>
      </c>
      <c r="F4344">
        <v>300406</v>
      </c>
      <c r="G4344">
        <v>1</v>
      </c>
      <c r="H4344">
        <v>1</v>
      </c>
      <c r="I4344">
        <v>0</v>
      </c>
      <c r="J4344" t="str">
        <v>Karnataka</v>
      </c>
      <c r="K4344">
        <v>0</v>
      </c>
    </row>
    <row r="4345" spans="1:11" x14ac:dyDescent="0.25">
      <c r="A4345" t="str">
        <v>BioLegend</v>
      </c>
      <c r="B4345">
        <v>13675.2</v>
      </c>
      <c r="C4345" t="str">
        <v>EED120984</v>
      </c>
      <c r="D4345" s="6">
        <v>45975</v>
      </c>
      <c r="E4345" s="6">
        <v>45982</v>
      </c>
      <c r="F4345">
        <v>302210</v>
      </c>
      <c r="G4345">
        <v>2</v>
      </c>
      <c r="H4345">
        <v>2</v>
      </c>
      <c r="I4345">
        <v>0</v>
      </c>
      <c r="J4345" t="str">
        <v>Coimbatore</v>
      </c>
      <c r="K4345">
        <v>0</v>
      </c>
    </row>
    <row r="4346" spans="1:11" x14ac:dyDescent="0.25">
      <c r="A4346" t="str">
        <v>BioLegend</v>
      </c>
      <c r="B4346">
        <v>5544</v>
      </c>
      <c r="C4346" t="str">
        <v>EED120984</v>
      </c>
      <c r="D4346" s="6">
        <v>45975</v>
      </c>
      <c r="E4346" s="6">
        <v>45982</v>
      </c>
      <c r="F4346">
        <v>302212</v>
      </c>
      <c r="G4346">
        <v>1</v>
      </c>
      <c r="H4346">
        <v>1</v>
      </c>
      <c r="I4346">
        <v>0</v>
      </c>
      <c r="J4346" t="str">
        <v>Delhi</v>
      </c>
      <c r="K4346">
        <v>0</v>
      </c>
    </row>
    <row r="4347" spans="1:11" x14ac:dyDescent="0.25">
      <c r="A4347" t="str">
        <v>BioLegend</v>
      </c>
      <c r="B4347">
        <v>15417.599999999999</v>
      </c>
      <c r="C4347" t="str">
        <v>EED120984</v>
      </c>
      <c r="D4347" s="6">
        <v>45975</v>
      </c>
      <c r="E4347" s="6">
        <v>45982</v>
      </c>
      <c r="F4347">
        <v>302612</v>
      </c>
      <c r="G4347">
        <v>1</v>
      </c>
      <c r="H4347">
        <v>1</v>
      </c>
      <c r="I4347">
        <v>0</v>
      </c>
      <c r="J4347" t="str">
        <v>Karnataka</v>
      </c>
      <c r="K4347">
        <v>0</v>
      </c>
    </row>
    <row r="4348" spans="1:11" x14ac:dyDescent="0.25">
      <c r="A4348" t="str">
        <v>BioLegend</v>
      </c>
      <c r="B4348">
        <v>16420.8</v>
      </c>
      <c r="C4348" t="str">
        <v>EED120984</v>
      </c>
      <c r="D4348" s="6">
        <v>45975</v>
      </c>
      <c r="E4348" s="6">
        <v>45982</v>
      </c>
      <c r="F4348">
        <v>302626</v>
      </c>
      <c r="G4348">
        <v>1</v>
      </c>
      <c r="H4348">
        <v>1</v>
      </c>
      <c r="I4348">
        <v>0</v>
      </c>
      <c r="J4348" t="str">
        <v>Delhi</v>
      </c>
      <c r="K4348">
        <v>0</v>
      </c>
    </row>
    <row r="4349" spans="1:11" x14ac:dyDescent="0.25">
      <c r="A4349" t="str">
        <v>BioLegend</v>
      </c>
      <c r="B4349">
        <v>23469.599999999999</v>
      </c>
      <c r="C4349" t="str">
        <v>EED120984</v>
      </c>
      <c r="D4349" s="6">
        <v>45975</v>
      </c>
      <c r="E4349" s="6">
        <v>45982</v>
      </c>
      <c r="F4349">
        <v>302630</v>
      </c>
      <c r="G4349">
        <v>1</v>
      </c>
      <c r="H4349">
        <v>1</v>
      </c>
      <c r="I4349">
        <v>0</v>
      </c>
      <c r="J4349" t="str">
        <v>Gujrat</v>
      </c>
      <c r="K4349">
        <v>0</v>
      </c>
    </row>
    <row r="4350" spans="1:11" x14ac:dyDescent="0.25">
      <c r="A4350" t="str">
        <v>BioLegend</v>
      </c>
      <c r="B4350">
        <v>26796</v>
      </c>
      <c r="C4350" t="str">
        <v>EED120984</v>
      </c>
      <c r="D4350" s="6">
        <v>45975</v>
      </c>
      <c r="E4350" s="6">
        <v>45982</v>
      </c>
      <c r="F4350">
        <v>302830</v>
      </c>
      <c r="G4350">
        <v>2</v>
      </c>
      <c r="H4350">
        <v>2</v>
      </c>
      <c r="I4350">
        <v>0</v>
      </c>
      <c r="J4350" t="str">
        <v>Delhi</v>
      </c>
      <c r="K4350">
        <v>0</v>
      </c>
    </row>
    <row r="4351" spans="1:11" x14ac:dyDescent="0.25">
      <c r="A4351" t="str">
        <v>BioLegend</v>
      </c>
      <c r="B4351">
        <v>7444.7999999999993</v>
      </c>
      <c r="C4351" t="str">
        <v>EED120984</v>
      </c>
      <c r="D4351" s="6">
        <v>45975</v>
      </c>
      <c r="E4351" s="6">
        <v>45982</v>
      </c>
      <c r="F4351">
        <v>303025</v>
      </c>
      <c r="G4351">
        <v>1</v>
      </c>
      <c r="H4351">
        <v>1</v>
      </c>
      <c r="I4351">
        <v>0</v>
      </c>
      <c r="J4351" t="str">
        <v>ROORKE</v>
      </c>
      <c r="K4351" t="str">
        <v>Monday</v>
      </c>
    </row>
    <row r="4352" spans="1:11" x14ac:dyDescent="0.25">
      <c r="A4352" t="str">
        <v>BioLegend</v>
      </c>
      <c r="B4352">
        <v>17952</v>
      </c>
      <c r="C4352" t="str">
        <v>EED120984</v>
      </c>
      <c r="D4352" s="6">
        <v>45975</v>
      </c>
      <c r="E4352" s="6">
        <v>45982</v>
      </c>
      <c r="F4352">
        <v>304028</v>
      </c>
      <c r="G4352">
        <v>3</v>
      </c>
      <c r="H4352">
        <v>3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18321.599999999999</v>
      </c>
      <c r="C4353" t="str">
        <v>EED120984</v>
      </c>
      <c r="D4353" s="6">
        <v>45975</v>
      </c>
      <c r="E4353" s="6">
        <v>45982</v>
      </c>
      <c r="F4353">
        <v>305022</v>
      </c>
      <c r="G4353">
        <v>2</v>
      </c>
      <c r="H4353">
        <v>2</v>
      </c>
      <c r="I4353">
        <v>0</v>
      </c>
      <c r="J4353" t="str">
        <v>Delhi</v>
      </c>
      <c r="K4353">
        <v>0</v>
      </c>
    </row>
    <row r="4354" spans="1:11" x14ac:dyDescent="0.25">
      <c r="A4354" t="str">
        <v>BioLegend</v>
      </c>
      <c r="B4354">
        <v>16368</v>
      </c>
      <c r="C4354" t="str">
        <v>EED120984</v>
      </c>
      <c r="D4354" s="6">
        <v>45975</v>
      </c>
      <c r="E4354" s="6">
        <v>45982</v>
      </c>
      <c r="F4354">
        <v>305235</v>
      </c>
      <c r="G4354">
        <v>1</v>
      </c>
      <c r="H4354">
        <v>1</v>
      </c>
      <c r="I4354">
        <v>0</v>
      </c>
      <c r="J4354" t="str">
        <v>Sonipat</v>
      </c>
      <c r="K4354">
        <v>0</v>
      </c>
    </row>
    <row r="4355" spans="1:11" x14ac:dyDescent="0.25">
      <c r="A4355" t="str">
        <v>BioLegend</v>
      </c>
      <c r="B4355">
        <v>8712</v>
      </c>
      <c r="C4355" t="str">
        <v>EED120984</v>
      </c>
      <c r="D4355" s="6">
        <v>45975</v>
      </c>
      <c r="E4355" s="6">
        <v>45982</v>
      </c>
      <c r="F4355">
        <v>305679</v>
      </c>
      <c r="G4355">
        <v>1</v>
      </c>
      <c r="H4355">
        <v>1</v>
      </c>
      <c r="I4355">
        <v>0</v>
      </c>
      <c r="J4355" t="str">
        <v>Pune</v>
      </c>
      <c r="K4355">
        <v>0</v>
      </c>
    </row>
    <row r="4356" spans="1:11" x14ac:dyDescent="0.25">
      <c r="A4356" t="str">
        <v>BioLegend</v>
      </c>
      <c r="B4356">
        <v>13569.599999999999</v>
      </c>
      <c r="C4356" t="str">
        <v>EED120984</v>
      </c>
      <c r="D4356" s="6">
        <v>45975</v>
      </c>
      <c r="E4356" s="6">
        <v>45982</v>
      </c>
      <c r="F4356">
        <v>306407</v>
      </c>
      <c r="G4356">
        <v>1</v>
      </c>
      <c r="H4356">
        <v>1</v>
      </c>
      <c r="I4356">
        <v>0</v>
      </c>
      <c r="J4356" t="str">
        <v>Pune</v>
      </c>
      <c r="K4356">
        <v>0</v>
      </c>
    </row>
    <row r="4357" spans="1:11" x14ac:dyDescent="0.25">
      <c r="A4357" t="str">
        <v>BioLegend</v>
      </c>
      <c r="B4357">
        <v>23408</v>
      </c>
      <c r="C4357" t="str">
        <v>EED120984</v>
      </c>
      <c r="D4357" s="6">
        <v>45975</v>
      </c>
      <c r="E4357" s="6">
        <v>45982</v>
      </c>
      <c r="F4357">
        <v>307646</v>
      </c>
      <c r="G4357">
        <v>3</v>
      </c>
      <c r="H4357">
        <v>3</v>
      </c>
      <c r="I4357">
        <v>0</v>
      </c>
      <c r="J4357" t="str">
        <v>Mumbai</v>
      </c>
      <c r="K4357">
        <v>0</v>
      </c>
    </row>
    <row r="4358" spans="1:11" x14ac:dyDescent="0.25">
      <c r="A4358" t="str">
        <v>BioLegend</v>
      </c>
      <c r="B4358">
        <v>24085.599999999999</v>
      </c>
      <c r="C4358" t="str">
        <v>EED120984</v>
      </c>
      <c r="D4358" s="6">
        <v>45975</v>
      </c>
      <c r="E4358" s="6">
        <v>45982</v>
      </c>
      <c r="F4358">
        <v>309218</v>
      </c>
      <c r="G4358">
        <v>1</v>
      </c>
      <c r="H4358">
        <v>1</v>
      </c>
      <c r="I4358">
        <v>0</v>
      </c>
      <c r="J4358" t="str">
        <v>Delhi</v>
      </c>
      <c r="K4358">
        <v>0</v>
      </c>
    </row>
    <row r="4359" spans="1:11" x14ac:dyDescent="0.25">
      <c r="A4359" t="str">
        <v>BioLegend</v>
      </c>
      <c r="B4359">
        <v>22484</v>
      </c>
      <c r="C4359" t="str">
        <v>EED120984</v>
      </c>
      <c r="D4359" s="6">
        <v>45975</v>
      </c>
      <c r="E4359" s="6">
        <v>45982</v>
      </c>
      <c r="F4359">
        <v>310938</v>
      </c>
      <c r="G4359">
        <v>2</v>
      </c>
      <c r="H4359">
        <v>2</v>
      </c>
      <c r="I4359">
        <v>0</v>
      </c>
      <c r="J4359" t="str">
        <v>Banglore</v>
      </c>
      <c r="K4359">
        <v>0</v>
      </c>
    </row>
    <row r="4360" spans="1:11" x14ac:dyDescent="0.25">
      <c r="A4360" t="str">
        <v>BioLegend</v>
      </c>
      <c r="B4360">
        <v>19008</v>
      </c>
      <c r="C4360" t="str">
        <v>EED120984</v>
      </c>
      <c r="D4360" s="6">
        <v>45975</v>
      </c>
      <c r="E4360" s="6">
        <v>45982</v>
      </c>
      <c r="F4360">
        <v>310942</v>
      </c>
      <c r="G4360">
        <v>1</v>
      </c>
      <c r="H4360">
        <v>1</v>
      </c>
      <c r="I4360">
        <v>0</v>
      </c>
      <c r="J4360" t="str">
        <v>Gujrat</v>
      </c>
      <c r="K4360">
        <v>0</v>
      </c>
    </row>
    <row r="4361" spans="1:11" x14ac:dyDescent="0.25">
      <c r="A4361" t="str">
        <v>BioLegend</v>
      </c>
      <c r="B4361">
        <v>18321.599999999999</v>
      </c>
      <c r="C4361" t="str">
        <v>EED120984</v>
      </c>
      <c r="D4361" s="6">
        <v>45975</v>
      </c>
      <c r="E4361" s="6">
        <v>45982</v>
      </c>
      <c r="F4361">
        <v>310946</v>
      </c>
      <c r="G4361">
        <v>1</v>
      </c>
      <c r="H4361">
        <v>1</v>
      </c>
      <c r="I4361">
        <v>0</v>
      </c>
      <c r="J4361" t="str">
        <v>Karnataka</v>
      </c>
      <c r="K4361">
        <v>0</v>
      </c>
    </row>
    <row r="4362" spans="1:11" x14ac:dyDescent="0.25">
      <c r="A4362" t="str">
        <v>BioLegend</v>
      </c>
      <c r="B4362">
        <v>14097.599999999999</v>
      </c>
      <c r="C4362" t="str">
        <v>EED120984</v>
      </c>
      <c r="D4362" s="6">
        <v>45975</v>
      </c>
      <c r="E4362" s="6">
        <v>45982</v>
      </c>
      <c r="F4362">
        <v>312108</v>
      </c>
      <c r="G4362">
        <v>1</v>
      </c>
      <c r="H4362">
        <v>1</v>
      </c>
      <c r="I4362">
        <v>0</v>
      </c>
      <c r="J4362" t="str">
        <v>Hyderabad</v>
      </c>
      <c r="K4362">
        <v>0</v>
      </c>
    </row>
    <row r="4363" spans="1:11" x14ac:dyDescent="0.25">
      <c r="A4363" t="str">
        <v>BioLegend</v>
      </c>
      <c r="B4363">
        <v>26796</v>
      </c>
      <c r="C4363" t="str">
        <v>EED120984</v>
      </c>
      <c r="D4363" s="6">
        <v>45975</v>
      </c>
      <c r="E4363" s="6">
        <v>45982</v>
      </c>
      <c r="F4363">
        <v>313238</v>
      </c>
      <c r="G4363">
        <v>3</v>
      </c>
      <c r="H4363">
        <v>3</v>
      </c>
      <c r="I4363">
        <v>0</v>
      </c>
      <c r="J4363" t="str">
        <v>Mumbai</v>
      </c>
      <c r="K4363">
        <v>0</v>
      </c>
    </row>
    <row r="4364" spans="1:11" x14ac:dyDescent="0.25">
      <c r="A4364" t="str">
        <v>BioLegend</v>
      </c>
      <c r="B4364">
        <v>18321.599999999999</v>
      </c>
      <c r="C4364" t="str">
        <v>EED120984</v>
      </c>
      <c r="D4364" s="6">
        <v>45975</v>
      </c>
      <c r="E4364" s="6">
        <v>45982</v>
      </c>
      <c r="F4364">
        <v>314520</v>
      </c>
      <c r="G4364">
        <v>1</v>
      </c>
      <c r="H4364">
        <v>1</v>
      </c>
      <c r="I4364">
        <v>0</v>
      </c>
      <c r="J4364" t="str">
        <v>Hyderabad</v>
      </c>
      <c r="K4364">
        <v>0</v>
      </c>
    </row>
    <row r="4365" spans="1:11" x14ac:dyDescent="0.25">
      <c r="A4365" t="str">
        <v>BioLegend</v>
      </c>
      <c r="B4365">
        <v>2640</v>
      </c>
      <c r="C4365" t="str">
        <v>EED120984</v>
      </c>
      <c r="D4365" s="6">
        <v>45975</v>
      </c>
      <c r="E4365" s="6">
        <v>45982</v>
      </c>
      <c r="F4365">
        <v>317408</v>
      </c>
      <c r="G4365">
        <v>1</v>
      </c>
      <c r="H4365">
        <v>1</v>
      </c>
      <c r="I4365">
        <v>0</v>
      </c>
      <c r="J4365" t="str">
        <v>Kharagpur</v>
      </c>
      <c r="K4365" t="str">
        <v>Saturday</v>
      </c>
    </row>
    <row r="4366" spans="1:11" x14ac:dyDescent="0.25">
      <c r="A4366" t="str">
        <v>BioLegend</v>
      </c>
      <c r="B4366">
        <v>6177.6</v>
      </c>
      <c r="C4366" t="str">
        <v>EED120984</v>
      </c>
      <c r="D4366" s="6">
        <v>45975</v>
      </c>
      <c r="E4366" s="6">
        <v>45982</v>
      </c>
      <c r="F4366">
        <v>322707</v>
      </c>
      <c r="G4366">
        <v>1</v>
      </c>
      <c r="H4366">
        <v>1</v>
      </c>
      <c r="I4366">
        <v>0</v>
      </c>
      <c r="J4366" t="str">
        <v>Chandigarh</v>
      </c>
      <c r="K4366">
        <v>0</v>
      </c>
    </row>
    <row r="4367" spans="1:11" x14ac:dyDescent="0.25">
      <c r="A4367" t="str">
        <v>BioLegend</v>
      </c>
      <c r="B4367">
        <v>16579.2</v>
      </c>
      <c r="C4367" t="str">
        <v>EED120984</v>
      </c>
      <c r="D4367" s="6">
        <v>45975</v>
      </c>
      <c r="E4367" s="6">
        <v>45982</v>
      </c>
      <c r="F4367">
        <v>323608</v>
      </c>
      <c r="G4367">
        <v>1</v>
      </c>
      <c r="H4367">
        <v>1</v>
      </c>
      <c r="I4367">
        <v>0</v>
      </c>
      <c r="J4367" t="str">
        <v>Delhi</v>
      </c>
      <c r="K4367">
        <v>0</v>
      </c>
    </row>
    <row r="4368" spans="1:11" x14ac:dyDescent="0.25">
      <c r="A4368" t="str">
        <v>BioLegend</v>
      </c>
      <c r="B4368">
        <v>11140.8</v>
      </c>
      <c r="C4368" t="str">
        <v>EED120984</v>
      </c>
      <c r="D4368" s="6">
        <v>45975</v>
      </c>
      <c r="E4368" s="6">
        <v>45982</v>
      </c>
      <c r="F4368">
        <v>323804</v>
      </c>
      <c r="G4368">
        <v>1</v>
      </c>
      <c r="H4368">
        <v>1</v>
      </c>
      <c r="I4368">
        <v>0</v>
      </c>
      <c r="J4368" t="str">
        <v>Hyderabad</v>
      </c>
      <c r="K4368">
        <v>0</v>
      </c>
    </row>
    <row r="4369" spans="1:11" x14ac:dyDescent="0.25">
      <c r="A4369" t="str">
        <v>BioLegend</v>
      </c>
      <c r="B4369">
        <v>5332.8</v>
      </c>
      <c r="C4369" t="str">
        <v>EED120984</v>
      </c>
      <c r="D4369" s="6">
        <v>45975</v>
      </c>
      <c r="E4369" s="6">
        <v>45982</v>
      </c>
      <c r="F4369">
        <v>327401</v>
      </c>
      <c r="G4369">
        <v>1</v>
      </c>
      <c r="H4369">
        <v>1</v>
      </c>
      <c r="I4369">
        <v>0</v>
      </c>
      <c r="J4369" t="str">
        <v>Pune</v>
      </c>
      <c r="K4369">
        <v>0</v>
      </c>
    </row>
    <row r="4370" spans="1:11" x14ac:dyDescent="0.25">
      <c r="A4370" t="str">
        <v>BioLegend</v>
      </c>
      <c r="B4370">
        <v>7867.2000000000007</v>
      </c>
      <c r="C4370" t="str">
        <v>EED120984</v>
      </c>
      <c r="D4370" s="6">
        <v>45975</v>
      </c>
      <c r="E4370" s="6">
        <v>45982</v>
      </c>
      <c r="F4370">
        <v>328011</v>
      </c>
      <c r="G4370">
        <v>1</v>
      </c>
      <c r="H4370">
        <v>1</v>
      </c>
      <c r="I4370">
        <v>0</v>
      </c>
      <c r="J4370" t="str">
        <v>ROORKE</v>
      </c>
      <c r="K4370" t="str">
        <v>Monday</v>
      </c>
    </row>
    <row r="4371" spans="1:11" x14ac:dyDescent="0.25">
      <c r="A4371" t="str">
        <v>BioLegend</v>
      </c>
      <c r="B4371">
        <v>7075.2000000000007</v>
      </c>
      <c r="C4371" t="str">
        <v>EED120984</v>
      </c>
      <c r="D4371" s="6">
        <v>45975</v>
      </c>
      <c r="E4371" s="6">
        <v>45982</v>
      </c>
      <c r="F4371">
        <v>329905</v>
      </c>
      <c r="G4371">
        <v>1</v>
      </c>
      <c r="H4371">
        <v>1</v>
      </c>
      <c r="I4371">
        <v>0</v>
      </c>
      <c r="J4371" t="str">
        <v>BANGALORE</v>
      </c>
      <c r="K4371">
        <v>0</v>
      </c>
    </row>
    <row r="4372" spans="1:11" x14ac:dyDescent="0.25">
      <c r="A4372" t="str">
        <v>BioLegend</v>
      </c>
      <c r="B4372">
        <v>7075.2000000000007</v>
      </c>
      <c r="C4372" t="str">
        <v>EED120984</v>
      </c>
      <c r="D4372" s="6">
        <v>45975</v>
      </c>
      <c r="E4372" s="6">
        <v>45982</v>
      </c>
      <c r="F4372">
        <v>331907</v>
      </c>
      <c r="G4372">
        <v>1</v>
      </c>
      <c r="H4372">
        <v>1</v>
      </c>
      <c r="I4372">
        <v>0</v>
      </c>
      <c r="J4372" t="str">
        <v>BANGALORE</v>
      </c>
      <c r="K4372">
        <v>0</v>
      </c>
    </row>
    <row r="4373" spans="1:11" x14ac:dyDescent="0.25">
      <c r="A4373" t="str">
        <v>BioLegend</v>
      </c>
      <c r="B4373">
        <v>21700.799999999999</v>
      </c>
      <c r="C4373" t="str">
        <v>EED120984</v>
      </c>
      <c r="D4373" s="6">
        <v>45975</v>
      </c>
      <c r="E4373" s="6">
        <v>45982</v>
      </c>
      <c r="F4373">
        <v>336718</v>
      </c>
      <c r="G4373">
        <v>1</v>
      </c>
      <c r="H4373">
        <v>1</v>
      </c>
      <c r="I4373">
        <v>0</v>
      </c>
      <c r="J4373" t="str">
        <v>Hyderabad</v>
      </c>
      <c r="K4373">
        <v>0</v>
      </c>
    </row>
    <row r="4374" spans="1:11" x14ac:dyDescent="0.25">
      <c r="A4374" t="str">
        <v>BioLegend</v>
      </c>
      <c r="B4374">
        <v>20169.599999999999</v>
      </c>
      <c r="C4374" t="str">
        <v>EED120984</v>
      </c>
      <c r="D4374" s="6">
        <v>45975</v>
      </c>
      <c r="E4374" s="6">
        <v>45982</v>
      </c>
      <c r="F4374">
        <v>342312</v>
      </c>
      <c r="G4374">
        <v>1</v>
      </c>
      <c r="H4374">
        <v>1</v>
      </c>
      <c r="I4374">
        <v>0</v>
      </c>
      <c r="J4374" t="str">
        <v>Hyderabad</v>
      </c>
      <c r="K4374">
        <v>0</v>
      </c>
    </row>
    <row r="4375" spans="1:11" x14ac:dyDescent="0.25">
      <c r="A4375" t="str">
        <v>BioLegend</v>
      </c>
      <c r="B4375">
        <v>17688</v>
      </c>
      <c r="C4375" t="str">
        <v>EED120984</v>
      </c>
      <c r="D4375" s="6">
        <v>45975</v>
      </c>
      <c r="E4375" s="6">
        <v>45982</v>
      </c>
      <c r="F4375">
        <v>362603</v>
      </c>
      <c r="G4375">
        <v>1</v>
      </c>
      <c r="H4375">
        <v>1</v>
      </c>
      <c r="I4375">
        <v>0</v>
      </c>
      <c r="J4375" t="str">
        <v>Telangana</v>
      </c>
      <c r="K4375">
        <v>0</v>
      </c>
    </row>
    <row r="4376" spans="1:11" x14ac:dyDescent="0.25">
      <c r="A4376" t="str">
        <v>BioLegend</v>
      </c>
      <c r="B4376">
        <v>9345.6</v>
      </c>
      <c r="C4376" t="str">
        <v>EED120984</v>
      </c>
      <c r="D4376" s="6">
        <v>45975</v>
      </c>
      <c r="E4376" s="6">
        <v>45982</v>
      </c>
      <c r="F4376">
        <v>372703</v>
      </c>
      <c r="G4376">
        <v>1</v>
      </c>
      <c r="H4376">
        <v>1</v>
      </c>
      <c r="I4376">
        <v>0</v>
      </c>
      <c r="J4376" t="str">
        <v>BANGALORE</v>
      </c>
      <c r="K4376">
        <v>0</v>
      </c>
    </row>
    <row r="4377" spans="1:11" x14ac:dyDescent="0.25">
      <c r="A4377" t="str">
        <v>BioLegend</v>
      </c>
      <c r="B4377">
        <v>16368</v>
      </c>
      <c r="C4377" t="str">
        <v>EED120984</v>
      </c>
      <c r="D4377" s="6">
        <v>45975</v>
      </c>
      <c r="E4377" s="6">
        <v>45982</v>
      </c>
      <c r="F4377">
        <v>389204</v>
      </c>
      <c r="G4377">
        <v>1</v>
      </c>
      <c r="H4377">
        <v>1</v>
      </c>
      <c r="I4377">
        <v>0</v>
      </c>
      <c r="J4377" t="str">
        <v>Tamilnadu</v>
      </c>
      <c r="K4377">
        <v>0</v>
      </c>
    </row>
    <row r="4378" spans="1:11" x14ac:dyDescent="0.25">
      <c r="A4378" t="str">
        <v>BioLegend</v>
      </c>
      <c r="B4378">
        <v>19536</v>
      </c>
      <c r="C4378" t="str">
        <v>EED120984</v>
      </c>
      <c r="D4378" s="6">
        <v>45975</v>
      </c>
      <c r="E4378" s="6">
        <v>45982</v>
      </c>
      <c r="F4378">
        <v>393910</v>
      </c>
      <c r="G4378">
        <v>1</v>
      </c>
      <c r="H4378">
        <v>1</v>
      </c>
      <c r="I4378">
        <v>0</v>
      </c>
      <c r="J4378" t="str">
        <v>Hyderabad</v>
      </c>
      <c r="K4378">
        <v>0</v>
      </c>
    </row>
    <row r="4379" spans="1:11" x14ac:dyDescent="0.25">
      <c r="A4379" t="str">
        <v>BioLegend</v>
      </c>
      <c r="B4379">
        <v>12091.2</v>
      </c>
      <c r="C4379" t="str">
        <v>EED120984</v>
      </c>
      <c r="D4379" s="6">
        <v>45975</v>
      </c>
      <c r="E4379" s="6">
        <v>45982</v>
      </c>
      <c r="F4379">
        <v>400176</v>
      </c>
      <c r="G4379">
        <v>1</v>
      </c>
      <c r="H4379">
        <v>1</v>
      </c>
      <c r="I4379">
        <v>0</v>
      </c>
      <c r="J4379" t="str">
        <v>Gujrat</v>
      </c>
      <c r="K4379">
        <v>0</v>
      </c>
    </row>
    <row r="4380" spans="1:11" x14ac:dyDescent="0.25">
      <c r="A4380" t="str">
        <v>BioLegend</v>
      </c>
      <c r="B4380">
        <v>24763.199999999997</v>
      </c>
      <c r="C4380" t="str">
        <v>EED120984</v>
      </c>
      <c r="D4380" s="6">
        <v>45975</v>
      </c>
      <c r="E4380" s="6">
        <v>45982</v>
      </c>
      <c r="F4380">
        <v>400268</v>
      </c>
      <c r="G4380">
        <v>1</v>
      </c>
      <c r="H4380">
        <v>1</v>
      </c>
      <c r="I4380">
        <v>0</v>
      </c>
      <c r="J4380" t="str">
        <v>Karnataka</v>
      </c>
      <c r="K4380">
        <v>0</v>
      </c>
    </row>
    <row r="4381" spans="1:11" x14ac:dyDescent="0.25">
      <c r="A4381" t="str">
        <v>BioLegend</v>
      </c>
      <c r="B4381">
        <v>25440.800000000003</v>
      </c>
      <c r="C4381" t="str">
        <v>EED120984</v>
      </c>
      <c r="D4381" s="6">
        <v>45975</v>
      </c>
      <c r="E4381" s="6">
        <v>45982</v>
      </c>
      <c r="F4381">
        <v>400352</v>
      </c>
      <c r="G4381">
        <v>1</v>
      </c>
      <c r="H4381">
        <v>1</v>
      </c>
      <c r="I4381">
        <v>0</v>
      </c>
      <c r="J4381" t="str">
        <v>Karnataka</v>
      </c>
      <c r="K4381">
        <v>0</v>
      </c>
    </row>
    <row r="4382" spans="1:11" x14ac:dyDescent="0.25">
      <c r="A4382" t="str">
        <v>BioLegend</v>
      </c>
      <c r="B4382">
        <v>10296</v>
      </c>
      <c r="C4382" t="str">
        <v>EED120984</v>
      </c>
      <c r="D4382" s="6">
        <v>45975</v>
      </c>
      <c r="E4382" s="6">
        <v>45982</v>
      </c>
      <c r="F4382">
        <v>405204</v>
      </c>
      <c r="G4382">
        <v>5</v>
      </c>
      <c r="H4382">
        <v>5</v>
      </c>
      <c r="I4382">
        <v>0</v>
      </c>
      <c r="J4382" t="str">
        <v>Delhi</v>
      </c>
      <c r="K4382">
        <v>0</v>
      </c>
    </row>
    <row r="4383" spans="1:11" x14ac:dyDescent="0.25">
      <c r="A4383" t="str">
        <v>BioLegend</v>
      </c>
      <c r="B4383">
        <v>12091.2</v>
      </c>
      <c r="C4383" t="str">
        <v>EED120984</v>
      </c>
      <c r="D4383" s="6">
        <v>45975</v>
      </c>
      <c r="E4383" s="6">
        <v>45982</v>
      </c>
      <c r="F4383">
        <v>422302</v>
      </c>
      <c r="G4383">
        <v>8</v>
      </c>
      <c r="H4383">
        <v>8</v>
      </c>
      <c r="I4383">
        <v>0</v>
      </c>
      <c r="J4383" t="str">
        <v>Banglore</v>
      </c>
      <c r="K4383">
        <v>0</v>
      </c>
    </row>
    <row r="4384" spans="1:11" x14ac:dyDescent="0.25">
      <c r="A4384" t="str">
        <v>BioLegend</v>
      </c>
      <c r="B4384">
        <v>12091.2</v>
      </c>
      <c r="C4384" t="str">
        <v>EED120984</v>
      </c>
      <c r="D4384" s="6">
        <v>45975</v>
      </c>
      <c r="E4384" s="6">
        <v>45982</v>
      </c>
      <c r="F4384">
        <v>422302</v>
      </c>
      <c r="G4384">
        <v>1</v>
      </c>
      <c r="H4384">
        <v>1</v>
      </c>
      <c r="I4384">
        <v>0</v>
      </c>
      <c r="J4384" t="str">
        <v>Delhi</v>
      </c>
      <c r="K4384">
        <v>0</v>
      </c>
    </row>
    <row r="4385" spans="1:11" x14ac:dyDescent="0.25">
      <c r="A4385" t="str">
        <v>BioLegend</v>
      </c>
      <c r="B4385">
        <v>12091.2</v>
      </c>
      <c r="C4385" t="str">
        <v>EED120984</v>
      </c>
      <c r="D4385" s="6">
        <v>45975</v>
      </c>
      <c r="E4385" s="6">
        <v>45982</v>
      </c>
      <c r="F4385">
        <v>422302</v>
      </c>
      <c r="G4385">
        <v>1</v>
      </c>
      <c r="H4385">
        <v>1</v>
      </c>
      <c r="I4385">
        <v>0</v>
      </c>
      <c r="J4385" t="str">
        <v>Hyderabad</v>
      </c>
      <c r="K4385">
        <v>0</v>
      </c>
    </row>
    <row r="4386" spans="1:11" x14ac:dyDescent="0.25">
      <c r="A4386" t="str">
        <v>BioLegend</v>
      </c>
      <c r="B4386">
        <v>19338</v>
      </c>
      <c r="C4386" t="str">
        <v>EED120984</v>
      </c>
      <c r="D4386" s="6">
        <v>45975</v>
      </c>
      <c r="E4386" s="6">
        <v>45982</v>
      </c>
      <c r="F4386">
        <v>422903</v>
      </c>
      <c r="G4386">
        <v>1</v>
      </c>
      <c r="H4386">
        <v>1</v>
      </c>
      <c r="I4386">
        <v>0</v>
      </c>
      <c r="J4386" t="str">
        <v>Gujrat</v>
      </c>
      <c r="K4386">
        <v>0</v>
      </c>
    </row>
    <row r="4387" spans="1:11" x14ac:dyDescent="0.25">
      <c r="A4387" t="str">
        <v>BioLegend</v>
      </c>
      <c r="B4387">
        <v>12408</v>
      </c>
      <c r="C4387" t="str">
        <v>EED120984</v>
      </c>
      <c r="D4387" s="6">
        <v>45975</v>
      </c>
      <c r="E4387" s="6">
        <v>45982</v>
      </c>
      <c r="F4387">
        <v>424602</v>
      </c>
      <c r="G4387">
        <v>1</v>
      </c>
      <c r="H4387">
        <v>1</v>
      </c>
      <c r="I4387">
        <v>0</v>
      </c>
      <c r="J4387" t="str">
        <v>Pune</v>
      </c>
      <c r="K4387">
        <v>0</v>
      </c>
    </row>
    <row r="4388" spans="1:11" x14ac:dyDescent="0.25">
      <c r="A4388" t="str">
        <v>BioLegend</v>
      </c>
      <c r="B4388">
        <v>13992</v>
      </c>
      <c r="C4388" t="str">
        <v>EED120984</v>
      </c>
      <c r="D4388" s="6">
        <v>45975</v>
      </c>
      <c r="E4388" s="6">
        <v>45982</v>
      </c>
      <c r="F4388">
        <v>430801</v>
      </c>
      <c r="G4388">
        <v>2</v>
      </c>
      <c r="H4388">
        <v>2</v>
      </c>
      <c r="I4388">
        <v>0</v>
      </c>
      <c r="J4388" t="str">
        <v>Delhi</v>
      </c>
      <c r="K4388">
        <v>0</v>
      </c>
    </row>
    <row r="4389" spans="1:11" x14ac:dyDescent="0.25">
      <c r="A4389" t="str">
        <v>BioLegend</v>
      </c>
      <c r="B4389">
        <v>48840</v>
      </c>
      <c r="C4389" t="str">
        <v>EED120984</v>
      </c>
      <c r="D4389" s="6">
        <v>45975</v>
      </c>
      <c r="E4389" s="6">
        <v>45982</v>
      </c>
      <c r="F4389">
        <v>480040</v>
      </c>
      <c r="G4389">
        <v>1</v>
      </c>
      <c r="H4389">
        <v>1</v>
      </c>
      <c r="I4389">
        <v>0</v>
      </c>
      <c r="J4389" t="str">
        <v>Noida</v>
      </c>
      <c r="K4389">
        <v>0</v>
      </c>
    </row>
    <row r="4390" spans="1:11" x14ac:dyDescent="0.25">
      <c r="A4390" t="str">
        <v>BioLegend</v>
      </c>
      <c r="B4390">
        <v>25440.800000000003</v>
      </c>
      <c r="C4390" t="str">
        <v>EED120984</v>
      </c>
      <c r="D4390" s="6">
        <v>45975</v>
      </c>
      <c r="E4390" s="6">
        <v>45982</v>
      </c>
      <c r="F4390">
        <v>501422</v>
      </c>
      <c r="G4390">
        <v>1</v>
      </c>
      <c r="H4390">
        <v>1</v>
      </c>
      <c r="I4390">
        <v>0</v>
      </c>
      <c r="J4390" t="str">
        <v>Delhi</v>
      </c>
      <c r="K4390">
        <v>0</v>
      </c>
    </row>
    <row r="4391" spans="1:11" x14ac:dyDescent="0.25">
      <c r="A4391" t="str">
        <v>BioLegend</v>
      </c>
      <c r="B4391">
        <v>5068.8</v>
      </c>
      <c r="C4391" t="str">
        <v>EED120984</v>
      </c>
      <c r="D4391" s="6">
        <v>45975</v>
      </c>
      <c r="E4391" s="6">
        <v>45982</v>
      </c>
      <c r="F4391">
        <v>504303</v>
      </c>
      <c r="G4391">
        <v>1</v>
      </c>
      <c r="H4391">
        <v>1</v>
      </c>
      <c r="I4391">
        <v>0</v>
      </c>
      <c r="J4391" t="str">
        <v>Faridabad</v>
      </c>
      <c r="K4391">
        <v>0</v>
      </c>
    </row>
    <row r="4392" spans="1:11" x14ac:dyDescent="0.25">
      <c r="A4392" t="str">
        <v>BioLegend</v>
      </c>
      <c r="B4392">
        <v>5808</v>
      </c>
      <c r="C4392" t="str">
        <v>EED120984</v>
      </c>
      <c r="D4392" s="6">
        <v>45975</v>
      </c>
      <c r="E4392" s="6">
        <v>45982</v>
      </c>
      <c r="F4392">
        <v>506903</v>
      </c>
      <c r="G4392">
        <v>1</v>
      </c>
      <c r="H4392">
        <v>1</v>
      </c>
      <c r="I4392">
        <v>0</v>
      </c>
      <c r="J4392" t="str">
        <v>Noida</v>
      </c>
      <c r="K4392">
        <v>0</v>
      </c>
    </row>
    <row r="4393" spans="1:11" x14ac:dyDescent="0.25">
      <c r="A4393" t="str">
        <v>BioLegend</v>
      </c>
      <c r="B4393">
        <v>17054.400000000001</v>
      </c>
      <c r="C4393" t="str">
        <v>EED120984</v>
      </c>
      <c r="D4393" s="6">
        <v>45975</v>
      </c>
      <c r="E4393" s="6">
        <v>45982</v>
      </c>
      <c r="F4393">
        <v>507612</v>
      </c>
      <c r="G4393">
        <v>1</v>
      </c>
      <c r="H4393">
        <v>1</v>
      </c>
      <c r="I4393">
        <v>0</v>
      </c>
      <c r="J4393" t="str">
        <v>Delhi</v>
      </c>
      <c r="K4393">
        <v>0</v>
      </c>
    </row>
    <row r="4394" spans="1:11" x14ac:dyDescent="0.25">
      <c r="A4394" t="str">
        <v>BioLegend</v>
      </c>
      <c r="B4394">
        <v>7761.6</v>
      </c>
      <c r="C4394" t="str">
        <v>EED120984</v>
      </c>
      <c r="D4394" s="6">
        <v>45975</v>
      </c>
      <c r="E4394" s="6">
        <v>45982</v>
      </c>
      <c r="F4394">
        <v>575702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7761.6</v>
      </c>
      <c r="C4395" t="str">
        <v>EED120984</v>
      </c>
      <c r="D4395" s="6">
        <v>45975</v>
      </c>
      <c r="E4395" s="6">
        <v>45982</v>
      </c>
      <c r="F4395">
        <v>589102</v>
      </c>
      <c r="G4395">
        <v>1</v>
      </c>
      <c r="H4395">
        <v>1</v>
      </c>
      <c r="I4395">
        <v>0</v>
      </c>
      <c r="J4395" t="str">
        <v>Noida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589102</v>
      </c>
      <c r="G4396">
        <v>2</v>
      </c>
      <c r="H4396">
        <v>2</v>
      </c>
      <c r="I4396">
        <v>0</v>
      </c>
      <c r="J4396" t="str">
        <v>Gujrat</v>
      </c>
      <c r="K4396">
        <v>0</v>
      </c>
    </row>
    <row r="4397" spans="1:11" x14ac:dyDescent="0.25">
      <c r="A4397" t="str">
        <v>BioLegend</v>
      </c>
      <c r="B4397">
        <v>7761.6</v>
      </c>
      <c r="C4397" t="str">
        <v>EED120984</v>
      </c>
      <c r="D4397" s="6">
        <v>45975</v>
      </c>
      <c r="E4397" s="6">
        <v>45982</v>
      </c>
      <c r="F4397">
        <v>589102</v>
      </c>
      <c r="G4397">
        <v>2</v>
      </c>
      <c r="H4397">
        <v>2</v>
      </c>
      <c r="I4397">
        <v>0</v>
      </c>
      <c r="J4397" t="str">
        <v>Pune</v>
      </c>
      <c r="K4397">
        <v>0</v>
      </c>
    </row>
    <row r="4398" spans="1:11" x14ac:dyDescent="0.25">
      <c r="A4398" t="str">
        <v>BioLegend</v>
      </c>
      <c r="B4398">
        <v>6230.4</v>
      </c>
      <c r="C4398" t="str">
        <v>EED120984</v>
      </c>
      <c r="D4398" s="6">
        <v>45975</v>
      </c>
      <c r="E4398" s="6">
        <v>45982</v>
      </c>
      <c r="F4398">
        <v>740368</v>
      </c>
      <c r="G4398">
        <v>1</v>
      </c>
      <c r="H4398">
        <v>1</v>
      </c>
      <c r="I4398">
        <v>0</v>
      </c>
      <c r="J4398" t="str">
        <v>Faridabad</v>
      </c>
      <c r="K4398" t="str">
        <v>PRIYANKA MADAM</v>
      </c>
    </row>
    <row r="4399" spans="1:11" x14ac:dyDescent="0.25">
      <c r="A4399" t="str">
        <v>BioLegend</v>
      </c>
      <c r="B4399">
        <v>369.6</v>
      </c>
      <c r="C4399" t="str">
        <v>EED120984</v>
      </c>
      <c r="D4399" s="6">
        <v>45975</v>
      </c>
      <c r="E4399" s="6">
        <v>45982</v>
      </c>
      <c r="F4399">
        <v>740379</v>
      </c>
      <c r="G4399">
        <v>1</v>
      </c>
      <c r="H4399">
        <v>1</v>
      </c>
      <c r="I4399">
        <v>0</v>
      </c>
      <c r="J4399" t="str">
        <v>Faridabad</v>
      </c>
      <c r="K4399" t="str">
        <v>PRIYANKA MADAM</v>
      </c>
    </row>
    <row r="4400" spans="1:11" x14ac:dyDescent="0.25">
      <c r="A4400" t="str">
        <v>BioLegend</v>
      </c>
      <c r="B4400">
        <v>92980.799999999988</v>
      </c>
      <c r="C4400" t="str">
        <v>EED120984</v>
      </c>
      <c r="D4400" s="6">
        <v>45975</v>
      </c>
      <c r="E4400" s="6">
        <v>45982</v>
      </c>
      <c r="F4400">
        <v>740809</v>
      </c>
      <c r="G4400">
        <v>1</v>
      </c>
      <c r="H4400">
        <v>1</v>
      </c>
      <c r="I4400">
        <v>0</v>
      </c>
      <c r="J4400" t="str">
        <v>Gujrat</v>
      </c>
      <c r="K4400">
        <v>0</v>
      </c>
    </row>
    <row r="4401" spans="1:11" x14ac:dyDescent="0.25">
      <c r="A4401" t="str">
        <v>BioLegend</v>
      </c>
      <c r="B4401">
        <v>6230.4</v>
      </c>
      <c r="C4401" t="str">
        <v>EED120984</v>
      </c>
      <c r="D4401" s="6">
        <v>45975</v>
      </c>
      <c r="E4401" s="6">
        <v>45982</v>
      </c>
      <c r="F4401">
        <v>740904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15523.2</v>
      </c>
      <c r="C4402" t="str">
        <v>EED120984</v>
      </c>
      <c r="D4402" s="6">
        <v>45975</v>
      </c>
      <c r="E4402" s="6">
        <v>45982</v>
      </c>
      <c r="F4402">
        <v>740931</v>
      </c>
      <c r="G4402">
        <v>1</v>
      </c>
      <c r="H4402">
        <v>1</v>
      </c>
      <c r="I4402">
        <v>0</v>
      </c>
      <c r="J4402" t="str">
        <v>Faridabad</v>
      </c>
      <c r="K4402" t="str">
        <v>PRIYANKA MADAM</v>
      </c>
    </row>
    <row r="4403" spans="1:11" x14ac:dyDescent="0.25">
      <c r="A4403" t="str">
        <v>BioLegend</v>
      </c>
      <c r="B4403">
        <v>3115.2</v>
      </c>
      <c r="C4403" t="str">
        <v>EED120984</v>
      </c>
      <c r="D4403" s="6">
        <v>45975</v>
      </c>
      <c r="E4403" s="6">
        <v>45982</v>
      </c>
      <c r="F4403">
        <v>740932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740933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6230.4</v>
      </c>
      <c r="C4405" t="str">
        <v>EED120984</v>
      </c>
      <c r="D4405" s="6">
        <v>45975</v>
      </c>
      <c r="E4405" s="6">
        <v>45982</v>
      </c>
      <c r="F4405">
        <v>740934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740936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740937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740941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6230.4</v>
      </c>
      <c r="C4409" t="str">
        <v>EED120984</v>
      </c>
      <c r="D4409" s="6">
        <v>45975</v>
      </c>
      <c r="E4409" s="6">
        <v>45982</v>
      </c>
      <c r="F4409">
        <v>740942</v>
      </c>
      <c r="G4409">
        <v>1</v>
      </c>
      <c r="H4409">
        <v>1</v>
      </c>
      <c r="I4409">
        <v>0</v>
      </c>
      <c r="J4409" t="str">
        <v>Faridabad</v>
      </c>
      <c r="K4409" t="str">
        <v>PRIYANKA MADAM</v>
      </c>
    </row>
    <row r="4410" spans="1:11" x14ac:dyDescent="0.25">
      <c r="A4410" t="str">
        <v>BioLegend</v>
      </c>
      <c r="B4410">
        <v>21806.400000000001</v>
      </c>
      <c r="C4410" t="str">
        <v>EED120984</v>
      </c>
      <c r="D4410" s="6">
        <v>45975</v>
      </c>
      <c r="E4410" s="6">
        <v>45982</v>
      </c>
      <c r="F4410">
        <v>901301</v>
      </c>
      <c r="G4410">
        <v>1</v>
      </c>
      <c r="H4410">
        <v>1</v>
      </c>
      <c r="I4410">
        <v>0</v>
      </c>
      <c r="J4410" t="str">
        <v>BANGALORE</v>
      </c>
      <c r="K4410">
        <v>0</v>
      </c>
    </row>
    <row r="4411" spans="1:11" x14ac:dyDescent="0.25">
      <c r="A4411" t="str">
        <v>BioLegend</v>
      </c>
      <c r="B4411">
        <v>1900.8000000000002</v>
      </c>
      <c r="C4411" t="str">
        <v>EED120994</v>
      </c>
      <c r="D4411" s="6">
        <v>45975</v>
      </c>
      <c r="E4411" s="6">
        <v>45982</v>
      </c>
      <c r="F4411">
        <v>100203</v>
      </c>
      <c r="G4411">
        <v>1</v>
      </c>
      <c r="H4411">
        <v>1</v>
      </c>
      <c r="I4411">
        <v>0</v>
      </c>
      <c r="J4411" t="str">
        <v>Delhi</v>
      </c>
      <c r="K4411">
        <v>0</v>
      </c>
    </row>
    <row r="4412" spans="1:11" x14ac:dyDescent="0.25">
      <c r="A4412" t="str">
        <v>BioLegend</v>
      </c>
      <c r="B4412">
        <v>7550.4</v>
      </c>
      <c r="C4412" t="str">
        <v>EED120994</v>
      </c>
      <c r="D4412" s="6">
        <v>45975</v>
      </c>
      <c r="E4412" s="6">
        <v>45982</v>
      </c>
      <c r="F4412">
        <v>100204</v>
      </c>
      <c r="G4412">
        <v>1</v>
      </c>
      <c r="H4412">
        <v>1</v>
      </c>
      <c r="I4412">
        <v>0</v>
      </c>
      <c r="J4412" t="str">
        <v>Delhi</v>
      </c>
      <c r="K4412">
        <v>0</v>
      </c>
    </row>
    <row r="4413" spans="1:11" x14ac:dyDescent="0.25">
      <c r="A4413" t="str">
        <v>BioLegend</v>
      </c>
      <c r="B4413">
        <v>5544</v>
      </c>
      <c r="C4413" t="str">
        <v>EED120994</v>
      </c>
      <c r="D4413" s="6">
        <v>45975</v>
      </c>
      <c r="E4413" s="6">
        <v>45982</v>
      </c>
      <c r="F4413">
        <v>100219</v>
      </c>
      <c r="G4413">
        <v>1</v>
      </c>
      <c r="H4413">
        <v>1</v>
      </c>
      <c r="I4413">
        <v>0</v>
      </c>
      <c r="J4413" t="str">
        <v>Hyderabad</v>
      </c>
      <c r="K4413">
        <v>0</v>
      </c>
    </row>
    <row r="4414" spans="1:11" x14ac:dyDescent="0.25">
      <c r="A4414" t="str">
        <v>BioLegend</v>
      </c>
      <c r="B4414">
        <v>16878.400000000001</v>
      </c>
      <c r="C4414" t="str">
        <v>EED120994</v>
      </c>
      <c r="D4414" s="6">
        <v>45975</v>
      </c>
      <c r="E4414" s="6">
        <v>45982</v>
      </c>
      <c r="F4414">
        <v>100234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16816.8</v>
      </c>
      <c r="C4415" t="str">
        <v>EED120994</v>
      </c>
      <c r="D4415" s="6">
        <v>45975</v>
      </c>
      <c r="E4415" s="6">
        <v>45982</v>
      </c>
      <c r="F4415">
        <v>100552</v>
      </c>
      <c r="G4415">
        <v>1</v>
      </c>
      <c r="H4415">
        <v>1</v>
      </c>
      <c r="I4415">
        <v>0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11352</v>
      </c>
      <c r="C4416" t="str">
        <v>EED120994</v>
      </c>
      <c r="D4416" s="6">
        <v>45975</v>
      </c>
      <c r="E4416" s="6">
        <v>45982</v>
      </c>
      <c r="F4416">
        <v>100714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10454.4</v>
      </c>
      <c r="C4417" t="str">
        <v>EED120994</v>
      </c>
      <c r="D4417" s="6">
        <v>45975</v>
      </c>
      <c r="E4417" s="6">
        <v>45982</v>
      </c>
      <c r="F4417">
        <v>100722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10164</v>
      </c>
      <c r="C4418" t="str">
        <v>EED120994</v>
      </c>
      <c r="D4418" s="6">
        <v>45975</v>
      </c>
      <c r="E4418" s="6">
        <v>45982</v>
      </c>
      <c r="F4418">
        <v>100737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1742.4</v>
      </c>
      <c r="C4419" t="str">
        <v>EED120994</v>
      </c>
      <c r="D4419" s="6">
        <v>45975</v>
      </c>
      <c r="E4419" s="6">
        <v>45982</v>
      </c>
      <c r="F4419">
        <v>101211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15831.2</v>
      </c>
      <c r="C4420" t="str">
        <v>EED120994</v>
      </c>
      <c r="D4420" s="6">
        <v>45975</v>
      </c>
      <c r="E4420" s="6">
        <v>45982</v>
      </c>
      <c r="F4420">
        <v>102036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5544</v>
      </c>
      <c r="C4421" t="str">
        <v>EED120994</v>
      </c>
      <c r="D4421" s="6">
        <v>45975</v>
      </c>
      <c r="E4421" s="6">
        <v>45982</v>
      </c>
      <c r="F4421">
        <v>103012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11352</v>
      </c>
      <c r="C4422" t="str">
        <v>EED120994</v>
      </c>
      <c r="D4422" s="6">
        <v>45975</v>
      </c>
      <c r="E4422" s="6">
        <v>45982</v>
      </c>
      <c r="F4422">
        <v>103030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16816.8</v>
      </c>
      <c r="C4423" t="str">
        <v>EED120994</v>
      </c>
      <c r="D4423" s="6">
        <v>45975</v>
      </c>
      <c r="E4423" s="6">
        <v>45982</v>
      </c>
      <c r="F4423">
        <v>104440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19034.400000000001</v>
      </c>
      <c r="C4424" t="str">
        <v>EED120994</v>
      </c>
      <c r="D4424" s="6">
        <v>45975</v>
      </c>
      <c r="E4424" s="6">
        <v>45982</v>
      </c>
      <c r="F4424">
        <v>104445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16420.8</v>
      </c>
      <c r="C4425" t="str">
        <v>EED120994</v>
      </c>
      <c r="D4425" s="6">
        <v>45975</v>
      </c>
      <c r="E4425" s="6">
        <v>45982</v>
      </c>
      <c r="F4425">
        <v>108110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15092</v>
      </c>
      <c r="C4426" t="str">
        <v>EED120994</v>
      </c>
      <c r="D4426" s="6">
        <v>45975</v>
      </c>
      <c r="E4426" s="6">
        <v>45982</v>
      </c>
      <c r="F4426">
        <v>116523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16579.2</v>
      </c>
      <c r="C4427" t="str">
        <v>EED120994</v>
      </c>
      <c r="D4427" s="6">
        <v>45975</v>
      </c>
      <c r="E4427" s="6">
        <v>45982</v>
      </c>
      <c r="F4427">
        <v>120108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4699.2</v>
      </c>
      <c r="C4428" t="str">
        <v>EED120994</v>
      </c>
      <c r="D4428" s="6">
        <v>45975</v>
      </c>
      <c r="E4428" s="6">
        <v>45982</v>
      </c>
      <c r="F4428">
        <v>127605</v>
      </c>
      <c r="G4428">
        <v>1</v>
      </c>
      <c r="H4428">
        <v>1</v>
      </c>
      <c r="I4428">
        <v>0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4646.3999999999996</v>
      </c>
      <c r="C4429" t="str">
        <v>EED120994</v>
      </c>
      <c r="D4429" s="6">
        <v>45975</v>
      </c>
      <c r="E4429" s="6">
        <v>45982</v>
      </c>
      <c r="F4429">
        <v>127613</v>
      </c>
      <c r="G4429">
        <v>1</v>
      </c>
      <c r="H4429">
        <v>1</v>
      </c>
      <c r="I4429">
        <v>0</v>
      </c>
      <c r="J4429" t="str">
        <v>Hyderabad</v>
      </c>
      <c r="K4429">
        <v>0</v>
      </c>
    </row>
    <row r="4430" spans="1:11" x14ac:dyDescent="0.25">
      <c r="A4430" t="str">
        <v>BioLegend</v>
      </c>
      <c r="B4430">
        <v>6547.2000000000007</v>
      </c>
      <c r="C4430" t="str">
        <v>EED120994</v>
      </c>
      <c r="D4430" s="6">
        <v>45975</v>
      </c>
      <c r="E4430" s="6">
        <v>45982</v>
      </c>
      <c r="F4430">
        <v>128017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21384</v>
      </c>
      <c r="C4431" t="str">
        <v>EED120994</v>
      </c>
      <c r="D4431" s="6">
        <v>45975</v>
      </c>
      <c r="E4431" s="6">
        <v>45982</v>
      </c>
      <c r="F4431">
        <v>129822</v>
      </c>
      <c r="G4431">
        <v>1</v>
      </c>
      <c r="H4431">
        <v>1</v>
      </c>
      <c r="I4431">
        <v>0</v>
      </c>
      <c r="J4431" t="str">
        <v>Delhi</v>
      </c>
      <c r="K4431">
        <v>0</v>
      </c>
    </row>
    <row r="4432" spans="1:11" x14ac:dyDescent="0.25">
      <c r="A4432" t="str">
        <v>BioLegend</v>
      </c>
      <c r="B4432">
        <v>18321.599999999999</v>
      </c>
      <c r="C4432" t="str">
        <v>EED120994</v>
      </c>
      <c r="D4432" s="6">
        <v>45975</v>
      </c>
      <c r="E4432" s="6">
        <v>45982</v>
      </c>
      <c r="F4432">
        <v>135224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17987.2</v>
      </c>
      <c r="C4433" t="str">
        <v>EED120994</v>
      </c>
      <c r="D4433" s="6">
        <v>45975</v>
      </c>
      <c r="E4433" s="6">
        <v>45982</v>
      </c>
      <c r="F4433">
        <v>145517</v>
      </c>
      <c r="G4433">
        <v>1</v>
      </c>
      <c r="H4433">
        <v>1</v>
      </c>
      <c r="I4433">
        <v>0</v>
      </c>
      <c r="J4433" t="str">
        <v>Delhi</v>
      </c>
      <c r="K4433">
        <v>0</v>
      </c>
    </row>
    <row r="4434" spans="1:11" x14ac:dyDescent="0.25">
      <c r="A4434" t="str">
        <v>BioLegend</v>
      </c>
      <c r="B4434">
        <v>4224</v>
      </c>
      <c r="C4434" t="str">
        <v>EED120994</v>
      </c>
      <c r="D4434" s="6">
        <v>45975</v>
      </c>
      <c r="E4434" s="6">
        <v>45982</v>
      </c>
      <c r="F4434">
        <v>152407</v>
      </c>
      <c r="G4434">
        <v>1</v>
      </c>
      <c r="H4434">
        <v>1</v>
      </c>
      <c r="I4434">
        <v>0</v>
      </c>
      <c r="J4434" t="str">
        <v>Hyderabad</v>
      </c>
      <c r="K4434">
        <v>0</v>
      </c>
    </row>
    <row r="4435" spans="1:11" x14ac:dyDescent="0.25">
      <c r="A4435" t="str">
        <v>BioLegend</v>
      </c>
      <c r="B4435">
        <v>19008</v>
      </c>
      <c r="C4435" t="str">
        <v>EED120994</v>
      </c>
      <c r="D4435" s="6">
        <v>45975</v>
      </c>
      <c r="E4435" s="6">
        <v>45982</v>
      </c>
      <c r="F4435">
        <v>155904</v>
      </c>
      <c r="G4435">
        <v>1</v>
      </c>
      <c r="H4435">
        <v>1</v>
      </c>
      <c r="I4435">
        <v>0</v>
      </c>
      <c r="J4435" t="str">
        <v>Delhi</v>
      </c>
      <c r="K4435">
        <v>0</v>
      </c>
    </row>
    <row r="4436" spans="1:11" x14ac:dyDescent="0.25">
      <c r="A4436" t="str">
        <v>BioLegend</v>
      </c>
      <c r="B4436">
        <v>1900.8000000000002</v>
      </c>
      <c r="C4436" t="str">
        <v>EED120994</v>
      </c>
      <c r="D4436" s="6">
        <v>45975</v>
      </c>
      <c r="E4436" s="6">
        <v>45982</v>
      </c>
      <c r="F4436">
        <v>157607</v>
      </c>
      <c r="G4436">
        <v>1</v>
      </c>
      <c r="H4436">
        <v>1</v>
      </c>
      <c r="I4436">
        <v>0</v>
      </c>
      <c r="J4436" t="str">
        <v>Hyderabad</v>
      </c>
      <c r="K4436">
        <v>0</v>
      </c>
    </row>
    <row r="4437" spans="1:11" x14ac:dyDescent="0.25">
      <c r="A4437" t="str">
        <v>BioLegend</v>
      </c>
      <c r="B4437">
        <v>2904</v>
      </c>
      <c r="C4437" t="str">
        <v>EED120994</v>
      </c>
      <c r="D4437" s="6">
        <v>45975</v>
      </c>
      <c r="E4437" s="6">
        <v>45982</v>
      </c>
      <c r="F4437">
        <v>300306</v>
      </c>
      <c r="G4437">
        <v>1</v>
      </c>
      <c r="H4437">
        <v>1</v>
      </c>
      <c r="I4437">
        <v>0</v>
      </c>
      <c r="J4437" t="str">
        <v>Banglore</v>
      </c>
      <c r="K4437">
        <v>0</v>
      </c>
    </row>
    <row r="4438" spans="1:11" x14ac:dyDescent="0.25">
      <c r="A4438" t="str">
        <v>BioLegend</v>
      </c>
      <c r="B4438">
        <v>12777.599999999999</v>
      </c>
      <c r="C4438" t="str">
        <v>EED120994</v>
      </c>
      <c r="D4438" s="6">
        <v>45975</v>
      </c>
      <c r="E4438" s="6">
        <v>45982</v>
      </c>
      <c r="F4438">
        <v>302008</v>
      </c>
      <c r="G4438">
        <v>1</v>
      </c>
      <c r="H4438">
        <v>1</v>
      </c>
      <c r="I4438">
        <v>0</v>
      </c>
      <c r="J4438" t="str">
        <v>Banglore</v>
      </c>
      <c r="K4438">
        <v>0</v>
      </c>
    </row>
    <row r="4439" spans="1:11" x14ac:dyDescent="0.25">
      <c r="A4439" t="str">
        <v>BioLegend</v>
      </c>
      <c r="B4439">
        <v>15417.599999999999</v>
      </c>
      <c r="C4439" t="str">
        <v>EED120994</v>
      </c>
      <c r="D4439" s="6">
        <v>45975</v>
      </c>
      <c r="E4439" s="6">
        <v>45982</v>
      </c>
      <c r="F4439">
        <v>302216</v>
      </c>
      <c r="G4439">
        <v>1</v>
      </c>
      <c r="H4439">
        <v>1</v>
      </c>
      <c r="I4439">
        <v>0</v>
      </c>
      <c r="J4439" t="str">
        <v>Banglore</v>
      </c>
      <c r="K4439">
        <v>0</v>
      </c>
    </row>
    <row r="4440" spans="1:11" x14ac:dyDescent="0.25">
      <c r="A4440" t="str">
        <v>BioLegend</v>
      </c>
      <c r="B4440">
        <v>27473.599999999999</v>
      </c>
      <c r="C4440" t="str">
        <v>EED120994</v>
      </c>
      <c r="D4440" s="6">
        <v>45975</v>
      </c>
      <c r="E4440" s="6">
        <v>45982</v>
      </c>
      <c r="F4440">
        <v>306026</v>
      </c>
      <c r="G4440">
        <v>3</v>
      </c>
      <c r="H4440">
        <v>3</v>
      </c>
      <c r="I4440">
        <v>0</v>
      </c>
      <c r="J4440" t="str">
        <v>Hyderabad</v>
      </c>
      <c r="K4440">
        <v>0</v>
      </c>
    </row>
    <row r="4441" spans="1:11" x14ac:dyDescent="0.25">
      <c r="A4441" t="str">
        <v>BioLegend</v>
      </c>
      <c r="B4441">
        <v>9926.4</v>
      </c>
      <c r="C4441" t="str">
        <v>EED120994</v>
      </c>
      <c r="D4441" s="6">
        <v>45975</v>
      </c>
      <c r="E4441" s="6">
        <v>45982</v>
      </c>
      <c r="F4441">
        <v>306706</v>
      </c>
      <c r="G4441">
        <v>1</v>
      </c>
      <c r="H4441">
        <v>1</v>
      </c>
      <c r="I4441">
        <v>0</v>
      </c>
      <c r="J4441" t="str">
        <v>Telangana</v>
      </c>
      <c r="K4441">
        <v>0</v>
      </c>
    </row>
    <row r="4442" spans="1:11" x14ac:dyDescent="0.25">
      <c r="A4442" t="str">
        <v>BioLegend</v>
      </c>
      <c r="B4442">
        <v>25071.199999999997</v>
      </c>
      <c r="C4442" t="str">
        <v>EED120994</v>
      </c>
      <c r="D4442" s="6">
        <v>45975</v>
      </c>
      <c r="E4442" s="6">
        <v>45982</v>
      </c>
      <c r="F4442">
        <v>318340</v>
      </c>
      <c r="G4442">
        <v>4</v>
      </c>
      <c r="H4442">
        <v>4</v>
      </c>
      <c r="I4442">
        <v>0</v>
      </c>
      <c r="J4442" t="str">
        <v>Banglore</v>
      </c>
      <c r="K4442">
        <v>0</v>
      </c>
    </row>
    <row r="4443" spans="1:11" x14ac:dyDescent="0.25">
      <c r="A4443" t="str">
        <v>BioLegend</v>
      </c>
      <c r="B4443">
        <v>15100.8</v>
      </c>
      <c r="C4443" t="str">
        <v>EED120994</v>
      </c>
      <c r="D4443" s="6">
        <v>45975</v>
      </c>
      <c r="E4443" s="6">
        <v>45982</v>
      </c>
      <c r="F4443">
        <v>344714</v>
      </c>
      <c r="G4443">
        <v>1</v>
      </c>
      <c r="H4443">
        <v>1</v>
      </c>
      <c r="I4443">
        <v>0</v>
      </c>
      <c r="J4443" t="str">
        <v>Delhi</v>
      </c>
      <c r="K4443">
        <v>0</v>
      </c>
    </row>
    <row r="4444" spans="1:11" x14ac:dyDescent="0.25">
      <c r="A4444" t="str">
        <v>BioLegend</v>
      </c>
      <c r="B4444">
        <v>12091.2</v>
      </c>
      <c r="C4444" t="str">
        <v>EED120994</v>
      </c>
      <c r="D4444" s="6">
        <v>45975</v>
      </c>
      <c r="E4444" s="6">
        <v>45982</v>
      </c>
      <c r="F4444">
        <v>344750</v>
      </c>
      <c r="G4444">
        <v>1</v>
      </c>
      <c r="H4444">
        <v>1</v>
      </c>
      <c r="I4444">
        <v>0</v>
      </c>
      <c r="J4444" t="str">
        <v>Delhi</v>
      </c>
      <c r="K4444">
        <v>0</v>
      </c>
    </row>
    <row r="4445" spans="1:11" x14ac:dyDescent="0.25">
      <c r="A4445" t="str">
        <v>BioLegend</v>
      </c>
      <c r="B4445">
        <v>25440.800000000003</v>
      </c>
      <c r="C4445" t="str">
        <v>EED120994</v>
      </c>
      <c r="D4445" s="6">
        <v>45975</v>
      </c>
      <c r="E4445" s="6">
        <v>45982</v>
      </c>
      <c r="F4445">
        <v>344828</v>
      </c>
      <c r="G4445">
        <v>1</v>
      </c>
      <c r="H4445">
        <v>1</v>
      </c>
      <c r="I4445">
        <v>0</v>
      </c>
      <c r="J4445" t="str">
        <v>Delhi</v>
      </c>
      <c r="K4445">
        <v>0</v>
      </c>
    </row>
    <row r="4446" spans="1:11" x14ac:dyDescent="0.25">
      <c r="A4446" t="str">
        <v>BioLegend</v>
      </c>
      <c r="B4446">
        <v>17846.400000000001</v>
      </c>
      <c r="C4446" t="str">
        <v>EED120994</v>
      </c>
      <c r="D4446" s="6">
        <v>45975</v>
      </c>
      <c r="E4446" s="6">
        <v>45982</v>
      </c>
      <c r="F4446">
        <v>352906</v>
      </c>
      <c r="G4446">
        <v>2</v>
      </c>
      <c r="H4446">
        <v>2</v>
      </c>
      <c r="I4446">
        <v>0</v>
      </c>
      <c r="J4446" t="str">
        <v>Chandigarh</v>
      </c>
      <c r="K4446">
        <v>0</v>
      </c>
    </row>
    <row r="4447" spans="1:11" x14ac:dyDescent="0.25">
      <c r="A4447" t="str">
        <v>BioLegend</v>
      </c>
      <c r="B4447">
        <v>9662.4</v>
      </c>
      <c r="C4447" t="str">
        <v>EED120994</v>
      </c>
      <c r="D4447" s="6">
        <v>45975</v>
      </c>
      <c r="E4447" s="6">
        <v>45982</v>
      </c>
      <c r="F4447">
        <v>353225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12936</v>
      </c>
      <c r="C4448" t="str">
        <v>EED120994</v>
      </c>
      <c r="D4448" s="6">
        <v>45975</v>
      </c>
      <c r="E4448" s="6">
        <v>45982</v>
      </c>
      <c r="F4448">
        <v>383304</v>
      </c>
      <c r="G4448">
        <v>1</v>
      </c>
      <c r="H4448">
        <v>1</v>
      </c>
      <c r="I4448">
        <v>0</v>
      </c>
      <c r="J4448" t="str">
        <v>Delhi</v>
      </c>
      <c r="K4448">
        <v>0</v>
      </c>
    </row>
    <row r="4449" spans="1:11" x14ac:dyDescent="0.25">
      <c r="A4449" t="str">
        <v>BioLegend</v>
      </c>
      <c r="B4449">
        <v>12196.8</v>
      </c>
      <c r="C4449" t="str">
        <v>EED120994</v>
      </c>
      <c r="D4449" s="6">
        <v>45975</v>
      </c>
      <c r="E4449" s="6">
        <v>45982</v>
      </c>
      <c r="F4449">
        <v>396413</v>
      </c>
      <c r="G4449">
        <v>1</v>
      </c>
      <c r="H4449">
        <v>1</v>
      </c>
      <c r="I4449">
        <v>0</v>
      </c>
      <c r="J4449" t="str">
        <v>Delhi</v>
      </c>
      <c r="K4449">
        <v>0</v>
      </c>
    </row>
    <row r="4450" spans="1:11" x14ac:dyDescent="0.25">
      <c r="A4450" t="str">
        <v>BioLegend</v>
      </c>
      <c r="B4450">
        <v>6811.2000000000007</v>
      </c>
      <c r="C4450" t="str">
        <v>EED120994</v>
      </c>
      <c r="D4450" s="6">
        <v>45975</v>
      </c>
      <c r="E4450" s="6">
        <v>45982</v>
      </c>
      <c r="F4450">
        <v>400114</v>
      </c>
      <c r="G4450">
        <v>2</v>
      </c>
      <c r="H4450">
        <v>2</v>
      </c>
      <c r="I4450">
        <v>0</v>
      </c>
      <c r="J4450" t="str">
        <v>Banglore</v>
      </c>
      <c r="K4450">
        <v>0</v>
      </c>
    </row>
    <row r="4451" spans="1:11" x14ac:dyDescent="0.25">
      <c r="A4451" t="str">
        <v>BioLegend</v>
      </c>
      <c r="B4451">
        <v>23716</v>
      </c>
      <c r="C4451" t="str">
        <v>EED120994</v>
      </c>
      <c r="D4451" s="6">
        <v>45975</v>
      </c>
      <c r="E4451" s="6">
        <v>45982</v>
      </c>
      <c r="F4451">
        <v>400172</v>
      </c>
      <c r="G4451">
        <v>1</v>
      </c>
      <c r="H4451">
        <v>1</v>
      </c>
      <c r="I4451">
        <v>0</v>
      </c>
      <c r="J4451" t="str">
        <v>Banglore</v>
      </c>
      <c r="K4451">
        <v>0</v>
      </c>
    </row>
    <row r="4452" spans="1:11" x14ac:dyDescent="0.25">
      <c r="A4452" t="str">
        <v>BioLegend</v>
      </c>
      <c r="B4452">
        <v>2481.6</v>
      </c>
      <c r="C4452" t="str">
        <v>EED120994</v>
      </c>
      <c r="D4452" s="6">
        <v>45975</v>
      </c>
      <c r="E4452" s="6">
        <v>45982</v>
      </c>
      <c r="F4452">
        <v>400209</v>
      </c>
      <c r="G4452">
        <v>1</v>
      </c>
      <c r="H4452">
        <v>1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1900.8000000000002</v>
      </c>
      <c r="C4453" t="str">
        <v>EED120994</v>
      </c>
      <c r="D4453" s="6">
        <v>45975</v>
      </c>
      <c r="E4453" s="6">
        <v>45982</v>
      </c>
      <c r="F4453">
        <v>400219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26118.400000000001</v>
      </c>
      <c r="C4454" t="str">
        <v>EED120994</v>
      </c>
      <c r="D4454" s="6">
        <v>45975</v>
      </c>
      <c r="E4454" s="6">
        <v>45982</v>
      </c>
      <c r="F4454">
        <v>410704</v>
      </c>
      <c r="G4454">
        <v>1</v>
      </c>
      <c r="H4454">
        <v>1</v>
      </c>
      <c r="I4454">
        <v>0</v>
      </c>
      <c r="J4454" t="str">
        <v>Banglore</v>
      </c>
      <c r="K4454">
        <v>0</v>
      </c>
    </row>
    <row r="4455" spans="1:11" x14ac:dyDescent="0.25">
      <c r="A4455" t="str">
        <v>BioLegend</v>
      </c>
      <c r="B4455">
        <v>3432</v>
      </c>
      <c r="C4455" t="str">
        <v>EED120994</v>
      </c>
      <c r="D4455" s="6">
        <v>45975</v>
      </c>
      <c r="E4455" s="6">
        <v>45982</v>
      </c>
      <c r="F4455">
        <v>420301</v>
      </c>
      <c r="G4455">
        <v>1</v>
      </c>
      <c r="H4455">
        <v>1</v>
      </c>
      <c r="I4455">
        <v>0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3432</v>
      </c>
      <c r="C4456" t="str">
        <v>EED120994</v>
      </c>
      <c r="D4456" s="6">
        <v>45975</v>
      </c>
      <c r="E4456" s="6">
        <v>45982</v>
      </c>
      <c r="F4456">
        <v>420601</v>
      </c>
      <c r="G4456">
        <v>2</v>
      </c>
      <c r="H4456">
        <v>2</v>
      </c>
      <c r="I4456">
        <v>0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2851.2</v>
      </c>
      <c r="C4457" t="str">
        <v>EED120994</v>
      </c>
      <c r="D4457" s="6">
        <v>45975</v>
      </c>
      <c r="E4457" s="6">
        <v>45982</v>
      </c>
      <c r="F4457">
        <v>420701</v>
      </c>
      <c r="G4457">
        <v>2</v>
      </c>
      <c r="H4457">
        <v>2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4963.2</v>
      </c>
      <c r="C4458" t="str">
        <v>EED120994</v>
      </c>
      <c r="D4458" s="6">
        <v>45975</v>
      </c>
      <c r="E4458" s="6">
        <v>45982</v>
      </c>
      <c r="F4458">
        <v>421002</v>
      </c>
      <c r="G4458">
        <v>2</v>
      </c>
      <c r="H4458">
        <v>2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1900.8000000000002</v>
      </c>
      <c r="C4459" t="str">
        <v>EED120994</v>
      </c>
      <c r="D4459" s="6">
        <v>45975</v>
      </c>
      <c r="E4459" s="6">
        <v>45982</v>
      </c>
      <c r="F4459">
        <v>422201</v>
      </c>
      <c r="G4459">
        <v>1</v>
      </c>
      <c r="H4459">
        <v>1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11140.8</v>
      </c>
      <c r="C4460" t="str">
        <v>EED120994</v>
      </c>
      <c r="D4460" s="6">
        <v>45975</v>
      </c>
      <c r="E4460" s="6">
        <v>45982</v>
      </c>
      <c r="F4460">
        <v>425303</v>
      </c>
      <c r="G4460">
        <v>1</v>
      </c>
      <c r="H4460">
        <v>1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6547.2000000000007</v>
      </c>
      <c r="C4461" t="str">
        <v>EED120994</v>
      </c>
      <c r="D4461" s="6">
        <v>45975</v>
      </c>
      <c r="E4461" s="6">
        <v>45982</v>
      </c>
      <c r="F4461">
        <v>500319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13992</v>
      </c>
      <c r="C4462" t="str">
        <v>EED120994</v>
      </c>
      <c r="D4462" s="6">
        <v>45975</v>
      </c>
      <c r="E4462" s="6">
        <v>45982</v>
      </c>
      <c r="F4462">
        <v>500817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9292.7999999999993</v>
      </c>
      <c r="C4463" t="str">
        <v>EED120994</v>
      </c>
      <c r="D4463" s="6">
        <v>45975</v>
      </c>
      <c r="E4463" s="6">
        <v>45982</v>
      </c>
      <c r="F4463">
        <v>502925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13992</v>
      </c>
      <c r="C4464" t="str">
        <v>EED120994</v>
      </c>
      <c r="D4464" s="6">
        <v>45975</v>
      </c>
      <c r="E4464" s="6">
        <v>45982</v>
      </c>
      <c r="F4464">
        <v>503818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14150.400000000001</v>
      </c>
      <c r="C4465" t="str">
        <v>EED120994</v>
      </c>
      <c r="D4465" s="6">
        <v>45975</v>
      </c>
      <c r="E4465" s="6">
        <v>45982</v>
      </c>
      <c r="F4465">
        <v>504109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17688</v>
      </c>
      <c r="C4466" t="str">
        <v>EED120994</v>
      </c>
      <c r="D4466" s="6">
        <v>45975</v>
      </c>
      <c r="E4466" s="6">
        <v>45982</v>
      </c>
      <c r="F4466">
        <v>505034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5808</v>
      </c>
      <c r="C4467" t="str">
        <v>EED120994</v>
      </c>
      <c r="D4467" s="6">
        <v>45975</v>
      </c>
      <c r="E4467" s="6">
        <v>45982</v>
      </c>
      <c r="F4467">
        <v>505808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17107.2</v>
      </c>
      <c r="C4468" t="str">
        <v>EED120994</v>
      </c>
      <c r="D4468" s="6">
        <v>45975</v>
      </c>
      <c r="E4468" s="6">
        <v>45982</v>
      </c>
      <c r="F4468">
        <v>505846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17054.400000000001</v>
      </c>
      <c r="C4469" t="str">
        <v>EED120994</v>
      </c>
      <c r="D4469" s="6">
        <v>45975</v>
      </c>
      <c r="E4469" s="6">
        <v>45982</v>
      </c>
      <c r="F4469">
        <v>506322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16816.8</v>
      </c>
      <c r="C4470" t="str">
        <v>EED120994</v>
      </c>
      <c r="D4470" s="6">
        <v>45975</v>
      </c>
      <c r="E4470" s="6">
        <v>45982</v>
      </c>
      <c r="F4470">
        <v>506333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18585.599999999999</v>
      </c>
      <c r="C4471" t="str">
        <v>EED120994</v>
      </c>
      <c r="D4471" s="6">
        <v>45975</v>
      </c>
      <c r="E4471" s="6">
        <v>45982</v>
      </c>
      <c r="F4471">
        <v>506812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15628.8</v>
      </c>
      <c r="C4472" t="str">
        <v>EED120994</v>
      </c>
      <c r="D4472" s="6">
        <v>45975</v>
      </c>
      <c r="E4472" s="6">
        <v>45982</v>
      </c>
      <c r="F4472">
        <v>506916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19113.599999999999</v>
      </c>
      <c r="C4473" t="str">
        <v>EED120994</v>
      </c>
      <c r="D4473" s="6">
        <v>45975</v>
      </c>
      <c r="E4473" s="6">
        <v>45982</v>
      </c>
      <c r="F4473">
        <v>512334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11140.8</v>
      </c>
      <c r="C4474" t="str">
        <v>EED120994</v>
      </c>
      <c r="D4474" s="6">
        <v>45975</v>
      </c>
      <c r="E4474" s="6">
        <v>45982</v>
      </c>
      <c r="F4474">
        <v>516411</v>
      </c>
      <c r="G4474">
        <v>1</v>
      </c>
      <c r="H4474">
        <v>1</v>
      </c>
      <c r="I4474">
        <v>0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19536</v>
      </c>
      <c r="C4475" t="str">
        <v>EED120994</v>
      </c>
      <c r="D4475" s="6">
        <v>45975</v>
      </c>
      <c r="E4475" s="6">
        <v>45982</v>
      </c>
      <c r="F4475">
        <v>637324</v>
      </c>
      <c r="G4475">
        <v>1</v>
      </c>
      <c r="H4475">
        <v>1</v>
      </c>
      <c r="I4475">
        <v>0</v>
      </c>
      <c r="J4475" t="str">
        <v>Telangana</v>
      </c>
      <c r="K4475">
        <v>0</v>
      </c>
    </row>
    <row r="4476" spans="1:11" x14ac:dyDescent="0.25">
      <c r="A4476" t="str">
        <v>BioLegend</v>
      </c>
      <c r="B4476">
        <v>23443.199999999997</v>
      </c>
      <c r="C4476" t="str">
        <v>EED120994</v>
      </c>
      <c r="D4476" s="6">
        <v>45975</v>
      </c>
      <c r="E4476" s="6">
        <v>45982</v>
      </c>
      <c r="F4476">
        <v>640941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92980.799999999988</v>
      </c>
      <c r="C4477" t="str">
        <v>EED120994</v>
      </c>
      <c r="D4477" s="6">
        <v>45975</v>
      </c>
      <c r="E4477" s="6">
        <v>45982</v>
      </c>
      <c r="F4477">
        <v>740150</v>
      </c>
      <c r="G4477">
        <v>1</v>
      </c>
      <c r="H4477">
        <v>1</v>
      </c>
      <c r="I4477">
        <v>0</v>
      </c>
      <c r="J4477" t="str">
        <v>Delhi</v>
      </c>
      <c r="K4477">
        <v>0</v>
      </c>
    </row>
    <row r="4478" spans="1:11" x14ac:dyDescent="0.25">
      <c r="A4478" t="str">
        <v>BioLegend</v>
      </c>
      <c r="B4478">
        <v>369.6</v>
      </c>
      <c r="C4478" t="str">
        <v>EED120994</v>
      </c>
      <c r="D4478" s="6">
        <v>45975</v>
      </c>
      <c r="E4478" s="6">
        <v>45982</v>
      </c>
      <c r="F4478">
        <v>740379</v>
      </c>
      <c r="G4478">
        <v>15</v>
      </c>
      <c r="H4478">
        <v>15</v>
      </c>
      <c r="I4478">
        <v>0</v>
      </c>
      <c r="J4478" t="str">
        <v>Banglore</v>
      </c>
      <c r="K4478">
        <v>0</v>
      </c>
    </row>
    <row r="4479" spans="1:11" x14ac:dyDescent="0.25">
      <c r="A4479" t="str">
        <v>BioLegend</v>
      </c>
      <c r="B4479">
        <v>92980.800000000017</v>
      </c>
      <c r="C4479" t="str">
        <v>EED120994</v>
      </c>
      <c r="D4479" s="6">
        <v>45975</v>
      </c>
      <c r="E4479" s="6">
        <v>45982</v>
      </c>
      <c r="F4479">
        <v>740809</v>
      </c>
      <c r="G4479">
        <v>1</v>
      </c>
      <c r="H4479">
        <v>1</v>
      </c>
      <c r="I4479">
        <v>0</v>
      </c>
      <c r="J4479" t="str">
        <v>Delhi</v>
      </c>
      <c r="K4479">
        <v>0</v>
      </c>
    </row>
    <row r="4480" spans="1:11" x14ac:dyDescent="0.25">
      <c r="A4480" t="str">
        <v>BioLegend</v>
      </c>
      <c r="B4480">
        <v>92980.800000000017</v>
      </c>
      <c r="C4480" t="str">
        <v>EED120994</v>
      </c>
      <c r="D4480" s="6">
        <v>45975</v>
      </c>
      <c r="E4480" s="6">
        <v>45982</v>
      </c>
      <c r="F4480">
        <v>740809</v>
      </c>
      <c r="G4480">
        <v>2</v>
      </c>
      <c r="H4480">
        <v>2</v>
      </c>
      <c r="I4480">
        <v>0</v>
      </c>
      <c r="J4480" t="str">
        <v>PUNE</v>
      </c>
      <c r="K4480">
        <v>0</v>
      </c>
    </row>
    <row r="4481" spans="1:11" x14ac:dyDescent="0.25">
      <c r="A4481" t="str">
        <v>BioLegend</v>
      </c>
      <c r="B4481">
        <v>92980.799999999988</v>
      </c>
      <c r="C4481" t="str">
        <v>EED120994</v>
      </c>
      <c r="D4481" s="6">
        <v>45975</v>
      </c>
      <c r="E4481" s="6">
        <v>45982</v>
      </c>
      <c r="F4481">
        <v>740930</v>
      </c>
      <c r="G4481">
        <v>1</v>
      </c>
      <c r="H4481">
        <v>1</v>
      </c>
      <c r="I4481">
        <v>0</v>
      </c>
      <c r="J4481" t="str">
        <v>PUNE</v>
      </c>
      <c r="K4481">
        <v>0</v>
      </c>
    </row>
    <row r="4482" spans="1:11" x14ac:dyDescent="0.25">
      <c r="A4482" t="str">
        <v>BioLegend</v>
      </c>
      <c r="B4482">
        <v>15523.2</v>
      </c>
      <c r="C4482" t="str">
        <v>EED120994</v>
      </c>
      <c r="D4482" s="6">
        <v>45975</v>
      </c>
      <c r="E4482" s="6">
        <v>45982</v>
      </c>
      <c r="F4482">
        <v>741094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3115.2</v>
      </c>
      <c r="C4483" t="str">
        <v>EED120994</v>
      </c>
      <c r="D4483" s="6">
        <v>45975</v>
      </c>
      <c r="E4483" s="6">
        <v>45982</v>
      </c>
      <c r="F4483">
        <v>741095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741101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741105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741106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741108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741110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741114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BioLegend</v>
      </c>
      <c r="B4490">
        <v>6230.4</v>
      </c>
      <c r="C4490" t="str">
        <v>EED120994</v>
      </c>
      <c r="D4490" s="6">
        <v>45975</v>
      </c>
      <c r="E4490" s="6">
        <v>45982</v>
      </c>
      <c r="F4490">
        <v>741121</v>
      </c>
      <c r="G4490">
        <v>15</v>
      </c>
      <c r="H4490">
        <v>15</v>
      </c>
      <c r="I4490">
        <v>0</v>
      </c>
      <c r="J4490" t="str">
        <v>Banglore</v>
      </c>
      <c r="K4490">
        <v>0</v>
      </c>
    </row>
    <row r="4491" spans="1:11" x14ac:dyDescent="0.25">
      <c r="A4491" t="str">
        <v>Dharmacon</v>
      </c>
      <c r="B4491">
        <v>61336</v>
      </c>
      <c r="C4491" t="str">
        <v>O110725IN3328180G</v>
      </c>
      <c r="D4491" s="6">
        <v>45975</v>
      </c>
      <c r="E4491" s="6">
        <v>45983</v>
      </c>
      <c r="F4491" t="str">
        <v>TLP5912</v>
      </c>
      <c r="G4491">
        <v>1</v>
      </c>
      <c r="H4491">
        <v>1</v>
      </c>
      <c r="I4491">
        <v>0</v>
      </c>
      <c r="J4491" t="str">
        <v>Chandigarh</v>
      </c>
      <c r="K4491" t="str">
        <v>Monday</v>
      </c>
    </row>
    <row r="4492" spans="1:11" x14ac:dyDescent="0.25">
      <c r="A4492" t="str">
        <v>Dharmacon</v>
      </c>
      <c r="B4492">
        <v>32912</v>
      </c>
      <c r="C4492" t="str">
        <v>O110725IN3328180G</v>
      </c>
      <c r="D4492" s="6">
        <v>45975</v>
      </c>
      <c r="E4492" s="6">
        <v>45983</v>
      </c>
      <c r="F4492" t="str">
        <v>L-003010-00-0005</v>
      </c>
      <c r="G4492">
        <v>1</v>
      </c>
      <c r="H4492">
        <v>1</v>
      </c>
      <c r="I4492">
        <v>0</v>
      </c>
      <c r="J4492" t="str">
        <v>Mumbai</v>
      </c>
      <c r="K4492">
        <v>0</v>
      </c>
    </row>
    <row r="4493" spans="1:11" x14ac:dyDescent="0.25">
      <c r="A4493" t="str">
        <v>Dharmacon</v>
      </c>
      <c r="B4493">
        <v>32912</v>
      </c>
      <c r="C4493" t="str">
        <v>O110725IN3328180G</v>
      </c>
      <c r="D4493" s="6">
        <v>45975</v>
      </c>
      <c r="E4493" s="6">
        <v>45983</v>
      </c>
      <c r="F4493" t="str">
        <v>L-005174-00-0005</v>
      </c>
      <c r="G4493">
        <v>1</v>
      </c>
      <c r="H4493">
        <v>1</v>
      </c>
      <c r="I4493">
        <v>0</v>
      </c>
      <c r="J4493" t="str">
        <v>Mumbai</v>
      </c>
      <c r="K4493">
        <v>0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L-006585-00-0005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L-005153-00-0005</v>
      </c>
      <c r="G4495">
        <v>1</v>
      </c>
      <c r="H4495">
        <v>1</v>
      </c>
      <c r="I4495">
        <v>0</v>
      </c>
      <c r="J4495" t="str">
        <v>Mumbai</v>
      </c>
      <c r="K4495">
        <v>0</v>
      </c>
    </row>
    <row r="4496" spans="1:11" x14ac:dyDescent="0.25">
      <c r="A4496" t="str">
        <v>Dharmacon</v>
      </c>
      <c r="B4496">
        <v>32912</v>
      </c>
      <c r="C4496" t="str">
        <v>O110725IN3328180G</v>
      </c>
      <c r="D4496" s="6">
        <v>45975</v>
      </c>
      <c r="E4496" s="6">
        <v>45983</v>
      </c>
      <c r="F4496" t="str">
        <v>L-003241-00-0005</v>
      </c>
      <c r="G4496">
        <v>1</v>
      </c>
      <c r="H4496">
        <v>1</v>
      </c>
      <c r="I4496">
        <v>0</v>
      </c>
      <c r="J4496" t="str">
        <v>Banglore</v>
      </c>
      <c r="K4496">
        <v>0</v>
      </c>
    </row>
    <row r="4497" spans="1:11" x14ac:dyDescent="0.25">
      <c r="A4497" t="str">
        <v>Dharmacon</v>
      </c>
      <c r="B4497">
        <v>46288</v>
      </c>
      <c r="C4497" t="str">
        <v>O110725IN3328180G</v>
      </c>
      <c r="D4497" s="6">
        <v>45975</v>
      </c>
      <c r="E4497" s="6">
        <v>45983</v>
      </c>
      <c r="F4497" t="str">
        <v>E-006916-00-0005</v>
      </c>
      <c r="G4497">
        <v>1</v>
      </c>
      <c r="H4497">
        <v>1</v>
      </c>
      <c r="I4497">
        <v>0</v>
      </c>
      <c r="J4497" t="str">
        <v>Hyderabad</v>
      </c>
      <c r="K4497">
        <v>0</v>
      </c>
    </row>
    <row r="4498" spans="1:11" x14ac:dyDescent="0.25">
      <c r="A4498" t="str">
        <v>Dharmacon</v>
      </c>
      <c r="B4498">
        <v>38808</v>
      </c>
      <c r="C4498" t="str">
        <v>O110725IN3328180G</v>
      </c>
      <c r="D4498" s="6">
        <v>45975</v>
      </c>
      <c r="E4498" s="6">
        <v>45983</v>
      </c>
      <c r="F4498" t="str">
        <v>D-001910-10-20</v>
      </c>
      <c r="G4498">
        <v>1</v>
      </c>
      <c r="H4498">
        <v>1</v>
      </c>
      <c r="I4498">
        <v>0</v>
      </c>
      <c r="J4498" t="str">
        <v>Hyderabad</v>
      </c>
      <c r="K4498">
        <v>0</v>
      </c>
    </row>
    <row r="4499" spans="1:11" x14ac:dyDescent="0.25">
      <c r="A4499" t="str">
        <v>Dharmacon</v>
      </c>
      <c r="B4499">
        <v>72776</v>
      </c>
      <c r="C4499" t="str">
        <v>O110725IN3328180G</v>
      </c>
      <c r="D4499" s="6">
        <v>45975</v>
      </c>
      <c r="E4499" s="6">
        <v>45983</v>
      </c>
      <c r="F4499" t="str">
        <v>V3SH11243-09EG6932</v>
      </c>
      <c r="G4499">
        <v>1</v>
      </c>
      <c r="H4499">
        <v>1</v>
      </c>
      <c r="I4499">
        <v>0</v>
      </c>
      <c r="J4499" t="str">
        <v>Chandigarh</v>
      </c>
      <c r="K4499" t="str">
        <v>Monday</v>
      </c>
    </row>
    <row r="4500" spans="1:11" x14ac:dyDescent="0.25">
      <c r="A4500" t="str">
        <v>Dharmacon</v>
      </c>
      <c r="B4500">
        <v>72776</v>
      </c>
      <c r="C4500" t="str">
        <v>O110725IN3328180G</v>
      </c>
      <c r="D4500" s="6">
        <v>45975</v>
      </c>
      <c r="E4500" s="6">
        <v>45983</v>
      </c>
      <c r="F4500" t="str">
        <v>V3SH11243-09EG3662</v>
      </c>
      <c r="G4500">
        <v>1</v>
      </c>
      <c r="H4500">
        <v>1</v>
      </c>
      <c r="I4500">
        <v>0</v>
      </c>
      <c r="J4500" t="str">
        <v>Chandigarh</v>
      </c>
      <c r="K4500" t="str">
        <v>Monday</v>
      </c>
    </row>
    <row r="4501" spans="1:11" x14ac:dyDescent="0.25">
      <c r="A4501" t="str">
        <v>Dharmacon</v>
      </c>
      <c r="B4501">
        <v>27368</v>
      </c>
      <c r="C4501" t="str">
        <v>O110725IN3328180G</v>
      </c>
      <c r="D4501" s="6">
        <v>45975</v>
      </c>
      <c r="E4501" s="6">
        <v>45983</v>
      </c>
      <c r="F4501" t="str">
        <v>VSC11716</v>
      </c>
      <c r="G4501">
        <v>1</v>
      </c>
      <c r="H4501">
        <v>1</v>
      </c>
      <c r="I4501">
        <v>0</v>
      </c>
      <c r="J4501" t="str">
        <v>Chandigarh</v>
      </c>
      <c r="K4501" t="str">
        <v>Monday</v>
      </c>
    </row>
    <row r="4502" spans="1:11" x14ac:dyDescent="0.25">
      <c r="A4502" t="str">
        <v>Dharmacon</v>
      </c>
      <c r="B4502">
        <v>7744</v>
      </c>
      <c r="C4502" t="str">
        <v>O110725IN3328180G</v>
      </c>
      <c r="D4502" s="6">
        <v>45975</v>
      </c>
      <c r="E4502" s="6">
        <v>45983</v>
      </c>
      <c r="F4502" t="str">
        <v>MHS6278-211691164</v>
      </c>
      <c r="G4502">
        <v>1</v>
      </c>
      <c r="H4502">
        <v>1</v>
      </c>
      <c r="I4502">
        <v>0</v>
      </c>
      <c r="J4502" t="str">
        <v>ROORKE</v>
      </c>
      <c r="K4502" t="str">
        <v>Monday</v>
      </c>
    </row>
    <row r="4503" spans="1:11" x14ac:dyDescent="0.25">
      <c r="A4503" t="str">
        <v>Dharmacon</v>
      </c>
      <c r="B4503">
        <v>16984</v>
      </c>
      <c r="C4503" t="str">
        <v>O110725IN3328180G</v>
      </c>
      <c r="D4503" s="6">
        <v>45975</v>
      </c>
      <c r="E4503" s="6">
        <v>45983</v>
      </c>
      <c r="F4503" t="str">
        <v>SB-P-LV-101-10</v>
      </c>
      <c r="G4503">
        <v>1</v>
      </c>
      <c r="H4503">
        <v>1</v>
      </c>
      <c r="I4503">
        <v>0</v>
      </c>
      <c r="J4503" t="str">
        <v>Chandigarh</v>
      </c>
      <c r="K4503" t="str">
        <v>Monday</v>
      </c>
    </row>
    <row r="4504" spans="1:11" x14ac:dyDescent="0.25">
      <c r="A4504" t="str">
        <v>Dharmacon</v>
      </c>
      <c r="B4504">
        <v>1232</v>
      </c>
      <c r="C4504" t="str">
        <v>O110725IN3328180G</v>
      </c>
      <c r="D4504" s="6">
        <v>45975</v>
      </c>
      <c r="E4504" s="6">
        <v>45983</v>
      </c>
      <c r="F4504" t="str">
        <v>B-005000-100</v>
      </c>
      <c r="G4504">
        <v>1</v>
      </c>
      <c r="H4504">
        <v>1</v>
      </c>
      <c r="I4504">
        <v>0</v>
      </c>
      <c r="J4504" t="str">
        <v>Hyderabad</v>
      </c>
      <c r="K4504">
        <v>0</v>
      </c>
    </row>
    <row r="4505" spans="1:11" x14ac:dyDescent="0.25">
      <c r="A4505" t="str">
        <v>BIOXCELL</v>
      </c>
      <c r="B4505">
        <v>111355.20000000001</v>
      </c>
      <c r="C4505">
        <v>182146</v>
      </c>
      <c r="D4505" s="6">
        <v>45980</v>
      </c>
      <c r="E4505" s="6">
        <v>45983</v>
      </c>
      <c r="F4505" t="str">
        <v>BE0001-2</v>
      </c>
      <c r="G4505">
        <v>1</v>
      </c>
      <c r="H4505">
        <v>1</v>
      </c>
      <c r="I4505">
        <v>0</v>
      </c>
      <c r="J4505" t="str">
        <v>Faridabad</v>
      </c>
      <c r="K4505">
        <v>0</v>
      </c>
    </row>
    <row r="4506" spans="1:11" x14ac:dyDescent="0.25">
      <c r="A4506" t="str">
        <v>BIOXCELL</v>
      </c>
      <c r="B4506">
        <v>33264</v>
      </c>
      <c r="C4506">
        <v>182146</v>
      </c>
      <c r="D4506" s="6">
        <v>45980</v>
      </c>
      <c r="E4506" s="6">
        <v>45983</v>
      </c>
      <c r="F4506" t="str">
        <v>BE0089</v>
      </c>
      <c r="G4506">
        <v>1</v>
      </c>
      <c r="H4506">
        <v>1</v>
      </c>
      <c r="I4506">
        <v>0</v>
      </c>
      <c r="J4506" t="str">
        <v>Pune</v>
      </c>
      <c r="K4506">
        <v>0</v>
      </c>
    </row>
    <row r="4507" spans="1:11" x14ac:dyDescent="0.25">
      <c r="A4507" t="str">
        <v>BIOXCELL</v>
      </c>
      <c r="B4507">
        <v>33264</v>
      </c>
      <c r="C4507">
        <v>182146</v>
      </c>
      <c r="D4507" s="6">
        <v>45980</v>
      </c>
      <c r="E4507" s="6">
        <v>45983</v>
      </c>
      <c r="F4507" t="str">
        <v>BE0090</v>
      </c>
      <c r="G4507">
        <v>1</v>
      </c>
      <c r="H4507">
        <v>1</v>
      </c>
      <c r="I4507">
        <v>0</v>
      </c>
      <c r="J4507" t="str">
        <v>Pune</v>
      </c>
      <c r="K4507">
        <v>0</v>
      </c>
    </row>
    <row r="4508" spans="1:11" x14ac:dyDescent="0.25">
      <c r="A4508" t="str">
        <v>BIOXCELL</v>
      </c>
      <c r="B4508">
        <v>119856</v>
      </c>
      <c r="C4508">
        <v>182146</v>
      </c>
      <c r="D4508" s="6">
        <v>45980</v>
      </c>
      <c r="E4508" s="6">
        <v>45983</v>
      </c>
      <c r="F4508" t="str">
        <v>BE0101</v>
      </c>
      <c r="G4508">
        <v>1</v>
      </c>
      <c r="H4508">
        <v>1</v>
      </c>
      <c r="I4508">
        <v>0</v>
      </c>
      <c r="J4508" t="str">
        <v>Pune</v>
      </c>
      <c r="K4508">
        <v>0</v>
      </c>
    </row>
    <row r="4509" spans="1:11" x14ac:dyDescent="0.25">
      <c r="A4509" t="str">
        <v>BIOXCELL</v>
      </c>
      <c r="B4509">
        <v>35112</v>
      </c>
      <c r="C4509">
        <v>182146</v>
      </c>
      <c r="D4509" s="6">
        <v>45980</v>
      </c>
      <c r="E4509" s="6">
        <v>45983</v>
      </c>
      <c r="F4509" t="str">
        <v>BE0101</v>
      </c>
      <c r="G4509">
        <v>1</v>
      </c>
      <c r="H4509">
        <v>1</v>
      </c>
      <c r="I4509">
        <v>0</v>
      </c>
      <c r="J4509" t="str">
        <v>Faridabad</v>
      </c>
      <c r="K4509">
        <v>0</v>
      </c>
    </row>
    <row r="4510" spans="1:11" x14ac:dyDescent="0.25">
      <c r="A4510" t="str">
        <v>BIOXCELL</v>
      </c>
      <c r="B4510">
        <v>35112</v>
      </c>
      <c r="C4510">
        <v>182146</v>
      </c>
      <c r="D4510" s="6">
        <v>45980</v>
      </c>
      <c r="E4510" s="6">
        <v>45983</v>
      </c>
      <c r="F4510" t="str">
        <v>BE0146</v>
      </c>
      <c r="G4510">
        <v>1</v>
      </c>
      <c r="H4510">
        <v>1</v>
      </c>
      <c r="I4510">
        <v>0</v>
      </c>
      <c r="J4510" t="str">
        <v>Faridabad</v>
      </c>
      <c r="K4510">
        <v>0</v>
      </c>
    </row>
    <row r="4511" spans="1:11" x14ac:dyDescent="0.25">
      <c r="A4511" t="str">
        <v>BIOXCELL</v>
      </c>
      <c r="B4511">
        <v>35112</v>
      </c>
      <c r="C4511">
        <v>182146</v>
      </c>
      <c r="D4511" s="6">
        <v>45980</v>
      </c>
      <c r="E4511" s="6">
        <v>45983</v>
      </c>
      <c r="F4511" t="str">
        <v>BE0146</v>
      </c>
      <c r="G4511">
        <v>2</v>
      </c>
      <c r="H4511">
        <v>2</v>
      </c>
      <c r="I4511">
        <v>0</v>
      </c>
      <c r="J4511" t="str">
        <v>Pune</v>
      </c>
      <c r="K4511">
        <v>0</v>
      </c>
    </row>
    <row r="4512" spans="1:11" x14ac:dyDescent="0.25">
      <c r="A4512" t="str">
        <v>BIOXCELL</v>
      </c>
      <c r="B4512">
        <v>9081.6</v>
      </c>
      <c r="C4512">
        <v>182146</v>
      </c>
      <c r="D4512" s="6">
        <v>45980</v>
      </c>
      <c r="E4512" s="6">
        <v>45983</v>
      </c>
      <c r="F4512" t="str">
        <v>BE0231</v>
      </c>
      <c r="G4512">
        <v>1</v>
      </c>
      <c r="H4512">
        <v>1</v>
      </c>
      <c r="I4512">
        <v>0</v>
      </c>
      <c r="J4512" t="str">
        <v>Pune</v>
      </c>
      <c r="K4512">
        <v>0</v>
      </c>
    </row>
    <row r="4513" spans="1:11" x14ac:dyDescent="0.25">
      <c r="A4513" t="str">
        <v>BIOXCELL</v>
      </c>
      <c r="B4513">
        <v>9081.6</v>
      </c>
      <c r="C4513">
        <v>182146</v>
      </c>
      <c r="D4513" s="6">
        <v>45980</v>
      </c>
      <c r="E4513" s="6">
        <v>45983</v>
      </c>
      <c r="F4513" t="str">
        <v>BE0248</v>
      </c>
      <c r="G4513">
        <v>1</v>
      </c>
      <c r="H4513">
        <v>1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12408</v>
      </c>
      <c r="C4514">
        <v>182146</v>
      </c>
      <c r="D4514" s="6">
        <v>45980</v>
      </c>
      <c r="E4514" s="6">
        <v>45983</v>
      </c>
      <c r="F4514" t="str">
        <v>SIM0021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BIOXCELL</v>
      </c>
      <c r="B4515">
        <v>12408</v>
      </c>
      <c r="C4515">
        <v>182146</v>
      </c>
      <c r="D4515" s="6">
        <v>45980</v>
      </c>
      <c r="E4515" s="6">
        <v>45983</v>
      </c>
      <c r="F4515" t="str">
        <v>SIM0027</v>
      </c>
      <c r="G4515">
        <v>1</v>
      </c>
      <c r="H4515">
        <v>1</v>
      </c>
      <c r="I4515">
        <v>0</v>
      </c>
      <c r="J4515" t="str">
        <v>Pune</v>
      </c>
      <c r="K4515">
        <v>0</v>
      </c>
    </row>
    <row r="4516" spans="1:11" x14ac:dyDescent="0.25">
      <c r="A4516" t="str">
        <v>TARGETMOL</v>
      </c>
      <c r="B4516">
        <v>1636.8000000000002</v>
      </c>
      <c r="C4516" t="str">
        <v>INV251122-002</v>
      </c>
      <c r="D4516" s="6">
        <v>45982</v>
      </c>
      <c r="E4516" s="6">
        <v>45985</v>
      </c>
      <c r="F4516" t="str">
        <v>T6917</v>
      </c>
      <c r="G4516">
        <v>1</v>
      </c>
      <c r="H4516">
        <v>1</v>
      </c>
      <c r="I4516">
        <v>0</v>
      </c>
      <c r="J4516" t="str">
        <v>Noida</v>
      </c>
      <c r="K4516">
        <v>0</v>
      </c>
    </row>
    <row r="4517" spans="1:11" x14ac:dyDescent="0.25">
      <c r="A4517" t="str">
        <v>TARGETMOL</v>
      </c>
      <c r="B4517">
        <v>4224</v>
      </c>
      <c r="C4517" t="str">
        <v>INV251122-002</v>
      </c>
      <c r="D4517" s="6">
        <v>45982</v>
      </c>
      <c r="E4517" s="6">
        <v>45985</v>
      </c>
      <c r="F4517" t="str">
        <v>TQ0137</v>
      </c>
      <c r="G4517">
        <v>1</v>
      </c>
      <c r="H4517">
        <v>1</v>
      </c>
      <c r="I4517">
        <v>0</v>
      </c>
      <c r="J4517" t="str">
        <v>Noida</v>
      </c>
      <c r="K4517">
        <v>0</v>
      </c>
    </row>
    <row r="4518" spans="1:11" x14ac:dyDescent="0.25">
      <c r="A4518" t="str">
        <v>TARGETMOL</v>
      </c>
      <c r="B4518">
        <v>1848</v>
      </c>
      <c r="C4518" t="str">
        <v>INV251122-002</v>
      </c>
      <c r="D4518" s="6">
        <v>45982</v>
      </c>
      <c r="E4518" s="6">
        <v>45985</v>
      </c>
      <c r="F4518" t="str">
        <v>T16791</v>
      </c>
      <c r="G4518">
        <v>1</v>
      </c>
      <c r="H4518">
        <v>1</v>
      </c>
      <c r="I4518">
        <v>0</v>
      </c>
      <c r="J4518" t="str">
        <v>Noida</v>
      </c>
      <c r="K4518">
        <v>0</v>
      </c>
    </row>
    <row r="4519" spans="1:11" x14ac:dyDescent="0.25">
      <c r="A4519" t="str">
        <v>TARGETMOL</v>
      </c>
      <c r="B4519">
        <v>440</v>
      </c>
      <c r="C4519" t="str">
        <v>INV251122-002</v>
      </c>
      <c r="D4519" s="6">
        <v>45982</v>
      </c>
      <c r="E4519" s="6">
        <v>45985</v>
      </c>
      <c r="F4519" t="str">
        <v>T10896L</v>
      </c>
      <c r="G4519">
        <v>1</v>
      </c>
      <c r="H4519">
        <v>1</v>
      </c>
      <c r="I4519">
        <v>0</v>
      </c>
      <c r="J4519" t="str">
        <v>Delhi</v>
      </c>
      <c r="K4519" t="str">
        <v>SAMPLE</v>
      </c>
    </row>
    <row r="4520" spans="1:11" x14ac:dyDescent="0.25">
      <c r="A4520" t="str">
        <v>TARGETMOL</v>
      </c>
      <c r="B4520">
        <v>1953.6</v>
      </c>
      <c r="C4520" t="str">
        <v>INV251122-003</v>
      </c>
      <c r="D4520" s="6">
        <v>45982</v>
      </c>
      <c r="E4520" s="6">
        <v>45985</v>
      </c>
      <c r="F4520" t="str">
        <v>T2665</v>
      </c>
      <c r="G4520">
        <v>2</v>
      </c>
      <c r="H4520">
        <v>2</v>
      </c>
      <c r="I4520">
        <v>0</v>
      </c>
      <c r="J4520" t="str">
        <v>Mumbai</v>
      </c>
      <c r="K4520">
        <v>0</v>
      </c>
    </row>
    <row r="4521" spans="1:11" x14ac:dyDescent="0.25">
      <c r="A4521" t="str">
        <v>TARGETMOL</v>
      </c>
      <c r="B4521">
        <v>3801.6000000000004</v>
      </c>
      <c r="C4521" t="str">
        <v>INV251122-004</v>
      </c>
      <c r="D4521" s="6">
        <v>45982</v>
      </c>
      <c r="E4521" s="6">
        <v>45985</v>
      </c>
      <c r="F4521" t="str">
        <v>T3092</v>
      </c>
      <c r="G4521">
        <v>1</v>
      </c>
      <c r="H4521">
        <v>1</v>
      </c>
      <c r="I4521">
        <v>0</v>
      </c>
      <c r="J4521" t="str">
        <v>Banglore</v>
      </c>
      <c r="K4521">
        <v>0</v>
      </c>
    </row>
    <row r="4522" spans="1:11" x14ac:dyDescent="0.25">
      <c r="A4522" t="str">
        <v>BOSTER</v>
      </c>
      <c r="B4522">
        <v>1540</v>
      </c>
      <c r="C4522">
        <v>67303</v>
      </c>
      <c r="D4522" s="6">
        <v>45980</v>
      </c>
      <c r="E4522" s="6">
        <v>45985</v>
      </c>
      <c r="F4522" t="str">
        <v>AR1065</v>
      </c>
      <c r="G4522">
        <v>2</v>
      </c>
      <c r="H4522">
        <v>0</v>
      </c>
      <c r="I4522">
        <v>2</v>
      </c>
      <c r="J4522" t="str">
        <v>STOCK</v>
      </c>
      <c r="K4522" t="str">
        <v>Stock (Sample) Priyanka madam</v>
      </c>
    </row>
    <row r="4523" spans="1:11" x14ac:dyDescent="0.25">
      <c r="A4523" t="str">
        <v>BIOXCELL</v>
      </c>
      <c r="B4523">
        <v>167640</v>
      </c>
      <c r="C4523">
        <v>182226</v>
      </c>
      <c r="D4523" s="6">
        <v>45980</v>
      </c>
      <c r="E4523" s="6">
        <v>45985</v>
      </c>
      <c r="F4523" t="str">
        <v>BE0379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BIOXCELL</v>
      </c>
      <c r="B4524">
        <v>167640</v>
      </c>
      <c r="C4524">
        <v>182226</v>
      </c>
      <c r="D4524" s="6">
        <v>45980</v>
      </c>
      <c r="E4524" s="6">
        <v>45985</v>
      </c>
      <c r="F4524" t="str">
        <v>BE0089</v>
      </c>
      <c r="G4524">
        <v>1</v>
      </c>
      <c r="H4524">
        <v>1</v>
      </c>
      <c r="I4524">
        <v>0</v>
      </c>
      <c r="J4524" t="str">
        <v>Banglore</v>
      </c>
      <c r="K4524">
        <v>0</v>
      </c>
    </row>
    <row r="4525" spans="1:11" x14ac:dyDescent="0.25">
      <c r="A4525" t="str">
        <v>MABTECH</v>
      </c>
      <c r="B4525">
        <v>39732</v>
      </c>
      <c r="C4525">
        <v>45330</v>
      </c>
      <c r="D4525" s="6">
        <v>45971</v>
      </c>
      <c r="E4525" s="6">
        <v>45985</v>
      </c>
      <c r="F4525" t="str">
        <v>3321-4AST-2</v>
      </c>
      <c r="G4525">
        <v>2</v>
      </c>
      <c r="H4525">
        <v>2</v>
      </c>
      <c r="I4525">
        <v>0</v>
      </c>
      <c r="J4525" t="str">
        <v>Pune</v>
      </c>
      <c r="K4525">
        <v>0</v>
      </c>
    </row>
    <row r="4526" spans="1:11" x14ac:dyDescent="0.25">
      <c r="A4526" t="str">
        <v>MABTECH</v>
      </c>
      <c r="B4526">
        <v>39732</v>
      </c>
      <c r="C4526">
        <v>45330</v>
      </c>
      <c r="D4526" s="6">
        <v>45971</v>
      </c>
      <c r="E4526" s="6">
        <v>45985</v>
      </c>
      <c r="F4526" t="str">
        <v>3321-2A</v>
      </c>
      <c r="G4526">
        <v>1</v>
      </c>
      <c r="H4526">
        <v>1</v>
      </c>
      <c r="I4526">
        <v>0</v>
      </c>
      <c r="J4526" t="str">
        <v>Pune</v>
      </c>
      <c r="K4526">
        <v>0</v>
      </c>
    </row>
    <row r="4527" spans="1:11" x14ac:dyDescent="0.25">
      <c r="A4527" t="str">
        <v>MABTECH</v>
      </c>
      <c r="B4527">
        <v>32648</v>
      </c>
      <c r="C4527">
        <v>45330</v>
      </c>
      <c r="D4527" s="6">
        <v>45971</v>
      </c>
      <c r="E4527" s="6">
        <v>45985</v>
      </c>
      <c r="F4527" t="str">
        <v>3825-2A</v>
      </c>
      <c r="G4527">
        <v>1</v>
      </c>
      <c r="H4527">
        <v>1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39732</v>
      </c>
      <c r="C4528">
        <v>45330</v>
      </c>
      <c r="D4528" s="6">
        <v>45971</v>
      </c>
      <c r="E4528" s="6">
        <v>45985</v>
      </c>
      <c r="F4528" t="str">
        <v>3441-2A</v>
      </c>
      <c r="G4528">
        <v>2</v>
      </c>
      <c r="H4528">
        <v>2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11264</v>
      </c>
      <c r="C4529">
        <v>45330</v>
      </c>
      <c r="D4529" s="6">
        <v>45971</v>
      </c>
      <c r="E4529" s="6">
        <v>45985</v>
      </c>
      <c r="F4529" t="str">
        <v>3650-10</v>
      </c>
      <c r="G4529">
        <v>2</v>
      </c>
      <c r="H4529">
        <v>2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33880</v>
      </c>
      <c r="C4530">
        <v>45330</v>
      </c>
      <c r="D4530" s="6">
        <v>45971</v>
      </c>
      <c r="E4530" s="6">
        <v>45985</v>
      </c>
      <c r="F4530" t="str">
        <v>3654-WP-10</v>
      </c>
      <c r="G4530">
        <v>4</v>
      </c>
      <c r="H4530">
        <v>4</v>
      </c>
      <c r="I4530">
        <v>0</v>
      </c>
      <c r="J4530" t="str">
        <v>Pune</v>
      </c>
      <c r="K4530">
        <v>0</v>
      </c>
    </row>
    <row r="4531" spans="1:11" x14ac:dyDescent="0.25">
      <c r="A4531" t="str">
        <v>MABTECH</v>
      </c>
      <c r="B4531">
        <v>22484</v>
      </c>
      <c r="C4531">
        <v>45330</v>
      </c>
      <c r="D4531" s="6">
        <v>45971</v>
      </c>
      <c r="E4531" s="6">
        <v>45985</v>
      </c>
      <c r="F4531" t="str">
        <v>3460-1H-6</v>
      </c>
      <c r="G4531">
        <v>1</v>
      </c>
      <c r="H4531">
        <v>1</v>
      </c>
      <c r="I4531">
        <v>0</v>
      </c>
      <c r="J4531" t="str">
        <v>Sonipat</v>
      </c>
      <c r="K4531">
        <v>0</v>
      </c>
    </row>
    <row r="4532" spans="1:11" x14ac:dyDescent="0.25">
      <c r="A4532" t="str">
        <v>MABTECH</v>
      </c>
      <c r="B4532">
        <v>22484</v>
      </c>
      <c r="C4532">
        <v>45330</v>
      </c>
      <c r="D4532" s="6">
        <v>45971</v>
      </c>
      <c r="E4532" s="6">
        <v>45985</v>
      </c>
      <c r="F4532" t="str">
        <v>3430-1H-6</v>
      </c>
      <c r="G4532">
        <v>1</v>
      </c>
      <c r="H4532">
        <v>1</v>
      </c>
      <c r="I4532">
        <v>0</v>
      </c>
      <c r="J4532" t="str">
        <v>Sonipat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3512-1H-6</v>
      </c>
      <c r="G4533">
        <v>1</v>
      </c>
      <c r="H4533">
        <v>1</v>
      </c>
      <c r="I4533">
        <v>0</v>
      </c>
      <c r="J4533" t="str">
        <v>Sonipat</v>
      </c>
      <c r="K4533">
        <v>0</v>
      </c>
    </row>
    <row r="4534" spans="1:11" x14ac:dyDescent="0.25">
      <c r="A4534" t="str">
        <v>MABTECH</v>
      </c>
      <c r="B4534">
        <v>22484</v>
      </c>
      <c r="C4534">
        <v>45330</v>
      </c>
      <c r="D4534" s="6">
        <v>45971</v>
      </c>
      <c r="E4534" s="6">
        <v>45985</v>
      </c>
      <c r="F4534" t="str">
        <v>3880-1AD-6</v>
      </c>
      <c r="G4534">
        <v>2</v>
      </c>
      <c r="H4534">
        <v>2</v>
      </c>
      <c r="I4534">
        <v>0</v>
      </c>
      <c r="J4534" t="str">
        <v>Vishakhapatnam</v>
      </c>
      <c r="K4534">
        <v>0</v>
      </c>
    </row>
    <row r="4535" spans="1:11" x14ac:dyDescent="0.25">
      <c r="A4535" t="str">
        <v>MABTECH</v>
      </c>
      <c r="B4535">
        <v>34804</v>
      </c>
      <c r="C4535">
        <v>45330</v>
      </c>
      <c r="D4535" s="6">
        <v>45971</v>
      </c>
      <c r="E4535" s="6">
        <v>45985</v>
      </c>
      <c r="F4535" t="str">
        <v>3311-4APW-2</v>
      </c>
      <c r="G4535">
        <v>1</v>
      </c>
      <c r="H4535">
        <v>1</v>
      </c>
      <c r="I4535">
        <v>0</v>
      </c>
      <c r="J4535" t="str">
        <v>Faridabad</v>
      </c>
      <c r="K4535" t="str">
        <v>PRIYANKA MADAM</v>
      </c>
    </row>
    <row r="4536" spans="1:11" x14ac:dyDescent="0.25">
      <c r="A4536" t="str">
        <v>MABTECH</v>
      </c>
      <c r="B4536">
        <v>34804</v>
      </c>
      <c r="C4536">
        <v>45330</v>
      </c>
      <c r="D4536" s="6">
        <v>45971</v>
      </c>
      <c r="E4536" s="6">
        <v>45985</v>
      </c>
      <c r="F4536" t="str">
        <v>3321-4APT-2</v>
      </c>
      <c r="G4536">
        <v>1</v>
      </c>
      <c r="H4536">
        <v>1</v>
      </c>
      <c r="I4536">
        <v>0</v>
      </c>
      <c r="J4536" t="str">
        <v>Faridabad</v>
      </c>
      <c r="K4536" t="str">
        <v>PRIYANKA MADAM</v>
      </c>
    </row>
    <row r="4537" spans="1:11" x14ac:dyDescent="0.25">
      <c r="A4537" t="str">
        <v>BioLegend</v>
      </c>
      <c r="B4537">
        <v>5227.2</v>
      </c>
      <c r="C4537" t="str">
        <v>EED121200</v>
      </c>
      <c r="D4537" s="6">
        <v>45982</v>
      </c>
      <c r="E4537" s="6">
        <v>45987</v>
      </c>
      <c r="F4537">
        <v>100406</v>
      </c>
      <c r="G4537">
        <v>1</v>
      </c>
      <c r="H4537">
        <v>1</v>
      </c>
      <c r="I4537">
        <v>0</v>
      </c>
      <c r="J4537" t="str">
        <v>Hyderabad</v>
      </c>
      <c r="K4537">
        <v>0</v>
      </c>
    </row>
    <row r="4538" spans="1:11" x14ac:dyDescent="0.25">
      <c r="A4538" t="str">
        <v>BioLegend</v>
      </c>
      <c r="B4538">
        <v>10454.4</v>
      </c>
      <c r="C4538" t="str">
        <v>EED121200</v>
      </c>
      <c r="D4538" s="6">
        <v>45982</v>
      </c>
      <c r="E4538" s="6">
        <v>45987</v>
      </c>
      <c r="F4538">
        <v>100710</v>
      </c>
      <c r="G4538">
        <v>1</v>
      </c>
      <c r="H4538">
        <v>1</v>
      </c>
      <c r="I4538">
        <v>0</v>
      </c>
      <c r="J4538" t="str">
        <v>Hyderabad</v>
      </c>
      <c r="K4538">
        <v>0</v>
      </c>
    </row>
    <row r="4539" spans="1:11" x14ac:dyDescent="0.25">
      <c r="A4539" t="str">
        <v>BioLegend</v>
      </c>
      <c r="B4539">
        <v>10164</v>
      </c>
      <c r="C4539" t="str">
        <v>EED121200</v>
      </c>
      <c r="D4539" s="6">
        <v>45982</v>
      </c>
      <c r="E4539" s="6">
        <v>45987</v>
      </c>
      <c r="F4539">
        <v>100751</v>
      </c>
      <c r="G4539">
        <v>1</v>
      </c>
      <c r="H4539">
        <v>1</v>
      </c>
      <c r="I4539">
        <v>0</v>
      </c>
      <c r="J4539" t="str">
        <v>Delhi</v>
      </c>
      <c r="K4539" t="str">
        <v>PRIYANKA MADAM (FOC)</v>
      </c>
    </row>
    <row r="4540" spans="1:11" x14ac:dyDescent="0.25">
      <c r="A4540" t="str">
        <v>BioLegend</v>
      </c>
      <c r="B4540">
        <v>16816.8</v>
      </c>
      <c r="C4540" t="str">
        <v>EED121200</v>
      </c>
      <c r="D4540" s="6">
        <v>45982</v>
      </c>
      <c r="E4540" s="6">
        <v>45987</v>
      </c>
      <c r="F4540">
        <v>100759</v>
      </c>
      <c r="G4540">
        <v>1</v>
      </c>
      <c r="H4540">
        <v>1</v>
      </c>
      <c r="I4540">
        <v>0</v>
      </c>
      <c r="J4540" t="str">
        <v>Hyderabad</v>
      </c>
      <c r="K4540">
        <v>0</v>
      </c>
    </row>
    <row r="4541" spans="1:11" x14ac:dyDescent="0.25">
      <c r="A4541" t="str">
        <v>BioLegend</v>
      </c>
      <c r="B4541">
        <v>4065.6000000000004</v>
      </c>
      <c r="C4541" t="str">
        <v>EED121200</v>
      </c>
      <c r="D4541" s="6">
        <v>45982</v>
      </c>
      <c r="E4541" s="6">
        <v>45987</v>
      </c>
      <c r="F4541">
        <v>101209</v>
      </c>
      <c r="G4541">
        <v>1</v>
      </c>
      <c r="H4541">
        <v>1</v>
      </c>
      <c r="I4541">
        <v>0</v>
      </c>
      <c r="J4541" t="str">
        <v>Delhi</v>
      </c>
      <c r="K4541" t="str">
        <v>PRIYANKA MADAM (FOC)</v>
      </c>
    </row>
    <row r="4542" spans="1:11" x14ac:dyDescent="0.25">
      <c r="A4542" t="str">
        <v>BioLegend</v>
      </c>
      <c r="B4542">
        <v>11352</v>
      </c>
      <c r="C4542" t="str">
        <v>EED121200</v>
      </c>
      <c r="D4542" s="6">
        <v>45982</v>
      </c>
      <c r="E4542" s="6">
        <v>45987</v>
      </c>
      <c r="F4542">
        <v>101222</v>
      </c>
      <c r="G4542">
        <v>1</v>
      </c>
      <c r="H4542">
        <v>1</v>
      </c>
      <c r="I4542">
        <v>0</v>
      </c>
      <c r="J4542" t="str">
        <v>Hyderabad</v>
      </c>
      <c r="K4542">
        <v>0</v>
      </c>
    </row>
    <row r="4543" spans="1:11" x14ac:dyDescent="0.25">
      <c r="A4543" t="str">
        <v>BioLegend</v>
      </c>
      <c r="B4543">
        <v>16816.8</v>
      </c>
      <c r="C4543" t="str">
        <v>EED121200</v>
      </c>
      <c r="D4543" s="6">
        <v>45982</v>
      </c>
      <c r="E4543" s="6">
        <v>45987</v>
      </c>
      <c r="F4543">
        <v>101242</v>
      </c>
      <c r="G4543">
        <v>1</v>
      </c>
      <c r="H4543">
        <v>1</v>
      </c>
      <c r="I4543">
        <v>0</v>
      </c>
      <c r="J4543" t="str">
        <v>Chandigarh</v>
      </c>
      <c r="K4543">
        <v>0</v>
      </c>
    </row>
    <row r="4544" spans="1:11" x14ac:dyDescent="0.25">
      <c r="A4544" t="str">
        <v>BioLegend</v>
      </c>
      <c r="B4544">
        <v>6072</v>
      </c>
      <c r="C4544" t="str">
        <v>EED121200</v>
      </c>
      <c r="D4544" s="6">
        <v>45982</v>
      </c>
      <c r="E4544" s="6">
        <v>45987</v>
      </c>
      <c r="F4544">
        <v>101302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12091.2</v>
      </c>
      <c r="C4545" t="str">
        <v>EED121200</v>
      </c>
      <c r="D4545" s="6">
        <v>45982</v>
      </c>
      <c r="E4545" s="6">
        <v>45987</v>
      </c>
      <c r="F4545">
        <v>101916</v>
      </c>
      <c r="G4545">
        <v>1</v>
      </c>
      <c r="H4545">
        <v>1</v>
      </c>
      <c r="I4545">
        <v>0</v>
      </c>
      <c r="J4545" t="str">
        <v>Hyderabad</v>
      </c>
      <c r="K4545">
        <v>0</v>
      </c>
    </row>
    <row r="4546" spans="1:11" x14ac:dyDescent="0.25">
      <c r="A4546" t="str">
        <v>BioLegend</v>
      </c>
      <c r="B4546">
        <v>11932.8</v>
      </c>
      <c r="C4546" t="str">
        <v>EED121200</v>
      </c>
      <c r="D4546" s="6">
        <v>45982</v>
      </c>
      <c r="E4546" s="6">
        <v>45987</v>
      </c>
      <c r="F4546">
        <v>102008</v>
      </c>
      <c r="G4546">
        <v>1</v>
      </c>
      <c r="H4546">
        <v>1</v>
      </c>
      <c r="I4546">
        <v>0</v>
      </c>
      <c r="J4546" t="str">
        <v>BANGALORE</v>
      </c>
      <c r="K4546">
        <v>0</v>
      </c>
    </row>
    <row r="4547" spans="1:11" x14ac:dyDescent="0.25">
      <c r="A4547" t="str">
        <v>BioLegend</v>
      </c>
      <c r="B4547">
        <v>19219.2</v>
      </c>
      <c r="C4547" t="str">
        <v>EED121200</v>
      </c>
      <c r="D4547" s="6">
        <v>45982</v>
      </c>
      <c r="E4547" s="6">
        <v>45987</v>
      </c>
      <c r="F4547">
        <v>102618</v>
      </c>
      <c r="G4547">
        <v>1</v>
      </c>
      <c r="H4547">
        <v>1</v>
      </c>
      <c r="I4547">
        <v>0</v>
      </c>
      <c r="J4547" t="str">
        <v>Chandigarh</v>
      </c>
      <c r="K4547">
        <v>0</v>
      </c>
    </row>
    <row r="4548" spans="1:11" x14ac:dyDescent="0.25">
      <c r="A4548" t="str">
        <v>BioLegend</v>
      </c>
      <c r="B4548">
        <v>13992</v>
      </c>
      <c r="C4548" t="str">
        <v>EED121200</v>
      </c>
      <c r="D4548" s="6">
        <v>45982</v>
      </c>
      <c r="E4548" s="6">
        <v>45987</v>
      </c>
      <c r="F4548">
        <v>103032</v>
      </c>
      <c r="G4548">
        <v>1</v>
      </c>
      <c r="H4548">
        <v>1</v>
      </c>
      <c r="I4548">
        <v>0</v>
      </c>
      <c r="J4548" t="str">
        <v>Hyderabad</v>
      </c>
      <c r="K4548">
        <v>0</v>
      </c>
    </row>
    <row r="4549" spans="1:11" x14ac:dyDescent="0.25">
      <c r="A4549" t="str">
        <v>BioLegend</v>
      </c>
      <c r="B4549">
        <v>4540.8</v>
      </c>
      <c r="C4549" t="str">
        <v>EED121200</v>
      </c>
      <c r="D4549" s="6">
        <v>45982</v>
      </c>
      <c r="E4549" s="6">
        <v>45987</v>
      </c>
      <c r="F4549">
        <v>103106</v>
      </c>
      <c r="G4549">
        <v>1</v>
      </c>
      <c r="H4549">
        <v>1</v>
      </c>
      <c r="I4549">
        <v>0</v>
      </c>
      <c r="J4549" t="str">
        <v>Delhi</v>
      </c>
      <c r="K4549">
        <v>0</v>
      </c>
    </row>
    <row r="4550" spans="1:11" x14ac:dyDescent="0.25">
      <c r="A4550" t="str">
        <v>BioLegend</v>
      </c>
      <c r="B4550">
        <v>10032</v>
      </c>
      <c r="C4550" t="str">
        <v>EED121200</v>
      </c>
      <c r="D4550" s="6">
        <v>45982</v>
      </c>
      <c r="E4550" s="6">
        <v>45987</v>
      </c>
      <c r="F4550">
        <v>103114</v>
      </c>
      <c r="G4550">
        <v>2</v>
      </c>
      <c r="H4550">
        <v>2</v>
      </c>
      <c r="I4550">
        <v>0</v>
      </c>
      <c r="J4550" t="str">
        <v>Gujrat</v>
      </c>
      <c r="K4550">
        <v>0</v>
      </c>
    </row>
    <row r="4551" spans="1:11" x14ac:dyDescent="0.25">
      <c r="A4551" t="str">
        <v>BioLegend</v>
      </c>
      <c r="B4551">
        <v>10032</v>
      </c>
      <c r="C4551" t="str">
        <v>EED121200</v>
      </c>
      <c r="D4551" s="6">
        <v>45982</v>
      </c>
      <c r="E4551" s="6">
        <v>45987</v>
      </c>
      <c r="F4551">
        <v>104512</v>
      </c>
      <c r="G4551">
        <v>1</v>
      </c>
      <c r="H4551">
        <v>1</v>
      </c>
      <c r="I4551">
        <v>0</v>
      </c>
      <c r="J4551" t="str">
        <v>Hyderabad</v>
      </c>
      <c r="K4551">
        <v>0</v>
      </c>
    </row>
    <row r="4552" spans="1:11" x14ac:dyDescent="0.25">
      <c r="A4552" t="str">
        <v>BioLegend</v>
      </c>
      <c r="B4552">
        <v>11888.8</v>
      </c>
      <c r="C4552" t="str">
        <v>EED121200</v>
      </c>
      <c r="D4552" s="6">
        <v>45982</v>
      </c>
      <c r="E4552" s="6">
        <v>45987</v>
      </c>
      <c r="F4552">
        <v>104527</v>
      </c>
      <c r="G4552">
        <v>1</v>
      </c>
      <c r="H4552">
        <v>1</v>
      </c>
      <c r="I4552">
        <v>0</v>
      </c>
      <c r="J4552" t="str">
        <v>BANGALORE</v>
      </c>
      <c r="K4552">
        <v>0</v>
      </c>
    </row>
    <row r="4553" spans="1:11" x14ac:dyDescent="0.25">
      <c r="A4553" t="str">
        <v>BioLegend</v>
      </c>
      <c r="B4553">
        <v>14889.599999999999</v>
      </c>
      <c r="C4553" t="str">
        <v>EED121200</v>
      </c>
      <c r="D4553" s="6">
        <v>45982</v>
      </c>
      <c r="E4553" s="6">
        <v>45987</v>
      </c>
      <c r="F4553">
        <v>105016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16816.8</v>
      </c>
      <c r="C4554" t="str">
        <v>EED121200</v>
      </c>
      <c r="D4554" s="6">
        <v>45982</v>
      </c>
      <c r="E4554" s="6">
        <v>45987</v>
      </c>
      <c r="F4554">
        <v>107643</v>
      </c>
      <c r="G4554">
        <v>1</v>
      </c>
      <c r="H4554">
        <v>1</v>
      </c>
      <c r="I4554">
        <v>0</v>
      </c>
      <c r="J4554" t="str">
        <v>Hyderabad</v>
      </c>
      <c r="K4554">
        <v>0</v>
      </c>
    </row>
    <row r="4555" spans="1:11" x14ac:dyDescent="0.25">
      <c r="A4555" t="str">
        <v>BioLegend</v>
      </c>
      <c r="B4555">
        <v>15681.599999999999</v>
      </c>
      <c r="C4555" t="str">
        <v>EED121200</v>
      </c>
      <c r="D4555" s="6">
        <v>45982</v>
      </c>
      <c r="E4555" s="6">
        <v>45987</v>
      </c>
      <c r="F4555">
        <v>108924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12249.599999999999</v>
      </c>
      <c r="C4556" t="str">
        <v>EED121200</v>
      </c>
      <c r="D4556" s="6">
        <v>45982</v>
      </c>
      <c r="E4556" s="6">
        <v>45987</v>
      </c>
      <c r="F4556">
        <v>121614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15998.400000000001</v>
      </c>
      <c r="C4557" t="str">
        <v>EED121200</v>
      </c>
      <c r="D4557" s="6">
        <v>45982</v>
      </c>
      <c r="E4557" s="6">
        <v>45987</v>
      </c>
      <c r="F4557">
        <v>123114</v>
      </c>
      <c r="G4557">
        <v>1</v>
      </c>
      <c r="H4557">
        <v>1</v>
      </c>
      <c r="I4557">
        <v>0</v>
      </c>
      <c r="J4557" t="str">
        <v>Hyderabad</v>
      </c>
      <c r="K4557">
        <v>0</v>
      </c>
    </row>
    <row r="4558" spans="1:11" x14ac:dyDescent="0.25">
      <c r="A4558" t="str">
        <v>BioLegend</v>
      </c>
      <c r="B4558">
        <v>7550.4</v>
      </c>
      <c r="C4558" t="str">
        <v>EED121200</v>
      </c>
      <c r="D4558" s="6">
        <v>45982</v>
      </c>
      <c r="E4558" s="6">
        <v>45987</v>
      </c>
      <c r="F4558">
        <v>123116</v>
      </c>
      <c r="G4558">
        <v>1</v>
      </c>
      <c r="H4558">
        <v>1</v>
      </c>
      <c r="I4558">
        <v>0</v>
      </c>
      <c r="J4558" t="str">
        <v>Chandigarh</v>
      </c>
      <c r="K4558">
        <v>0</v>
      </c>
    </row>
    <row r="4559" spans="1:11" x14ac:dyDescent="0.25">
      <c r="A4559" t="str">
        <v>BioLegend</v>
      </c>
      <c r="B4559">
        <v>4382.3999999999996</v>
      </c>
      <c r="C4559" t="str">
        <v>EED121200</v>
      </c>
      <c r="D4559" s="6">
        <v>45982</v>
      </c>
      <c r="E4559" s="6">
        <v>45987</v>
      </c>
      <c r="F4559">
        <v>124207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15584.8</v>
      </c>
      <c r="C4560" t="str">
        <v>EED121200</v>
      </c>
      <c r="D4560" s="6">
        <v>45982</v>
      </c>
      <c r="E4560" s="6">
        <v>45987</v>
      </c>
      <c r="F4560">
        <v>126419</v>
      </c>
      <c r="G4560">
        <v>1</v>
      </c>
      <c r="H4560">
        <v>1</v>
      </c>
      <c r="I4560">
        <v>0</v>
      </c>
      <c r="J4560" t="str">
        <v>Hyderabad</v>
      </c>
      <c r="K4560">
        <v>0</v>
      </c>
    </row>
    <row r="4561" spans="1:11" x14ac:dyDescent="0.25">
      <c r="A4561" t="str">
        <v>BioLegend</v>
      </c>
      <c r="B4561">
        <v>4646.3999999999996</v>
      </c>
      <c r="C4561" t="str">
        <v>EED121200</v>
      </c>
      <c r="D4561" s="6">
        <v>45982</v>
      </c>
      <c r="E4561" s="6">
        <v>45987</v>
      </c>
      <c r="F4561">
        <v>127613</v>
      </c>
      <c r="G4561">
        <v>1</v>
      </c>
      <c r="H4561">
        <v>1</v>
      </c>
      <c r="I4561">
        <v>0</v>
      </c>
      <c r="J4561" t="str">
        <v>Hyderabad</v>
      </c>
      <c r="K4561">
        <v>0</v>
      </c>
    </row>
    <row r="4562" spans="1:11" x14ac:dyDescent="0.25">
      <c r="A4562" t="str">
        <v>BioLegend</v>
      </c>
      <c r="B4562">
        <v>18295.2</v>
      </c>
      <c r="C4562" t="str">
        <v>EED121200</v>
      </c>
      <c r="D4562" s="6">
        <v>45982</v>
      </c>
      <c r="E4562" s="6">
        <v>45987</v>
      </c>
      <c r="F4562">
        <v>127633</v>
      </c>
      <c r="G4562">
        <v>1</v>
      </c>
      <c r="H4562">
        <v>1</v>
      </c>
      <c r="I4562">
        <v>0</v>
      </c>
      <c r="J4562" t="str">
        <v>Chandigarh</v>
      </c>
      <c r="K4562">
        <v>0</v>
      </c>
    </row>
    <row r="4563" spans="1:11" x14ac:dyDescent="0.25">
      <c r="A4563" t="str">
        <v>BioLegend</v>
      </c>
      <c r="B4563">
        <v>26426.400000000001</v>
      </c>
      <c r="C4563" t="str">
        <v>EED121200</v>
      </c>
      <c r="D4563" s="6">
        <v>45982</v>
      </c>
      <c r="E4563" s="6">
        <v>45987</v>
      </c>
      <c r="F4563">
        <v>128036</v>
      </c>
      <c r="G4563">
        <v>1</v>
      </c>
      <c r="H4563">
        <v>1</v>
      </c>
      <c r="I4563">
        <v>0</v>
      </c>
      <c r="J4563" t="str">
        <v>Chandigarh</v>
      </c>
      <c r="K4563">
        <v>0</v>
      </c>
    </row>
    <row r="4564" spans="1:11" x14ac:dyDescent="0.25">
      <c r="A4564" t="str">
        <v>BioLegend</v>
      </c>
      <c r="B4564">
        <v>21384</v>
      </c>
      <c r="C4564" t="str">
        <v>EED121200</v>
      </c>
      <c r="D4564" s="6">
        <v>45982</v>
      </c>
      <c r="E4564" s="6">
        <v>45987</v>
      </c>
      <c r="F4564">
        <v>130020</v>
      </c>
      <c r="G4564">
        <v>1</v>
      </c>
      <c r="H4564">
        <v>1</v>
      </c>
      <c r="I4564">
        <v>0</v>
      </c>
      <c r="J4564" t="str">
        <v>Chandigarh</v>
      </c>
      <c r="K4564">
        <v>0</v>
      </c>
    </row>
    <row r="4565" spans="1:11" x14ac:dyDescent="0.25">
      <c r="A4565" t="str">
        <v>BioLegend</v>
      </c>
      <c r="B4565">
        <v>15628.8</v>
      </c>
      <c r="C4565" t="str">
        <v>EED121200</v>
      </c>
      <c r="D4565" s="6">
        <v>45982</v>
      </c>
      <c r="E4565" s="6">
        <v>45987</v>
      </c>
      <c r="F4565">
        <v>135210</v>
      </c>
      <c r="G4565">
        <v>1</v>
      </c>
      <c r="H4565">
        <v>1</v>
      </c>
      <c r="I4565">
        <v>0</v>
      </c>
      <c r="J4565" t="str">
        <v>Hyderabad</v>
      </c>
      <c r="K4565">
        <v>0</v>
      </c>
    </row>
    <row r="4566" spans="1:11" x14ac:dyDescent="0.25">
      <c r="A4566" t="str">
        <v>BioLegend</v>
      </c>
      <c r="B4566">
        <v>17054.400000000001</v>
      </c>
      <c r="C4566" t="str">
        <v>EED121200</v>
      </c>
      <c r="D4566" s="6">
        <v>45982</v>
      </c>
      <c r="E4566" s="6">
        <v>45987</v>
      </c>
      <c r="F4566">
        <v>141704</v>
      </c>
      <c r="G4566">
        <v>1</v>
      </c>
      <c r="H4566">
        <v>1</v>
      </c>
      <c r="I4566">
        <v>0</v>
      </c>
      <c r="J4566" t="str">
        <v>Hyderabad</v>
      </c>
      <c r="K4566">
        <v>0</v>
      </c>
    </row>
    <row r="4567" spans="1:11" x14ac:dyDescent="0.25">
      <c r="A4567" t="str">
        <v>BioLegend</v>
      </c>
      <c r="B4567">
        <v>15787.2</v>
      </c>
      <c r="C4567" t="str">
        <v>EED121200</v>
      </c>
      <c r="D4567" s="6">
        <v>45982</v>
      </c>
      <c r="E4567" s="6">
        <v>45987</v>
      </c>
      <c r="F4567">
        <v>141706</v>
      </c>
      <c r="G4567">
        <v>1</v>
      </c>
      <c r="H4567">
        <v>1</v>
      </c>
      <c r="I4567">
        <v>0</v>
      </c>
      <c r="J4567" t="str">
        <v>Chandigarh</v>
      </c>
      <c r="K4567">
        <v>0</v>
      </c>
    </row>
    <row r="4568" spans="1:11" x14ac:dyDescent="0.25">
      <c r="A4568" t="str">
        <v>BioLegend</v>
      </c>
      <c r="B4568">
        <v>24354</v>
      </c>
      <c r="C4568" t="str">
        <v>EED121200</v>
      </c>
      <c r="D4568" s="6">
        <v>45982</v>
      </c>
      <c r="E4568" s="6">
        <v>45987</v>
      </c>
      <c r="F4568">
        <v>144207</v>
      </c>
      <c r="G4568">
        <v>1</v>
      </c>
      <c r="H4568">
        <v>1</v>
      </c>
      <c r="I4568">
        <v>0</v>
      </c>
      <c r="J4568" t="str">
        <v>Hyderabad</v>
      </c>
      <c r="K4568">
        <v>0</v>
      </c>
    </row>
    <row r="4569" spans="1:11" x14ac:dyDescent="0.25">
      <c r="A4569" t="str">
        <v>BioLegend</v>
      </c>
      <c r="B4569">
        <v>19536</v>
      </c>
      <c r="C4569" t="str">
        <v>EED121200</v>
      </c>
      <c r="D4569" s="6">
        <v>45982</v>
      </c>
      <c r="E4569" s="6">
        <v>45987</v>
      </c>
      <c r="F4569">
        <v>150612</v>
      </c>
      <c r="G4569">
        <v>1</v>
      </c>
      <c r="H4569">
        <v>1</v>
      </c>
      <c r="I4569">
        <v>0</v>
      </c>
      <c r="J4569" t="str">
        <v>Chandigarh</v>
      </c>
      <c r="K4569">
        <v>0</v>
      </c>
    </row>
    <row r="4570" spans="1:11" x14ac:dyDescent="0.25">
      <c r="A4570" t="str">
        <v>BioLegend</v>
      </c>
      <c r="B4570">
        <v>16104</v>
      </c>
      <c r="C4570" t="str">
        <v>EED121200</v>
      </c>
      <c r="D4570" s="6">
        <v>45982</v>
      </c>
      <c r="E4570" s="6">
        <v>45987</v>
      </c>
      <c r="F4570">
        <v>151206</v>
      </c>
      <c r="G4570">
        <v>1</v>
      </c>
      <c r="H4570">
        <v>1</v>
      </c>
      <c r="I4570">
        <v>0</v>
      </c>
      <c r="J4570" t="str">
        <v>BANGALORE</v>
      </c>
      <c r="K4570">
        <v>0</v>
      </c>
    </row>
    <row r="4571" spans="1:11" x14ac:dyDescent="0.25">
      <c r="A4571" t="str">
        <v>BioLegend</v>
      </c>
      <c r="B4571">
        <v>11299.2</v>
      </c>
      <c r="C4571" t="str">
        <v>EED121200</v>
      </c>
      <c r="D4571" s="6">
        <v>45982</v>
      </c>
      <c r="E4571" s="6">
        <v>45987</v>
      </c>
      <c r="F4571">
        <v>152408</v>
      </c>
      <c r="G4571">
        <v>1</v>
      </c>
      <c r="H4571">
        <v>1</v>
      </c>
      <c r="I4571">
        <v>0</v>
      </c>
      <c r="J4571" t="str">
        <v>Hyderabad</v>
      </c>
      <c r="K4571">
        <v>0</v>
      </c>
    </row>
    <row r="4572" spans="1:11" x14ac:dyDescent="0.25">
      <c r="A4572" t="str">
        <v>BioLegend</v>
      </c>
      <c r="B4572">
        <v>22915.199999999997</v>
      </c>
      <c r="C4572" t="str">
        <v>EED121200</v>
      </c>
      <c r="D4572" s="6">
        <v>45982</v>
      </c>
      <c r="E4572" s="6">
        <v>45987</v>
      </c>
      <c r="F4572">
        <v>159104</v>
      </c>
      <c r="G4572">
        <v>1</v>
      </c>
      <c r="H4572">
        <v>1</v>
      </c>
      <c r="I4572">
        <v>0</v>
      </c>
      <c r="J4572" t="str">
        <v>Delhi</v>
      </c>
      <c r="K4572" t="str">
        <v>PRIYANKA MADAM</v>
      </c>
    </row>
    <row r="4573" spans="1:11" x14ac:dyDescent="0.25">
      <c r="A4573" t="str">
        <v>BioLegend</v>
      </c>
      <c r="B4573">
        <v>1161.5999999999999</v>
      </c>
      <c r="C4573" t="str">
        <v>EED121200</v>
      </c>
      <c r="D4573" s="6">
        <v>45982</v>
      </c>
      <c r="E4573" s="6">
        <v>45987</v>
      </c>
      <c r="F4573">
        <v>300405</v>
      </c>
      <c r="G4573">
        <v>1</v>
      </c>
      <c r="H4573">
        <v>1</v>
      </c>
      <c r="I4573">
        <v>0</v>
      </c>
      <c r="J4573" t="str">
        <v>Banglore</v>
      </c>
      <c r="K4573">
        <v>0</v>
      </c>
    </row>
    <row r="4574" spans="1:11" x14ac:dyDescent="0.25">
      <c r="A4574" t="str">
        <v>BioLegend</v>
      </c>
      <c r="B4574">
        <v>7550.4</v>
      </c>
      <c r="C4574" t="str">
        <v>EED121200</v>
      </c>
      <c r="D4574" s="6">
        <v>45982</v>
      </c>
      <c r="E4574" s="6">
        <v>45987</v>
      </c>
      <c r="F4574">
        <v>300511</v>
      </c>
      <c r="G4574">
        <v>1</v>
      </c>
      <c r="H4574">
        <v>1</v>
      </c>
      <c r="I4574">
        <v>0</v>
      </c>
      <c r="J4574" t="str">
        <v>Kolkata</v>
      </c>
      <c r="K4574">
        <v>0</v>
      </c>
    </row>
    <row r="4575" spans="1:11" x14ac:dyDescent="0.25">
      <c r="A4575" t="str">
        <v>BioLegend</v>
      </c>
      <c r="B4575">
        <v>15628.8</v>
      </c>
      <c r="C4575" t="str">
        <v>EED121200</v>
      </c>
      <c r="D4575" s="6">
        <v>45982</v>
      </c>
      <c r="E4575" s="6">
        <v>45987</v>
      </c>
      <c r="F4575">
        <v>301350</v>
      </c>
      <c r="G4575">
        <v>2</v>
      </c>
      <c r="H4575">
        <v>2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12777.599999999999</v>
      </c>
      <c r="C4576" t="str">
        <v>EED121200</v>
      </c>
      <c r="D4576" s="6">
        <v>45982</v>
      </c>
      <c r="E4576" s="6">
        <v>45987</v>
      </c>
      <c r="F4576">
        <v>302008</v>
      </c>
      <c r="G4576">
        <v>1</v>
      </c>
      <c r="H4576">
        <v>1</v>
      </c>
      <c r="I4576">
        <v>0</v>
      </c>
      <c r="J4576" t="str">
        <v>Banglore</v>
      </c>
      <c r="K4576">
        <v>0</v>
      </c>
    </row>
    <row r="4577" spans="1:11" x14ac:dyDescent="0.25">
      <c r="A4577" t="str">
        <v>BioLegend</v>
      </c>
      <c r="B4577">
        <v>23161.599999999999</v>
      </c>
      <c r="C4577" t="str">
        <v>EED121200</v>
      </c>
      <c r="D4577" s="6">
        <v>45982</v>
      </c>
      <c r="E4577" s="6">
        <v>45987</v>
      </c>
      <c r="F4577">
        <v>302048</v>
      </c>
      <c r="G4577">
        <v>2</v>
      </c>
      <c r="H4577">
        <v>2</v>
      </c>
      <c r="I4577">
        <v>0</v>
      </c>
      <c r="J4577" t="str">
        <v>Chennai</v>
      </c>
      <c r="K4577">
        <v>0</v>
      </c>
    </row>
    <row r="4578" spans="1:11" x14ac:dyDescent="0.25">
      <c r="A4578" t="str">
        <v>BioLegend</v>
      </c>
      <c r="B4578">
        <v>3801.6000000000004</v>
      </c>
      <c r="C4578" t="str">
        <v>EED121200</v>
      </c>
      <c r="D4578" s="6">
        <v>45982</v>
      </c>
      <c r="E4578" s="6">
        <v>45987</v>
      </c>
      <c r="F4578">
        <v>304006</v>
      </c>
      <c r="G4578">
        <v>1</v>
      </c>
      <c r="H4578">
        <v>1</v>
      </c>
      <c r="I4578">
        <v>0</v>
      </c>
      <c r="J4578" t="str">
        <v>Mumbai</v>
      </c>
      <c r="K4578">
        <v>0</v>
      </c>
    </row>
    <row r="4579" spans="1:11" x14ac:dyDescent="0.25">
      <c r="A4579" t="str">
        <v>BioLegend</v>
      </c>
      <c r="B4579">
        <v>13992</v>
      </c>
      <c r="C4579" t="str">
        <v>EED121200</v>
      </c>
      <c r="D4579" s="6">
        <v>45982</v>
      </c>
      <c r="E4579" s="6">
        <v>45987</v>
      </c>
      <c r="F4579">
        <v>304024</v>
      </c>
      <c r="G4579">
        <v>1</v>
      </c>
      <c r="H4579">
        <v>1</v>
      </c>
      <c r="I4579">
        <v>0</v>
      </c>
      <c r="J4579" t="str">
        <v>Banglore</v>
      </c>
      <c r="K4579">
        <v>0</v>
      </c>
    </row>
    <row r="4580" spans="1:11" x14ac:dyDescent="0.25">
      <c r="A4580" t="str">
        <v>BioLegend</v>
      </c>
      <c r="B4580">
        <v>12196.8</v>
      </c>
      <c r="C4580" t="str">
        <v>EED121200</v>
      </c>
      <c r="D4580" s="6">
        <v>45982</v>
      </c>
      <c r="E4580" s="6">
        <v>45987</v>
      </c>
      <c r="F4580">
        <v>304035</v>
      </c>
      <c r="G4580">
        <v>1</v>
      </c>
      <c r="H4580">
        <v>1</v>
      </c>
      <c r="I4580">
        <v>0</v>
      </c>
      <c r="J4580" t="str">
        <v>Delhi</v>
      </c>
      <c r="K4580">
        <v>0</v>
      </c>
    </row>
    <row r="4581" spans="1:11" x14ac:dyDescent="0.25">
      <c r="A4581" t="str">
        <v>BioLegend</v>
      </c>
      <c r="B4581">
        <v>5385.6</v>
      </c>
      <c r="C4581" t="str">
        <v>EED121200</v>
      </c>
      <c r="D4581" s="6">
        <v>45982</v>
      </c>
      <c r="E4581" s="6">
        <v>45987</v>
      </c>
      <c r="F4581">
        <v>304402</v>
      </c>
      <c r="G4581">
        <v>1</v>
      </c>
      <c r="H4581">
        <v>1</v>
      </c>
      <c r="I4581">
        <v>0</v>
      </c>
      <c r="J4581" t="str">
        <v>Gujrat</v>
      </c>
      <c r="K4581">
        <v>0</v>
      </c>
    </row>
    <row r="4582" spans="1:11" x14ac:dyDescent="0.25">
      <c r="A4582" t="str">
        <v>BioLegend</v>
      </c>
      <c r="B4582">
        <v>10876.8</v>
      </c>
      <c r="C4582" t="str">
        <v>EED121200</v>
      </c>
      <c r="D4582" s="6">
        <v>45982</v>
      </c>
      <c r="E4582" s="6">
        <v>45987</v>
      </c>
      <c r="F4582">
        <v>308102</v>
      </c>
      <c r="G4582">
        <v>1</v>
      </c>
      <c r="H4582">
        <v>1</v>
      </c>
      <c r="I4582">
        <v>0</v>
      </c>
      <c r="J4582" t="str">
        <v>Kerala</v>
      </c>
      <c r="K4582">
        <v>0</v>
      </c>
    </row>
    <row r="4583" spans="1:11" x14ac:dyDescent="0.25">
      <c r="A4583" t="str">
        <v>BioLegend</v>
      </c>
      <c r="B4583">
        <v>13622.400000000001</v>
      </c>
      <c r="C4583" t="str">
        <v>EED121200</v>
      </c>
      <c r="D4583" s="6">
        <v>45982</v>
      </c>
      <c r="E4583" s="6">
        <v>45987</v>
      </c>
      <c r="F4583">
        <v>308104</v>
      </c>
      <c r="G4583">
        <v>1</v>
      </c>
      <c r="H4583">
        <v>1</v>
      </c>
      <c r="I4583">
        <v>0</v>
      </c>
      <c r="J4583" t="str">
        <v>Telangana</v>
      </c>
      <c r="K4583">
        <v>0</v>
      </c>
    </row>
    <row r="4584" spans="1:11" x14ac:dyDescent="0.25">
      <c r="A4584" t="str">
        <v>BioLegend</v>
      </c>
      <c r="B4584">
        <v>23469.599999999999</v>
      </c>
      <c r="C4584" t="str">
        <v>EED121200</v>
      </c>
      <c r="D4584" s="6">
        <v>45982</v>
      </c>
      <c r="E4584" s="6">
        <v>45987</v>
      </c>
      <c r="F4584">
        <v>310930</v>
      </c>
      <c r="G4584">
        <v>1</v>
      </c>
      <c r="H4584">
        <v>1</v>
      </c>
      <c r="I4584">
        <v>0</v>
      </c>
      <c r="J4584" t="str">
        <v>BANGALORE</v>
      </c>
      <c r="K4584">
        <v>0</v>
      </c>
    </row>
    <row r="4585" spans="1:11" x14ac:dyDescent="0.25">
      <c r="A4585" t="str">
        <v>BioLegend</v>
      </c>
      <c r="B4585">
        <v>9662.4</v>
      </c>
      <c r="C4585" t="str">
        <v>EED121200</v>
      </c>
      <c r="D4585" s="6">
        <v>45982</v>
      </c>
      <c r="E4585" s="6">
        <v>45987</v>
      </c>
      <c r="F4585">
        <v>313402</v>
      </c>
      <c r="G4585">
        <v>1</v>
      </c>
      <c r="H4585">
        <v>1</v>
      </c>
      <c r="I4585">
        <v>0</v>
      </c>
      <c r="J4585" t="str">
        <v>Kerala</v>
      </c>
      <c r="K4585">
        <v>0</v>
      </c>
    </row>
    <row r="4586" spans="1:11" x14ac:dyDescent="0.25">
      <c r="A4586" t="str">
        <v>BioLegend</v>
      </c>
      <c r="B4586">
        <v>1478.4</v>
      </c>
      <c r="C4586" t="str">
        <v>EED121200</v>
      </c>
      <c r="D4586" s="6">
        <v>45982</v>
      </c>
      <c r="E4586" s="6">
        <v>45987</v>
      </c>
      <c r="F4586">
        <v>317307</v>
      </c>
      <c r="G4586">
        <v>1</v>
      </c>
      <c r="H4586">
        <v>1</v>
      </c>
      <c r="I4586">
        <v>0</v>
      </c>
      <c r="J4586" t="str">
        <v>Hyderabad</v>
      </c>
      <c r="K4586">
        <v>0</v>
      </c>
    </row>
    <row r="4587" spans="1:11" x14ac:dyDescent="0.25">
      <c r="A4587" t="str">
        <v>BioLegend</v>
      </c>
      <c r="B4587">
        <v>1742.4</v>
      </c>
      <c r="C4587" t="str">
        <v>EED121200</v>
      </c>
      <c r="D4587" s="6">
        <v>45982</v>
      </c>
      <c r="E4587" s="6">
        <v>45987</v>
      </c>
      <c r="F4587">
        <v>317317</v>
      </c>
      <c r="G4587">
        <v>1</v>
      </c>
      <c r="H4587">
        <v>1</v>
      </c>
      <c r="I4587">
        <v>0</v>
      </c>
      <c r="J4587" t="str">
        <v>Hyderabad</v>
      </c>
      <c r="K4587">
        <v>0</v>
      </c>
    </row>
    <row r="4588" spans="1:11" x14ac:dyDescent="0.25">
      <c r="A4588" t="str">
        <v>BioLegend</v>
      </c>
      <c r="B4588">
        <v>13244</v>
      </c>
      <c r="C4588" t="str">
        <v>EED121200</v>
      </c>
      <c r="D4588" s="6">
        <v>45982</v>
      </c>
      <c r="E4588" s="6">
        <v>45987</v>
      </c>
      <c r="F4588">
        <v>317323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13244</v>
      </c>
      <c r="C4589" t="str">
        <v>EED121200</v>
      </c>
      <c r="D4589" s="6">
        <v>45982</v>
      </c>
      <c r="E4589" s="6">
        <v>45987</v>
      </c>
      <c r="F4589">
        <v>317327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12381.599999999999</v>
      </c>
      <c r="C4590" t="str">
        <v>EED121200</v>
      </c>
      <c r="D4590" s="6">
        <v>45982</v>
      </c>
      <c r="E4590" s="6">
        <v>45987</v>
      </c>
      <c r="F4590">
        <v>317329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7444.7999999999993</v>
      </c>
      <c r="C4591" t="str">
        <v>EED121200</v>
      </c>
      <c r="D4591" s="6">
        <v>45982</v>
      </c>
      <c r="E4591" s="6">
        <v>45987</v>
      </c>
      <c r="F4591">
        <v>317337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7444.7999999999993</v>
      </c>
      <c r="C4592" t="str">
        <v>EED121200</v>
      </c>
      <c r="D4592" s="6">
        <v>45982</v>
      </c>
      <c r="E4592" s="6">
        <v>45987</v>
      </c>
      <c r="F4592">
        <v>317341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10472</v>
      </c>
      <c r="C4593" t="str">
        <v>EED121200</v>
      </c>
      <c r="D4593" s="6">
        <v>45982</v>
      </c>
      <c r="E4593" s="6">
        <v>45987</v>
      </c>
      <c r="F4593">
        <v>317343</v>
      </c>
      <c r="G4593">
        <v>1</v>
      </c>
      <c r="H4593">
        <v>1</v>
      </c>
      <c r="I4593">
        <v>0</v>
      </c>
      <c r="J4593" t="str">
        <v>Hyderabad</v>
      </c>
      <c r="K4593">
        <v>0</v>
      </c>
    </row>
    <row r="4594" spans="1:11" x14ac:dyDescent="0.25">
      <c r="A4594" t="str">
        <v>BioLegend</v>
      </c>
      <c r="B4594">
        <v>25071.199999999997</v>
      </c>
      <c r="C4594" t="str">
        <v>EED121200</v>
      </c>
      <c r="D4594" s="6">
        <v>45982</v>
      </c>
      <c r="E4594" s="6">
        <v>45987</v>
      </c>
      <c r="F4594">
        <v>318340</v>
      </c>
      <c r="G4594">
        <v>2</v>
      </c>
      <c r="H4594">
        <v>2</v>
      </c>
      <c r="I4594">
        <v>0</v>
      </c>
      <c r="J4594" t="str">
        <v>Chennai</v>
      </c>
      <c r="K4594">
        <v>0</v>
      </c>
    </row>
    <row r="4595" spans="1:11" x14ac:dyDescent="0.25">
      <c r="A4595" t="str">
        <v>BioLegend</v>
      </c>
      <c r="B4595">
        <v>25748.800000000003</v>
      </c>
      <c r="C4595" t="str">
        <v>EED121200</v>
      </c>
      <c r="D4595" s="6">
        <v>45982</v>
      </c>
      <c r="E4595" s="6">
        <v>45987</v>
      </c>
      <c r="F4595">
        <v>323050</v>
      </c>
      <c r="G4595">
        <v>1</v>
      </c>
      <c r="H4595">
        <v>1</v>
      </c>
      <c r="I4595">
        <v>0</v>
      </c>
      <c r="J4595" t="str">
        <v>Banglore</v>
      </c>
      <c r="K4595">
        <v>0</v>
      </c>
    </row>
    <row r="4596" spans="1:11" x14ac:dyDescent="0.25">
      <c r="A4596" t="str">
        <v>BioLegend</v>
      </c>
      <c r="B4596">
        <v>20169.599999999999</v>
      </c>
      <c r="C4596" t="str">
        <v>EED121200</v>
      </c>
      <c r="D4596" s="6">
        <v>45982</v>
      </c>
      <c r="E4596" s="6">
        <v>45987</v>
      </c>
      <c r="F4596">
        <v>325622</v>
      </c>
      <c r="G4596">
        <v>1</v>
      </c>
      <c r="H4596">
        <v>1</v>
      </c>
      <c r="I4596">
        <v>0</v>
      </c>
      <c r="J4596" t="str">
        <v>Banglore</v>
      </c>
      <c r="K4596">
        <v>0</v>
      </c>
    </row>
    <row r="4597" spans="1:11" x14ac:dyDescent="0.25">
      <c r="A4597" t="str">
        <v>BioLegend</v>
      </c>
      <c r="B4597">
        <v>26118.400000000001</v>
      </c>
      <c r="C4597" t="str">
        <v>EED121200</v>
      </c>
      <c r="D4597" s="6">
        <v>45982</v>
      </c>
      <c r="E4597" s="6">
        <v>45987</v>
      </c>
      <c r="F4597">
        <v>329740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24763.199999999997</v>
      </c>
      <c r="C4598" t="str">
        <v>EED121200</v>
      </c>
      <c r="D4598" s="6">
        <v>45982</v>
      </c>
      <c r="E4598" s="6">
        <v>45987</v>
      </c>
      <c r="F4598">
        <v>329920</v>
      </c>
      <c r="G4598">
        <v>1</v>
      </c>
      <c r="H4598">
        <v>1</v>
      </c>
      <c r="I4598">
        <v>0</v>
      </c>
      <c r="J4598" t="str">
        <v>Banglore</v>
      </c>
      <c r="K4598">
        <v>0</v>
      </c>
    </row>
    <row r="4599" spans="1:11" x14ac:dyDescent="0.25">
      <c r="A4599" t="str">
        <v>BioLegend</v>
      </c>
      <c r="B4599">
        <v>8078.4</v>
      </c>
      <c r="C4599" t="str">
        <v>EED121200</v>
      </c>
      <c r="D4599" s="6">
        <v>45982</v>
      </c>
      <c r="E4599" s="6">
        <v>45987</v>
      </c>
      <c r="F4599">
        <v>339203</v>
      </c>
      <c r="G4599">
        <v>1</v>
      </c>
      <c r="H4599">
        <v>1</v>
      </c>
      <c r="I4599">
        <v>0</v>
      </c>
      <c r="J4599" t="str">
        <v>Bhopal</v>
      </c>
      <c r="K4599">
        <v>0</v>
      </c>
    </row>
    <row r="4600" spans="1:11" x14ac:dyDescent="0.25">
      <c r="A4600" t="str">
        <v>BioLegend</v>
      </c>
      <c r="B4600">
        <v>17054.400000000001</v>
      </c>
      <c r="C4600" t="str">
        <v>EED121200</v>
      </c>
      <c r="D4600" s="6">
        <v>45982</v>
      </c>
      <c r="E4600" s="6">
        <v>45987</v>
      </c>
      <c r="F4600">
        <v>350510</v>
      </c>
      <c r="G4600">
        <v>1</v>
      </c>
      <c r="H4600">
        <v>1</v>
      </c>
      <c r="I4600">
        <v>0</v>
      </c>
      <c r="J4600" t="str">
        <v>BANGALORE</v>
      </c>
      <c r="K4600">
        <v>0</v>
      </c>
    </row>
    <row r="4601" spans="1:11" x14ac:dyDescent="0.25">
      <c r="A4601" t="str">
        <v>BioLegend</v>
      </c>
      <c r="B4601">
        <v>6600</v>
      </c>
      <c r="C4601" t="str">
        <v>EED121200</v>
      </c>
      <c r="D4601" s="6">
        <v>45982</v>
      </c>
      <c r="E4601" s="6">
        <v>45987</v>
      </c>
      <c r="F4601">
        <v>351503</v>
      </c>
      <c r="G4601">
        <v>1</v>
      </c>
      <c r="H4601">
        <v>1</v>
      </c>
      <c r="I4601">
        <v>0</v>
      </c>
      <c r="J4601" t="str">
        <v>Bhopal</v>
      </c>
      <c r="K4601">
        <v>0</v>
      </c>
    </row>
    <row r="4602" spans="1:11" x14ac:dyDescent="0.25">
      <c r="A4602" t="str">
        <v>BioLegend</v>
      </c>
      <c r="B4602">
        <v>6811.1999999999989</v>
      </c>
      <c r="C4602" t="str">
        <v>EED121200</v>
      </c>
      <c r="D4602" s="6">
        <v>45982</v>
      </c>
      <c r="E4602" s="6">
        <v>45987</v>
      </c>
      <c r="F4602">
        <v>353603</v>
      </c>
      <c r="G4602">
        <v>11</v>
      </c>
      <c r="H4602">
        <v>11</v>
      </c>
      <c r="I4602">
        <v>0</v>
      </c>
      <c r="J4602" t="str">
        <v>Delhi</v>
      </c>
      <c r="K4602">
        <v>0</v>
      </c>
    </row>
    <row r="4603" spans="1:11" x14ac:dyDescent="0.25">
      <c r="A4603" t="str">
        <v>BioLegend</v>
      </c>
      <c r="B4603">
        <v>17846.399999999998</v>
      </c>
      <c r="C4603" t="str">
        <v>EED121200</v>
      </c>
      <c r="D4603" s="6">
        <v>45982</v>
      </c>
      <c r="E4603" s="6">
        <v>45987</v>
      </c>
      <c r="F4603">
        <v>353606</v>
      </c>
      <c r="G4603">
        <v>3</v>
      </c>
      <c r="H4603">
        <v>3</v>
      </c>
      <c r="I4603">
        <v>0</v>
      </c>
      <c r="J4603" t="str">
        <v>Chennai</v>
      </c>
      <c r="K4603">
        <v>0</v>
      </c>
    </row>
    <row r="4604" spans="1:11" x14ac:dyDescent="0.25">
      <c r="A4604" t="str">
        <v>BioLegend</v>
      </c>
      <c r="B4604">
        <v>17371.2</v>
      </c>
      <c r="C4604" t="str">
        <v>EED121200</v>
      </c>
      <c r="D4604" s="6">
        <v>45982</v>
      </c>
      <c r="E4604" s="6">
        <v>45987</v>
      </c>
      <c r="F4604">
        <v>357226</v>
      </c>
      <c r="G4604">
        <v>1</v>
      </c>
      <c r="H4604">
        <v>1</v>
      </c>
      <c r="I4604">
        <v>0</v>
      </c>
      <c r="J4604" t="str">
        <v>Chandigarh</v>
      </c>
      <c r="K4604">
        <v>0</v>
      </c>
    </row>
    <row r="4605" spans="1:11" x14ac:dyDescent="0.25">
      <c r="A4605" t="str">
        <v>BioLegend</v>
      </c>
      <c r="B4605">
        <v>4699.2</v>
      </c>
      <c r="C4605" t="str">
        <v>EED121200</v>
      </c>
      <c r="D4605" s="6">
        <v>45982</v>
      </c>
      <c r="E4605" s="6">
        <v>45987</v>
      </c>
      <c r="F4605">
        <v>362601</v>
      </c>
      <c r="G4605">
        <v>1</v>
      </c>
      <c r="H4605">
        <v>1</v>
      </c>
      <c r="I4605">
        <v>0</v>
      </c>
      <c r="J4605" t="str">
        <v>Bhopal</v>
      </c>
      <c r="K4605">
        <v>0</v>
      </c>
    </row>
    <row r="4606" spans="1:11" x14ac:dyDescent="0.25">
      <c r="A4606" t="str">
        <v>BioLegend</v>
      </c>
      <c r="B4606">
        <v>8395.2000000000007</v>
      </c>
      <c r="C4606" t="str">
        <v>EED121200</v>
      </c>
      <c r="D4606" s="6">
        <v>45982</v>
      </c>
      <c r="E4606" s="6">
        <v>45987</v>
      </c>
      <c r="F4606">
        <v>362607</v>
      </c>
      <c r="G4606">
        <v>1</v>
      </c>
      <c r="H4606">
        <v>1</v>
      </c>
      <c r="I4606">
        <v>0</v>
      </c>
      <c r="J4606" t="str">
        <v>Bhopal</v>
      </c>
      <c r="K4606">
        <v>0</v>
      </c>
    </row>
    <row r="4607" spans="1:11" x14ac:dyDescent="0.25">
      <c r="A4607" t="str">
        <v>BioLegend</v>
      </c>
      <c r="B4607">
        <v>5332.8</v>
      </c>
      <c r="C4607" t="str">
        <v>EED121200</v>
      </c>
      <c r="D4607" s="6">
        <v>45982</v>
      </c>
      <c r="E4607" s="6">
        <v>45987</v>
      </c>
      <c r="F4607">
        <v>362613</v>
      </c>
      <c r="G4607">
        <v>1</v>
      </c>
      <c r="H4607">
        <v>1</v>
      </c>
      <c r="I4607">
        <v>0</v>
      </c>
      <c r="J4607" t="str">
        <v>Bhopal</v>
      </c>
      <c r="K4607">
        <v>0</v>
      </c>
    </row>
    <row r="4608" spans="1:11" x14ac:dyDescent="0.25">
      <c r="A4608" t="str">
        <v>BioLegend</v>
      </c>
      <c r="B4608">
        <v>23531.199999999997</v>
      </c>
      <c r="C4608" t="str">
        <v>EED121200</v>
      </c>
      <c r="D4608" s="6">
        <v>45982</v>
      </c>
      <c r="E4608" s="6">
        <v>45987</v>
      </c>
      <c r="F4608">
        <v>369804</v>
      </c>
      <c r="G4608">
        <v>1</v>
      </c>
      <c r="H4608">
        <v>1</v>
      </c>
      <c r="I4608">
        <v>0</v>
      </c>
      <c r="J4608" t="str">
        <v>Mumbai</v>
      </c>
      <c r="K4608">
        <v>0</v>
      </c>
    </row>
    <row r="4609" spans="1:11" x14ac:dyDescent="0.25">
      <c r="A4609" t="str">
        <v>BioLegend</v>
      </c>
      <c r="B4609">
        <v>17212.8</v>
      </c>
      <c r="C4609" t="str">
        <v>EED121200</v>
      </c>
      <c r="D4609" s="6">
        <v>45982</v>
      </c>
      <c r="E4609" s="6">
        <v>45987</v>
      </c>
      <c r="F4609">
        <v>372204</v>
      </c>
      <c r="G4609">
        <v>1</v>
      </c>
      <c r="H4609">
        <v>1</v>
      </c>
      <c r="I4609">
        <v>0</v>
      </c>
      <c r="J4609" t="str">
        <v>Telangana</v>
      </c>
      <c r="K4609">
        <v>0</v>
      </c>
    </row>
    <row r="4610" spans="1:11" x14ac:dyDescent="0.25">
      <c r="A4610" t="str">
        <v>BioLegend</v>
      </c>
      <c r="B4610">
        <v>18321.599999999999</v>
      </c>
      <c r="C4610" t="str">
        <v>EED121200</v>
      </c>
      <c r="D4610" s="6">
        <v>45982</v>
      </c>
      <c r="E4610" s="6">
        <v>45987</v>
      </c>
      <c r="F4610">
        <v>396428</v>
      </c>
      <c r="G4610">
        <v>1</v>
      </c>
      <c r="H4610">
        <v>1</v>
      </c>
      <c r="I4610">
        <v>0</v>
      </c>
      <c r="J4610" t="str">
        <v>Hyderabad</v>
      </c>
      <c r="K4610">
        <v>0</v>
      </c>
    </row>
    <row r="4611" spans="1:11" x14ac:dyDescent="0.25">
      <c r="A4611" t="str">
        <v>BioLegend</v>
      </c>
      <c r="B4611">
        <v>5913.6</v>
      </c>
      <c r="C4611" t="str">
        <v>EED121200</v>
      </c>
      <c r="D4611" s="6">
        <v>45982</v>
      </c>
      <c r="E4611" s="6">
        <v>45987</v>
      </c>
      <c r="F4611">
        <v>405324</v>
      </c>
      <c r="G4611">
        <v>1</v>
      </c>
      <c r="H4611">
        <v>1</v>
      </c>
      <c r="I4611">
        <v>0</v>
      </c>
      <c r="J4611" t="str">
        <v>Kolkata</v>
      </c>
      <c r="K4611">
        <v>0</v>
      </c>
    </row>
    <row r="4612" spans="1:11" x14ac:dyDescent="0.25">
      <c r="A4612" t="str">
        <v>BioLegend</v>
      </c>
      <c r="B4612">
        <v>5596.8</v>
      </c>
      <c r="C4612" t="str">
        <v>EED121200</v>
      </c>
      <c r="D4612" s="6">
        <v>45982</v>
      </c>
      <c r="E4612" s="6">
        <v>45987</v>
      </c>
      <c r="F4612">
        <v>405505</v>
      </c>
      <c r="G4612">
        <v>1</v>
      </c>
      <c r="H4612">
        <v>1</v>
      </c>
      <c r="I4612">
        <v>0</v>
      </c>
      <c r="J4612" t="str">
        <v>Pune</v>
      </c>
      <c r="K4612">
        <v>0</v>
      </c>
    </row>
    <row r="4613" spans="1:11" x14ac:dyDescent="0.25">
      <c r="A4613" t="str">
        <v>BioLegend</v>
      </c>
      <c r="B4613">
        <v>13358.400000000001</v>
      </c>
      <c r="C4613" t="str">
        <v>EED121200</v>
      </c>
      <c r="D4613" s="6">
        <v>45982</v>
      </c>
      <c r="E4613" s="6">
        <v>45987</v>
      </c>
      <c r="F4613">
        <v>405734</v>
      </c>
      <c r="G4613">
        <v>1</v>
      </c>
      <c r="H4613">
        <v>1</v>
      </c>
      <c r="I4613">
        <v>0</v>
      </c>
      <c r="J4613" t="str">
        <v>BANGALORE</v>
      </c>
      <c r="K4613">
        <v>0</v>
      </c>
    </row>
    <row r="4614" spans="1:11" x14ac:dyDescent="0.25">
      <c r="A4614" t="str">
        <v>BioLegend</v>
      </c>
      <c r="B4614">
        <v>4699.2</v>
      </c>
      <c r="C4614" t="str">
        <v>EED121200</v>
      </c>
      <c r="D4614" s="6">
        <v>45982</v>
      </c>
      <c r="E4614" s="6">
        <v>45987</v>
      </c>
      <c r="F4614">
        <v>420201</v>
      </c>
      <c r="G4614">
        <v>10</v>
      </c>
      <c r="H4614">
        <v>10</v>
      </c>
      <c r="I4614">
        <v>0</v>
      </c>
      <c r="J4614" t="str">
        <v>Banglore</v>
      </c>
      <c r="K4614">
        <v>0</v>
      </c>
    </row>
    <row r="4615" spans="1:11" x14ac:dyDescent="0.25">
      <c r="A4615" t="str">
        <v>BioLegend</v>
      </c>
      <c r="B4615">
        <v>3115.2</v>
      </c>
      <c r="C4615" t="str">
        <v>EED121200</v>
      </c>
      <c r="D4615" s="6">
        <v>45982</v>
      </c>
      <c r="E4615" s="6">
        <v>45987</v>
      </c>
      <c r="F4615">
        <v>420801</v>
      </c>
      <c r="G4615">
        <v>1</v>
      </c>
      <c r="H4615">
        <v>1</v>
      </c>
      <c r="I4615">
        <v>0</v>
      </c>
      <c r="J4615" t="str">
        <v>Hyderabad</v>
      </c>
      <c r="K4615">
        <v>0</v>
      </c>
    </row>
    <row r="4616" spans="1:11" x14ac:dyDescent="0.25">
      <c r="A4616" t="str">
        <v>BioLegend</v>
      </c>
      <c r="B4616">
        <v>3115.2</v>
      </c>
      <c r="C4616" t="str">
        <v>EED121200</v>
      </c>
      <c r="D4616" s="6">
        <v>45982</v>
      </c>
      <c r="E4616" s="6">
        <v>45987</v>
      </c>
      <c r="F4616">
        <v>420801</v>
      </c>
      <c r="G4616">
        <v>2</v>
      </c>
      <c r="H4616">
        <v>0</v>
      </c>
      <c r="I4616">
        <v>2</v>
      </c>
      <c r="J4616" t="str">
        <v>Delhi</v>
      </c>
      <c r="K4616" t="str">
        <v>PRIYANKA MADAM (FOC)</v>
      </c>
    </row>
    <row r="4617" spans="1:11" x14ac:dyDescent="0.25">
      <c r="A4617" t="str">
        <v>BioLegend</v>
      </c>
      <c r="B4617">
        <v>4699.2</v>
      </c>
      <c r="C4617" t="str">
        <v>EED121200</v>
      </c>
      <c r="D4617" s="6">
        <v>45982</v>
      </c>
      <c r="E4617" s="6">
        <v>45987</v>
      </c>
      <c r="F4617">
        <v>423105</v>
      </c>
      <c r="G4617">
        <v>1</v>
      </c>
      <c r="H4617">
        <v>1</v>
      </c>
      <c r="I4617">
        <v>0</v>
      </c>
      <c r="J4617" t="str">
        <v>Delhi</v>
      </c>
      <c r="K4617">
        <v>0</v>
      </c>
    </row>
    <row r="4618" spans="1:11" x14ac:dyDescent="0.25">
      <c r="A4618" t="str">
        <v>BioLegend</v>
      </c>
      <c r="B4618">
        <v>8712</v>
      </c>
      <c r="C4618" t="str">
        <v>EED121200</v>
      </c>
      <c r="D4618" s="6">
        <v>45982</v>
      </c>
      <c r="E4618" s="6">
        <v>45987</v>
      </c>
      <c r="F4618">
        <v>424401</v>
      </c>
      <c r="G4618">
        <v>1</v>
      </c>
      <c r="H4618">
        <v>1</v>
      </c>
      <c r="I4618">
        <v>0</v>
      </c>
      <c r="J4618" t="str">
        <v>Hyderabad</v>
      </c>
      <c r="K4618">
        <v>0</v>
      </c>
    </row>
    <row r="4619" spans="1:11" x14ac:dyDescent="0.25">
      <c r="A4619" t="str">
        <v>BioLegend</v>
      </c>
      <c r="B4619">
        <v>6600</v>
      </c>
      <c r="C4619" t="str">
        <v>EED121200</v>
      </c>
      <c r="D4619" s="6">
        <v>45982</v>
      </c>
      <c r="E4619" s="6">
        <v>45987</v>
      </c>
      <c r="F4619">
        <v>426105</v>
      </c>
      <c r="G4619">
        <v>1</v>
      </c>
      <c r="H4619">
        <v>1</v>
      </c>
      <c r="I4619">
        <v>0</v>
      </c>
      <c r="J4619" t="str">
        <v>Chandigarh</v>
      </c>
      <c r="K4619">
        <v>0</v>
      </c>
    </row>
    <row r="4620" spans="1:11" x14ac:dyDescent="0.25">
      <c r="A4620" t="str">
        <v>BioLegend</v>
      </c>
      <c r="B4620">
        <v>14572.8</v>
      </c>
      <c r="C4620" t="str">
        <v>EED121200</v>
      </c>
      <c r="D4620" s="6">
        <v>45982</v>
      </c>
      <c r="E4620" s="6">
        <v>45987</v>
      </c>
      <c r="F4620">
        <v>426803</v>
      </c>
      <c r="G4620">
        <v>1</v>
      </c>
      <c r="H4620">
        <v>1</v>
      </c>
      <c r="I4620">
        <v>0</v>
      </c>
      <c r="J4620" t="str">
        <v>Hyderabad</v>
      </c>
      <c r="K4620">
        <v>0</v>
      </c>
    </row>
    <row r="4621" spans="1:11" x14ac:dyDescent="0.25">
      <c r="A4621" t="str">
        <v>BioLegend</v>
      </c>
      <c r="B4621">
        <v>7458</v>
      </c>
      <c r="C4621" t="str">
        <v>EED121200</v>
      </c>
      <c r="D4621" s="6">
        <v>45982</v>
      </c>
      <c r="E4621" s="6">
        <v>45987</v>
      </c>
      <c r="F4621">
        <v>480007</v>
      </c>
      <c r="G4621">
        <v>2</v>
      </c>
      <c r="H4621">
        <v>2</v>
      </c>
      <c r="I4621">
        <v>0</v>
      </c>
      <c r="J4621" t="str">
        <v>Kolkata</v>
      </c>
      <c r="K4621">
        <v>0</v>
      </c>
    </row>
    <row r="4622" spans="1:11" x14ac:dyDescent="0.25">
      <c r="A4622" t="str">
        <v>BioLegend</v>
      </c>
      <c r="B4622">
        <v>43164</v>
      </c>
      <c r="C4622" t="str">
        <v>EED121200</v>
      </c>
      <c r="D4622" s="6">
        <v>45982</v>
      </c>
      <c r="E4622" s="6">
        <v>45987</v>
      </c>
      <c r="F4622">
        <v>480058</v>
      </c>
      <c r="G4622">
        <v>1</v>
      </c>
      <c r="H4622">
        <v>1</v>
      </c>
      <c r="I4622">
        <v>0</v>
      </c>
      <c r="J4622" t="str">
        <v>Banglore</v>
      </c>
      <c r="K4622">
        <v>0</v>
      </c>
    </row>
    <row r="4623" spans="1:11" x14ac:dyDescent="0.25">
      <c r="A4623" t="str">
        <v>BioLegend</v>
      </c>
      <c r="B4623">
        <v>5808</v>
      </c>
      <c r="C4623" t="str">
        <v>EED121200</v>
      </c>
      <c r="D4623" s="6">
        <v>45982</v>
      </c>
      <c r="E4623" s="6">
        <v>45987</v>
      </c>
      <c r="F4623">
        <v>505808</v>
      </c>
      <c r="G4623">
        <v>1</v>
      </c>
      <c r="H4623">
        <v>1</v>
      </c>
      <c r="I4623">
        <v>0</v>
      </c>
      <c r="J4623" t="str">
        <v>Gujrat</v>
      </c>
      <c r="K4623">
        <v>0</v>
      </c>
    </row>
    <row r="4624" spans="1:11" x14ac:dyDescent="0.25">
      <c r="A4624" t="str">
        <v>BioLegend</v>
      </c>
      <c r="B4624">
        <v>6969.6</v>
      </c>
      <c r="C4624" t="str">
        <v>EED121200</v>
      </c>
      <c r="D4624" s="6">
        <v>45982</v>
      </c>
      <c r="E4624" s="6">
        <v>45987</v>
      </c>
      <c r="F4624">
        <v>505810</v>
      </c>
      <c r="G4624">
        <v>1</v>
      </c>
      <c r="H4624">
        <v>1</v>
      </c>
      <c r="I4624">
        <v>0</v>
      </c>
      <c r="J4624" t="str">
        <v>Hyderabad</v>
      </c>
      <c r="K4624">
        <v>0</v>
      </c>
    </row>
    <row r="4625" spans="1:11" x14ac:dyDescent="0.25">
      <c r="A4625" t="str">
        <v>BioLegend</v>
      </c>
      <c r="B4625">
        <v>11888.8</v>
      </c>
      <c r="C4625" t="str">
        <v>EED121200</v>
      </c>
      <c r="D4625" s="6">
        <v>45982</v>
      </c>
      <c r="E4625" s="6">
        <v>45987</v>
      </c>
      <c r="F4625">
        <v>506327</v>
      </c>
      <c r="G4625">
        <v>1</v>
      </c>
      <c r="H4625">
        <v>1</v>
      </c>
      <c r="I4625">
        <v>0</v>
      </c>
      <c r="J4625" t="str">
        <v>Hyderabad</v>
      </c>
      <c r="K4625">
        <v>0</v>
      </c>
    </row>
    <row r="4626" spans="1:11" x14ac:dyDescent="0.25">
      <c r="A4626" t="str">
        <v>BioLegend</v>
      </c>
      <c r="B4626">
        <v>17054.400000000001</v>
      </c>
      <c r="C4626" t="str">
        <v>EED121200</v>
      </c>
      <c r="D4626" s="6">
        <v>45982</v>
      </c>
      <c r="E4626" s="6">
        <v>45987</v>
      </c>
      <c r="F4626">
        <v>506344</v>
      </c>
      <c r="G4626">
        <v>1</v>
      </c>
      <c r="H4626">
        <v>1</v>
      </c>
      <c r="I4626">
        <v>0</v>
      </c>
      <c r="J4626" t="str">
        <v>Kolkata</v>
      </c>
      <c r="K4626">
        <v>0</v>
      </c>
    </row>
    <row r="4627" spans="1:11" x14ac:dyDescent="0.25">
      <c r="A4627" t="str">
        <v>BioLegend</v>
      </c>
      <c r="B4627">
        <v>220</v>
      </c>
      <c r="C4627" t="str">
        <v>EED121200</v>
      </c>
      <c r="D4627" s="6">
        <v>45982</v>
      </c>
      <c r="E4627" s="6">
        <v>45987</v>
      </c>
      <c r="F4627">
        <v>570314</v>
      </c>
      <c r="G4627">
        <v>2</v>
      </c>
      <c r="H4627">
        <v>2</v>
      </c>
      <c r="I4627">
        <v>0</v>
      </c>
      <c r="J4627" t="str">
        <v>Banglore</v>
      </c>
      <c r="K4627">
        <v>0</v>
      </c>
    </row>
    <row r="4628" spans="1:11" x14ac:dyDescent="0.25">
      <c r="A4628" t="str">
        <v>BioLegend</v>
      </c>
      <c r="B4628">
        <v>7761.6</v>
      </c>
      <c r="C4628" t="str">
        <v>EED121200</v>
      </c>
      <c r="D4628" s="6">
        <v>45982</v>
      </c>
      <c r="E4628" s="6">
        <v>45987</v>
      </c>
      <c r="F4628">
        <v>574002</v>
      </c>
      <c r="G4628">
        <v>1</v>
      </c>
      <c r="H4628">
        <v>1</v>
      </c>
      <c r="I4628">
        <v>0</v>
      </c>
      <c r="J4628" t="str">
        <v>Banglore</v>
      </c>
      <c r="K4628">
        <v>0</v>
      </c>
    </row>
    <row r="4629" spans="1:11" x14ac:dyDescent="0.25">
      <c r="A4629" t="str">
        <v>BioLegend</v>
      </c>
      <c r="B4629">
        <v>220</v>
      </c>
      <c r="C4629" t="str">
        <v>EED121200</v>
      </c>
      <c r="D4629" s="6">
        <v>45982</v>
      </c>
      <c r="E4629" s="6">
        <v>45987</v>
      </c>
      <c r="F4629">
        <v>581914</v>
      </c>
      <c r="G4629">
        <v>2</v>
      </c>
      <c r="H4629">
        <v>2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19536</v>
      </c>
      <c r="C4630" t="str">
        <v>EED121200</v>
      </c>
      <c r="D4630" s="6">
        <v>45982</v>
      </c>
      <c r="E4630" s="6">
        <v>45987</v>
      </c>
      <c r="F4630">
        <v>626812</v>
      </c>
      <c r="G4630">
        <v>5</v>
      </c>
      <c r="H4630">
        <v>5</v>
      </c>
      <c r="I4630">
        <v>0</v>
      </c>
      <c r="J4630" t="str">
        <v>Banglore</v>
      </c>
      <c r="K4630">
        <v>0</v>
      </c>
    </row>
    <row r="4631" spans="1:11" x14ac:dyDescent="0.25">
      <c r="A4631" t="str">
        <v>BioLegend</v>
      </c>
      <c r="B4631">
        <v>19536</v>
      </c>
      <c r="C4631" t="str">
        <v>EED121200</v>
      </c>
      <c r="D4631" s="6">
        <v>45982</v>
      </c>
      <c r="E4631" s="6">
        <v>45987</v>
      </c>
      <c r="F4631">
        <v>626812</v>
      </c>
      <c r="G4631">
        <v>3</v>
      </c>
      <c r="H4631">
        <v>3</v>
      </c>
      <c r="I4631">
        <v>0</v>
      </c>
      <c r="J4631" t="str">
        <v>Banglore</v>
      </c>
      <c r="K4631">
        <v>0</v>
      </c>
    </row>
    <row r="4632" spans="1:11" x14ac:dyDescent="0.25">
      <c r="A4632" t="str">
        <v>BioLegend</v>
      </c>
      <c r="B4632">
        <v>19536</v>
      </c>
      <c r="C4632" t="str">
        <v>EED121200</v>
      </c>
      <c r="D4632" s="6">
        <v>45982</v>
      </c>
      <c r="E4632" s="6">
        <v>45987</v>
      </c>
      <c r="F4632">
        <v>626812</v>
      </c>
      <c r="G4632">
        <v>2</v>
      </c>
      <c r="H4632">
        <v>0</v>
      </c>
      <c r="I4632">
        <v>2</v>
      </c>
      <c r="J4632" t="str">
        <v>STOCK</v>
      </c>
      <c r="K4632" t="str">
        <v>STOCK FOR AURIGINE ONCO</v>
      </c>
    </row>
    <row r="4633" spans="1:11" x14ac:dyDescent="0.25">
      <c r="A4633" t="str">
        <v>BioLegend</v>
      </c>
      <c r="B4633">
        <v>10243.200000000001</v>
      </c>
      <c r="C4633" t="str">
        <v>EED121200</v>
      </c>
      <c r="D4633" s="6">
        <v>45982</v>
      </c>
      <c r="E4633" s="6">
        <v>45987</v>
      </c>
      <c r="F4633">
        <v>640906</v>
      </c>
      <c r="G4633">
        <v>1</v>
      </c>
      <c r="H4633">
        <v>1</v>
      </c>
      <c r="I4633">
        <v>0</v>
      </c>
      <c r="J4633" t="str">
        <v>Kolkata</v>
      </c>
      <c r="K4633">
        <v>0</v>
      </c>
    </row>
    <row r="4634" spans="1:11" x14ac:dyDescent="0.25">
      <c r="A4634" t="str">
        <v>BioLegend</v>
      </c>
      <c r="B4634">
        <v>15470.400000000001</v>
      </c>
      <c r="C4634" t="str">
        <v>EED121200</v>
      </c>
      <c r="D4634" s="6">
        <v>45982</v>
      </c>
      <c r="E4634" s="6">
        <v>45987</v>
      </c>
      <c r="F4634">
        <v>644102</v>
      </c>
      <c r="G4634">
        <v>1</v>
      </c>
      <c r="H4634">
        <v>1</v>
      </c>
      <c r="I4634">
        <v>0</v>
      </c>
      <c r="J4634" t="str">
        <v>Kerala</v>
      </c>
      <c r="K4634">
        <v>0</v>
      </c>
    </row>
    <row r="4635" spans="1:11" x14ac:dyDescent="0.25">
      <c r="A4635" t="str">
        <v>BioLegend</v>
      </c>
      <c r="B4635">
        <v>17054.400000000001</v>
      </c>
      <c r="C4635" t="str">
        <v>EED121200</v>
      </c>
      <c r="D4635" s="6">
        <v>45982</v>
      </c>
      <c r="E4635" s="6">
        <v>45987</v>
      </c>
      <c r="F4635">
        <v>651002</v>
      </c>
      <c r="G4635">
        <v>1</v>
      </c>
      <c r="H4635">
        <v>1</v>
      </c>
      <c r="I4635">
        <v>0</v>
      </c>
      <c r="J4635" t="str">
        <v>BANGALORE</v>
      </c>
      <c r="K4635">
        <v>0</v>
      </c>
    </row>
    <row r="4636" spans="1:11" x14ac:dyDescent="0.25">
      <c r="A4636" t="str">
        <v>BioLegend</v>
      </c>
      <c r="B4636">
        <v>19536</v>
      </c>
      <c r="C4636" t="str">
        <v>EED121200</v>
      </c>
      <c r="D4636" s="6">
        <v>45982</v>
      </c>
      <c r="E4636" s="6">
        <v>45987</v>
      </c>
      <c r="F4636">
        <v>655204</v>
      </c>
      <c r="G4636">
        <v>1</v>
      </c>
      <c r="H4636">
        <v>1</v>
      </c>
      <c r="I4636">
        <v>0</v>
      </c>
      <c r="J4636" t="str">
        <v>Kolkata</v>
      </c>
      <c r="K4636">
        <v>0</v>
      </c>
    </row>
    <row r="4637" spans="1:11" x14ac:dyDescent="0.25">
      <c r="A4637" t="str">
        <v>BioLegend</v>
      </c>
      <c r="B4637">
        <v>13992</v>
      </c>
      <c r="C4637" t="str">
        <v>EED121200</v>
      </c>
      <c r="D4637" s="6">
        <v>45982</v>
      </c>
      <c r="E4637" s="6">
        <v>45987</v>
      </c>
      <c r="F4637">
        <v>678002</v>
      </c>
      <c r="G4637">
        <v>1</v>
      </c>
      <c r="H4637">
        <v>1</v>
      </c>
      <c r="I4637">
        <v>0</v>
      </c>
      <c r="J4637" t="str">
        <v>BANGALORE</v>
      </c>
      <c r="K4637">
        <v>0</v>
      </c>
    </row>
    <row r="4638" spans="1:11" x14ac:dyDescent="0.25">
      <c r="A4638" t="str">
        <v>BioLegend</v>
      </c>
      <c r="B4638">
        <v>13992</v>
      </c>
      <c r="C4638" t="str">
        <v>EED121200</v>
      </c>
      <c r="D4638" s="6">
        <v>45982</v>
      </c>
      <c r="E4638" s="6">
        <v>45987</v>
      </c>
      <c r="F4638">
        <v>683702</v>
      </c>
      <c r="G4638">
        <v>1</v>
      </c>
      <c r="H4638">
        <v>1</v>
      </c>
      <c r="I4638">
        <v>0</v>
      </c>
      <c r="J4638" t="str">
        <v>Kerala</v>
      </c>
      <c r="K4638">
        <v>0</v>
      </c>
    </row>
    <row r="4639" spans="1:11" x14ac:dyDescent="0.25">
      <c r="A4639" t="str">
        <v>BioLegend</v>
      </c>
      <c r="B4639">
        <v>15153.599999999999</v>
      </c>
      <c r="C4639" t="str">
        <v>EED121200</v>
      </c>
      <c r="D4639" s="6">
        <v>45982</v>
      </c>
      <c r="E4639" s="6">
        <v>45987</v>
      </c>
      <c r="F4639">
        <v>693504</v>
      </c>
      <c r="G4639">
        <v>1</v>
      </c>
      <c r="H4639">
        <v>1</v>
      </c>
      <c r="I4639">
        <v>0</v>
      </c>
      <c r="J4639" t="str">
        <v>Delhi</v>
      </c>
      <c r="K4639" t="str">
        <v>PRIYANKA MADAM</v>
      </c>
    </row>
    <row r="4640" spans="1:11" x14ac:dyDescent="0.25">
      <c r="A4640" t="str">
        <v>BioLegend</v>
      </c>
      <c r="B4640">
        <v>18849.599999999999</v>
      </c>
      <c r="C4640" t="str">
        <v>EED121200</v>
      </c>
      <c r="D4640" s="6">
        <v>45982</v>
      </c>
      <c r="E4640" s="6">
        <v>45987</v>
      </c>
      <c r="F4640">
        <v>696808</v>
      </c>
      <c r="G4640">
        <v>1</v>
      </c>
      <c r="H4640">
        <v>1</v>
      </c>
      <c r="I4640">
        <v>0</v>
      </c>
      <c r="J4640" t="str">
        <v>Hyderabad</v>
      </c>
      <c r="K4640">
        <v>0</v>
      </c>
    </row>
    <row r="4641" spans="1:11" x14ac:dyDescent="0.25">
      <c r="A4641" t="str">
        <v>BioLegend</v>
      </c>
      <c r="B4641">
        <v>9662.4</v>
      </c>
      <c r="C4641" t="str">
        <v>EED121200</v>
      </c>
      <c r="D4641" s="6">
        <v>45982</v>
      </c>
      <c r="E4641" s="6">
        <v>45987</v>
      </c>
      <c r="F4641">
        <v>699954</v>
      </c>
      <c r="G4641">
        <v>1</v>
      </c>
      <c r="H4641">
        <v>1</v>
      </c>
      <c r="I4641">
        <v>0</v>
      </c>
      <c r="J4641" t="str">
        <v>Kerala</v>
      </c>
      <c r="K4641">
        <v>0</v>
      </c>
    </row>
    <row r="4642" spans="1:11" x14ac:dyDescent="0.25">
      <c r="A4642" t="str">
        <v>BioLegend</v>
      </c>
      <c r="B4642">
        <v>3115.2</v>
      </c>
      <c r="C4642" t="str">
        <v>EED121200</v>
      </c>
      <c r="D4642" s="6">
        <v>45982</v>
      </c>
      <c r="E4642" s="6">
        <v>45987</v>
      </c>
      <c r="F4642">
        <v>740624</v>
      </c>
      <c r="G4642">
        <v>1</v>
      </c>
      <c r="H4642">
        <v>1</v>
      </c>
      <c r="I4642">
        <v>0</v>
      </c>
      <c r="J4642" t="str">
        <v>Delhi</v>
      </c>
      <c r="K4642" t="str">
        <v>PRIYANKA MADAM</v>
      </c>
    </row>
    <row r="4643" spans="1:11" x14ac:dyDescent="0.25">
      <c r="A4643" t="str">
        <v>BioLegend</v>
      </c>
      <c r="B4643">
        <v>15523.2</v>
      </c>
      <c r="C4643" t="str">
        <v>EED121200</v>
      </c>
      <c r="D4643" s="6">
        <v>45982</v>
      </c>
      <c r="E4643" s="6">
        <v>45987</v>
      </c>
      <c r="F4643">
        <v>740625</v>
      </c>
      <c r="G4643">
        <v>1</v>
      </c>
      <c r="H4643">
        <v>1</v>
      </c>
      <c r="I4643">
        <v>0</v>
      </c>
      <c r="J4643" t="str">
        <v>Delhi</v>
      </c>
      <c r="K4643" t="str">
        <v>PRIYANKA MADAM</v>
      </c>
    </row>
    <row r="4644" spans="1:11" x14ac:dyDescent="0.25">
      <c r="A4644" t="str">
        <v>BioLegend</v>
      </c>
      <c r="B4644">
        <v>6230.4</v>
      </c>
      <c r="C4644" t="str">
        <v>EED121200</v>
      </c>
      <c r="D4644" s="6">
        <v>45982</v>
      </c>
      <c r="E4644" s="6">
        <v>45987</v>
      </c>
      <c r="F4644">
        <v>740940</v>
      </c>
      <c r="G4644">
        <v>1</v>
      </c>
      <c r="H4644">
        <v>1</v>
      </c>
      <c r="I4644">
        <v>0</v>
      </c>
      <c r="J4644" t="str">
        <v>Faridabad</v>
      </c>
      <c r="K4644" t="str">
        <v>PRIYANKA MADAM</v>
      </c>
    </row>
    <row r="4645" spans="1:11" x14ac:dyDescent="0.25">
      <c r="A4645" t="str">
        <v>BioLegend</v>
      </c>
      <c r="B4645">
        <v>86803.199999999997</v>
      </c>
      <c r="C4645" t="str">
        <v>EED121200</v>
      </c>
      <c r="D4645" s="6">
        <v>45982</v>
      </c>
      <c r="E4645" s="6">
        <v>45987</v>
      </c>
      <c r="F4645">
        <v>741028</v>
      </c>
      <c r="G4645">
        <v>1</v>
      </c>
      <c r="H4645">
        <v>1</v>
      </c>
      <c r="I4645">
        <v>0</v>
      </c>
      <c r="J4645" t="str">
        <v>BANGALORE</v>
      </c>
      <c r="K4645">
        <v>0</v>
      </c>
    </row>
    <row r="4646" spans="1:11" x14ac:dyDescent="0.25">
      <c r="A4646" t="str">
        <v>BioLegend</v>
      </c>
      <c r="B4646">
        <v>86803.199999999997</v>
      </c>
      <c r="C4646" t="str">
        <v>EED121200</v>
      </c>
      <c r="D4646" s="6">
        <v>45982</v>
      </c>
      <c r="E4646" s="6">
        <v>45987</v>
      </c>
      <c r="F4646">
        <v>741044</v>
      </c>
      <c r="G4646">
        <v>1</v>
      </c>
      <c r="H4646">
        <v>1</v>
      </c>
      <c r="I4646">
        <v>0</v>
      </c>
      <c r="J4646" t="str">
        <v>BANGALORE</v>
      </c>
      <c r="K4646">
        <v>0</v>
      </c>
    </row>
    <row r="4647" spans="1:11" x14ac:dyDescent="0.25">
      <c r="A4647" t="str">
        <v>BioLegend</v>
      </c>
      <c r="B4647">
        <v>7268.7999999999993</v>
      </c>
      <c r="C4647" t="str">
        <v>EED121200</v>
      </c>
      <c r="D4647" s="6">
        <v>45982</v>
      </c>
      <c r="E4647" s="6">
        <v>45987</v>
      </c>
      <c r="F4647">
        <v>741096</v>
      </c>
      <c r="G4647">
        <v>1</v>
      </c>
      <c r="H4647">
        <v>1</v>
      </c>
      <c r="I4647">
        <v>0</v>
      </c>
      <c r="J4647" t="str">
        <v>Banglore</v>
      </c>
      <c r="K4647">
        <v>0</v>
      </c>
    </row>
    <row r="4648" spans="1:11" x14ac:dyDescent="0.25">
      <c r="A4648" t="str">
        <v>BioLegend</v>
      </c>
      <c r="B4648">
        <v>19404</v>
      </c>
      <c r="C4648" t="str">
        <v>EED121200</v>
      </c>
      <c r="D4648" s="6">
        <v>45982</v>
      </c>
      <c r="E4648" s="6">
        <v>45987</v>
      </c>
      <c r="F4648">
        <v>741216</v>
      </c>
      <c r="G4648">
        <v>1</v>
      </c>
      <c r="H4648">
        <v>1</v>
      </c>
      <c r="I4648">
        <v>0</v>
      </c>
      <c r="J4648" t="str">
        <v>Punjab</v>
      </c>
      <c r="K4648">
        <v>0</v>
      </c>
    </row>
    <row r="4649" spans="1:11" x14ac:dyDescent="0.25">
      <c r="A4649" t="str">
        <v>BioLegend</v>
      </c>
      <c r="B4649">
        <v>11774.400000000001</v>
      </c>
      <c r="C4649" t="str">
        <v>EED121200</v>
      </c>
      <c r="D4649" s="6">
        <v>45982</v>
      </c>
      <c r="E4649" s="6">
        <v>45987</v>
      </c>
      <c r="F4649">
        <v>764202</v>
      </c>
      <c r="G4649">
        <v>1</v>
      </c>
      <c r="H4649">
        <v>1</v>
      </c>
      <c r="I4649">
        <v>0</v>
      </c>
      <c r="J4649" t="str">
        <v>Kolkata</v>
      </c>
      <c r="K4649">
        <v>0</v>
      </c>
    </row>
    <row r="4650" spans="1:11" x14ac:dyDescent="0.25">
      <c r="A4650" t="str">
        <v>BioLegend</v>
      </c>
      <c r="B4650">
        <v>13992</v>
      </c>
      <c r="C4650" t="str">
        <v>EED121200</v>
      </c>
      <c r="D4650" s="6">
        <v>45982</v>
      </c>
      <c r="E4650" s="6">
        <v>45987</v>
      </c>
      <c r="F4650">
        <v>801201</v>
      </c>
      <c r="G4650">
        <v>1</v>
      </c>
      <c r="H4650">
        <v>1</v>
      </c>
      <c r="I4650">
        <v>0</v>
      </c>
      <c r="J4650" t="str">
        <v>BANGALORE</v>
      </c>
      <c r="K4650">
        <v>0</v>
      </c>
    </row>
    <row r="4651" spans="1:11" x14ac:dyDescent="0.25">
      <c r="A4651" t="str">
        <v>MP BIO</v>
      </c>
      <c r="B4651">
        <v>3800</v>
      </c>
      <c r="C4651" t="str">
        <v>MP/LS/25-26/1752</v>
      </c>
      <c r="D4651" s="6">
        <v>45981</v>
      </c>
      <c r="E4651" s="6">
        <v>45987</v>
      </c>
      <c r="F4651" t="str">
        <v>092910149</v>
      </c>
      <c r="G4651">
        <v>7</v>
      </c>
      <c r="H4651">
        <v>0</v>
      </c>
      <c r="I4651">
        <v>7</v>
      </c>
      <c r="J4651" t="str">
        <v>STOCK</v>
      </c>
      <c r="K4651" t="str">
        <v>STOCK</v>
      </c>
    </row>
    <row r="4652" spans="1:11" x14ac:dyDescent="0.25">
      <c r="A4652" t="str">
        <v>BioLegend</v>
      </c>
      <c r="B4652">
        <v>14889.599999999999</v>
      </c>
      <c r="C4652" t="str">
        <v>EED121094</v>
      </c>
      <c r="D4652" s="6">
        <v>45979</v>
      </c>
      <c r="E4652" s="6">
        <v>45987</v>
      </c>
      <c r="F4652">
        <v>102406</v>
      </c>
      <c r="G4652">
        <v>1</v>
      </c>
      <c r="H4652">
        <v>1</v>
      </c>
      <c r="I4652">
        <v>0</v>
      </c>
      <c r="J4652" t="str">
        <v>Delhi</v>
      </c>
      <c r="K4652">
        <v>0</v>
      </c>
    </row>
    <row r="4653" spans="1:11" x14ac:dyDescent="0.25">
      <c r="A4653" t="str">
        <v>BioLegend</v>
      </c>
      <c r="B4653">
        <v>13244</v>
      </c>
      <c r="C4653" t="str">
        <v>EED121094</v>
      </c>
      <c r="D4653" s="6">
        <v>45979</v>
      </c>
      <c r="E4653" s="6">
        <v>45987</v>
      </c>
      <c r="F4653">
        <v>108739</v>
      </c>
      <c r="G4653">
        <v>1</v>
      </c>
      <c r="H4653">
        <v>1</v>
      </c>
      <c r="I4653">
        <v>0</v>
      </c>
      <c r="J4653" t="str">
        <v>Delhi</v>
      </c>
      <c r="K4653">
        <v>0</v>
      </c>
    </row>
    <row r="4654" spans="1:11" x14ac:dyDescent="0.25">
      <c r="A4654" t="str">
        <v>BioLegend</v>
      </c>
      <c r="B4654">
        <v>10164</v>
      </c>
      <c r="C4654" t="str">
        <v>EED121094</v>
      </c>
      <c r="D4654" s="6">
        <v>45979</v>
      </c>
      <c r="E4654" s="6">
        <v>45987</v>
      </c>
      <c r="F4654">
        <v>115545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15470.400000000001</v>
      </c>
      <c r="C4655" t="str">
        <v>EED121094</v>
      </c>
      <c r="D4655" s="6">
        <v>45979</v>
      </c>
      <c r="E4655" s="6">
        <v>45987</v>
      </c>
      <c r="F4655">
        <v>127636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4752</v>
      </c>
      <c r="C4656" t="str">
        <v>EED121094</v>
      </c>
      <c r="D4656" s="6">
        <v>45979</v>
      </c>
      <c r="E4656" s="6">
        <v>45987</v>
      </c>
      <c r="F4656">
        <v>130211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25440.800000000003</v>
      </c>
      <c r="C4657" t="str">
        <v>EED121094</v>
      </c>
      <c r="D4657" s="6">
        <v>45979</v>
      </c>
      <c r="E4657" s="6">
        <v>45987</v>
      </c>
      <c r="F4657">
        <v>145512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16420.8</v>
      </c>
      <c r="C4658" t="str">
        <v>EED121094</v>
      </c>
      <c r="D4658" s="6">
        <v>45979</v>
      </c>
      <c r="E4658" s="6">
        <v>45987</v>
      </c>
      <c r="F4658">
        <v>146506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17688</v>
      </c>
      <c r="C4659" t="str">
        <v>EED121094</v>
      </c>
      <c r="D4659" s="6">
        <v>45979</v>
      </c>
      <c r="E4659" s="6">
        <v>45987</v>
      </c>
      <c r="F4659">
        <v>151212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4065.6000000000004</v>
      </c>
      <c r="C4660" t="str">
        <v>EED121094</v>
      </c>
      <c r="D4660" s="6">
        <v>45979</v>
      </c>
      <c r="E4660" s="6">
        <v>45987</v>
      </c>
      <c r="F4660">
        <v>157214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14678.400000000001</v>
      </c>
      <c r="C4661" t="str">
        <v>EED121094</v>
      </c>
      <c r="D4661" s="6">
        <v>45979</v>
      </c>
      <c r="E4661" s="6">
        <v>45987</v>
      </c>
      <c r="F4661">
        <v>300420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14150.400000000001</v>
      </c>
      <c r="C4662" t="str">
        <v>EED121094</v>
      </c>
      <c r="D4662" s="6">
        <v>45979</v>
      </c>
      <c r="E4662" s="6">
        <v>45987</v>
      </c>
      <c r="F4662">
        <v>300526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15417.599999999999</v>
      </c>
      <c r="C4663" t="str">
        <v>EED121094</v>
      </c>
      <c r="D4663" s="6">
        <v>45979</v>
      </c>
      <c r="E4663" s="6">
        <v>45987</v>
      </c>
      <c r="F4663">
        <v>329906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26796</v>
      </c>
      <c r="C4664" t="str">
        <v>EED121094</v>
      </c>
      <c r="D4664" s="6">
        <v>45979</v>
      </c>
      <c r="E4664" s="6">
        <v>45987</v>
      </c>
      <c r="F4664">
        <v>356522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19219.2</v>
      </c>
      <c r="C4665" t="str">
        <v>EED121094</v>
      </c>
      <c r="D4665" s="6">
        <v>45979</v>
      </c>
      <c r="E4665" s="6">
        <v>45987</v>
      </c>
      <c r="F4665">
        <v>356906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25440.800000000003</v>
      </c>
      <c r="C4666" t="str">
        <v>EED121094</v>
      </c>
      <c r="D4666" s="6">
        <v>45979</v>
      </c>
      <c r="E4666" s="6">
        <v>45987</v>
      </c>
      <c r="F4666">
        <v>356920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14836.8</v>
      </c>
      <c r="C4667" t="str">
        <v>EED121094</v>
      </c>
      <c r="D4667" s="6">
        <v>45979</v>
      </c>
      <c r="E4667" s="6">
        <v>45987</v>
      </c>
      <c r="F4667">
        <v>363014</v>
      </c>
      <c r="G4667">
        <v>1</v>
      </c>
      <c r="H4667">
        <v>1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5544</v>
      </c>
      <c r="C4668" t="str">
        <v>EED121094</v>
      </c>
      <c r="D4668" s="6">
        <v>45979</v>
      </c>
      <c r="E4668" s="6">
        <v>45987</v>
      </c>
      <c r="F4668">
        <v>388706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BioLegend</v>
      </c>
      <c r="B4669">
        <v>13992</v>
      </c>
      <c r="C4669" t="str">
        <v>EED121094</v>
      </c>
      <c r="D4669" s="6">
        <v>45979</v>
      </c>
      <c r="E4669" s="6">
        <v>45987</v>
      </c>
      <c r="F4669">
        <v>430801</v>
      </c>
      <c r="G4669">
        <v>2</v>
      </c>
      <c r="H4669">
        <v>2</v>
      </c>
      <c r="I4669">
        <v>0</v>
      </c>
      <c r="J4669" t="str">
        <v>Delhi</v>
      </c>
      <c r="K4669">
        <v>0</v>
      </c>
    </row>
    <row r="4670" spans="1:11" x14ac:dyDescent="0.25">
      <c r="A4670" t="str">
        <v>BioLegend</v>
      </c>
      <c r="B4670">
        <v>13992</v>
      </c>
      <c r="C4670" t="str">
        <v>EED121094</v>
      </c>
      <c r="D4670" s="6">
        <v>45979</v>
      </c>
      <c r="E4670" s="6">
        <v>45987</v>
      </c>
      <c r="F4670">
        <v>430901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BIOXCELL</v>
      </c>
      <c r="B4671">
        <v>9081.6</v>
      </c>
      <c r="C4671">
        <v>182407</v>
      </c>
      <c r="D4671" s="6">
        <v>45985</v>
      </c>
      <c r="E4671" s="6">
        <v>45988</v>
      </c>
      <c r="F4671" t="str">
        <v>BE0465</v>
      </c>
      <c r="G4671">
        <v>1</v>
      </c>
      <c r="H4671">
        <v>1</v>
      </c>
      <c r="I4671">
        <v>0</v>
      </c>
      <c r="J4671" t="str">
        <v>Banglore</v>
      </c>
      <c r="K4671">
        <v>0</v>
      </c>
    </row>
    <row r="4672" spans="1:11" x14ac:dyDescent="0.25">
      <c r="A4672" t="str">
        <v>BIOXCELL</v>
      </c>
      <c r="B4672">
        <v>33264</v>
      </c>
      <c r="C4672">
        <v>182407</v>
      </c>
      <c r="D4672" s="6">
        <v>45985</v>
      </c>
      <c r="E4672" s="6">
        <v>45988</v>
      </c>
      <c r="F4672" t="str">
        <v>BE0334</v>
      </c>
      <c r="G4672">
        <v>1</v>
      </c>
      <c r="H4672">
        <v>1</v>
      </c>
      <c r="I4672">
        <v>0</v>
      </c>
      <c r="J4672" t="str">
        <v>Delhi</v>
      </c>
      <c r="K4672">
        <v>0</v>
      </c>
    </row>
    <row r="4673" spans="1:11" x14ac:dyDescent="0.25">
      <c r="A4673" t="str">
        <v>BIOXCELL</v>
      </c>
      <c r="B4673">
        <v>33264</v>
      </c>
      <c r="C4673">
        <v>182407</v>
      </c>
      <c r="D4673" s="6">
        <v>45985</v>
      </c>
      <c r="E4673" s="6">
        <v>45988</v>
      </c>
      <c r="F4673" t="str">
        <v>BE0088</v>
      </c>
      <c r="G4673">
        <v>1</v>
      </c>
      <c r="H4673">
        <v>1</v>
      </c>
      <c r="I4673">
        <v>0</v>
      </c>
      <c r="J4673" t="str">
        <v>Delhi</v>
      </c>
      <c r="K4673">
        <v>0</v>
      </c>
    </row>
    <row r="4674" spans="1:11" x14ac:dyDescent="0.25">
      <c r="A4674" t="str">
        <v>MP BIO</v>
      </c>
      <c r="B4674">
        <v>1047.75</v>
      </c>
      <c r="C4674" t="str">
        <v>MP/LS/25-26/1771</v>
      </c>
      <c r="D4674" s="6">
        <v>45985</v>
      </c>
      <c r="E4674" s="6">
        <v>45988</v>
      </c>
      <c r="F4674">
        <v>112200205</v>
      </c>
      <c r="G4674">
        <v>1</v>
      </c>
      <c r="H4674">
        <v>1</v>
      </c>
      <c r="I4674">
        <v>0</v>
      </c>
      <c r="J4674" t="str">
        <v>Delhi</v>
      </c>
      <c r="K4674" t="str">
        <v>PRIYANKA MADAM</v>
      </c>
    </row>
    <row r="4675" spans="1:11" x14ac:dyDescent="0.25">
      <c r="A4675" t="str">
        <v>MP BIO</v>
      </c>
      <c r="B4675">
        <v>12735</v>
      </c>
      <c r="C4675" t="str">
        <v>MP/LS/25-26/1771</v>
      </c>
      <c r="D4675" s="6">
        <v>45985</v>
      </c>
      <c r="E4675" s="6">
        <v>45988</v>
      </c>
      <c r="F4675" t="str">
        <v>0216011025</v>
      </c>
      <c r="G4675">
        <v>1</v>
      </c>
      <c r="H4675">
        <v>1</v>
      </c>
      <c r="I4675">
        <v>0</v>
      </c>
      <c r="J4675" t="str">
        <v>Kharagpur</v>
      </c>
      <c r="K4675">
        <v>0</v>
      </c>
    </row>
    <row r="4676" spans="1:11" x14ac:dyDescent="0.25">
      <c r="A4676" t="str">
        <v>BIOTIUM</v>
      </c>
      <c r="B4676">
        <v>3942.3999999999996</v>
      </c>
      <c r="C4676" t="str">
        <v>I246120-IN</v>
      </c>
      <c r="D4676" s="6">
        <v>45986</v>
      </c>
      <c r="E4676" s="6">
        <v>45990</v>
      </c>
      <c r="F4676" t="str">
        <v>31000-T</v>
      </c>
      <c r="G4676">
        <v>1</v>
      </c>
      <c r="H4676">
        <v>1</v>
      </c>
      <c r="I4676">
        <v>0</v>
      </c>
      <c r="J4676" t="str">
        <v>MOHALI (PUNJAB)</v>
      </c>
      <c r="K4676">
        <v>0</v>
      </c>
    </row>
    <row r="4677" spans="1:11" x14ac:dyDescent="0.25">
      <c r="A4677" t="str">
        <v>BIOTIUM</v>
      </c>
      <c r="B4677">
        <v>8096</v>
      </c>
      <c r="C4677" t="str">
        <v>I246120-IN</v>
      </c>
      <c r="D4677" s="6">
        <v>45986</v>
      </c>
      <c r="E4677" s="6">
        <v>45990</v>
      </c>
      <c r="F4677">
        <v>30015</v>
      </c>
      <c r="G4677">
        <v>1</v>
      </c>
      <c r="H4677">
        <v>1</v>
      </c>
      <c r="I4677">
        <v>0</v>
      </c>
      <c r="J4677" t="str">
        <v>Kolkata</v>
      </c>
      <c r="K4677">
        <v>0</v>
      </c>
    </row>
    <row r="4678" spans="1:11" x14ac:dyDescent="0.25">
      <c r="A4678" t="str">
        <v>BIOTIUM</v>
      </c>
      <c r="B4678">
        <v>8659.2000000000007</v>
      </c>
      <c r="C4678" t="str">
        <v>I246120-IN</v>
      </c>
      <c r="D4678" s="6">
        <v>45986</v>
      </c>
      <c r="E4678" s="6">
        <v>45990</v>
      </c>
      <c r="F4678">
        <v>41004</v>
      </c>
      <c r="G4678">
        <v>1</v>
      </c>
      <c r="H4678">
        <v>1</v>
      </c>
      <c r="I4678">
        <v>0</v>
      </c>
      <c r="J4678" t="str">
        <v>Delhi</v>
      </c>
      <c r="K4678">
        <v>0</v>
      </c>
    </row>
    <row r="4679" spans="1:11" x14ac:dyDescent="0.25">
      <c r="A4679" t="str">
        <v>BIOTIUM</v>
      </c>
      <c r="B4679">
        <v>9222.4</v>
      </c>
      <c r="C4679" t="str">
        <v>I246121-IN</v>
      </c>
      <c r="D4679" s="6">
        <v>45986</v>
      </c>
      <c r="E4679" s="6">
        <v>45990</v>
      </c>
      <c r="F4679" t="str">
        <v>21003-1L</v>
      </c>
      <c r="G4679">
        <v>3</v>
      </c>
      <c r="H4679">
        <v>3</v>
      </c>
      <c r="I4679">
        <v>0</v>
      </c>
      <c r="J4679" t="str">
        <v>Manesar</v>
      </c>
      <c r="K4679">
        <v>0</v>
      </c>
    </row>
    <row r="4680" spans="1:11" x14ac:dyDescent="0.25">
      <c r="A4680" t="str">
        <v>BIOTIUM</v>
      </c>
      <c r="B4680">
        <v>11052.8</v>
      </c>
      <c r="C4680" t="str">
        <v>I246123-IN</v>
      </c>
      <c r="D4680" s="6">
        <v>45986</v>
      </c>
      <c r="E4680" s="6">
        <v>45990</v>
      </c>
      <c r="F4680">
        <v>92305</v>
      </c>
      <c r="G4680">
        <v>4</v>
      </c>
      <c r="H4680">
        <v>4</v>
      </c>
      <c r="I4680">
        <v>0</v>
      </c>
      <c r="J4680" t="str">
        <v>Bhopal</v>
      </c>
      <c r="K4680">
        <v>0</v>
      </c>
    </row>
    <row r="4681" spans="1:11" x14ac:dyDescent="0.25">
      <c r="A4681" t="str">
        <v>BIOTIUM</v>
      </c>
      <c r="B4681">
        <v>61142.399999999994</v>
      </c>
      <c r="C4681" t="str">
        <v>I246124-IN</v>
      </c>
      <c r="D4681" s="6">
        <v>45986</v>
      </c>
      <c r="E4681" s="6">
        <v>45990</v>
      </c>
      <c r="F4681" t="str">
        <v>32003-T</v>
      </c>
      <c r="G4681">
        <v>1</v>
      </c>
      <c r="H4681">
        <v>1</v>
      </c>
      <c r="I4681">
        <v>0</v>
      </c>
      <c r="J4681" t="str">
        <v>Banglore</v>
      </c>
      <c r="K4681">
        <v>0</v>
      </c>
    </row>
    <row r="4682" spans="1:11" x14ac:dyDescent="0.25">
      <c r="A4682" t="str">
        <v>MabTech</v>
      </c>
      <c r="B4682">
        <v>15400</v>
      </c>
      <c r="C4682" t="str">
        <v>SE042447</v>
      </c>
      <c r="D4682" s="6">
        <v>45988</v>
      </c>
      <c r="E4682" s="6">
        <v>45992</v>
      </c>
      <c r="F4682" t="str">
        <v>3420-3-250</v>
      </c>
      <c r="G4682">
        <v>1</v>
      </c>
      <c r="H4682">
        <v>1</v>
      </c>
      <c r="I4682">
        <v>0</v>
      </c>
      <c r="J4682" t="str">
        <v>Delhi</v>
      </c>
      <c r="K4682" t="str">
        <v>PRIYANKA MADAM</v>
      </c>
    </row>
    <row r="4683" spans="1:11" x14ac:dyDescent="0.25">
      <c r="A4683" t="str">
        <v>MabTech</v>
      </c>
      <c r="B4683">
        <v>15400</v>
      </c>
      <c r="C4683" t="str">
        <v>SE042447</v>
      </c>
      <c r="D4683" s="6">
        <v>45988</v>
      </c>
      <c r="E4683" s="6">
        <v>45992</v>
      </c>
      <c r="F4683" t="str">
        <v>3512-3-250</v>
      </c>
      <c r="G4683">
        <v>1</v>
      </c>
      <c r="H4683">
        <v>1</v>
      </c>
      <c r="I4683">
        <v>0</v>
      </c>
      <c r="J4683" t="str">
        <v>Delhi</v>
      </c>
      <c r="K4683" t="str">
        <v>PRIYANKA MADAM</v>
      </c>
    </row>
    <row r="4684" spans="1:11" x14ac:dyDescent="0.25">
      <c r="A4684" t="str">
        <v>MabTech</v>
      </c>
      <c r="B4684">
        <v>15400</v>
      </c>
      <c r="C4684" t="str">
        <v>SE042447</v>
      </c>
      <c r="D4684" s="6">
        <v>45988</v>
      </c>
      <c r="E4684" s="6">
        <v>45992</v>
      </c>
      <c r="F4684" t="str">
        <v>3445-3-250</v>
      </c>
      <c r="G4684">
        <v>1</v>
      </c>
      <c r="H4684">
        <v>1</v>
      </c>
      <c r="I4684">
        <v>0</v>
      </c>
      <c r="J4684" t="str">
        <v>Delhi</v>
      </c>
      <c r="K4684" t="str">
        <v>PRIYANKA MADAM</v>
      </c>
    </row>
    <row r="4685" spans="1:11" x14ac:dyDescent="0.25">
      <c r="A4685" t="str">
        <v>MabTech</v>
      </c>
      <c r="B4685">
        <v>39732</v>
      </c>
      <c r="C4685" t="str">
        <v>SE042447</v>
      </c>
      <c r="D4685" s="6">
        <v>45988</v>
      </c>
      <c r="E4685" s="6">
        <v>45992</v>
      </c>
      <c r="F4685" t="str">
        <v>3420-4AST-2</v>
      </c>
      <c r="G4685">
        <v>1</v>
      </c>
      <c r="H4685">
        <v>1</v>
      </c>
      <c r="I4685">
        <v>0</v>
      </c>
      <c r="J4685" t="str">
        <v>Pune</v>
      </c>
      <c r="K4685">
        <v>0</v>
      </c>
    </row>
    <row r="4686" spans="1:11" x14ac:dyDescent="0.25">
      <c r="A4686" t="str">
        <v>US BIOLOGICAL</v>
      </c>
      <c r="B4686">
        <v>34408</v>
      </c>
      <c r="C4686">
        <v>196281</v>
      </c>
      <c r="D4686" s="6">
        <v>45987</v>
      </c>
      <c r="E4686" s="6">
        <v>45992</v>
      </c>
      <c r="F4686" t="str">
        <v>F5050</v>
      </c>
      <c r="G4686">
        <v>1</v>
      </c>
      <c r="H4686">
        <v>1</v>
      </c>
      <c r="I4686">
        <v>0</v>
      </c>
      <c r="J4686" t="str">
        <v>Banglore</v>
      </c>
      <c r="K4686">
        <v>0</v>
      </c>
    </row>
    <row r="4687" spans="1:11" x14ac:dyDescent="0.25">
      <c r="A4687" t="str">
        <v>SARTORIUS</v>
      </c>
      <c r="B4687">
        <v>7000</v>
      </c>
      <c r="C4687" t="str">
        <v>251519303537</v>
      </c>
      <c r="D4687" s="6">
        <v>45985</v>
      </c>
      <c r="E4687" s="6">
        <v>45992</v>
      </c>
      <c r="F4687" t="str">
        <v>180E04---E</v>
      </c>
      <c r="G4687">
        <v>1</v>
      </c>
      <c r="H4687">
        <v>0</v>
      </c>
      <c r="I4687">
        <v>1</v>
      </c>
      <c r="J4687" t="str">
        <v>STOCK</v>
      </c>
      <c r="K4687" t="str">
        <v>STOCK</v>
      </c>
    </row>
    <row r="4688" spans="1:11" x14ac:dyDescent="0.25">
      <c r="A4688" t="str">
        <v>SARTORIUS</v>
      </c>
      <c r="B4688">
        <v>7000</v>
      </c>
      <c r="C4688" t="str">
        <v>251519303537</v>
      </c>
      <c r="D4688" s="6">
        <v>45985</v>
      </c>
      <c r="E4688" s="6">
        <v>45992</v>
      </c>
      <c r="F4688" t="str">
        <v>180E04---E</v>
      </c>
      <c r="G4688">
        <v>1</v>
      </c>
      <c r="H4688">
        <v>1</v>
      </c>
      <c r="I4688">
        <v>0</v>
      </c>
      <c r="J4688" t="str">
        <v>Delhi</v>
      </c>
      <c r="K4688" t="str">
        <v>STOCK</v>
      </c>
    </row>
    <row r="4689" spans="1:11" x14ac:dyDescent="0.25">
      <c r="A4689" t="str">
        <v>SARTORIUS</v>
      </c>
      <c r="B4689">
        <v>7920</v>
      </c>
      <c r="C4689" t="str">
        <v>251519303536</v>
      </c>
      <c r="D4689" s="6">
        <v>45985</v>
      </c>
      <c r="E4689" s="6">
        <v>45992</v>
      </c>
      <c r="F4689" t="str">
        <v>180E05---E</v>
      </c>
      <c r="G4689">
        <v>1</v>
      </c>
      <c r="H4689">
        <v>1</v>
      </c>
      <c r="I4689">
        <v>0</v>
      </c>
      <c r="J4689" t="str">
        <v>Delhi</v>
      </c>
      <c r="K4689" t="str">
        <v>STOCK</v>
      </c>
    </row>
    <row r="4690" spans="1:11" x14ac:dyDescent="0.25">
      <c r="A4690" t="str">
        <v>SARTORIUS</v>
      </c>
      <c r="B4690">
        <v>7920</v>
      </c>
      <c r="C4690" t="str">
        <v>251519303536</v>
      </c>
      <c r="D4690" s="6">
        <v>45985</v>
      </c>
      <c r="E4690" s="6">
        <v>45992</v>
      </c>
      <c r="F4690" t="str">
        <v>180E05---E</v>
      </c>
      <c r="G4690">
        <v>1</v>
      </c>
      <c r="H4690">
        <v>0</v>
      </c>
      <c r="I4690">
        <v>1</v>
      </c>
      <c r="J4690" t="str">
        <v>STOCK</v>
      </c>
      <c r="K4690" t="str">
        <v>STOCK</v>
      </c>
    </row>
    <row r="4691" spans="1:11" x14ac:dyDescent="0.25">
      <c r="A4691" t="str">
        <v>SARTORIUS</v>
      </c>
      <c r="B4691">
        <v>29350</v>
      </c>
      <c r="C4691" t="str">
        <v>251519303536</v>
      </c>
      <c r="D4691" s="6">
        <v>45985</v>
      </c>
      <c r="E4691" s="6">
        <v>45992</v>
      </c>
      <c r="F4691" t="str">
        <v>VS02H22</v>
      </c>
      <c r="G4691">
        <v>2</v>
      </c>
      <c r="H4691">
        <v>0</v>
      </c>
      <c r="I4691">
        <v>2</v>
      </c>
      <c r="J4691" t="str">
        <v>STOCK</v>
      </c>
      <c r="K4691" t="str">
        <v>STOCK</v>
      </c>
    </row>
    <row r="4692" spans="1:11" x14ac:dyDescent="0.25">
      <c r="A4692" t="str">
        <v>SARTORIUS</v>
      </c>
      <c r="B4692">
        <v>2390</v>
      </c>
      <c r="C4692" t="str">
        <v>251519303535</v>
      </c>
      <c r="D4692" s="6">
        <v>45985</v>
      </c>
      <c r="E4692" s="6">
        <v>45992</v>
      </c>
      <c r="F4692">
        <v>16532</v>
      </c>
      <c r="G4692">
        <v>25</v>
      </c>
      <c r="H4692">
        <v>0</v>
      </c>
      <c r="I4692">
        <v>25</v>
      </c>
      <c r="J4692" t="str">
        <v>STOCK</v>
      </c>
      <c r="K4692" t="str">
        <v>STOCK</v>
      </c>
    </row>
    <row r="4693" spans="1:11" x14ac:dyDescent="0.25">
      <c r="A4693" t="str">
        <v>SARTORIUS</v>
      </c>
      <c r="B4693">
        <v>6500</v>
      </c>
      <c r="C4693" t="str">
        <v>251519303535</v>
      </c>
      <c r="D4693" s="6">
        <v>45985</v>
      </c>
      <c r="E4693" s="6">
        <v>45992</v>
      </c>
      <c r="F4693" t="str">
        <v>180E03---E</v>
      </c>
      <c r="G4693">
        <v>1</v>
      </c>
      <c r="H4693">
        <v>1</v>
      </c>
      <c r="I4693">
        <v>0</v>
      </c>
      <c r="J4693" t="str">
        <v>Delhi</v>
      </c>
      <c r="K4693" t="str">
        <v>STOCK</v>
      </c>
    </row>
    <row r="4694" spans="1:11" x14ac:dyDescent="0.25">
      <c r="A4694" t="str">
        <v>SARTORIUS</v>
      </c>
      <c r="B4694">
        <v>16000</v>
      </c>
      <c r="C4694" t="str">
        <v>251519303535</v>
      </c>
      <c r="D4694" s="6">
        <v>45985</v>
      </c>
      <c r="E4694" s="6">
        <v>45992</v>
      </c>
      <c r="F4694" t="str">
        <v>VS0122</v>
      </c>
      <c r="G4694">
        <v>1</v>
      </c>
      <c r="H4694">
        <v>1</v>
      </c>
      <c r="I4694">
        <v>0</v>
      </c>
      <c r="J4694" t="str">
        <v>DELHI</v>
      </c>
      <c r="K4694" t="str">
        <v>STOCK</v>
      </c>
    </row>
    <row r="4695" spans="1:11" x14ac:dyDescent="0.25">
      <c r="A4695" t="str">
        <v>SARTORIUS</v>
      </c>
      <c r="B4695">
        <v>6500</v>
      </c>
      <c r="C4695" t="str">
        <v>251519303535</v>
      </c>
      <c r="D4695" s="6">
        <v>45985</v>
      </c>
      <c r="E4695" s="6">
        <v>45992</v>
      </c>
      <c r="F4695" t="str">
        <v>VS15T31</v>
      </c>
      <c r="G4695">
        <v>1</v>
      </c>
      <c r="H4695">
        <v>1</v>
      </c>
      <c r="I4695">
        <v>0</v>
      </c>
      <c r="J4695" t="e">
        <v>#N/A</v>
      </c>
      <c r="K4695" t="str">
        <v>STOCK</v>
      </c>
    </row>
    <row r="4696" spans="1:11" x14ac:dyDescent="0.25">
      <c r="A4696" t="str">
        <v>SARTORIUS</v>
      </c>
      <c r="B4696">
        <v>30000</v>
      </c>
      <c r="C4696" t="str">
        <v>251519303535</v>
      </c>
      <c r="D4696" s="6">
        <v>45985</v>
      </c>
      <c r="E4696" s="6">
        <v>45992</v>
      </c>
      <c r="F4696" t="str">
        <v>LH-729220</v>
      </c>
      <c r="G4696">
        <v>1</v>
      </c>
      <c r="H4696">
        <v>0</v>
      </c>
      <c r="I4696">
        <v>1</v>
      </c>
      <c r="J4696" t="str">
        <v>STOCK</v>
      </c>
      <c r="K4696" t="str">
        <v>STOCK</v>
      </c>
    </row>
    <row r="4697" spans="1:11" x14ac:dyDescent="0.25">
      <c r="A4697" t="str">
        <v>SARTORIUS</v>
      </c>
      <c r="B4697">
        <v>30000</v>
      </c>
      <c r="C4697" t="str">
        <v>251519303535</v>
      </c>
      <c r="D4697" s="6">
        <v>45985</v>
      </c>
      <c r="E4697" s="6">
        <v>45992</v>
      </c>
      <c r="F4697" t="str">
        <v>LH-729230</v>
      </c>
      <c r="G4697">
        <v>1</v>
      </c>
      <c r="H4697">
        <v>0</v>
      </c>
      <c r="I4697">
        <v>1</v>
      </c>
      <c r="J4697" t="str">
        <v>STOCK</v>
      </c>
      <c r="K4697" t="str">
        <v>STOCK</v>
      </c>
    </row>
    <row r="4698" spans="1:11" x14ac:dyDescent="0.25">
      <c r="A4698" t="str">
        <v>SARTORIUS</v>
      </c>
      <c r="B4698">
        <v>30000</v>
      </c>
      <c r="C4698" t="str">
        <v>251519303535</v>
      </c>
      <c r="D4698" s="6">
        <v>45985</v>
      </c>
      <c r="E4698" s="6">
        <v>45992</v>
      </c>
      <c r="F4698" t="str">
        <v>LH-729240</v>
      </c>
      <c r="G4698">
        <v>1</v>
      </c>
      <c r="H4698">
        <v>0</v>
      </c>
      <c r="I4698">
        <v>1</v>
      </c>
      <c r="J4698" t="str">
        <v>STOCK</v>
      </c>
      <c r="K4698" t="str">
        <v>STOCK</v>
      </c>
    </row>
    <row r="4699" spans="1:11" x14ac:dyDescent="0.25">
      <c r="A4699" t="str">
        <v>MP BIO</v>
      </c>
      <c r="B4699">
        <v>1100</v>
      </c>
      <c r="C4699" t="str">
        <v>MP/L2526/385</v>
      </c>
      <c r="D4699" s="6">
        <v>45988</v>
      </c>
      <c r="E4699" s="6">
        <v>45992</v>
      </c>
      <c r="F4699">
        <v>1261254</v>
      </c>
      <c r="G4699">
        <v>10</v>
      </c>
      <c r="H4699">
        <v>10</v>
      </c>
      <c r="I4699">
        <v>0</v>
      </c>
      <c r="J4699" t="str">
        <v>Delhi</v>
      </c>
      <c r="K4699">
        <v>0</v>
      </c>
    </row>
    <row r="4700" spans="1:11" x14ac:dyDescent="0.25">
      <c r="A4700" t="str">
        <v>MP BIO</v>
      </c>
      <c r="B4700">
        <v>2235</v>
      </c>
      <c r="C4700" t="str">
        <v>MP/LS/25-26/1799</v>
      </c>
      <c r="D4700" s="6">
        <v>45988</v>
      </c>
      <c r="E4700" s="6">
        <v>45992</v>
      </c>
      <c r="F4700" t="str">
        <v>11TWEEN201</v>
      </c>
      <c r="G4700">
        <v>1</v>
      </c>
      <c r="H4700">
        <v>1</v>
      </c>
      <c r="I4700">
        <v>0</v>
      </c>
      <c r="J4700" t="str">
        <v>Delhi</v>
      </c>
      <c r="K4700">
        <v>0</v>
      </c>
    </row>
    <row r="4701" spans="1:11" x14ac:dyDescent="0.25">
      <c r="A4701" t="str">
        <v>SARTORIUS</v>
      </c>
      <c r="B4701">
        <v>20700</v>
      </c>
      <c r="C4701" t="str">
        <v>251519303557</v>
      </c>
      <c r="D4701" s="6">
        <v>45986</v>
      </c>
      <c r="E4701" s="6">
        <v>45993</v>
      </c>
      <c r="F4701" t="str">
        <v>14439--47--D</v>
      </c>
      <c r="G4701">
        <v>2</v>
      </c>
      <c r="H4701">
        <v>2</v>
      </c>
      <c r="I4701">
        <v>0</v>
      </c>
      <c r="J4701" t="str">
        <v>Lucknow</v>
      </c>
      <c r="K4701">
        <v>0</v>
      </c>
    </row>
    <row r="4702" spans="1:11" x14ac:dyDescent="0.25">
      <c r="A4702" t="str">
        <v>SARTORIUS</v>
      </c>
      <c r="B4702">
        <v>20700</v>
      </c>
      <c r="C4702" t="str">
        <v>251519303642</v>
      </c>
      <c r="D4702" s="6">
        <v>45988</v>
      </c>
      <c r="E4702" s="6">
        <v>45993</v>
      </c>
      <c r="F4702" t="str">
        <v>14609--47--D</v>
      </c>
      <c r="G4702">
        <v>2</v>
      </c>
      <c r="H4702">
        <v>2</v>
      </c>
      <c r="I4702">
        <v>0</v>
      </c>
      <c r="J4702" t="str">
        <v>Lucknow</v>
      </c>
      <c r="K4702">
        <v>0</v>
      </c>
    </row>
    <row r="4703" spans="1:11" x14ac:dyDescent="0.25">
      <c r="A4703" t="str">
        <v>BIOLEGEND</v>
      </c>
      <c r="B4703">
        <v>1900.8000000000002</v>
      </c>
      <c r="C4703" t="str">
        <v>EED121341</v>
      </c>
      <c r="D4703" s="6">
        <v>45987</v>
      </c>
      <c r="E4703" s="6">
        <v>45993</v>
      </c>
      <c r="F4703">
        <v>100203</v>
      </c>
      <c r="G4703">
        <v>1</v>
      </c>
      <c r="H4703">
        <v>1</v>
      </c>
      <c r="I4703">
        <v>0</v>
      </c>
      <c r="J4703" t="str">
        <v>DELHI</v>
      </c>
      <c r="K4703">
        <v>0</v>
      </c>
    </row>
    <row r="4704" spans="1:11" x14ac:dyDescent="0.25">
      <c r="A4704" t="str">
        <v>BIOLEGEND</v>
      </c>
      <c r="B4704">
        <v>13094.400000000001</v>
      </c>
      <c r="C4704" t="str">
        <v>EED121341</v>
      </c>
      <c r="D4704" s="6">
        <v>45987</v>
      </c>
      <c r="E4704" s="6">
        <v>45993</v>
      </c>
      <c r="F4704">
        <v>100220</v>
      </c>
      <c r="G4704">
        <v>1</v>
      </c>
      <c r="H4704">
        <v>1</v>
      </c>
      <c r="I4704">
        <v>0</v>
      </c>
      <c r="J4704" t="str">
        <v>Chandigarh</v>
      </c>
      <c r="K4704" t="str">
        <v>SATURDAY</v>
      </c>
    </row>
    <row r="4705" spans="1:11" x14ac:dyDescent="0.25">
      <c r="A4705" t="str">
        <v>BIOLEGEND</v>
      </c>
      <c r="B4705">
        <v>17054.400000000001</v>
      </c>
      <c r="C4705" t="str">
        <v>EED121341</v>
      </c>
      <c r="D4705" s="6">
        <v>45987</v>
      </c>
      <c r="E4705" s="6">
        <v>45993</v>
      </c>
      <c r="F4705">
        <v>100434</v>
      </c>
      <c r="G4705">
        <v>1</v>
      </c>
      <c r="H4705">
        <v>1</v>
      </c>
      <c r="I4705">
        <v>0</v>
      </c>
      <c r="J4705" t="str">
        <v>Chandigarh</v>
      </c>
      <c r="K4705" t="str">
        <v>SATURDAY</v>
      </c>
    </row>
    <row r="4706" spans="1:11" x14ac:dyDescent="0.25">
      <c r="A4706" t="str">
        <v>BIOLEGEND</v>
      </c>
      <c r="B4706">
        <v>1320</v>
      </c>
      <c r="C4706" t="str">
        <v>EED121341</v>
      </c>
      <c r="D4706" s="6">
        <v>45987</v>
      </c>
      <c r="E4706" s="6">
        <v>45993</v>
      </c>
      <c r="F4706">
        <v>100511</v>
      </c>
      <c r="G4706">
        <v>1</v>
      </c>
      <c r="H4706">
        <v>1</v>
      </c>
      <c r="I4706">
        <v>0</v>
      </c>
      <c r="J4706" t="str">
        <v>DELHI</v>
      </c>
      <c r="K4706">
        <v>0</v>
      </c>
    </row>
    <row r="4707" spans="1:11" x14ac:dyDescent="0.25">
      <c r="A4707" t="str">
        <v>BIOLEGEND</v>
      </c>
      <c r="B4707">
        <v>5649.6</v>
      </c>
      <c r="C4707" t="str">
        <v>EED121341</v>
      </c>
      <c r="D4707" s="6">
        <v>45987</v>
      </c>
      <c r="E4707" s="6">
        <v>45993</v>
      </c>
      <c r="F4707">
        <v>100708</v>
      </c>
      <c r="G4707">
        <v>2</v>
      </c>
      <c r="H4707">
        <v>2</v>
      </c>
      <c r="I4707">
        <v>0</v>
      </c>
      <c r="J4707" t="str">
        <v>Chandigarh</v>
      </c>
      <c r="K4707" t="str">
        <v>SATURDAY</v>
      </c>
    </row>
    <row r="4708" spans="1:11" x14ac:dyDescent="0.25">
      <c r="A4708" t="str">
        <v>BIOLEGEND</v>
      </c>
      <c r="B4708">
        <v>6969.6</v>
      </c>
      <c r="C4708" t="str">
        <v>EED121341</v>
      </c>
      <c r="D4708" s="6">
        <v>45987</v>
      </c>
      <c r="E4708" s="6">
        <v>45993</v>
      </c>
      <c r="F4708">
        <v>101206</v>
      </c>
      <c r="G4708">
        <v>1</v>
      </c>
      <c r="H4708">
        <v>0</v>
      </c>
      <c r="I4708">
        <v>1</v>
      </c>
      <c r="J4708" t="str">
        <v>Bhopal</v>
      </c>
      <c r="K4708" t="str">
        <v>On Hold (Priyanka madam)</v>
      </c>
    </row>
    <row r="4709" spans="1:11" x14ac:dyDescent="0.25">
      <c r="A4709" t="str">
        <v>BIOLEGEND</v>
      </c>
      <c r="B4709">
        <v>10841.6</v>
      </c>
      <c r="C4709" t="str">
        <v>EED121341</v>
      </c>
      <c r="D4709" s="6">
        <v>45987</v>
      </c>
      <c r="E4709" s="6">
        <v>45993</v>
      </c>
      <c r="F4709">
        <v>103039</v>
      </c>
      <c r="G4709">
        <v>1</v>
      </c>
      <c r="H4709">
        <v>0</v>
      </c>
      <c r="I4709">
        <v>1</v>
      </c>
      <c r="J4709" t="str">
        <v>Bhopal</v>
      </c>
      <c r="K4709" t="str">
        <v>On Hold (Priyanka madam)</v>
      </c>
    </row>
    <row r="4710" spans="1:11" x14ac:dyDescent="0.25">
      <c r="A4710" t="str">
        <v>BIOLEGEND</v>
      </c>
      <c r="B4710">
        <v>14599.2</v>
      </c>
      <c r="C4710" t="str">
        <v>EED121341</v>
      </c>
      <c r="D4710" s="6">
        <v>45987</v>
      </c>
      <c r="E4710" s="6">
        <v>45993</v>
      </c>
      <c r="F4710">
        <v>104729</v>
      </c>
      <c r="G4710">
        <v>1</v>
      </c>
      <c r="H4710">
        <v>0</v>
      </c>
      <c r="I4710">
        <v>1</v>
      </c>
      <c r="J4710" t="str">
        <v>Bhopal</v>
      </c>
      <c r="K4710" t="str">
        <v>On Hold (Priyanka madam)</v>
      </c>
    </row>
    <row r="4711" spans="1:11" x14ac:dyDescent="0.25">
      <c r="A4711" t="str">
        <v>BIOLEGEND</v>
      </c>
      <c r="B4711">
        <v>15470.400000000001</v>
      </c>
      <c r="C4711" t="str">
        <v>EED121341</v>
      </c>
      <c r="D4711" s="6">
        <v>45987</v>
      </c>
      <c r="E4711" s="6">
        <v>45993</v>
      </c>
      <c r="F4711">
        <v>105606</v>
      </c>
      <c r="G4711">
        <v>1</v>
      </c>
      <c r="H4711">
        <v>0</v>
      </c>
      <c r="I4711">
        <v>1</v>
      </c>
      <c r="J4711" t="str">
        <v>Bhopal</v>
      </c>
      <c r="K4711" t="str">
        <v>On Hold (Priyanka madam)</v>
      </c>
    </row>
    <row r="4712" spans="1:11" x14ac:dyDescent="0.25">
      <c r="A4712" t="str">
        <v>BIOLEGEND</v>
      </c>
      <c r="B4712">
        <v>9292.7999999999993</v>
      </c>
      <c r="C4712" t="str">
        <v>EED121341</v>
      </c>
      <c r="D4712" s="6">
        <v>45987</v>
      </c>
      <c r="E4712" s="6">
        <v>45993</v>
      </c>
      <c r="F4712">
        <v>106315</v>
      </c>
      <c r="G4712">
        <v>1</v>
      </c>
      <c r="H4712">
        <v>0</v>
      </c>
      <c r="I4712">
        <v>1</v>
      </c>
      <c r="J4712" t="str">
        <v>Bhopal</v>
      </c>
      <c r="K4712" t="str">
        <v>On Hold (Priyanka madam)</v>
      </c>
    </row>
    <row r="4713" spans="1:11" x14ac:dyDescent="0.25">
      <c r="A4713" t="str">
        <v>BIOLEGEND</v>
      </c>
      <c r="B4713">
        <v>16816.8</v>
      </c>
      <c r="C4713" t="str">
        <v>EED121341</v>
      </c>
      <c r="D4713" s="6">
        <v>45987</v>
      </c>
      <c r="E4713" s="6">
        <v>45993</v>
      </c>
      <c r="F4713">
        <v>107643</v>
      </c>
      <c r="G4713">
        <v>1</v>
      </c>
      <c r="H4713">
        <v>0</v>
      </c>
      <c r="I4713">
        <v>1</v>
      </c>
      <c r="J4713" t="str">
        <v>Bhopal</v>
      </c>
      <c r="K4713" t="str">
        <v>On Hold (Priyanka madam)</v>
      </c>
    </row>
    <row r="4714" spans="1:11" x14ac:dyDescent="0.25">
      <c r="A4714" t="str">
        <v>BIOLEGEND</v>
      </c>
      <c r="B4714">
        <v>4752</v>
      </c>
      <c r="C4714" t="str">
        <v>EED121341</v>
      </c>
      <c r="D4714" s="6">
        <v>45987</v>
      </c>
      <c r="E4714" s="6">
        <v>45993</v>
      </c>
      <c r="F4714">
        <v>116119</v>
      </c>
      <c r="G4714">
        <v>1</v>
      </c>
      <c r="H4714">
        <v>0</v>
      </c>
      <c r="I4714">
        <v>1</v>
      </c>
      <c r="J4714" t="str">
        <v>Bhopal</v>
      </c>
      <c r="K4714" t="str">
        <v>On Hold (Priyanka madam)</v>
      </c>
    </row>
    <row r="4715" spans="1:11" x14ac:dyDescent="0.25">
      <c r="A4715" t="str">
        <v>BIOLEGEND</v>
      </c>
      <c r="B4715">
        <v>10841.6</v>
      </c>
      <c r="C4715" t="str">
        <v>EED121341</v>
      </c>
      <c r="D4715" s="6">
        <v>45987</v>
      </c>
      <c r="E4715" s="6">
        <v>45993</v>
      </c>
      <c r="F4715">
        <v>117329</v>
      </c>
      <c r="G4715">
        <v>1</v>
      </c>
      <c r="H4715">
        <v>0</v>
      </c>
      <c r="I4715">
        <v>1</v>
      </c>
      <c r="J4715" t="str">
        <v>Bhopal</v>
      </c>
      <c r="K4715" t="str">
        <v>On Hold (Priyanka madam)</v>
      </c>
    </row>
    <row r="4716" spans="1:11" x14ac:dyDescent="0.25">
      <c r="A4716" t="str">
        <v>BIOLEGEND</v>
      </c>
      <c r="B4716">
        <v>14784</v>
      </c>
      <c r="C4716" t="str">
        <v>EED121341</v>
      </c>
      <c r="D4716" s="6">
        <v>45987</v>
      </c>
      <c r="E4716" s="6">
        <v>45993</v>
      </c>
      <c r="F4716">
        <v>122023</v>
      </c>
      <c r="G4716">
        <v>1</v>
      </c>
      <c r="H4716">
        <v>0</v>
      </c>
      <c r="I4716">
        <v>1</v>
      </c>
      <c r="J4716" t="str">
        <v>Bhopal</v>
      </c>
      <c r="K4716" t="str">
        <v>On Hold (Priyanka madam)</v>
      </c>
    </row>
    <row r="4717" spans="1:11" x14ac:dyDescent="0.25">
      <c r="A4717" t="str">
        <v>BIOLEGEND</v>
      </c>
      <c r="B4717">
        <v>13921.599999999999</v>
      </c>
      <c r="C4717" t="str">
        <v>EED121341</v>
      </c>
      <c r="D4717" s="6">
        <v>45987</v>
      </c>
      <c r="E4717" s="6">
        <v>45993</v>
      </c>
      <c r="F4717">
        <v>123133</v>
      </c>
      <c r="G4717">
        <v>1</v>
      </c>
      <c r="H4717">
        <v>0</v>
      </c>
      <c r="I4717">
        <v>1</v>
      </c>
      <c r="J4717" t="str">
        <v>Bhopal</v>
      </c>
      <c r="K4717" t="str">
        <v>On Hold (Priyanka madam)</v>
      </c>
    </row>
    <row r="4718" spans="1:11" x14ac:dyDescent="0.25">
      <c r="A4718" t="str">
        <v>BIOLEGEND</v>
      </c>
      <c r="B4718">
        <v>8078.4</v>
      </c>
      <c r="C4718" t="str">
        <v>EED121341</v>
      </c>
      <c r="D4718" s="6">
        <v>45987</v>
      </c>
      <c r="E4718" s="6">
        <v>45993</v>
      </c>
      <c r="F4718">
        <v>125605</v>
      </c>
      <c r="G4718">
        <v>1</v>
      </c>
      <c r="H4718">
        <v>1</v>
      </c>
      <c r="I4718">
        <v>0</v>
      </c>
      <c r="J4718" t="str">
        <v>Mumbai</v>
      </c>
      <c r="K4718">
        <v>0</v>
      </c>
    </row>
    <row r="4719" spans="1:11" x14ac:dyDescent="0.25">
      <c r="A4719" t="str">
        <v>BIOLEGEND</v>
      </c>
      <c r="B4719">
        <v>7867.2000000000007</v>
      </c>
      <c r="C4719" t="str">
        <v>EED121341</v>
      </c>
      <c r="D4719" s="6">
        <v>45987</v>
      </c>
      <c r="E4719" s="6">
        <v>45993</v>
      </c>
      <c r="F4719">
        <v>126511</v>
      </c>
      <c r="G4719">
        <v>1</v>
      </c>
      <c r="H4719">
        <v>0</v>
      </c>
      <c r="I4719">
        <v>1</v>
      </c>
      <c r="J4719" t="str">
        <v>Bhopal</v>
      </c>
      <c r="K4719" t="str">
        <v>On Hold (Priyanka madam)</v>
      </c>
    </row>
    <row r="4720" spans="1:11" x14ac:dyDescent="0.25">
      <c r="A4720" t="str">
        <v>BIOLEGEND</v>
      </c>
      <c r="B4720">
        <v>13244</v>
      </c>
      <c r="C4720" t="str">
        <v>EED121341</v>
      </c>
      <c r="D4720" s="6">
        <v>45987</v>
      </c>
      <c r="E4720" s="6">
        <v>45993</v>
      </c>
      <c r="F4720">
        <v>127215</v>
      </c>
      <c r="G4720">
        <v>1</v>
      </c>
      <c r="H4720">
        <v>0</v>
      </c>
      <c r="I4720">
        <v>1</v>
      </c>
      <c r="J4720" t="str">
        <v>Bhopal</v>
      </c>
      <c r="K4720" t="str">
        <v>On Hold (Priyanka madam)</v>
      </c>
    </row>
    <row r="4721" spans="1:11" x14ac:dyDescent="0.25">
      <c r="A4721" t="str">
        <v>BIOLEGEND</v>
      </c>
      <c r="B4721">
        <v>12874.400000000001</v>
      </c>
      <c r="C4721" t="str">
        <v>EED121341</v>
      </c>
      <c r="D4721" s="6">
        <v>45987</v>
      </c>
      <c r="E4721" s="6">
        <v>45993</v>
      </c>
      <c r="F4721">
        <v>128035</v>
      </c>
      <c r="G4721">
        <v>1</v>
      </c>
      <c r="H4721">
        <v>0</v>
      </c>
      <c r="I4721">
        <v>1</v>
      </c>
      <c r="J4721" t="str">
        <v>Bhopal</v>
      </c>
      <c r="K4721" t="str">
        <v>On Hold (Priyanka madam)</v>
      </c>
    </row>
    <row r="4722" spans="1:11" x14ac:dyDescent="0.25">
      <c r="A4722" t="str">
        <v>BIOLEGEND</v>
      </c>
      <c r="B4722">
        <v>18664.8</v>
      </c>
      <c r="C4722" t="str">
        <v>EED121341</v>
      </c>
      <c r="D4722" s="6">
        <v>45987</v>
      </c>
      <c r="E4722" s="6">
        <v>45993</v>
      </c>
      <c r="F4722">
        <v>134021</v>
      </c>
      <c r="G4722">
        <v>1</v>
      </c>
      <c r="H4722">
        <v>0</v>
      </c>
      <c r="I4722">
        <v>1</v>
      </c>
      <c r="J4722" t="str">
        <v>Bhopal</v>
      </c>
      <c r="K4722" t="str">
        <v>On Hold (Priyanka madam)</v>
      </c>
    </row>
    <row r="4723" spans="1:11" x14ac:dyDescent="0.25">
      <c r="A4723" t="str">
        <v>BIOLEGEND</v>
      </c>
      <c r="B4723">
        <v>14599.2</v>
      </c>
      <c r="C4723" t="str">
        <v>EED121341</v>
      </c>
      <c r="D4723" s="6">
        <v>45987</v>
      </c>
      <c r="E4723" s="6">
        <v>45993</v>
      </c>
      <c r="F4723">
        <v>135219</v>
      </c>
      <c r="G4723">
        <v>1</v>
      </c>
      <c r="H4723">
        <v>0</v>
      </c>
      <c r="I4723">
        <v>1</v>
      </c>
      <c r="J4723" t="str">
        <v>Bhopal</v>
      </c>
      <c r="K4723" t="str">
        <v>On Hold (Priyanka madam)</v>
      </c>
    </row>
    <row r="4724" spans="1:11" x14ac:dyDescent="0.25">
      <c r="A4724" t="str">
        <v>BIOLEGEND</v>
      </c>
      <c r="B4724">
        <v>16940</v>
      </c>
      <c r="C4724" t="str">
        <v>EED121341</v>
      </c>
      <c r="D4724" s="6">
        <v>45987</v>
      </c>
      <c r="E4724" s="6">
        <v>45993</v>
      </c>
      <c r="F4724">
        <v>137017</v>
      </c>
      <c r="G4724">
        <v>1</v>
      </c>
      <c r="H4724">
        <v>0</v>
      </c>
      <c r="I4724">
        <v>1</v>
      </c>
      <c r="J4724" t="str">
        <v>Bhopal</v>
      </c>
      <c r="K4724" t="str">
        <v>On Hold (Priyanka madam)</v>
      </c>
    </row>
    <row r="4725" spans="1:11" x14ac:dyDescent="0.25">
      <c r="A4725" t="str">
        <v>BIOLEGEND</v>
      </c>
      <c r="B4725">
        <v>16816.8</v>
      </c>
      <c r="C4725" t="str">
        <v>EED121341</v>
      </c>
      <c r="D4725" s="6">
        <v>45987</v>
      </c>
      <c r="E4725" s="6">
        <v>45993</v>
      </c>
      <c r="F4725">
        <v>138427</v>
      </c>
      <c r="G4725">
        <v>1</v>
      </c>
      <c r="H4725">
        <v>0</v>
      </c>
      <c r="I4725">
        <v>1</v>
      </c>
      <c r="J4725" t="str">
        <v>Bhopal</v>
      </c>
      <c r="K4725" t="str">
        <v>On Hold (Priyanka madam)</v>
      </c>
    </row>
    <row r="4726" spans="1:11" x14ac:dyDescent="0.25">
      <c r="A4726" t="str">
        <v>BIOLEGEND</v>
      </c>
      <c r="B4726">
        <v>20169.599999999999</v>
      </c>
      <c r="C4726" t="str">
        <v>EED121341</v>
      </c>
      <c r="D4726" s="6">
        <v>45987</v>
      </c>
      <c r="E4726" s="6">
        <v>45993</v>
      </c>
      <c r="F4726">
        <v>141716</v>
      </c>
      <c r="G4726">
        <v>1</v>
      </c>
      <c r="H4726">
        <v>0</v>
      </c>
      <c r="I4726">
        <v>1</v>
      </c>
      <c r="J4726" t="str">
        <v>Bhopal</v>
      </c>
      <c r="K4726" t="str">
        <v>On Hold (Priyanka madam)</v>
      </c>
    </row>
    <row r="4727" spans="1:11" x14ac:dyDescent="0.25">
      <c r="A4727" t="str">
        <v>BIOLEGEND</v>
      </c>
      <c r="B4727">
        <v>17987.2</v>
      </c>
      <c r="C4727" t="str">
        <v>EED121341</v>
      </c>
      <c r="D4727" s="6">
        <v>45987</v>
      </c>
      <c r="E4727" s="6">
        <v>45993</v>
      </c>
      <c r="F4727">
        <v>151227</v>
      </c>
      <c r="G4727">
        <v>1</v>
      </c>
      <c r="H4727">
        <v>0</v>
      </c>
      <c r="I4727">
        <v>1</v>
      </c>
      <c r="J4727" t="str">
        <v>Bhopal</v>
      </c>
      <c r="K4727" t="str">
        <v>On Hold (Priyanka madam)</v>
      </c>
    </row>
    <row r="4728" spans="1:11" x14ac:dyDescent="0.25">
      <c r="A4728" t="str">
        <v>BIOLEGEND</v>
      </c>
      <c r="B4728">
        <v>15708</v>
      </c>
      <c r="C4728" t="str">
        <v>EED121341</v>
      </c>
      <c r="D4728" s="6">
        <v>45987</v>
      </c>
      <c r="E4728" s="6">
        <v>45993</v>
      </c>
      <c r="F4728">
        <v>152421</v>
      </c>
      <c r="G4728">
        <v>1</v>
      </c>
      <c r="H4728">
        <v>0</v>
      </c>
      <c r="I4728">
        <v>1</v>
      </c>
      <c r="J4728" t="str">
        <v>Bhopal</v>
      </c>
      <c r="K4728" t="str">
        <v>On Hold (Priyanka madam)</v>
      </c>
    </row>
    <row r="4729" spans="1:11" x14ac:dyDescent="0.25">
      <c r="A4729" t="str">
        <v>BIOLEGEND</v>
      </c>
      <c r="B4729">
        <v>18321.599999999999</v>
      </c>
      <c r="C4729" t="str">
        <v>EED121341</v>
      </c>
      <c r="D4729" s="6">
        <v>45987</v>
      </c>
      <c r="E4729" s="6">
        <v>45993</v>
      </c>
      <c r="F4729">
        <v>156908</v>
      </c>
      <c r="G4729">
        <v>1</v>
      </c>
      <c r="H4729">
        <v>0</v>
      </c>
      <c r="I4729">
        <v>1</v>
      </c>
      <c r="J4729" t="str">
        <v>Bhopal</v>
      </c>
      <c r="K4729" t="str">
        <v>On Hold (Priyanka madam)</v>
      </c>
    </row>
    <row r="4730" spans="1:11" x14ac:dyDescent="0.25">
      <c r="A4730" t="str">
        <v>BIOLEGEND</v>
      </c>
      <c r="B4730">
        <v>2640</v>
      </c>
      <c r="C4730" t="str">
        <v>EED121341</v>
      </c>
      <c r="D4730" s="6">
        <v>45987</v>
      </c>
      <c r="E4730" s="6">
        <v>45993</v>
      </c>
      <c r="F4730">
        <v>300406</v>
      </c>
      <c r="G4730">
        <v>1</v>
      </c>
      <c r="H4730">
        <v>1</v>
      </c>
      <c r="I4730">
        <v>0</v>
      </c>
      <c r="J4730" t="str">
        <v>Kolkata</v>
      </c>
      <c r="K4730">
        <v>0</v>
      </c>
    </row>
    <row r="4731" spans="1:11" x14ac:dyDescent="0.25">
      <c r="A4731" t="str">
        <v>BIOLEGEND</v>
      </c>
      <c r="B4731">
        <v>25748.800000000003</v>
      </c>
      <c r="C4731" t="str">
        <v>EED121341</v>
      </c>
      <c r="D4731" s="6">
        <v>45987</v>
      </c>
      <c r="E4731" s="6">
        <v>45993</v>
      </c>
      <c r="F4731">
        <v>300554</v>
      </c>
      <c r="G4731">
        <v>1</v>
      </c>
      <c r="H4731">
        <v>1</v>
      </c>
      <c r="I4731">
        <v>0</v>
      </c>
      <c r="J4731" t="str">
        <v>Faridabad</v>
      </c>
      <c r="K4731" t="str">
        <v>PRIYANKA MADAM</v>
      </c>
    </row>
    <row r="4732" spans="1:11" x14ac:dyDescent="0.25">
      <c r="A4732" t="str">
        <v>BIOLEGEND</v>
      </c>
      <c r="B4732">
        <v>12689.599999999999</v>
      </c>
      <c r="C4732" t="str">
        <v>EED121341</v>
      </c>
      <c r="D4732" s="6">
        <v>45987</v>
      </c>
      <c r="E4732" s="6">
        <v>45993</v>
      </c>
      <c r="F4732">
        <v>301043</v>
      </c>
      <c r="G4732">
        <v>1</v>
      </c>
      <c r="H4732">
        <v>1</v>
      </c>
      <c r="I4732">
        <v>0</v>
      </c>
      <c r="J4732" t="str">
        <v>Kolkata</v>
      </c>
      <c r="K4732">
        <v>0</v>
      </c>
    </row>
    <row r="4733" spans="1:11" x14ac:dyDescent="0.25">
      <c r="A4733" t="str">
        <v>BIOLEGEND</v>
      </c>
      <c r="B4733">
        <v>2323.1999999999998</v>
      </c>
      <c r="C4733" t="str">
        <v>EED121341</v>
      </c>
      <c r="D4733" s="6">
        <v>45987</v>
      </c>
      <c r="E4733" s="6">
        <v>45993</v>
      </c>
      <c r="F4733">
        <v>302609</v>
      </c>
      <c r="G4733">
        <v>1</v>
      </c>
      <c r="H4733">
        <v>1</v>
      </c>
      <c r="I4733">
        <v>0</v>
      </c>
      <c r="J4733" t="str">
        <v>Kolkata</v>
      </c>
      <c r="K4733">
        <v>0</v>
      </c>
    </row>
    <row r="4734" spans="1:11" x14ac:dyDescent="0.25">
      <c r="A4734" t="str">
        <v>BIOLEGEND</v>
      </c>
      <c r="B4734">
        <v>5966.4</v>
      </c>
      <c r="C4734" t="str">
        <v>EED121341</v>
      </c>
      <c r="D4734" s="6">
        <v>45987</v>
      </c>
      <c r="E4734" s="6">
        <v>45993</v>
      </c>
      <c r="F4734">
        <v>303115</v>
      </c>
      <c r="G4734">
        <v>1</v>
      </c>
      <c r="H4734">
        <v>1</v>
      </c>
      <c r="I4734">
        <v>0</v>
      </c>
      <c r="J4734" t="str">
        <v>Mumbai</v>
      </c>
      <c r="K4734">
        <v>0</v>
      </c>
    </row>
    <row r="4735" spans="1:11" x14ac:dyDescent="0.25">
      <c r="A4735" t="str">
        <v>BIOLEGEND</v>
      </c>
      <c r="B4735">
        <v>13041.599999999999</v>
      </c>
      <c r="C4735" t="str">
        <v>EED121341</v>
      </c>
      <c r="D4735" s="6">
        <v>45987</v>
      </c>
      <c r="E4735" s="6">
        <v>45993</v>
      </c>
      <c r="F4735">
        <v>304056</v>
      </c>
      <c r="G4735">
        <v>1</v>
      </c>
      <c r="H4735">
        <v>1</v>
      </c>
      <c r="I4735">
        <v>0</v>
      </c>
      <c r="J4735" t="str">
        <v>Hyderabad</v>
      </c>
      <c r="K4735">
        <v>0</v>
      </c>
    </row>
    <row r="4736" spans="1:11" x14ac:dyDescent="0.25">
      <c r="A4736" t="str">
        <v>BIOLEGEND</v>
      </c>
      <c r="B4736">
        <v>7444.7999999999993</v>
      </c>
      <c r="C4736" t="str">
        <v>EED121341</v>
      </c>
      <c r="D4736" s="6">
        <v>45987</v>
      </c>
      <c r="E4736" s="6">
        <v>45993</v>
      </c>
      <c r="F4736">
        <v>304121</v>
      </c>
      <c r="G4736">
        <v>1</v>
      </c>
      <c r="H4736">
        <v>0</v>
      </c>
      <c r="I4736">
        <v>1</v>
      </c>
      <c r="J4736" t="str">
        <v>Bhopal</v>
      </c>
      <c r="K4736" t="str">
        <v>On Hold (Priyanka madam)</v>
      </c>
    </row>
    <row r="4737" spans="1:11" x14ac:dyDescent="0.25">
      <c r="A4737" t="str">
        <v>BIOLEGEND</v>
      </c>
      <c r="B4737">
        <v>12381.599999999999</v>
      </c>
      <c r="C4737" t="str">
        <v>EED121341</v>
      </c>
      <c r="D4737" s="6">
        <v>45987</v>
      </c>
      <c r="E4737" s="6">
        <v>45993</v>
      </c>
      <c r="F4737">
        <v>304237</v>
      </c>
      <c r="G4737">
        <v>1</v>
      </c>
      <c r="H4737">
        <v>0</v>
      </c>
      <c r="I4737">
        <v>1</v>
      </c>
      <c r="J4737" t="str">
        <v>Bhopal</v>
      </c>
      <c r="K4737" t="str">
        <v>On Hold (Priyanka madam)</v>
      </c>
    </row>
    <row r="4738" spans="1:11" x14ac:dyDescent="0.25">
      <c r="A4738" t="str">
        <v>BIOLEGEND</v>
      </c>
      <c r="B4738">
        <v>16051.2</v>
      </c>
      <c r="C4738" t="str">
        <v>EED121341</v>
      </c>
      <c r="D4738" s="6">
        <v>45987</v>
      </c>
      <c r="E4738" s="6">
        <v>45993</v>
      </c>
      <c r="F4738">
        <v>308504</v>
      </c>
      <c r="G4738">
        <v>1</v>
      </c>
      <c r="H4738">
        <v>1</v>
      </c>
      <c r="I4738">
        <v>0</v>
      </c>
      <c r="J4738" t="str">
        <v>Kolkata</v>
      </c>
      <c r="K4738">
        <v>0</v>
      </c>
    </row>
    <row r="4739" spans="1:11" x14ac:dyDescent="0.25">
      <c r="A4739" t="str">
        <v>BIOLEGEND</v>
      </c>
      <c r="B4739">
        <v>9292.7999999999993</v>
      </c>
      <c r="C4739" t="str">
        <v>EED121341</v>
      </c>
      <c r="D4739" s="6">
        <v>45987</v>
      </c>
      <c r="E4739" s="6">
        <v>45993</v>
      </c>
      <c r="F4739">
        <v>310925</v>
      </c>
      <c r="G4739">
        <v>1</v>
      </c>
      <c r="H4739">
        <v>0</v>
      </c>
      <c r="I4739">
        <v>1</v>
      </c>
      <c r="J4739" t="str">
        <v>Bhopal</v>
      </c>
      <c r="K4739" t="str">
        <v>On Hold (Priyanka madam)</v>
      </c>
    </row>
    <row r="4740" spans="1:11" x14ac:dyDescent="0.25">
      <c r="A4740" t="str">
        <v>BIOLEGEND</v>
      </c>
      <c r="B4740">
        <v>12566.400000000001</v>
      </c>
      <c r="C4740" t="str">
        <v>EED121341</v>
      </c>
      <c r="D4740" s="6">
        <v>45987</v>
      </c>
      <c r="E4740" s="6">
        <v>45993</v>
      </c>
      <c r="F4740">
        <v>311431</v>
      </c>
      <c r="G4740">
        <v>1</v>
      </c>
      <c r="H4740">
        <v>1</v>
      </c>
      <c r="I4740">
        <v>0</v>
      </c>
      <c r="J4740" t="str">
        <v>Mumbai</v>
      </c>
      <c r="K4740">
        <v>0</v>
      </c>
    </row>
    <row r="4741" spans="1:11" x14ac:dyDescent="0.25">
      <c r="A4741" t="str">
        <v>BIOLEGEND</v>
      </c>
      <c r="B4741">
        <v>10665.6</v>
      </c>
      <c r="C4741" t="str">
        <v>EED121341</v>
      </c>
      <c r="D4741" s="6">
        <v>45987</v>
      </c>
      <c r="E4741" s="6">
        <v>45993</v>
      </c>
      <c r="F4741">
        <v>320007</v>
      </c>
      <c r="G4741">
        <v>1</v>
      </c>
      <c r="H4741">
        <v>1</v>
      </c>
      <c r="I4741">
        <v>0</v>
      </c>
      <c r="J4741" t="str">
        <v>Kolkata</v>
      </c>
      <c r="K4741">
        <v>0</v>
      </c>
    </row>
    <row r="4742" spans="1:11" x14ac:dyDescent="0.25">
      <c r="A4742" t="str">
        <v>BIOLEGEND</v>
      </c>
      <c r="B4742">
        <v>19905.599999999999</v>
      </c>
      <c r="C4742" t="str">
        <v>EED121341</v>
      </c>
      <c r="D4742" s="6">
        <v>45987</v>
      </c>
      <c r="E4742" s="6">
        <v>45993</v>
      </c>
      <c r="F4742">
        <v>320208</v>
      </c>
      <c r="G4742">
        <v>1</v>
      </c>
      <c r="H4742">
        <v>1</v>
      </c>
      <c r="I4742">
        <v>0</v>
      </c>
      <c r="J4742" t="str">
        <v>Faridabad</v>
      </c>
      <c r="K4742" t="str">
        <v>PRIYANKA MADAM</v>
      </c>
    </row>
    <row r="4743" spans="1:11" x14ac:dyDescent="0.25">
      <c r="A4743" t="str">
        <v>BIOLEGEND</v>
      </c>
      <c r="B4743">
        <v>11888.8</v>
      </c>
      <c r="C4743" t="str">
        <v>EED121341</v>
      </c>
      <c r="D4743" s="6">
        <v>45987</v>
      </c>
      <c r="E4743" s="6">
        <v>45993</v>
      </c>
      <c r="F4743">
        <v>323219</v>
      </c>
      <c r="G4743">
        <v>1</v>
      </c>
      <c r="H4743">
        <v>1</v>
      </c>
      <c r="I4743">
        <v>0</v>
      </c>
      <c r="J4743" t="str">
        <v>Mumbai</v>
      </c>
      <c r="K4743">
        <v>0</v>
      </c>
    </row>
    <row r="4744" spans="1:11" x14ac:dyDescent="0.25">
      <c r="A4744" t="str">
        <v>BIOLEGEND</v>
      </c>
      <c r="B4744">
        <v>6441.6</v>
      </c>
      <c r="C4744" t="str">
        <v>EED121341</v>
      </c>
      <c r="D4744" s="6">
        <v>45987</v>
      </c>
      <c r="E4744" s="6">
        <v>45993</v>
      </c>
      <c r="F4744">
        <v>323605</v>
      </c>
      <c r="G4744">
        <v>1</v>
      </c>
      <c r="H4744">
        <v>1</v>
      </c>
      <c r="I4744">
        <v>0</v>
      </c>
      <c r="J4744" t="str">
        <v>Mumbai</v>
      </c>
      <c r="K4744">
        <v>0</v>
      </c>
    </row>
    <row r="4745" spans="1:11" x14ac:dyDescent="0.25">
      <c r="A4745" t="str">
        <v>BIOLEGEND</v>
      </c>
      <c r="B4745">
        <v>7075.2000000000007</v>
      </c>
      <c r="C4745" t="str">
        <v>EED121341</v>
      </c>
      <c r="D4745" s="6">
        <v>45987</v>
      </c>
      <c r="E4745" s="6">
        <v>45993</v>
      </c>
      <c r="F4745">
        <v>330105</v>
      </c>
      <c r="G4745">
        <v>1</v>
      </c>
      <c r="H4745">
        <v>1</v>
      </c>
      <c r="I4745">
        <v>0</v>
      </c>
      <c r="J4745" t="str">
        <v>DELHI</v>
      </c>
      <c r="K4745" t="str">
        <v>SAMPLE</v>
      </c>
    </row>
    <row r="4746" spans="1:11" x14ac:dyDescent="0.25">
      <c r="A4746" t="str">
        <v>BIOLEGEND</v>
      </c>
      <c r="B4746">
        <v>8395.2000000000007</v>
      </c>
      <c r="C4746" t="str">
        <v>EED121341</v>
      </c>
      <c r="D4746" s="6">
        <v>45987</v>
      </c>
      <c r="E4746" s="6">
        <v>45993</v>
      </c>
      <c r="F4746">
        <v>332025</v>
      </c>
      <c r="G4746">
        <v>1</v>
      </c>
      <c r="H4746">
        <v>1</v>
      </c>
      <c r="I4746">
        <v>0</v>
      </c>
      <c r="J4746" t="str">
        <v>Mumbai</v>
      </c>
      <c r="K4746">
        <v>0</v>
      </c>
    </row>
    <row r="4747" spans="1:11" x14ac:dyDescent="0.25">
      <c r="A4747" t="str">
        <v>BIOLEGEND</v>
      </c>
      <c r="B4747">
        <v>8131.2000000000007</v>
      </c>
      <c r="C4747" t="str">
        <v>EED121341</v>
      </c>
      <c r="D4747" s="6">
        <v>45987</v>
      </c>
      <c r="E4747" s="6">
        <v>45993</v>
      </c>
      <c r="F4747">
        <v>339007</v>
      </c>
      <c r="G4747">
        <v>1</v>
      </c>
      <c r="H4747">
        <v>0</v>
      </c>
      <c r="I4747">
        <v>1</v>
      </c>
      <c r="J4747" t="str">
        <v>Bhopal</v>
      </c>
      <c r="K4747" t="str">
        <v>On Hold (Priyanka madam)</v>
      </c>
    </row>
    <row r="4748" spans="1:11" x14ac:dyDescent="0.25">
      <c r="A4748" t="str">
        <v>BIOLEGEND</v>
      </c>
      <c r="B4748">
        <v>7656</v>
      </c>
      <c r="C4748" t="str">
        <v>EED121341</v>
      </c>
      <c r="D4748" s="6">
        <v>45987</v>
      </c>
      <c r="E4748" s="6">
        <v>45993</v>
      </c>
      <c r="F4748">
        <v>340009</v>
      </c>
      <c r="G4748">
        <v>1</v>
      </c>
      <c r="H4748">
        <v>0</v>
      </c>
      <c r="I4748">
        <v>1</v>
      </c>
      <c r="J4748" t="str">
        <v>Bhopal</v>
      </c>
      <c r="K4748" t="str">
        <v>On Hold (Priyanka madam)</v>
      </c>
    </row>
    <row r="4749" spans="1:11" x14ac:dyDescent="0.25">
      <c r="A4749" t="str">
        <v>BIOLEGEND</v>
      </c>
      <c r="B4749">
        <v>7180.7999999999993</v>
      </c>
      <c r="C4749" t="str">
        <v>EED121341</v>
      </c>
      <c r="D4749" s="6">
        <v>45987</v>
      </c>
      <c r="E4749" s="6">
        <v>45993</v>
      </c>
      <c r="F4749">
        <v>344009</v>
      </c>
      <c r="G4749">
        <v>1</v>
      </c>
      <c r="H4749">
        <v>1</v>
      </c>
      <c r="I4749">
        <v>0</v>
      </c>
      <c r="J4749" t="str">
        <v>Mumbai</v>
      </c>
      <c r="K4749">
        <v>0</v>
      </c>
    </row>
    <row r="4750" spans="1:11" x14ac:dyDescent="0.25">
      <c r="A4750" t="str">
        <v>BIOLEGEND</v>
      </c>
      <c r="B4750">
        <v>11888.8</v>
      </c>
      <c r="C4750" t="str">
        <v>EED121341</v>
      </c>
      <c r="D4750" s="6">
        <v>45987</v>
      </c>
      <c r="E4750" s="6">
        <v>45993</v>
      </c>
      <c r="F4750">
        <v>344747</v>
      </c>
      <c r="G4750">
        <v>1</v>
      </c>
      <c r="H4750">
        <v>0</v>
      </c>
      <c r="I4750">
        <v>1</v>
      </c>
      <c r="J4750" t="str">
        <v>Bhopal</v>
      </c>
      <c r="K4750" t="str">
        <v>On Hold (Priyanka madam)</v>
      </c>
    </row>
    <row r="4751" spans="1:11" x14ac:dyDescent="0.25">
      <c r="A4751" t="str">
        <v>BIOLEGEND</v>
      </c>
      <c r="B4751">
        <v>26118.400000000001</v>
      </c>
      <c r="C4751" t="str">
        <v>EED121341</v>
      </c>
      <c r="D4751" s="6">
        <v>45987</v>
      </c>
      <c r="E4751" s="6">
        <v>45993</v>
      </c>
      <c r="F4751">
        <v>345030</v>
      </c>
      <c r="G4751">
        <v>2</v>
      </c>
      <c r="H4751">
        <v>2</v>
      </c>
      <c r="I4751">
        <v>0</v>
      </c>
      <c r="J4751" t="str">
        <v>Mumbai</v>
      </c>
      <c r="K4751">
        <v>0</v>
      </c>
    </row>
    <row r="4752" spans="1:11" x14ac:dyDescent="0.25">
      <c r="A4752" t="str">
        <v>BIOLEGEND</v>
      </c>
      <c r="B4752">
        <v>18902.400000000001</v>
      </c>
      <c r="C4752" t="str">
        <v>EED121341</v>
      </c>
      <c r="D4752" s="6">
        <v>45987</v>
      </c>
      <c r="E4752" s="6">
        <v>45993</v>
      </c>
      <c r="F4752">
        <v>348218</v>
      </c>
      <c r="G4752">
        <v>1</v>
      </c>
      <c r="H4752">
        <v>1</v>
      </c>
      <c r="I4752">
        <v>0</v>
      </c>
      <c r="J4752" t="str">
        <v>Telangana</v>
      </c>
      <c r="K4752">
        <v>0</v>
      </c>
    </row>
    <row r="4753" spans="1:11" x14ac:dyDescent="0.25">
      <c r="A4753" t="str">
        <v>BIOLEGEND</v>
      </c>
      <c r="B4753">
        <v>18321.599999999999</v>
      </c>
      <c r="C4753" t="str">
        <v>EED121341</v>
      </c>
      <c r="D4753" s="6">
        <v>45987</v>
      </c>
      <c r="E4753" s="6">
        <v>45993</v>
      </c>
      <c r="F4753">
        <v>350116</v>
      </c>
      <c r="G4753">
        <v>1</v>
      </c>
      <c r="H4753">
        <v>1</v>
      </c>
      <c r="I4753">
        <v>0</v>
      </c>
      <c r="J4753" t="str">
        <v>Delhi</v>
      </c>
      <c r="K4753" t="str">
        <v>PORTER</v>
      </c>
    </row>
    <row r="4754" spans="1:11" x14ac:dyDescent="0.25">
      <c r="A4754" t="str">
        <v>BIOLEGEND</v>
      </c>
      <c r="B4754">
        <v>7233.6</v>
      </c>
      <c r="C4754" t="str">
        <v>EED121341</v>
      </c>
      <c r="D4754" s="6">
        <v>45987</v>
      </c>
      <c r="E4754" s="6">
        <v>45993</v>
      </c>
      <c r="F4754">
        <v>353311</v>
      </c>
      <c r="G4754">
        <v>1</v>
      </c>
      <c r="H4754">
        <v>1</v>
      </c>
      <c r="I4754">
        <v>0</v>
      </c>
      <c r="J4754" t="str">
        <v>Kolkata</v>
      </c>
      <c r="K4754">
        <v>0</v>
      </c>
    </row>
    <row r="4755" spans="1:11" x14ac:dyDescent="0.25">
      <c r="A4755" t="str">
        <v>BIOLEGEND</v>
      </c>
      <c r="B4755">
        <v>14150.400000000001</v>
      </c>
      <c r="C4755" t="str">
        <v>EED121341</v>
      </c>
      <c r="D4755" s="6">
        <v>45987</v>
      </c>
      <c r="E4755" s="6">
        <v>45993</v>
      </c>
      <c r="F4755">
        <v>356606</v>
      </c>
      <c r="G4755">
        <v>1</v>
      </c>
      <c r="H4755">
        <v>1</v>
      </c>
      <c r="I4755">
        <v>0</v>
      </c>
      <c r="J4755" t="str">
        <v>Telangana</v>
      </c>
      <c r="K4755">
        <v>0</v>
      </c>
    </row>
    <row r="4756" spans="1:11" x14ac:dyDescent="0.25">
      <c r="A4756" t="str">
        <v>BIOLEGEND</v>
      </c>
      <c r="B4756">
        <v>25440.800000000003</v>
      </c>
      <c r="C4756" t="str">
        <v>EED121341</v>
      </c>
      <c r="D4756" s="6">
        <v>45987</v>
      </c>
      <c r="E4756" s="6">
        <v>45993</v>
      </c>
      <c r="F4756">
        <v>356920</v>
      </c>
      <c r="G4756">
        <v>1</v>
      </c>
      <c r="H4756">
        <v>1</v>
      </c>
      <c r="I4756">
        <v>0</v>
      </c>
      <c r="J4756" t="str">
        <v>Faridabad</v>
      </c>
      <c r="K4756" t="str">
        <v>PRIYANKA MADAM</v>
      </c>
    </row>
    <row r="4757" spans="1:11" x14ac:dyDescent="0.25">
      <c r="A4757" t="str">
        <v>BIOLEGEND</v>
      </c>
      <c r="B4757">
        <v>6811.2000000000007</v>
      </c>
      <c r="C4757" t="str">
        <v>EED121341</v>
      </c>
      <c r="D4757" s="6">
        <v>45987</v>
      </c>
      <c r="E4757" s="6">
        <v>45993</v>
      </c>
      <c r="F4757">
        <v>364115</v>
      </c>
      <c r="G4757">
        <v>1</v>
      </c>
      <c r="H4757">
        <v>0</v>
      </c>
      <c r="I4757">
        <v>1</v>
      </c>
      <c r="J4757" t="str">
        <v>Bhopal</v>
      </c>
      <c r="K4757" t="str">
        <v>On Hold (Priyanka madam)</v>
      </c>
    </row>
    <row r="4758" spans="1:11" x14ac:dyDescent="0.25">
      <c r="A4758" t="str">
        <v>BIOLEGEND</v>
      </c>
      <c r="B4758">
        <v>7286.4</v>
      </c>
      <c r="C4758" t="str">
        <v>EED121341</v>
      </c>
      <c r="D4758" s="6">
        <v>45987</v>
      </c>
      <c r="E4758" s="6">
        <v>45993</v>
      </c>
      <c r="F4758">
        <v>364805</v>
      </c>
      <c r="G4758">
        <v>1</v>
      </c>
      <c r="H4758">
        <v>0</v>
      </c>
      <c r="I4758">
        <v>1</v>
      </c>
      <c r="J4758" t="str">
        <v>Bhopal</v>
      </c>
      <c r="K4758" t="str">
        <v>On Hold (Priyanka madam)</v>
      </c>
    </row>
    <row r="4759" spans="1:11" x14ac:dyDescent="0.25">
      <c r="A4759" t="str">
        <v>BIOLEGEND</v>
      </c>
      <c r="B4759">
        <v>5808</v>
      </c>
      <c r="C4759" t="str">
        <v>EED121341</v>
      </c>
      <c r="D4759" s="6">
        <v>45987</v>
      </c>
      <c r="E4759" s="6">
        <v>45993</v>
      </c>
      <c r="F4759">
        <v>369611</v>
      </c>
      <c r="G4759">
        <v>1</v>
      </c>
      <c r="H4759">
        <v>0</v>
      </c>
      <c r="I4759">
        <v>1</v>
      </c>
      <c r="J4759" t="str">
        <v>Bhopal</v>
      </c>
      <c r="K4759" t="str">
        <v>On Hold (Priyanka madam)</v>
      </c>
    </row>
    <row r="4760" spans="1:11" x14ac:dyDescent="0.25">
      <c r="A4760" t="str">
        <v>BIOLEGEND</v>
      </c>
      <c r="B4760">
        <v>5596.8</v>
      </c>
      <c r="C4760" t="str">
        <v>EED121341</v>
      </c>
      <c r="D4760" s="6">
        <v>45987</v>
      </c>
      <c r="E4760" s="6">
        <v>45993</v>
      </c>
      <c r="F4760">
        <v>379205</v>
      </c>
      <c r="G4760">
        <v>1</v>
      </c>
      <c r="H4760">
        <v>0</v>
      </c>
      <c r="I4760">
        <v>1</v>
      </c>
      <c r="J4760" t="str">
        <v>Bhopal</v>
      </c>
      <c r="K4760" t="str">
        <v>On Hold (Priyanka madam)</v>
      </c>
    </row>
    <row r="4761" spans="1:11" x14ac:dyDescent="0.25">
      <c r="A4761" t="str">
        <v>BIOLEGEND</v>
      </c>
      <c r="B4761">
        <v>2534.4</v>
      </c>
      <c r="C4761" t="str">
        <v>EED121341</v>
      </c>
      <c r="D4761" s="6">
        <v>45987</v>
      </c>
      <c r="E4761" s="6">
        <v>45993</v>
      </c>
      <c r="F4761">
        <v>400411</v>
      </c>
      <c r="G4761">
        <v>1</v>
      </c>
      <c r="H4761">
        <v>1</v>
      </c>
      <c r="I4761">
        <v>0</v>
      </c>
      <c r="J4761" t="str">
        <v>DELHI</v>
      </c>
      <c r="K4761">
        <v>0</v>
      </c>
    </row>
    <row r="4762" spans="1:11" x14ac:dyDescent="0.25">
      <c r="A4762" t="str">
        <v>BIOLEGEND</v>
      </c>
      <c r="B4762">
        <v>2587.1999999999998</v>
      </c>
      <c r="C4762" t="str">
        <v>EED121341</v>
      </c>
      <c r="D4762" s="6">
        <v>45987</v>
      </c>
      <c r="E4762" s="6">
        <v>45993</v>
      </c>
      <c r="F4762">
        <v>400507</v>
      </c>
      <c r="G4762">
        <v>1</v>
      </c>
      <c r="H4762">
        <v>1</v>
      </c>
      <c r="I4762">
        <v>0</v>
      </c>
      <c r="J4762" t="str">
        <v>DELHI</v>
      </c>
      <c r="K4762">
        <v>0</v>
      </c>
    </row>
    <row r="4763" spans="1:11" x14ac:dyDescent="0.25">
      <c r="A4763" t="str">
        <v>BIOLEGEND</v>
      </c>
      <c r="B4763">
        <v>1900.8000000000002</v>
      </c>
      <c r="C4763" t="str">
        <v>EED121341</v>
      </c>
      <c r="D4763" s="6">
        <v>45987</v>
      </c>
      <c r="E4763" s="6">
        <v>45993</v>
      </c>
      <c r="F4763">
        <v>400633</v>
      </c>
      <c r="G4763">
        <v>1</v>
      </c>
      <c r="H4763">
        <v>1</v>
      </c>
      <c r="I4763">
        <v>0</v>
      </c>
      <c r="J4763" t="str">
        <v>DELHI</v>
      </c>
      <c r="K4763">
        <v>0</v>
      </c>
    </row>
    <row r="4764" spans="1:11" x14ac:dyDescent="0.25">
      <c r="A4764" t="str">
        <v>BIOLEGEND</v>
      </c>
      <c r="B4764">
        <v>12566.400000000001</v>
      </c>
      <c r="C4764" t="str">
        <v>EED121341</v>
      </c>
      <c r="D4764" s="6">
        <v>45987</v>
      </c>
      <c r="E4764" s="6">
        <v>45993</v>
      </c>
      <c r="F4764">
        <v>406410</v>
      </c>
      <c r="G4764">
        <v>1</v>
      </c>
      <c r="H4764">
        <v>0</v>
      </c>
      <c r="I4764">
        <v>1</v>
      </c>
      <c r="J4764" t="str">
        <v>Bhopal</v>
      </c>
      <c r="K4764" t="str">
        <v>On Hold (Priyanka madam)</v>
      </c>
    </row>
    <row r="4765" spans="1:11" x14ac:dyDescent="0.25">
      <c r="A4765" t="str">
        <v>BIOLEGEND</v>
      </c>
      <c r="B4765">
        <v>3432</v>
      </c>
      <c r="C4765" t="str">
        <v>EED121341</v>
      </c>
      <c r="D4765" s="6">
        <v>45987</v>
      </c>
      <c r="E4765" s="6">
        <v>45993</v>
      </c>
      <c r="F4765">
        <v>420601</v>
      </c>
      <c r="G4765">
        <v>1</v>
      </c>
      <c r="H4765">
        <v>0</v>
      </c>
      <c r="I4765">
        <v>1</v>
      </c>
      <c r="J4765" t="str">
        <v>Bhopal</v>
      </c>
      <c r="K4765" t="str">
        <v>On Hold (Priyanka madam)</v>
      </c>
    </row>
    <row r="4766" spans="1:11" x14ac:dyDescent="0.25">
      <c r="A4766" t="str">
        <v>BIOLEGEND</v>
      </c>
      <c r="B4766">
        <v>3115.2</v>
      </c>
      <c r="C4766" t="str">
        <v>EED121341</v>
      </c>
      <c r="D4766" s="6">
        <v>45987</v>
      </c>
      <c r="E4766" s="6">
        <v>45993</v>
      </c>
      <c r="F4766">
        <v>420801</v>
      </c>
      <c r="G4766">
        <v>1</v>
      </c>
      <c r="H4766">
        <v>0</v>
      </c>
      <c r="I4766">
        <v>1</v>
      </c>
      <c r="J4766" t="str">
        <v>Bhopal</v>
      </c>
      <c r="K4766" t="str">
        <v>On Hold (Priyanka madam)</v>
      </c>
    </row>
    <row r="4767" spans="1:11" x14ac:dyDescent="0.25">
      <c r="A4767" t="str">
        <v>BIOLEGEND</v>
      </c>
      <c r="B4767">
        <v>4963.2</v>
      </c>
      <c r="C4767" t="str">
        <v>EED121341</v>
      </c>
      <c r="D4767" s="6">
        <v>45987</v>
      </c>
      <c r="E4767" s="6">
        <v>45993</v>
      </c>
      <c r="F4767">
        <v>421002</v>
      </c>
      <c r="G4767">
        <v>1</v>
      </c>
      <c r="H4767">
        <v>0</v>
      </c>
      <c r="I4767">
        <v>1</v>
      </c>
      <c r="J4767" t="str">
        <v>Bhopal</v>
      </c>
      <c r="K4767" t="str">
        <v>On Hold (Priyanka madam)</v>
      </c>
    </row>
    <row r="4768" spans="1:11" x14ac:dyDescent="0.25">
      <c r="A4768" t="str">
        <v>BIOLEGEND</v>
      </c>
      <c r="B4768">
        <v>2851.2</v>
      </c>
      <c r="C4768" t="str">
        <v>EED121341</v>
      </c>
      <c r="D4768" s="6">
        <v>45987</v>
      </c>
      <c r="E4768" s="6">
        <v>45993</v>
      </c>
      <c r="F4768">
        <v>421301</v>
      </c>
      <c r="G4768">
        <v>1</v>
      </c>
      <c r="H4768">
        <v>1</v>
      </c>
      <c r="I4768">
        <v>0</v>
      </c>
      <c r="J4768" t="str">
        <v>Kolkata</v>
      </c>
      <c r="K4768">
        <v>0</v>
      </c>
    </row>
    <row r="4769" spans="1:11" x14ac:dyDescent="0.25">
      <c r="A4769" t="str">
        <v>BIOLEGEND</v>
      </c>
      <c r="B4769">
        <v>4382.3999999999996</v>
      </c>
      <c r="C4769" t="str">
        <v>EED121341</v>
      </c>
      <c r="D4769" s="6">
        <v>45987</v>
      </c>
      <c r="E4769" s="6">
        <v>45993</v>
      </c>
      <c r="F4769">
        <v>423113</v>
      </c>
      <c r="G4769">
        <v>1</v>
      </c>
      <c r="H4769">
        <v>1</v>
      </c>
      <c r="I4769">
        <v>0</v>
      </c>
      <c r="J4769" t="str">
        <v>Kerala</v>
      </c>
      <c r="K4769" t="str">
        <v>SATURDAY</v>
      </c>
    </row>
    <row r="4770" spans="1:11" x14ac:dyDescent="0.25">
      <c r="A4770" t="str">
        <v>BIOLEGEND</v>
      </c>
      <c r="B4770">
        <v>4699.2</v>
      </c>
      <c r="C4770" t="str">
        <v>EED121341</v>
      </c>
      <c r="D4770" s="6">
        <v>45987</v>
      </c>
      <c r="E4770" s="6">
        <v>45993</v>
      </c>
      <c r="F4770">
        <v>423301</v>
      </c>
      <c r="G4770">
        <v>1</v>
      </c>
      <c r="H4770">
        <v>0</v>
      </c>
      <c r="I4770">
        <v>1</v>
      </c>
      <c r="J4770" t="str">
        <v>Bhopal</v>
      </c>
      <c r="K4770" t="str">
        <v>On Hold (Priyanka madam)</v>
      </c>
    </row>
    <row r="4771" spans="1:11" x14ac:dyDescent="0.25">
      <c r="A4771" t="str">
        <v>BIOLEGEND</v>
      </c>
      <c r="B4771">
        <v>13992</v>
      </c>
      <c r="C4771" t="str">
        <v>EED121341</v>
      </c>
      <c r="D4771" s="6">
        <v>45987</v>
      </c>
      <c r="E4771" s="6">
        <v>45993</v>
      </c>
      <c r="F4771">
        <v>431301</v>
      </c>
      <c r="G4771">
        <v>1</v>
      </c>
      <c r="H4771">
        <v>1</v>
      </c>
      <c r="I4771">
        <v>0</v>
      </c>
      <c r="J4771" t="str">
        <v>Kerala</v>
      </c>
      <c r="K4771" t="str">
        <v>SATURDAY</v>
      </c>
    </row>
    <row r="4772" spans="1:11" x14ac:dyDescent="0.25">
      <c r="A4772" t="str">
        <v>BIOLEGEND</v>
      </c>
      <c r="B4772">
        <v>31878</v>
      </c>
      <c r="C4772" t="str">
        <v>EED121341</v>
      </c>
      <c r="D4772" s="6">
        <v>45987</v>
      </c>
      <c r="E4772" s="6">
        <v>45993</v>
      </c>
      <c r="F4772">
        <v>480008</v>
      </c>
      <c r="G4772">
        <v>1</v>
      </c>
      <c r="H4772">
        <v>1</v>
      </c>
      <c r="I4772">
        <v>0</v>
      </c>
      <c r="J4772" t="str">
        <v>Kolkata</v>
      </c>
      <c r="K4772">
        <v>0</v>
      </c>
    </row>
    <row r="4773" spans="1:11" x14ac:dyDescent="0.25">
      <c r="A4773" t="str">
        <v>BIOLEGEND</v>
      </c>
      <c r="B4773">
        <v>13244</v>
      </c>
      <c r="C4773" t="str">
        <v>EED121341</v>
      </c>
      <c r="D4773" s="6">
        <v>45987</v>
      </c>
      <c r="E4773" s="6">
        <v>45993</v>
      </c>
      <c r="F4773">
        <v>500345</v>
      </c>
      <c r="G4773">
        <v>1</v>
      </c>
      <c r="H4773">
        <v>0</v>
      </c>
      <c r="I4773">
        <v>1</v>
      </c>
      <c r="J4773" t="str">
        <v>Bhopal</v>
      </c>
      <c r="K4773" t="str">
        <v>On Hold (Priyanka madam)</v>
      </c>
    </row>
    <row r="4774" spans="1:11" x14ac:dyDescent="0.25">
      <c r="A4774" t="str">
        <v>BIOLEGEND</v>
      </c>
      <c r="B4774">
        <v>11088</v>
      </c>
      <c r="C4774" t="str">
        <v>EED121341</v>
      </c>
      <c r="D4774" s="6">
        <v>45987</v>
      </c>
      <c r="E4774" s="6">
        <v>45993</v>
      </c>
      <c r="F4774">
        <v>500847</v>
      </c>
      <c r="G4774">
        <v>1</v>
      </c>
      <c r="H4774">
        <v>0</v>
      </c>
      <c r="I4774">
        <v>1</v>
      </c>
      <c r="J4774" t="str">
        <v>Bhopal</v>
      </c>
      <c r="K4774" t="str">
        <v>On Hold (Priyanka madam)</v>
      </c>
    </row>
    <row r="4775" spans="1:11" x14ac:dyDescent="0.25">
      <c r="A4775" t="str">
        <v>BIOLEGEND</v>
      </c>
      <c r="B4775">
        <v>15100.8</v>
      </c>
      <c r="C4775" t="str">
        <v>EED121341</v>
      </c>
      <c r="D4775" s="6">
        <v>45987</v>
      </c>
      <c r="E4775" s="6">
        <v>45993</v>
      </c>
      <c r="F4775">
        <v>505010</v>
      </c>
      <c r="G4775">
        <v>1</v>
      </c>
      <c r="H4775">
        <v>1</v>
      </c>
      <c r="I4775">
        <v>0</v>
      </c>
      <c r="J4775" t="str">
        <v>Chandigarh</v>
      </c>
      <c r="K4775" t="str">
        <v>SATURDAY</v>
      </c>
    </row>
    <row r="4776" spans="1:11" x14ac:dyDescent="0.25">
      <c r="A4776" t="str">
        <v>BIOLEGEND</v>
      </c>
      <c r="B4776">
        <v>16816.8</v>
      </c>
      <c r="C4776" t="str">
        <v>EED121341</v>
      </c>
      <c r="D4776" s="6">
        <v>45987</v>
      </c>
      <c r="E4776" s="6">
        <v>45993</v>
      </c>
      <c r="F4776">
        <v>505031</v>
      </c>
      <c r="G4776">
        <v>1</v>
      </c>
      <c r="H4776">
        <v>0</v>
      </c>
      <c r="I4776">
        <v>1</v>
      </c>
      <c r="J4776" t="str">
        <v>Bhopal</v>
      </c>
      <c r="K4776" t="str">
        <v>On Hold (Priyanka madam)</v>
      </c>
    </row>
    <row r="4777" spans="1:11" x14ac:dyDescent="0.25">
      <c r="A4777" t="str">
        <v>BIOLEGEND</v>
      </c>
      <c r="B4777">
        <v>5227.2</v>
      </c>
      <c r="C4777" t="str">
        <v>EED121341</v>
      </c>
      <c r="D4777" s="6">
        <v>45987</v>
      </c>
      <c r="E4777" s="6">
        <v>45993</v>
      </c>
      <c r="F4777">
        <v>505806</v>
      </c>
      <c r="G4777">
        <v>2</v>
      </c>
      <c r="H4777">
        <v>2</v>
      </c>
      <c r="I4777">
        <v>0</v>
      </c>
      <c r="J4777" t="str">
        <v>Chandigarh</v>
      </c>
      <c r="K4777" t="str">
        <v>SATURDAY</v>
      </c>
    </row>
    <row r="4778" spans="1:11" x14ac:dyDescent="0.25">
      <c r="A4778" t="str">
        <v>BIOLEGEND</v>
      </c>
      <c r="B4778">
        <v>14907.2</v>
      </c>
      <c r="C4778" t="str">
        <v>EED121341</v>
      </c>
      <c r="D4778" s="6">
        <v>45987</v>
      </c>
      <c r="E4778" s="6">
        <v>45993</v>
      </c>
      <c r="F4778">
        <v>505830</v>
      </c>
      <c r="G4778">
        <v>1</v>
      </c>
      <c r="H4778">
        <v>0</v>
      </c>
      <c r="I4778">
        <v>1</v>
      </c>
      <c r="J4778" t="str">
        <v>Bhopal</v>
      </c>
      <c r="K4778" t="str">
        <v>On Hold (Priyanka madam)</v>
      </c>
    </row>
    <row r="4779" spans="1:11" x14ac:dyDescent="0.25">
      <c r="A4779" t="str">
        <v>BIOLEGEND</v>
      </c>
      <c r="B4779">
        <v>18321.599999999999</v>
      </c>
      <c r="C4779" t="str">
        <v>EED121341</v>
      </c>
      <c r="D4779" s="6">
        <v>45987</v>
      </c>
      <c r="E4779" s="6">
        <v>45993</v>
      </c>
      <c r="F4779">
        <v>591706</v>
      </c>
      <c r="G4779">
        <v>1</v>
      </c>
      <c r="H4779">
        <v>1</v>
      </c>
      <c r="I4779">
        <v>0</v>
      </c>
      <c r="J4779" t="str">
        <v>Banglore</v>
      </c>
      <c r="K4779">
        <v>0</v>
      </c>
    </row>
    <row r="4780" spans="1:11" x14ac:dyDescent="0.25">
      <c r="A4780" t="str">
        <v>BIOLEGEND</v>
      </c>
      <c r="B4780">
        <v>6811.2000000000007</v>
      </c>
      <c r="C4780" t="str">
        <v>EED121341</v>
      </c>
      <c r="D4780" s="6">
        <v>45987</v>
      </c>
      <c r="E4780" s="6">
        <v>45993</v>
      </c>
      <c r="F4780">
        <v>640949</v>
      </c>
      <c r="G4780">
        <v>1</v>
      </c>
      <c r="H4780">
        <v>0</v>
      </c>
      <c r="I4780">
        <v>1</v>
      </c>
      <c r="J4780" t="str">
        <v>Bhopal</v>
      </c>
      <c r="K4780" t="str">
        <v>On Hold (Priyanka madam)</v>
      </c>
    </row>
    <row r="4781" spans="1:11" x14ac:dyDescent="0.25">
      <c r="A4781" t="str">
        <v>BIOLEGEND</v>
      </c>
      <c r="B4781">
        <v>8395.2000000000007</v>
      </c>
      <c r="C4781" t="str">
        <v>EED121341</v>
      </c>
      <c r="D4781" s="6">
        <v>45987</v>
      </c>
      <c r="E4781" s="6">
        <v>45993</v>
      </c>
      <c r="F4781">
        <v>654003</v>
      </c>
      <c r="G4781">
        <v>1</v>
      </c>
      <c r="H4781">
        <v>1</v>
      </c>
      <c r="I4781">
        <v>0</v>
      </c>
      <c r="J4781" t="str">
        <v>Chandigarh</v>
      </c>
      <c r="K4781" t="str">
        <v>SATURDAY</v>
      </c>
    </row>
    <row r="4782" spans="1:11" x14ac:dyDescent="0.25">
      <c r="A4782" t="str">
        <v>BIOLEGEND</v>
      </c>
      <c r="B4782">
        <v>20592</v>
      </c>
      <c r="C4782" t="str">
        <v>EED121341</v>
      </c>
      <c r="D4782" s="6">
        <v>45987</v>
      </c>
      <c r="E4782" s="6">
        <v>45993</v>
      </c>
      <c r="F4782">
        <v>696814</v>
      </c>
      <c r="G4782">
        <v>1</v>
      </c>
      <c r="H4782">
        <v>0</v>
      </c>
      <c r="I4782">
        <v>1</v>
      </c>
      <c r="J4782" t="str">
        <v>Bhopal</v>
      </c>
      <c r="K4782" t="str">
        <v>On Hold (Priyanka madam)</v>
      </c>
    </row>
    <row r="4783" spans="1:11" x14ac:dyDescent="0.25">
      <c r="A4783" t="str">
        <v>BIOLEGEND</v>
      </c>
      <c r="B4783">
        <v>92980.799999999988</v>
      </c>
      <c r="C4783" t="str">
        <v>EED121341</v>
      </c>
      <c r="D4783" s="6">
        <v>45987</v>
      </c>
      <c r="E4783" s="6">
        <v>45993</v>
      </c>
      <c r="F4783">
        <v>740809</v>
      </c>
      <c r="G4783">
        <v>1</v>
      </c>
      <c r="H4783">
        <v>1</v>
      </c>
      <c r="I4783">
        <v>0</v>
      </c>
      <c r="J4783" t="str">
        <v>Telangana</v>
      </c>
      <c r="K4783">
        <v>0</v>
      </c>
    </row>
    <row r="4784" spans="1:11" x14ac:dyDescent="0.25">
      <c r="A4784" t="str">
        <v>BIOLEGEND</v>
      </c>
      <c r="B4784">
        <v>17054.400000000001</v>
      </c>
      <c r="C4784" t="str">
        <v>EED121341</v>
      </c>
      <c r="D4784" s="6">
        <v>45987</v>
      </c>
      <c r="E4784" s="6">
        <v>45993</v>
      </c>
      <c r="F4784">
        <v>824806</v>
      </c>
      <c r="G4784">
        <v>1</v>
      </c>
      <c r="H4784">
        <v>0</v>
      </c>
      <c r="I4784">
        <v>1</v>
      </c>
      <c r="J4784" t="str">
        <v>Bhopal</v>
      </c>
      <c r="K4784" t="str">
        <v>On Hold (Priyanka madam)</v>
      </c>
    </row>
    <row r="4785" spans="1:11" x14ac:dyDescent="0.25">
      <c r="A4785" t="str">
        <v>AFFINITY</v>
      </c>
      <c r="B4785">
        <v>4400</v>
      </c>
      <c r="C4785" t="str">
        <v>251019IN-BI</v>
      </c>
      <c r="D4785" s="6">
        <v>45980</v>
      </c>
      <c r="E4785" s="6">
        <v>45994</v>
      </c>
      <c r="F4785" t="str">
        <v>BF8035</v>
      </c>
      <c r="G4785">
        <v>1</v>
      </c>
      <c r="H4785">
        <v>1</v>
      </c>
      <c r="I4785">
        <v>0</v>
      </c>
      <c r="J4785" t="str">
        <v>Kolkata</v>
      </c>
      <c r="K4785">
        <v>0</v>
      </c>
    </row>
    <row r="4786" spans="1:11" x14ac:dyDescent="0.25">
      <c r="A4786" t="str">
        <v>AFFINITY</v>
      </c>
      <c r="B4786">
        <v>4400</v>
      </c>
      <c r="C4786" t="str">
        <v>251019IN-BI</v>
      </c>
      <c r="D4786" s="6">
        <v>45980</v>
      </c>
      <c r="E4786" s="6">
        <v>45994</v>
      </c>
      <c r="F4786" t="str">
        <v>AF6433</v>
      </c>
      <c r="G4786">
        <v>1</v>
      </c>
      <c r="H4786">
        <v>1</v>
      </c>
      <c r="I4786">
        <v>0</v>
      </c>
      <c r="J4786" t="str">
        <v>Kolkata</v>
      </c>
      <c r="K4786">
        <v>0</v>
      </c>
    </row>
    <row r="4787" spans="1:11" x14ac:dyDescent="0.25">
      <c r="A4787" t="str">
        <v>AFFINITY</v>
      </c>
      <c r="B4787">
        <v>4400</v>
      </c>
      <c r="C4787" t="str">
        <v>251019IN-BI</v>
      </c>
      <c r="D4787" s="6">
        <v>45980</v>
      </c>
      <c r="E4787" s="6">
        <v>45994</v>
      </c>
      <c r="F4787" t="str">
        <v>DF3139</v>
      </c>
      <c r="G4787">
        <v>1</v>
      </c>
      <c r="H4787">
        <v>1</v>
      </c>
      <c r="I4787">
        <v>0</v>
      </c>
      <c r="J4787" t="str">
        <v>Kolkata</v>
      </c>
      <c r="K4787">
        <v>0</v>
      </c>
    </row>
    <row r="4788" spans="1:11" x14ac:dyDescent="0.25">
      <c r="A4788" t="str">
        <v>AFFINITY</v>
      </c>
      <c r="B4788">
        <v>4400</v>
      </c>
      <c r="C4788" t="str">
        <v>251019IN-BI</v>
      </c>
      <c r="D4788" s="6">
        <v>45980</v>
      </c>
      <c r="E4788" s="6">
        <v>45994</v>
      </c>
      <c r="F4788" t="str">
        <v>AF7020</v>
      </c>
      <c r="G4788">
        <v>1</v>
      </c>
      <c r="H4788">
        <v>1</v>
      </c>
      <c r="I4788">
        <v>0</v>
      </c>
      <c r="J4788" t="str">
        <v>Kolkata</v>
      </c>
      <c r="K4788">
        <v>0</v>
      </c>
    </row>
    <row r="4789" spans="1:11" x14ac:dyDescent="0.25">
      <c r="A4789" t="str">
        <v>AFFINITY</v>
      </c>
      <c r="B4789">
        <v>4400</v>
      </c>
      <c r="C4789" t="str">
        <v>251019IN-BI</v>
      </c>
      <c r="D4789" s="6">
        <v>45980</v>
      </c>
      <c r="E4789" s="6">
        <v>45994</v>
      </c>
      <c r="F4789" t="str">
        <v>DF6894</v>
      </c>
      <c r="G4789">
        <v>1</v>
      </c>
      <c r="H4789">
        <v>1</v>
      </c>
      <c r="I4789">
        <v>0</v>
      </c>
      <c r="J4789" t="str">
        <v>Kolkata</v>
      </c>
      <c r="K4789">
        <v>0</v>
      </c>
    </row>
    <row r="4790" spans="1:11" x14ac:dyDescent="0.25">
      <c r="A4790" t="str">
        <v>AFFINITY</v>
      </c>
      <c r="B4790">
        <v>4400</v>
      </c>
      <c r="C4790" t="str">
        <v>251019IN-BI</v>
      </c>
      <c r="D4790" s="6">
        <v>45980</v>
      </c>
      <c r="E4790" s="6">
        <v>45994</v>
      </c>
      <c r="F4790" t="str">
        <v>AF5189</v>
      </c>
      <c r="G4790">
        <v>1</v>
      </c>
      <c r="H4790">
        <v>1</v>
      </c>
      <c r="I4790">
        <v>0</v>
      </c>
      <c r="J4790" t="str">
        <v>Kolkata</v>
      </c>
      <c r="K4790">
        <v>0</v>
      </c>
    </row>
    <row r="4791" spans="1:11" x14ac:dyDescent="0.25">
      <c r="A4791" t="str">
        <v>TARGETMOL</v>
      </c>
      <c r="B4791">
        <v>18955.2</v>
      </c>
      <c r="C4791" t="str">
        <v>INV251203-004</v>
      </c>
      <c r="D4791" s="6">
        <v>45993</v>
      </c>
      <c r="E4791" s="6">
        <v>45996</v>
      </c>
      <c r="F4791" t="str">
        <v>TMPY-06877</v>
      </c>
      <c r="G4791">
        <v>1</v>
      </c>
      <c r="H4791">
        <v>1</v>
      </c>
      <c r="I4791">
        <v>0</v>
      </c>
      <c r="J4791" t="str">
        <v>Telangana</v>
      </c>
      <c r="K4791">
        <v>0</v>
      </c>
    </row>
    <row r="4792" spans="1:11" x14ac:dyDescent="0.25">
      <c r="A4792" t="str">
        <v>TARGETMOL</v>
      </c>
      <c r="B4792">
        <v>2112</v>
      </c>
      <c r="C4792" t="str">
        <v>INV251203-005</v>
      </c>
      <c r="D4792" s="6">
        <v>45993</v>
      </c>
      <c r="E4792" s="6">
        <v>45996</v>
      </c>
      <c r="F4792" t="str">
        <v>T3123</v>
      </c>
      <c r="G4792">
        <v>1</v>
      </c>
      <c r="H4792">
        <v>1</v>
      </c>
      <c r="I4792">
        <v>0</v>
      </c>
      <c r="J4792" t="str">
        <v>MANIPUR</v>
      </c>
      <c r="K4792">
        <v>0</v>
      </c>
    </row>
    <row r="4793" spans="1:11" x14ac:dyDescent="0.25">
      <c r="A4793" t="str">
        <v>TARGETMOL</v>
      </c>
      <c r="B4793">
        <v>1795.1999999999998</v>
      </c>
      <c r="C4793" t="str">
        <v>INV251203-005</v>
      </c>
      <c r="D4793" s="6">
        <v>45993</v>
      </c>
      <c r="E4793" s="6">
        <v>45996</v>
      </c>
      <c r="F4793" t="str">
        <v>T10765</v>
      </c>
      <c r="G4793">
        <v>1</v>
      </c>
      <c r="H4793">
        <v>1</v>
      </c>
      <c r="I4793">
        <v>0</v>
      </c>
      <c r="J4793" t="str">
        <v>DELHI</v>
      </c>
      <c r="K4793">
        <v>0</v>
      </c>
    </row>
    <row r="4794" spans="1:11" x14ac:dyDescent="0.25">
      <c r="A4794" t="str">
        <v>TARGETMOL</v>
      </c>
      <c r="B4794">
        <v>22123.200000000001</v>
      </c>
      <c r="C4794" t="str">
        <v>INV251203-006</v>
      </c>
      <c r="D4794" s="6">
        <v>45993</v>
      </c>
      <c r="E4794" s="6">
        <v>45996</v>
      </c>
      <c r="F4794" t="str">
        <v>TN2346</v>
      </c>
      <c r="G4794">
        <v>1</v>
      </c>
      <c r="H4794">
        <v>1</v>
      </c>
      <c r="I4794">
        <v>0</v>
      </c>
      <c r="J4794" t="str">
        <v>Dehradoon</v>
      </c>
      <c r="K4794">
        <v>0</v>
      </c>
    </row>
    <row r="4795" spans="1:11" x14ac:dyDescent="0.25">
      <c r="A4795" t="str">
        <v>TARGETMOL</v>
      </c>
      <c r="B4795">
        <v>4699.2</v>
      </c>
      <c r="C4795" t="str">
        <v>INV251203-006</v>
      </c>
      <c r="D4795" s="6">
        <v>45993</v>
      </c>
      <c r="E4795" s="6">
        <v>45996</v>
      </c>
      <c r="F4795" t="str">
        <v>T8526</v>
      </c>
      <c r="G4795">
        <v>1</v>
      </c>
      <c r="H4795">
        <v>1</v>
      </c>
      <c r="I4795">
        <v>0</v>
      </c>
      <c r="J4795" t="str">
        <v>Dehradoon</v>
      </c>
      <c r="K4795">
        <v>0</v>
      </c>
    </row>
    <row r="4796" spans="1:11" x14ac:dyDescent="0.25">
      <c r="A4796" t="str">
        <v>TARGETMOL</v>
      </c>
      <c r="B4796">
        <v>1742.4</v>
      </c>
      <c r="C4796" t="str">
        <v>INV251203-006</v>
      </c>
      <c r="D4796" s="6">
        <v>45993</v>
      </c>
      <c r="E4796" s="6">
        <v>45996</v>
      </c>
      <c r="F4796" t="str">
        <v>T19521</v>
      </c>
      <c r="G4796">
        <v>1</v>
      </c>
      <c r="H4796">
        <v>1</v>
      </c>
      <c r="I4796">
        <v>0</v>
      </c>
      <c r="J4796" t="str">
        <v>Dehradoon</v>
      </c>
      <c r="K4796">
        <v>0</v>
      </c>
    </row>
    <row r="4797" spans="1:11" x14ac:dyDescent="0.25">
      <c r="A4797" t="str">
        <v>TARGETMOL</v>
      </c>
      <c r="B4797">
        <v>8184</v>
      </c>
      <c r="C4797" t="str">
        <v>INV251203-006</v>
      </c>
      <c r="D4797" s="6">
        <v>45993</v>
      </c>
      <c r="E4797" s="6">
        <v>45996</v>
      </c>
      <c r="F4797" t="str">
        <v>T3726</v>
      </c>
      <c r="G4797">
        <v>1</v>
      </c>
      <c r="H4797">
        <v>1</v>
      </c>
      <c r="I4797">
        <v>0</v>
      </c>
      <c r="J4797" t="str">
        <v>Dehradoon</v>
      </c>
      <c r="K4797">
        <v>0</v>
      </c>
    </row>
    <row r="4798" spans="1:11" x14ac:dyDescent="0.25">
      <c r="A4798" t="str">
        <v>TARGETMOL</v>
      </c>
      <c r="B4798">
        <v>4329.6000000000004</v>
      </c>
      <c r="C4798" t="str">
        <v>INV251203-007</v>
      </c>
      <c r="D4798" s="6">
        <v>45993</v>
      </c>
      <c r="E4798" s="6">
        <v>45996</v>
      </c>
      <c r="F4798" t="str">
        <v>TQ0302</v>
      </c>
      <c r="G4798">
        <v>1</v>
      </c>
      <c r="H4798">
        <v>1</v>
      </c>
      <c r="I4798">
        <v>0</v>
      </c>
      <c r="J4798" t="str">
        <v>Gujrat</v>
      </c>
      <c r="K4798">
        <v>0</v>
      </c>
    </row>
    <row r="4799" spans="1:11" x14ac:dyDescent="0.25">
      <c r="A4799" t="str">
        <v>TARGETMOL</v>
      </c>
      <c r="B4799">
        <v>2851.2</v>
      </c>
      <c r="C4799" t="str">
        <v>INV251203-007</v>
      </c>
      <c r="D4799" s="6">
        <v>45993</v>
      </c>
      <c r="E4799" s="6">
        <v>45996</v>
      </c>
      <c r="F4799" t="str">
        <v>T20845</v>
      </c>
      <c r="G4799">
        <v>1</v>
      </c>
      <c r="H4799">
        <v>1</v>
      </c>
      <c r="I4799">
        <v>0</v>
      </c>
      <c r="J4799" t="str">
        <v>Delhi</v>
      </c>
      <c r="K4799">
        <v>0</v>
      </c>
    </row>
    <row r="4800" spans="1:11" x14ac:dyDescent="0.25">
      <c r="A4800" t="str">
        <v>BIOXCELL</v>
      </c>
      <c r="B4800">
        <v>66528</v>
      </c>
      <c r="C4800">
        <v>182590</v>
      </c>
      <c r="D4800" s="6">
        <v>45992</v>
      </c>
      <c r="E4800" s="6">
        <v>45996</v>
      </c>
      <c r="F4800" t="str">
        <v>BE0241</v>
      </c>
      <c r="G4800">
        <v>2</v>
      </c>
      <c r="H4800">
        <v>2</v>
      </c>
      <c r="I4800">
        <v>0</v>
      </c>
      <c r="J4800" t="str">
        <v>Kolkata</v>
      </c>
      <c r="K4800">
        <v>0</v>
      </c>
    </row>
    <row r="4801" spans="1:11" x14ac:dyDescent="0.25">
      <c r="A4801" t="str">
        <v>BIOXCELL</v>
      </c>
      <c r="B4801">
        <v>167640</v>
      </c>
      <c r="C4801">
        <v>182590</v>
      </c>
      <c r="D4801" s="6">
        <v>45992</v>
      </c>
      <c r="E4801" s="6">
        <v>45996</v>
      </c>
      <c r="F4801" t="str">
        <v>BE0379</v>
      </c>
      <c r="G4801">
        <v>1</v>
      </c>
      <c r="H4801">
        <v>1</v>
      </c>
      <c r="I4801">
        <v>0</v>
      </c>
      <c r="J4801" t="str">
        <v>Banglore</v>
      </c>
      <c r="K4801">
        <v>0</v>
      </c>
    </row>
    <row r="4802" spans="1:11" x14ac:dyDescent="0.25">
      <c r="A4802" t="str">
        <v>BIOXCELL</v>
      </c>
      <c r="B4802">
        <v>167640</v>
      </c>
      <c r="C4802">
        <v>182590</v>
      </c>
      <c r="D4802" s="6">
        <v>45992</v>
      </c>
      <c r="E4802" s="6">
        <v>45996</v>
      </c>
      <c r="F4802" t="str">
        <v>BE0089</v>
      </c>
      <c r="G4802">
        <v>1</v>
      </c>
      <c r="H4802">
        <v>1</v>
      </c>
      <c r="I4802">
        <v>0</v>
      </c>
      <c r="J4802" t="str">
        <v>Banglore</v>
      </c>
      <c r="K4802">
        <v>0</v>
      </c>
    </row>
    <row r="4803" spans="1:11" x14ac:dyDescent="0.25">
      <c r="A4803" t="str">
        <v>BETHYL</v>
      </c>
      <c r="B4803">
        <v>9671.2000000000007</v>
      </c>
      <c r="C4803">
        <v>90234842</v>
      </c>
      <c r="D4803" s="6">
        <v>45996</v>
      </c>
      <c r="E4803" s="6">
        <v>45999</v>
      </c>
      <c r="F4803" t="str">
        <v>A140-118B</v>
      </c>
      <c r="G4803">
        <v>1</v>
      </c>
      <c r="H4803">
        <v>1</v>
      </c>
      <c r="I4803">
        <v>0</v>
      </c>
      <c r="J4803" t="str">
        <v>BANGALORE</v>
      </c>
      <c r="K4803">
        <v>0</v>
      </c>
    </row>
    <row r="4804" spans="1:11" x14ac:dyDescent="0.25">
      <c r="A4804" t="str">
        <v>BETHYL</v>
      </c>
      <c r="B4804">
        <v>11580.8</v>
      </c>
      <c r="C4804">
        <v>90234843</v>
      </c>
      <c r="D4804" s="6">
        <v>45996</v>
      </c>
      <c r="E4804" s="6">
        <v>45999</v>
      </c>
      <c r="F4804" t="str">
        <v>A10-126</v>
      </c>
      <c r="G4804">
        <v>2</v>
      </c>
      <c r="H4804">
        <v>2</v>
      </c>
      <c r="I4804">
        <v>0</v>
      </c>
      <c r="J4804" t="str">
        <v>Banglore</v>
      </c>
      <c r="K4804">
        <v>0</v>
      </c>
    </row>
    <row r="4805" spans="1:11" x14ac:dyDescent="0.25">
      <c r="A4805" t="str">
        <v>BETHYL</v>
      </c>
      <c r="B4805">
        <v>28582.400000000001</v>
      </c>
      <c r="C4805">
        <v>90234841</v>
      </c>
      <c r="D4805" s="6">
        <v>45996</v>
      </c>
      <c r="E4805" s="6">
        <v>45999</v>
      </c>
      <c r="F4805" t="str">
        <v>A300-856A</v>
      </c>
      <c r="G4805">
        <v>1</v>
      </c>
      <c r="H4805">
        <v>1</v>
      </c>
      <c r="I4805">
        <v>0</v>
      </c>
      <c r="J4805" t="str">
        <v>Banglore</v>
      </c>
      <c r="K4805">
        <v>0</v>
      </c>
    </row>
    <row r="4806" spans="1:11" x14ac:dyDescent="0.25">
      <c r="A4806" t="str">
        <v>BETHYL</v>
      </c>
      <c r="B4806">
        <v>8069.6</v>
      </c>
      <c r="C4806">
        <v>90234844</v>
      </c>
      <c r="D4806" s="6">
        <v>45996</v>
      </c>
      <c r="E4806" s="6">
        <v>45999</v>
      </c>
      <c r="F4806" t="str">
        <v>A301-862A-T</v>
      </c>
      <c r="G4806">
        <v>1</v>
      </c>
      <c r="H4806">
        <v>0</v>
      </c>
      <c r="I4806">
        <v>1</v>
      </c>
      <c r="J4806" t="str">
        <v>STOCK</v>
      </c>
      <c r="K4806" t="str">
        <v>Stock</v>
      </c>
    </row>
    <row r="4807" spans="1:11" x14ac:dyDescent="0.25">
      <c r="A4807" t="str">
        <v>Dharmacon</v>
      </c>
      <c r="B4807">
        <v>32912</v>
      </c>
      <c r="C4807" t="str">
        <v>O120425IN3333372G</v>
      </c>
      <c r="D4807" s="6">
        <v>45995</v>
      </c>
      <c r="E4807" s="6">
        <v>46000</v>
      </c>
      <c r="F4807" t="str">
        <v>L-018267-02-0005</v>
      </c>
      <c r="G4807">
        <v>1</v>
      </c>
      <c r="H4807">
        <v>1</v>
      </c>
      <c r="I4807">
        <v>0</v>
      </c>
      <c r="J4807" t="str">
        <v>Delhi</v>
      </c>
      <c r="K4807">
        <v>0</v>
      </c>
    </row>
    <row r="4808" spans="1:11" x14ac:dyDescent="0.25">
      <c r="A4808" t="str">
        <v>Dharmacon</v>
      </c>
      <c r="B4808">
        <v>32912</v>
      </c>
      <c r="C4808" t="str">
        <v>O120425IN3333372G</v>
      </c>
      <c r="D4808" s="6">
        <v>45995</v>
      </c>
      <c r="E4808" s="6">
        <v>46000</v>
      </c>
      <c r="F4808" t="str">
        <v>L-019068-01-0005</v>
      </c>
      <c r="G4808">
        <v>1</v>
      </c>
      <c r="H4808">
        <v>1</v>
      </c>
      <c r="I4808">
        <v>0</v>
      </c>
      <c r="J4808" t="str">
        <v>Banglore</v>
      </c>
      <c r="K4808">
        <v>0</v>
      </c>
    </row>
    <row r="4809" spans="1:11" x14ac:dyDescent="0.25">
      <c r="A4809" t="str">
        <v>Dharmacon</v>
      </c>
      <c r="B4809">
        <v>15312</v>
      </c>
      <c r="C4809" t="str">
        <v>O120425IN3333372G</v>
      </c>
      <c r="D4809" s="6">
        <v>45995</v>
      </c>
      <c r="E4809" s="6">
        <v>46000</v>
      </c>
      <c r="F4809" t="str">
        <v>D-064838-02-0005</v>
      </c>
      <c r="G4809">
        <v>1</v>
      </c>
      <c r="H4809">
        <v>1</v>
      </c>
      <c r="I4809">
        <v>0</v>
      </c>
      <c r="J4809" t="str">
        <v>Lucknow</v>
      </c>
      <c r="K4809">
        <v>0</v>
      </c>
    </row>
    <row r="4810" spans="1:11" x14ac:dyDescent="0.25">
      <c r="A4810" t="str">
        <v>Dharmacon</v>
      </c>
      <c r="B4810">
        <v>27456</v>
      </c>
      <c r="C4810" t="str">
        <v>O120425IN3333372G</v>
      </c>
      <c r="D4810" s="6">
        <v>45995</v>
      </c>
      <c r="E4810" s="6">
        <v>46000</v>
      </c>
      <c r="F4810" t="str">
        <v>R-030589-00-0005</v>
      </c>
      <c r="G4810">
        <v>1</v>
      </c>
      <c r="H4810">
        <v>1</v>
      </c>
      <c r="I4810">
        <v>0</v>
      </c>
      <c r="J4810" t="str">
        <v>Faridabad</v>
      </c>
      <c r="K4810">
        <v>0</v>
      </c>
    </row>
    <row r="4811" spans="1:11" x14ac:dyDescent="0.25">
      <c r="A4811" t="str">
        <v>Dharmacon</v>
      </c>
      <c r="B4811">
        <v>32912</v>
      </c>
      <c r="C4811" t="str">
        <v>O120425IN3333372G</v>
      </c>
      <c r="D4811" s="6">
        <v>45995</v>
      </c>
      <c r="E4811" s="6">
        <v>46000</v>
      </c>
      <c r="F4811" t="str">
        <v>L-013828-02-0005</v>
      </c>
      <c r="G4811">
        <v>1</v>
      </c>
      <c r="H4811">
        <v>1</v>
      </c>
      <c r="I4811">
        <v>0</v>
      </c>
      <c r="J4811" t="str">
        <v>Faridabad</v>
      </c>
      <c r="K4811">
        <v>0</v>
      </c>
    </row>
    <row r="4812" spans="1:11" x14ac:dyDescent="0.25">
      <c r="A4812" t="str">
        <v>Dharmacon</v>
      </c>
      <c r="B4812">
        <v>32912</v>
      </c>
      <c r="C4812" t="str">
        <v>O120425IN3333372G</v>
      </c>
      <c r="D4812" s="6">
        <v>45995</v>
      </c>
      <c r="E4812" s="6">
        <v>46000</v>
      </c>
      <c r="F4812" t="str">
        <v>L-008630-00-0005</v>
      </c>
      <c r="G4812">
        <v>1</v>
      </c>
      <c r="H4812">
        <v>1</v>
      </c>
      <c r="I4812">
        <v>0</v>
      </c>
      <c r="J4812" t="str">
        <v>Faridabad</v>
      </c>
      <c r="K4812">
        <v>0</v>
      </c>
    </row>
    <row r="4813" spans="1:11" x14ac:dyDescent="0.25">
      <c r="A4813" t="str">
        <v>Dharmacon</v>
      </c>
      <c r="B4813">
        <v>13904</v>
      </c>
      <c r="C4813" t="str">
        <v>O120425IN3333372G</v>
      </c>
      <c r="D4813" s="6">
        <v>45995</v>
      </c>
      <c r="E4813" s="6">
        <v>46000</v>
      </c>
      <c r="F4813" t="str">
        <v>D-001810-01-05</v>
      </c>
      <c r="G4813">
        <v>1</v>
      </c>
      <c r="H4813">
        <v>1</v>
      </c>
      <c r="I4813">
        <v>0</v>
      </c>
      <c r="J4813" t="str">
        <v>Mumbai</v>
      </c>
      <c r="K4813">
        <v>0</v>
      </c>
    </row>
    <row r="4814" spans="1:11" x14ac:dyDescent="0.25">
      <c r="A4814" t="str">
        <v>Dharmacon</v>
      </c>
      <c r="B4814">
        <v>15312</v>
      </c>
      <c r="C4814" t="str">
        <v>O120425IN3333372G</v>
      </c>
      <c r="D4814" s="6">
        <v>45995</v>
      </c>
      <c r="E4814" s="6">
        <v>46000</v>
      </c>
      <c r="F4814" t="str">
        <v>D-011025-01-0005</v>
      </c>
      <c r="G4814">
        <v>1</v>
      </c>
      <c r="H4814">
        <v>0</v>
      </c>
      <c r="I4814">
        <v>1</v>
      </c>
      <c r="J4814" t="str">
        <v>DELHI</v>
      </c>
      <c r="K4814" t="str">
        <v>Priyanka Madam</v>
      </c>
    </row>
    <row r="4815" spans="1:11" x14ac:dyDescent="0.25">
      <c r="A4815" t="str">
        <v>Dharmacon</v>
      </c>
      <c r="B4815">
        <v>9504</v>
      </c>
      <c r="C4815" t="str">
        <v>O120425IN3333372G</v>
      </c>
      <c r="D4815" s="6">
        <v>45995</v>
      </c>
      <c r="E4815" s="6">
        <v>46000</v>
      </c>
      <c r="F4815" t="str">
        <v>D-001140-01-05</v>
      </c>
      <c r="G4815">
        <v>1</v>
      </c>
      <c r="H4815">
        <v>0</v>
      </c>
      <c r="I4815">
        <v>1</v>
      </c>
      <c r="J4815" t="str">
        <v>DELHI</v>
      </c>
      <c r="K4815" t="str">
        <v>Priyanka Madam</v>
      </c>
    </row>
    <row r="4816" spans="1:11" x14ac:dyDescent="0.25">
      <c r="A4816" t="str">
        <v>Dharmacon</v>
      </c>
      <c r="B4816">
        <v>64328</v>
      </c>
      <c r="C4816" t="str">
        <v>O120425IN3333372G</v>
      </c>
      <c r="D4816" s="6">
        <v>45995</v>
      </c>
      <c r="E4816" s="6">
        <v>46000</v>
      </c>
      <c r="F4816" t="str">
        <v>L-003935-00-0020</v>
      </c>
      <c r="G4816">
        <v>1</v>
      </c>
      <c r="H4816">
        <v>1</v>
      </c>
      <c r="I4816">
        <v>0</v>
      </c>
      <c r="J4816" t="str">
        <v>BANGALORE</v>
      </c>
      <c r="K4816">
        <v>0</v>
      </c>
    </row>
    <row r="4817" spans="1:11" x14ac:dyDescent="0.25">
      <c r="A4817" t="str">
        <v>Dharmacon</v>
      </c>
      <c r="B4817">
        <v>64328</v>
      </c>
      <c r="C4817" t="str">
        <v>O120425IN3333372G</v>
      </c>
      <c r="D4817" s="6">
        <v>45995</v>
      </c>
      <c r="E4817" s="6">
        <v>46000</v>
      </c>
      <c r="F4817" t="str">
        <v>L-065359-01-0020</v>
      </c>
      <c r="G4817">
        <v>1</v>
      </c>
      <c r="H4817">
        <v>1</v>
      </c>
      <c r="I4817">
        <v>0</v>
      </c>
      <c r="J4817" t="str">
        <v>BANGALORE</v>
      </c>
      <c r="K4817">
        <v>0</v>
      </c>
    </row>
    <row r="4818" spans="1:11" x14ac:dyDescent="0.25">
      <c r="A4818" t="str">
        <v>Dharmacon</v>
      </c>
      <c r="B4818">
        <v>64328</v>
      </c>
      <c r="C4818" t="str">
        <v>O120425IN3333372G</v>
      </c>
      <c r="D4818" s="6">
        <v>45995</v>
      </c>
      <c r="E4818" s="6">
        <v>46000</v>
      </c>
      <c r="F4818" t="str">
        <v>L-003544-00-0020</v>
      </c>
      <c r="G4818">
        <v>1</v>
      </c>
      <c r="H4818">
        <v>1</v>
      </c>
      <c r="I4818">
        <v>0</v>
      </c>
      <c r="J4818" t="str">
        <v>BANGALORE</v>
      </c>
      <c r="K4818">
        <v>0</v>
      </c>
    </row>
    <row r="4819" spans="1:11" x14ac:dyDescent="0.25">
      <c r="A4819" t="str">
        <v>Dharmacon</v>
      </c>
      <c r="B4819">
        <v>64328</v>
      </c>
      <c r="C4819" t="str">
        <v>O120425IN3333372G</v>
      </c>
      <c r="D4819" s="6">
        <v>45995</v>
      </c>
      <c r="E4819" s="6">
        <v>46000</v>
      </c>
      <c r="F4819" t="str">
        <v>L-040794-01-0020</v>
      </c>
      <c r="G4819">
        <v>1</v>
      </c>
      <c r="H4819">
        <v>1</v>
      </c>
      <c r="I4819">
        <v>0</v>
      </c>
      <c r="J4819" t="str">
        <v>BANGALORE</v>
      </c>
      <c r="K4819">
        <v>0</v>
      </c>
    </row>
    <row r="4820" spans="1:11" x14ac:dyDescent="0.25">
      <c r="A4820" t="str">
        <v>Dharmacon</v>
      </c>
      <c r="B4820">
        <v>32912</v>
      </c>
      <c r="C4820" t="str">
        <v>O120425IN3333372G</v>
      </c>
      <c r="D4820" s="6">
        <v>45995</v>
      </c>
      <c r="E4820" s="6">
        <v>46000</v>
      </c>
      <c r="F4820" t="str">
        <v>L-012453-00-0005</v>
      </c>
      <c r="G4820">
        <v>1</v>
      </c>
      <c r="H4820">
        <v>1</v>
      </c>
      <c r="I4820">
        <v>0</v>
      </c>
      <c r="J4820" t="str">
        <v>Kolkata</v>
      </c>
      <c r="K4820">
        <v>0</v>
      </c>
    </row>
    <row r="4821" spans="1:11" x14ac:dyDescent="0.25">
      <c r="A4821" t="str">
        <v>Dharmacon</v>
      </c>
      <c r="B4821">
        <v>32912</v>
      </c>
      <c r="C4821" t="str">
        <v>O120425IN3333372G</v>
      </c>
      <c r="D4821" s="6">
        <v>45995</v>
      </c>
      <c r="E4821" s="6">
        <v>46000</v>
      </c>
      <c r="F4821" t="str">
        <v>L-003282-02-0005</v>
      </c>
      <c r="G4821">
        <v>1</v>
      </c>
      <c r="H4821">
        <v>1</v>
      </c>
      <c r="I4821">
        <v>0</v>
      </c>
      <c r="J4821" t="str">
        <v>Banglore</v>
      </c>
      <c r="K4821">
        <v>0</v>
      </c>
    </row>
    <row r="4822" spans="1:11" x14ac:dyDescent="0.25">
      <c r="A4822" t="str">
        <v>Dharmacon</v>
      </c>
      <c r="B4822">
        <v>32912</v>
      </c>
      <c r="C4822" t="str">
        <v>O120425IN3333372G</v>
      </c>
      <c r="D4822" s="6">
        <v>45995</v>
      </c>
      <c r="E4822" s="6">
        <v>46000</v>
      </c>
      <c r="F4822" t="str">
        <v>L-009101-00-0005</v>
      </c>
      <c r="G4822">
        <v>1</v>
      </c>
      <c r="H4822">
        <v>0</v>
      </c>
      <c r="I4822">
        <v>1</v>
      </c>
      <c r="J4822" t="str">
        <v>Kalyani</v>
      </c>
      <c r="K4822" t="str">
        <v>pending purchase order</v>
      </c>
    </row>
    <row r="4823" spans="1:11" x14ac:dyDescent="0.25">
      <c r="A4823" t="str">
        <v>Dharmacon</v>
      </c>
      <c r="B4823">
        <v>5456</v>
      </c>
      <c r="C4823" t="str">
        <v>O120425IN3333372G</v>
      </c>
      <c r="D4823" s="6">
        <v>45995</v>
      </c>
      <c r="E4823" s="6">
        <v>46000</v>
      </c>
      <c r="F4823" t="str">
        <v>YSC4515-202487662</v>
      </c>
      <c r="G4823">
        <v>1</v>
      </c>
      <c r="H4823">
        <v>1</v>
      </c>
      <c r="I4823">
        <v>0</v>
      </c>
      <c r="J4823" t="str">
        <v>DELHI</v>
      </c>
      <c r="K4823">
        <v>0</v>
      </c>
    </row>
    <row r="4824" spans="1:11" x14ac:dyDescent="0.25">
      <c r="A4824" t="str">
        <v>Dharmacon</v>
      </c>
      <c r="B4824">
        <v>5456</v>
      </c>
      <c r="C4824" t="str">
        <v>O120425IN3333372G</v>
      </c>
      <c r="D4824" s="6">
        <v>45995</v>
      </c>
      <c r="E4824" s="6">
        <v>46000</v>
      </c>
      <c r="F4824" t="str">
        <v>YSC1073-213591488</v>
      </c>
      <c r="G4824">
        <v>1</v>
      </c>
      <c r="H4824">
        <v>1</v>
      </c>
      <c r="I4824">
        <v>0</v>
      </c>
      <c r="J4824" t="str">
        <v>DELHI</v>
      </c>
      <c r="K4824">
        <v>0</v>
      </c>
    </row>
    <row r="4825" spans="1:11" x14ac:dyDescent="0.25">
      <c r="A4825" t="str">
        <v>Dharmacon</v>
      </c>
      <c r="B4825">
        <v>27368</v>
      </c>
      <c r="C4825" t="str">
        <v>O120425IN3333372G</v>
      </c>
      <c r="D4825" s="6">
        <v>45995</v>
      </c>
      <c r="E4825" s="6">
        <v>46000</v>
      </c>
      <c r="F4825" t="str">
        <v>VSC11714</v>
      </c>
      <c r="G4825">
        <v>1</v>
      </c>
      <c r="H4825">
        <v>1</v>
      </c>
      <c r="I4825">
        <v>0</v>
      </c>
      <c r="J4825" t="str">
        <v>Delhi</v>
      </c>
      <c r="K4825">
        <v>0</v>
      </c>
    </row>
    <row r="4826" spans="1:11" x14ac:dyDescent="0.25">
      <c r="A4826" t="str">
        <v>Dharmacon</v>
      </c>
      <c r="B4826">
        <v>6336</v>
      </c>
      <c r="C4826" t="str">
        <v>O120425IN3333372G</v>
      </c>
      <c r="D4826" s="6">
        <v>45995</v>
      </c>
      <c r="E4826" s="6">
        <v>46000</v>
      </c>
      <c r="F4826" t="str">
        <v>OEC4987-213605766</v>
      </c>
      <c r="G4826">
        <v>1</v>
      </c>
      <c r="H4826">
        <v>0</v>
      </c>
      <c r="I4826">
        <v>1</v>
      </c>
      <c r="J4826" t="str">
        <v>Kharagpur</v>
      </c>
      <c r="K4826" t="str">
        <v>Non Gem Certificate Required</v>
      </c>
    </row>
    <row r="4827" spans="1:11" x14ac:dyDescent="0.25">
      <c r="A4827" t="str">
        <v>Dharmacon</v>
      </c>
      <c r="B4827">
        <v>6336</v>
      </c>
      <c r="C4827" t="str">
        <v>O120425IN3333372G</v>
      </c>
      <c r="D4827" s="6">
        <v>45995</v>
      </c>
      <c r="E4827" s="6">
        <v>46000</v>
      </c>
      <c r="F4827" t="str">
        <v>OEC4987-213605767</v>
      </c>
      <c r="G4827">
        <v>1</v>
      </c>
      <c r="H4827">
        <v>0</v>
      </c>
      <c r="I4827">
        <v>1</v>
      </c>
      <c r="J4827" t="str">
        <v>Kharagpur</v>
      </c>
      <c r="K4827" t="str">
        <v>Non Gem Certificate Required</v>
      </c>
    </row>
    <row r="4828" spans="1:11" x14ac:dyDescent="0.25">
      <c r="A4828" t="str">
        <v>Dharmacon</v>
      </c>
      <c r="B4828">
        <v>6336</v>
      </c>
      <c r="C4828" t="str">
        <v>O120425IN3333372G</v>
      </c>
      <c r="D4828" s="6">
        <v>45995</v>
      </c>
      <c r="E4828" s="6">
        <v>46000</v>
      </c>
      <c r="F4828" t="str">
        <v>OEC4987-200826507</v>
      </c>
      <c r="G4828">
        <v>1</v>
      </c>
      <c r="H4828">
        <v>0</v>
      </c>
      <c r="I4828">
        <v>1</v>
      </c>
      <c r="J4828" t="str">
        <v>Kharagpur</v>
      </c>
      <c r="K4828" t="str">
        <v>Non Gem Certificate Required</v>
      </c>
    </row>
    <row r="4829" spans="1:11" x14ac:dyDescent="0.25">
      <c r="A4829" t="str">
        <v>Dharmacon</v>
      </c>
      <c r="B4829">
        <v>16984</v>
      </c>
      <c r="C4829" t="str">
        <v>O120425IN3333372G</v>
      </c>
      <c r="D4829" s="6">
        <v>45995</v>
      </c>
      <c r="E4829" s="6">
        <v>46000</v>
      </c>
      <c r="F4829" t="str">
        <v>SB-P-LV-101-10</v>
      </c>
      <c r="G4829">
        <v>1</v>
      </c>
      <c r="H4829">
        <v>1</v>
      </c>
      <c r="I4829">
        <v>0</v>
      </c>
      <c r="J4829" t="str">
        <v>Lucknow</v>
      </c>
      <c r="K4829">
        <v>0</v>
      </c>
    </row>
    <row r="4830" spans="1:11" x14ac:dyDescent="0.25">
      <c r="A4830" t="str">
        <v>Dharmacon</v>
      </c>
      <c r="B4830">
        <v>63800</v>
      </c>
      <c r="C4830" t="str">
        <v>O120425IN3333372G</v>
      </c>
      <c r="D4830" s="6">
        <v>45995</v>
      </c>
      <c r="E4830" s="6">
        <v>46000</v>
      </c>
      <c r="F4830" t="str">
        <v>SB-P-LV-101-12</v>
      </c>
      <c r="G4830">
        <v>1</v>
      </c>
      <c r="H4830">
        <v>1</v>
      </c>
      <c r="I4830">
        <v>0</v>
      </c>
      <c r="J4830" t="str">
        <v>Chennai</v>
      </c>
      <c r="K4830">
        <v>0</v>
      </c>
    </row>
    <row r="4831" spans="1:11" x14ac:dyDescent="0.25">
      <c r="A4831" t="str">
        <v>Dharmacon</v>
      </c>
      <c r="B4831">
        <v>7128</v>
      </c>
      <c r="C4831" t="str">
        <v>O120425IN3333372G</v>
      </c>
      <c r="D4831" s="6">
        <v>45995</v>
      </c>
      <c r="E4831" s="6">
        <v>46000</v>
      </c>
      <c r="F4831" t="str">
        <v>T-2001-01</v>
      </c>
      <c r="G4831">
        <v>1</v>
      </c>
      <c r="H4831">
        <v>1</v>
      </c>
      <c r="I4831">
        <v>0</v>
      </c>
      <c r="J4831" t="str">
        <v>Delhi</v>
      </c>
      <c r="K4831">
        <v>0</v>
      </c>
    </row>
    <row r="4832" spans="1:11" x14ac:dyDescent="0.25">
      <c r="A4832" t="str">
        <v>BPS</v>
      </c>
      <c r="B4832">
        <v>11088</v>
      </c>
      <c r="C4832" t="str">
        <v>INV8938</v>
      </c>
      <c r="D4832" s="6">
        <v>45996</v>
      </c>
      <c r="E4832" s="6">
        <v>46000</v>
      </c>
      <c r="F4832">
        <v>52408</v>
      </c>
      <c r="G4832">
        <v>1</v>
      </c>
      <c r="H4832">
        <v>1</v>
      </c>
      <c r="I4832">
        <v>0</v>
      </c>
      <c r="J4832" t="str">
        <v>Kolkata</v>
      </c>
      <c r="K4832">
        <v>0</v>
      </c>
    </row>
    <row r="4833" spans="1:11" x14ac:dyDescent="0.25">
      <c r="A4833" t="str">
        <v>BPS</v>
      </c>
      <c r="B4833">
        <v>11088</v>
      </c>
      <c r="C4833" t="str">
        <v>INV8938</v>
      </c>
      <c r="D4833" s="6">
        <v>45996</v>
      </c>
      <c r="E4833" s="6">
        <v>46000</v>
      </c>
      <c r="F4833">
        <v>52409</v>
      </c>
      <c r="G4833">
        <v>1</v>
      </c>
      <c r="H4833">
        <v>1</v>
      </c>
      <c r="I4833">
        <v>0</v>
      </c>
      <c r="J4833" t="str">
        <v>Kolkata</v>
      </c>
      <c r="K4833">
        <v>0</v>
      </c>
    </row>
    <row r="4834" spans="1:11" x14ac:dyDescent="0.25">
      <c r="A4834" t="str">
        <v>BPS</v>
      </c>
      <c r="B4834">
        <v>11088</v>
      </c>
      <c r="C4834" t="str">
        <v>INV8938</v>
      </c>
      <c r="D4834" s="6">
        <v>45996</v>
      </c>
      <c r="E4834" s="6">
        <v>46000</v>
      </c>
      <c r="F4834">
        <v>52407</v>
      </c>
      <c r="G4834">
        <v>1</v>
      </c>
      <c r="H4834">
        <v>1</v>
      </c>
      <c r="I4834">
        <v>0</v>
      </c>
      <c r="J4834" t="str">
        <v>Kolkata</v>
      </c>
      <c r="K4834">
        <v>0</v>
      </c>
    </row>
    <row r="4835" spans="1:11" x14ac:dyDescent="0.25">
      <c r="A4835" t="str">
        <v>BPS</v>
      </c>
      <c r="B4835">
        <v>11088</v>
      </c>
      <c r="C4835" t="str">
        <v>INV8938</v>
      </c>
      <c r="D4835" s="6">
        <v>45996</v>
      </c>
      <c r="E4835" s="6">
        <v>46000</v>
      </c>
      <c r="F4835">
        <v>52301</v>
      </c>
      <c r="G4835">
        <v>1</v>
      </c>
      <c r="H4835">
        <v>1</v>
      </c>
      <c r="I4835">
        <v>0</v>
      </c>
      <c r="J4835" t="str">
        <v>Kolkata</v>
      </c>
      <c r="K4835">
        <v>0</v>
      </c>
    </row>
    <row r="4836" spans="1:11" x14ac:dyDescent="0.25">
      <c r="A4836" t="str">
        <v>BPS</v>
      </c>
      <c r="B4836">
        <v>41580</v>
      </c>
      <c r="C4836" t="str">
        <v>INV8938</v>
      </c>
      <c r="D4836" s="6">
        <v>45996</v>
      </c>
      <c r="E4836" s="6">
        <v>46000</v>
      </c>
      <c r="F4836">
        <v>79315</v>
      </c>
      <c r="G4836">
        <v>2</v>
      </c>
      <c r="H4836">
        <v>2</v>
      </c>
      <c r="I4836">
        <v>0</v>
      </c>
      <c r="J4836" t="str">
        <v>Kolkata</v>
      </c>
      <c r="K4836">
        <v>0</v>
      </c>
    </row>
    <row r="4837" spans="1:11" x14ac:dyDescent="0.25">
      <c r="A4837" t="str">
        <v>BPS</v>
      </c>
      <c r="B4837">
        <v>39820</v>
      </c>
      <c r="C4837" t="str">
        <v>INV8938</v>
      </c>
      <c r="D4837" s="6">
        <v>45996</v>
      </c>
      <c r="E4837" s="6">
        <v>46000</v>
      </c>
      <c r="F4837">
        <v>79282</v>
      </c>
      <c r="G4837">
        <v>2</v>
      </c>
      <c r="H4837">
        <v>2</v>
      </c>
      <c r="I4837">
        <v>0</v>
      </c>
      <c r="J4837" t="str">
        <v>Kolkata</v>
      </c>
      <c r="K4837">
        <v>0</v>
      </c>
    </row>
    <row r="4838" spans="1:11" x14ac:dyDescent="0.25">
      <c r="A4838" t="str">
        <v>BPS</v>
      </c>
      <c r="B4838">
        <v>43824</v>
      </c>
      <c r="C4838" t="str">
        <v>INV8938</v>
      </c>
      <c r="D4838" s="6">
        <v>45996</v>
      </c>
      <c r="E4838" s="6">
        <v>46000</v>
      </c>
      <c r="F4838">
        <v>72053</v>
      </c>
      <c r="G4838">
        <v>1</v>
      </c>
      <c r="H4838">
        <v>1</v>
      </c>
      <c r="I4838">
        <v>0</v>
      </c>
      <c r="J4838" t="str">
        <v>JAIPUR</v>
      </c>
      <c r="K4838">
        <v>0</v>
      </c>
    </row>
    <row r="4839" spans="1:11" x14ac:dyDescent="0.25">
      <c r="A4839" t="str">
        <v>BPS</v>
      </c>
      <c r="B4839">
        <v>27280</v>
      </c>
      <c r="C4839" t="str">
        <v>INV8938</v>
      </c>
      <c r="D4839" s="6">
        <v>45996</v>
      </c>
      <c r="E4839" s="6">
        <v>46000</v>
      </c>
      <c r="F4839" t="str">
        <v>27614-2</v>
      </c>
      <c r="G4839">
        <v>1</v>
      </c>
      <c r="H4839">
        <v>1</v>
      </c>
      <c r="I4839">
        <v>0</v>
      </c>
      <c r="J4839" t="str">
        <v>JAIPUR</v>
      </c>
      <c r="K4839">
        <v>0</v>
      </c>
    </row>
    <row r="4840" spans="1:11" x14ac:dyDescent="0.25">
      <c r="A4840" t="str">
        <v>BPS</v>
      </c>
      <c r="B4840">
        <v>105336</v>
      </c>
      <c r="C4840" t="str">
        <v>INV8938</v>
      </c>
      <c r="D4840" s="6">
        <v>45996</v>
      </c>
      <c r="E4840" s="6">
        <v>46000</v>
      </c>
      <c r="F4840">
        <v>60619</v>
      </c>
      <c r="G4840">
        <v>1</v>
      </c>
      <c r="H4840">
        <v>1</v>
      </c>
      <c r="I4840">
        <v>0</v>
      </c>
      <c r="J4840" t="str">
        <v>Lucknow</v>
      </c>
      <c r="K4840">
        <v>0</v>
      </c>
    </row>
    <row r="4841" spans="1:11" x14ac:dyDescent="0.25">
      <c r="A4841" t="str">
        <v>BIOXCELL</v>
      </c>
      <c r="B4841">
        <v>119856</v>
      </c>
      <c r="C4841">
        <v>182819</v>
      </c>
      <c r="D4841" s="6">
        <v>45996</v>
      </c>
      <c r="E4841" s="6">
        <v>46000</v>
      </c>
      <c r="F4841" t="str">
        <v>BE0146</v>
      </c>
      <c r="G4841">
        <v>1</v>
      </c>
      <c r="H4841">
        <v>1</v>
      </c>
      <c r="I4841">
        <v>0</v>
      </c>
      <c r="J4841" t="str">
        <v>Hyderabad</v>
      </c>
      <c r="K4841">
        <v>0</v>
      </c>
    </row>
    <row r="4842" spans="1:11" x14ac:dyDescent="0.25">
      <c r="A4842" t="str">
        <v>BIOXCELL</v>
      </c>
      <c r="B4842">
        <v>111355.20000000001</v>
      </c>
      <c r="C4842">
        <v>182819</v>
      </c>
      <c r="D4842" s="6">
        <v>45996</v>
      </c>
      <c r="E4842" s="6">
        <v>46000</v>
      </c>
      <c r="F4842" t="str">
        <v>BE0024</v>
      </c>
      <c r="G4842">
        <v>1</v>
      </c>
      <c r="H4842">
        <v>1</v>
      </c>
      <c r="I4842">
        <v>0</v>
      </c>
      <c r="J4842" t="str">
        <v>Hyderabad</v>
      </c>
      <c r="K4842">
        <v>0</v>
      </c>
    </row>
    <row r="4843" spans="1:11" x14ac:dyDescent="0.25">
      <c r="A4843" t="str">
        <v>BIOXCELL</v>
      </c>
      <c r="B4843">
        <v>33264</v>
      </c>
      <c r="C4843">
        <v>182819</v>
      </c>
      <c r="D4843" s="6">
        <v>45996</v>
      </c>
      <c r="E4843" s="6">
        <v>46000</v>
      </c>
      <c r="F4843" t="str">
        <v>BE0024</v>
      </c>
      <c r="G4843">
        <v>1</v>
      </c>
      <c r="H4843">
        <v>1</v>
      </c>
      <c r="I4843">
        <v>0</v>
      </c>
      <c r="J4843" t="str">
        <v>Hyderabad</v>
      </c>
      <c r="K4843">
        <v>0</v>
      </c>
    </row>
    <row r="4844" spans="1:11" x14ac:dyDescent="0.25">
      <c r="A4844" t="str">
        <v>MYBIOSOURCE</v>
      </c>
      <c r="B4844">
        <v>55242</v>
      </c>
      <c r="C4844">
        <v>923864</v>
      </c>
      <c r="D4844" s="6">
        <v>45996</v>
      </c>
      <c r="E4844" s="6">
        <v>46000</v>
      </c>
      <c r="F4844" t="str">
        <v>MBS637980</v>
      </c>
      <c r="G4844">
        <v>1</v>
      </c>
      <c r="H4844">
        <v>1</v>
      </c>
      <c r="I4844">
        <v>0</v>
      </c>
      <c r="J4844" t="str">
        <v>BANGALORE</v>
      </c>
      <c r="K4844">
        <v>0</v>
      </c>
    </row>
    <row r="4845" spans="1:11" x14ac:dyDescent="0.25">
      <c r="A4845" t="str">
        <v>MYBIOSOURCE</v>
      </c>
      <c r="B4845">
        <v>50116</v>
      </c>
      <c r="C4845">
        <v>923864</v>
      </c>
      <c r="D4845" s="6">
        <v>45996</v>
      </c>
      <c r="E4845" s="6">
        <v>46000</v>
      </c>
      <c r="F4845" t="str">
        <v>MBS636253</v>
      </c>
      <c r="G4845">
        <v>1</v>
      </c>
      <c r="H4845">
        <v>1</v>
      </c>
      <c r="I4845">
        <v>0</v>
      </c>
      <c r="J4845" t="str">
        <v>BANGALORE</v>
      </c>
      <c r="K4845">
        <v>0</v>
      </c>
    </row>
    <row r="4846" spans="1:11" x14ac:dyDescent="0.25">
      <c r="A4846" t="str">
        <v>BioLegend</v>
      </c>
      <c r="B4846">
        <v>10164</v>
      </c>
      <c r="C4846" t="str">
        <v>EED121585</v>
      </c>
      <c r="D4846" s="6">
        <v>45996</v>
      </c>
      <c r="E4846" s="6">
        <v>46000</v>
      </c>
      <c r="F4846">
        <v>100437</v>
      </c>
      <c r="G4846">
        <v>1</v>
      </c>
      <c r="H4846">
        <v>1</v>
      </c>
      <c r="I4846">
        <v>0</v>
      </c>
      <c r="J4846" t="str">
        <v>Kolkata</v>
      </c>
      <c r="K4846">
        <v>0</v>
      </c>
    </row>
    <row r="4847" spans="1:11" x14ac:dyDescent="0.25">
      <c r="A4847" t="str">
        <v>BioLegend</v>
      </c>
      <c r="B4847">
        <v>11404.8</v>
      </c>
      <c r="C4847" t="str">
        <v>EED121585</v>
      </c>
      <c r="D4847" s="6">
        <v>45996</v>
      </c>
      <c r="E4847" s="6">
        <v>46000</v>
      </c>
      <c r="F4847">
        <v>101226</v>
      </c>
      <c r="G4847">
        <v>1</v>
      </c>
      <c r="H4847">
        <v>1</v>
      </c>
      <c r="I4847">
        <v>0</v>
      </c>
      <c r="J4847" t="str">
        <v>Delhi</v>
      </c>
      <c r="K4847">
        <v>0</v>
      </c>
    </row>
    <row r="4848" spans="1:11" x14ac:dyDescent="0.25">
      <c r="A4848" t="str">
        <v>BioLegend</v>
      </c>
      <c r="B4848">
        <v>10841.6</v>
      </c>
      <c r="C4848" t="str">
        <v>EED121585</v>
      </c>
      <c r="D4848" s="6">
        <v>45996</v>
      </c>
      <c r="E4848" s="6">
        <v>46000</v>
      </c>
      <c r="F4848">
        <v>103043</v>
      </c>
      <c r="G4848">
        <v>1</v>
      </c>
      <c r="H4848">
        <v>1</v>
      </c>
      <c r="I4848">
        <v>0</v>
      </c>
      <c r="J4848" t="str">
        <v>Kolkata</v>
      </c>
      <c r="K4848">
        <v>0</v>
      </c>
    </row>
    <row r="4849" spans="1:11" x14ac:dyDescent="0.25">
      <c r="A4849" t="str">
        <v>BioLegend</v>
      </c>
      <c r="B4849">
        <v>5649.6</v>
      </c>
      <c r="C4849" t="str">
        <v>EED121585</v>
      </c>
      <c r="D4849" s="6">
        <v>45996</v>
      </c>
      <c r="E4849" s="6">
        <v>46000</v>
      </c>
      <c r="F4849">
        <v>103208</v>
      </c>
      <c r="G4849">
        <v>1</v>
      </c>
      <c r="H4849">
        <v>1</v>
      </c>
      <c r="I4849">
        <v>0</v>
      </c>
      <c r="J4849" t="str">
        <v>Kerala</v>
      </c>
      <c r="K4849">
        <v>0</v>
      </c>
    </row>
    <row r="4850" spans="1:11" x14ac:dyDescent="0.25">
      <c r="A4850" t="str">
        <v>BioLegend</v>
      </c>
      <c r="B4850">
        <v>4646.3999999999996</v>
      </c>
      <c r="C4850" t="str">
        <v>EED121585</v>
      </c>
      <c r="D4850" s="6">
        <v>45996</v>
      </c>
      <c r="E4850" s="6">
        <v>46000</v>
      </c>
      <c r="F4850">
        <v>103212</v>
      </c>
      <c r="G4850">
        <v>1</v>
      </c>
      <c r="H4850">
        <v>1</v>
      </c>
      <c r="I4850">
        <v>0</v>
      </c>
      <c r="J4850" t="str">
        <v>Kerala</v>
      </c>
      <c r="K4850">
        <v>0</v>
      </c>
    </row>
    <row r="4851" spans="1:11" x14ac:dyDescent="0.25">
      <c r="A4851" t="str">
        <v>BioLegend</v>
      </c>
      <c r="B4851">
        <v>4593.6000000000004</v>
      </c>
      <c r="C4851" t="str">
        <v>EED121585</v>
      </c>
      <c r="D4851" s="6">
        <v>45996</v>
      </c>
      <c r="E4851" s="6">
        <v>46000</v>
      </c>
      <c r="F4851">
        <v>103221</v>
      </c>
      <c r="G4851">
        <v>1</v>
      </c>
      <c r="H4851">
        <v>1</v>
      </c>
      <c r="I4851">
        <v>0</v>
      </c>
      <c r="J4851" t="str">
        <v>Kolkata</v>
      </c>
      <c r="K4851">
        <v>0</v>
      </c>
    </row>
    <row r="4852" spans="1:11" x14ac:dyDescent="0.25">
      <c r="A4852" t="str">
        <v>BioLegend</v>
      </c>
      <c r="B4852">
        <v>6230.4</v>
      </c>
      <c r="C4852" t="str">
        <v>EED121585</v>
      </c>
      <c r="D4852" s="6">
        <v>45996</v>
      </c>
      <c r="E4852" s="6">
        <v>46000</v>
      </c>
      <c r="F4852">
        <v>104431</v>
      </c>
      <c r="G4852">
        <v>1</v>
      </c>
      <c r="H4852">
        <v>1</v>
      </c>
      <c r="I4852">
        <v>0</v>
      </c>
      <c r="J4852" t="str">
        <v>Kolkata</v>
      </c>
      <c r="K4852">
        <v>0</v>
      </c>
    </row>
    <row r="4853" spans="1:11" x14ac:dyDescent="0.25">
      <c r="A4853" t="str">
        <v>BioLegend</v>
      </c>
      <c r="B4853">
        <v>20204.8</v>
      </c>
      <c r="C4853" t="str">
        <v>EED121585</v>
      </c>
      <c r="D4853" s="6">
        <v>45996</v>
      </c>
      <c r="E4853" s="6">
        <v>46000</v>
      </c>
      <c r="F4853">
        <v>104541</v>
      </c>
      <c r="G4853">
        <v>1</v>
      </c>
      <c r="H4853">
        <v>1</v>
      </c>
      <c r="I4853">
        <v>0</v>
      </c>
      <c r="J4853" t="str">
        <v>Kolkata</v>
      </c>
      <c r="K4853">
        <v>0</v>
      </c>
    </row>
    <row r="4854" spans="1:11" x14ac:dyDescent="0.25">
      <c r="A4854" t="str">
        <v>BioLegend</v>
      </c>
      <c r="B4854">
        <v>10771.2</v>
      </c>
      <c r="C4854" t="str">
        <v>EED121585</v>
      </c>
      <c r="D4854" s="6">
        <v>45996</v>
      </c>
      <c r="E4854" s="6">
        <v>46000</v>
      </c>
      <c r="F4854">
        <v>104706</v>
      </c>
      <c r="G4854">
        <v>1</v>
      </c>
      <c r="H4854">
        <v>1</v>
      </c>
      <c r="I4854">
        <v>0</v>
      </c>
      <c r="J4854" t="str">
        <v>Chandigarh</v>
      </c>
      <c r="K4854" t="str">
        <v>Monday</v>
      </c>
    </row>
    <row r="4855" spans="1:11" x14ac:dyDescent="0.25">
      <c r="A4855" t="str">
        <v>BioLegend</v>
      </c>
      <c r="B4855">
        <v>21252</v>
      </c>
      <c r="C4855" t="str">
        <v>EED121585</v>
      </c>
      <c r="D4855" s="6">
        <v>45996</v>
      </c>
      <c r="E4855" s="6">
        <v>46000</v>
      </c>
      <c r="F4855">
        <v>104743</v>
      </c>
      <c r="G4855">
        <v>1</v>
      </c>
      <c r="H4855">
        <v>1</v>
      </c>
      <c r="I4855">
        <v>0</v>
      </c>
      <c r="J4855" t="str">
        <v>Kolkata</v>
      </c>
      <c r="K4855">
        <v>0</v>
      </c>
    </row>
    <row r="4856" spans="1:11" x14ac:dyDescent="0.25">
      <c r="A4856" t="str">
        <v>BioLegend</v>
      </c>
      <c r="B4856">
        <v>14784</v>
      </c>
      <c r="C4856" t="str">
        <v>EED121585</v>
      </c>
      <c r="D4856" s="6">
        <v>45996</v>
      </c>
      <c r="E4856" s="6">
        <v>46000</v>
      </c>
      <c r="F4856">
        <v>105006</v>
      </c>
      <c r="G4856">
        <v>1</v>
      </c>
      <c r="H4856">
        <v>1</v>
      </c>
      <c r="I4856">
        <v>0</v>
      </c>
      <c r="J4856" t="str">
        <v>Chandigarh</v>
      </c>
      <c r="K4856" t="str">
        <v>Monday</v>
      </c>
    </row>
    <row r="4857" spans="1:11" x14ac:dyDescent="0.25">
      <c r="A4857" t="str">
        <v>BioLegend</v>
      </c>
      <c r="B4857">
        <v>12091.2</v>
      </c>
      <c r="C4857" t="str">
        <v>EED121585</v>
      </c>
      <c r="D4857" s="6">
        <v>45996</v>
      </c>
      <c r="E4857" s="6">
        <v>46000</v>
      </c>
      <c r="F4857">
        <v>105826</v>
      </c>
      <c r="G4857">
        <v>1</v>
      </c>
      <c r="H4857">
        <v>1</v>
      </c>
      <c r="I4857">
        <v>0</v>
      </c>
      <c r="J4857" t="str">
        <v>Kerala</v>
      </c>
      <c r="K4857">
        <v>0</v>
      </c>
    </row>
    <row r="4858" spans="1:11" x14ac:dyDescent="0.25">
      <c r="A4858" t="str">
        <v>BioLegend</v>
      </c>
      <c r="B4858">
        <v>14907.2</v>
      </c>
      <c r="C4858" t="str">
        <v>EED121585</v>
      </c>
      <c r="D4858" s="6">
        <v>45996</v>
      </c>
      <c r="E4858" s="6">
        <v>46000</v>
      </c>
      <c r="F4858">
        <v>107219</v>
      </c>
      <c r="G4858">
        <v>1</v>
      </c>
      <c r="H4858">
        <v>1</v>
      </c>
      <c r="I4858">
        <v>0</v>
      </c>
      <c r="J4858" t="str">
        <v>Kolkata</v>
      </c>
      <c r="K4858">
        <v>0</v>
      </c>
    </row>
    <row r="4859" spans="1:11" x14ac:dyDescent="0.25">
      <c r="A4859" t="str">
        <v>BioLegend</v>
      </c>
      <c r="B4859">
        <v>12091.2</v>
      </c>
      <c r="C4859" t="str">
        <v>EED121585</v>
      </c>
      <c r="D4859" s="6">
        <v>45996</v>
      </c>
      <c r="E4859" s="6">
        <v>46000</v>
      </c>
      <c r="F4859">
        <v>108418</v>
      </c>
      <c r="G4859">
        <v>1</v>
      </c>
      <c r="H4859">
        <v>1</v>
      </c>
      <c r="I4859">
        <v>0</v>
      </c>
      <c r="J4859" t="str">
        <v>Delhi</v>
      </c>
      <c r="K4859">
        <v>0</v>
      </c>
    </row>
    <row r="4860" spans="1:11" x14ac:dyDescent="0.25">
      <c r="A4860" t="str">
        <v>BioLegend</v>
      </c>
      <c r="B4860">
        <v>12408</v>
      </c>
      <c r="C4860" t="str">
        <v>EED121585</v>
      </c>
      <c r="D4860" s="6">
        <v>45996</v>
      </c>
      <c r="E4860" s="6">
        <v>46000</v>
      </c>
      <c r="F4860">
        <v>108716</v>
      </c>
      <c r="G4860">
        <v>1</v>
      </c>
      <c r="H4860">
        <v>1</v>
      </c>
      <c r="I4860">
        <v>0</v>
      </c>
      <c r="J4860" t="str">
        <v>Hyderabad</v>
      </c>
      <c r="K4860">
        <v>0</v>
      </c>
    </row>
    <row r="4861" spans="1:11" x14ac:dyDescent="0.25">
      <c r="A4861" t="str">
        <v>BioLegend</v>
      </c>
      <c r="B4861">
        <v>10084.799999999999</v>
      </c>
      <c r="C4861" t="str">
        <v>EED121585</v>
      </c>
      <c r="D4861" s="6">
        <v>45996</v>
      </c>
      <c r="E4861" s="6">
        <v>46000</v>
      </c>
      <c r="F4861">
        <v>116208</v>
      </c>
      <c r="G4861">
        <v>1</v>
      </c>
      <c r="H4861">
        <v>1</v>
      </c>
      <c r="I4861">
        <v>0</v>
      </c>
      <c r="J4861" t="str">
        <v>Kerala</v>
      </c>
      <c r="K4861">
        <v>0</v>
      </c>
    </row>
    <row r="4862" spans="1:11" x14ac:dyDescent="0.25">
      <c r="A4862" t="str">
        <v>BioLegend</v>
      </c>
      <c r="B4862">
        <v>7286.4</v>
      </c>
      <c r="C4862" t="str">
        <v>EED121585</v>
      </c>
      <c r="D4862" s="6">
        <v>45996</v>
      </c>
      <c r="E4862" s="6">
        <v>46000</v>
      </c>
      <c r="F4862">
        <v>116212</v>
      </c>
      <c r="G4862">
        <v>2</v>
      </c>
      <c r="H4862">
        <v>2</v>
      </c>
      <c r="I4862">
        <v>0</v>
      </c>
      <c r="J4862" t="str">
        <v>Kerala</v>
      </c>
      <c r="K4862">
        <v>0</v>
      </c>
    </row>
    <row r="4863" spans="1:11" x14ac:dyDescent="0.25">
      <c r="A4863" t="str">
        <v>BioLegend</v>
      </c>
      <c r="B4863">
        <v>9662.4</v>
      </c>
      <c r="C4863" t="str">
        <v>EED121585</v>
      </c>
      <c r="D4863" s="6">
        <v>45996</v>
      </c>
      <c r="E4863" s="6">
        <v>46000</v>
      </c>
      <c r="F4863">
        <v>120105</v>
      </c>
      <c r="G4863">
        <v>1</v>
      </c>
      <c r="H4863">
        <v>1</v>
      </c>
      <c r="I4863">
        <v>0</v>
      </c>
      <c r="J4863" t="str">
        <v>Kolkata</v>
      </c>
      <c r="K4863">
        <v>0</v>
      </c>
    </row>
    <row r="4864" spans="1:11" x14ac:dyDescent="0.25">
      <c r="A4864" t="str">
        <v>BioLegend</v>
      </c>
      <c r="B4864">
        <v>17054.400000000001</v>
      </c>
      <c r="C4864" t="str">
        <v>EED121585</v>
      </c>
      <c r="D4864" s="6">
        <v>45996</v>
      </c>
      <c r="E4864" s="6">
        <v>46000</v>
      </c>
      <c r="F4864">
        <v>122524</v>
      </c>
      <c r="G4864">
        <v>1</v>
      </c>
      <c r="H4864">
        <v>1</v>
      </c>
      <c r="I4864">
        <v>0</v>
      </c>
      <c r="J4864" t="str">
        <v>Kerala</v>
      </c>
      <c r="K4864">
        <v>0</v>
      </c>
    </row>
    <row r="4865" spans="1:11" x14ac:dyDescent="0.25">
      <c r="A4865" t="str">
        <v>BioLegend</v>
      </c>
      <c r="B4865">
        <v>7550.4</v>
      </c>
      <c r="C4865" t="str">
        <v>EED121585</v>
      </c>
      <c r="D4865" s="6">
        <v>45996</v>
      </c>
      <c r="E4865" s="6">
        <v>46000</v>
      </c>
      <c r="F4865">
        <v>123116</v>
      </c>
      <c r="G4865">
        <v>1</v>
      </c>
      <c r="H4865">
        <v>1</v>
      </c>
      <c r="I4865">
        <v>0</v>
      </c>
      <c r="J4865" t="str">
        <v>Kerala</v>
      </c>
      <c r="K4865">
        <v>0</v>
      </c>
    </row>
    <row r="4866" spans="1:11" x14ac:dyDescent="0.25">
      <c r="A4866" t="str">
        <v>BioLegend</v>
      </c>
      <c r="B4866">
        <v>7286.4</v>
      </c>
      <c r="C4866" t="str">
        <v>EED121585</v>
      </c>
      <c r="D4866" s="6">
        <v>45996</v>
      </c>
      <c r="E4866" s="6">
        <v>46000</v>
      </c>
      <c r="F4866">
        <v>123117</v>
      </c>
      <c r="G4866">
        <v>1</v>
      </c>
      <c r="H4866">
        <v>1</v>
      </c>
      <c r="I4866">
        <v>0</v>
      </c>
      <c r="J4866" t="str">
        <v>Kolkata</v>
      </c>
      <c r="K4866">
        <v>0</v>
      </c>
    </row>
    <row r="4867" spans="1:11" x14ac:dyDescent="0.25">
      <c r="A4867" t="str">
        <v>BioLegend</v>
      </c>
      <c r="B4867">
        <v>17952</v>
      </c>
      <c r="C4867" t="str">
        <v>EED121585</v>
      </c>
      <c r="D4867" s="6">
        <v>45996</v>
      </c>
      <c r="E4867" s="6">
        <v>46000</v>
      </c>
      <c r="F4867">
        <v>124608</v>
      </c>
      <c r="G4867">
        <v>1</v>
      </c>
      <c r="H4867">
        <v>1</v>
      </c>
      <c r="I4867">
        <v>0</v>
      </c>
      <c r="J4867" t="str">
        <v>Chandigarh</v>
      </c>
      <c r="K4867" t="str">
        <v>Monday</v>
      </c>
    </row>
    <row r="4868" spans="1:11" x14ac:dyDescent="0.25">
      <c r="A4868" t="str">
        <v>BioLegend</v>
      </c>
      <c r="B4868">
        <v>6441.6</v>
      </c>
      <c r="C4868" t="str">
        <v>EED121585</v>
      </c>
      <c r="D4868" s="6">
        <v>45996</v>
      </c>
      <c r="E4868" s="6">
        <v>46000</v>
      </c>
      <c r="F4868">
        <v>126505</v>
      </c>
      <c r="G4868">
        <v>1</v>
      </c>
      <c r="H4868">
        <v>1</v>
      </c>
      <c r="I4868">
        <v>0</v>
      </c>
      <c r="J4868" t="str">
        <v>Kolkata</v>
      </c>
      <c r="K4868">
        <v>0</v>
      </c>
    </row>
    <row r="4869" spans="1:11" x14ac:dyDescent="0.25">
      <c r="A4869" t="str">
        <v>BioLegend</v>
      </c>
      <c r="B4869">
        <v>13244</v>
      </c>
      <c r="C4869" t="str">
        <v>EED121585</v>
      </c>
      <c r="D4869" s="6">
        <v>45996</v>
      </c>
      <c r="E4869" s="6">
        <v>46000</v>
      </c>
      <c r="F4869">
        <v>127215</v>
      </c>
      <c r="G4869">
        <v>1</v>
      </c>
      <c r="H4869">
        <v>1</v>
      </c>
      <c r="I4869">
        <v>0</v>
      </c>
      <c r="J4869" t="str">
        <v>Kolkata</v>
      </c>
      <c r="K4869">
        <v>0</v>
      </c>
    </row>
    <row r="4870" spans="1:11" x14ac:dyDescent="0.25">
      <c r="A4870" t="str">
        <v>BioLegend</v>
      </c>
      <c r="B4870">
        <v>10533.6</v>
      </c>
      <c r="C4870" t="str">
        <v>EED121585</v>
      </c>
      <c r="D4870" s="6">
        <v>45996</v>
      </c>
      <c r="E4870" s="6">
        <v>46000</v>
      </c>
      <c r="F4870">
        <v>127627</v>
      </c>
      <c r="G4870">
        <v>1</v>
      </c>
      <c r="H4870">
        <v>0</v>
      </c>
      <c r="I4870">
        <v>1</v>
      </c>
      <c r="J4870" t="str">
        <v>VARANASI</v>
      </c>
      <c r="K4870" t="str">
        <v>Payment Issue (Priya)</v>
      </c>
    </row>
    <row r="4871" spans="1:11" x14ac:dyDescent="0.25">
      <c r="A4871" t="str">
        <v>BioLegend</v>
      </c>
      <c r="B4871">
        <v>6547.2000000000007</v>
      </c>
      <c r="C4871" t="str">
        <v>EED121585</v>
      </c>
      <c r="D4871" s="6">
        <v>45996</v>
      </c>
      <c r="E4871" s="6">
        <v>46000</v>
      </c>
      <c r="F4871">
        <v>135019</v>
      </c>
      <c r="G4871">
        <v>1</v>
      </c>
      <c r="H4871">
        <v>1</v>
      </c>
      <c r="I4871">
        <v>0</v>
      </c>
      <c r="J4871" t="str">
        <v>Kolkata</v>
      </c>
      <c r="K4871">
        <v>0</v>
      </c>
    </row>
    <row r="4872" spans="1:11" x14ac:dyDescent="0.25">
      <c r="A4872" t="str">
        <v>BioLegend</v>
      </c>
      <c r="B4872">
        <v>16632</v>
      </c>
      <c r="C4872" t="str">
        <v>EED121585</v>
      </c>
      <c r="D4872" s="6">
        <v>45996</v>
      </c>
      <c r="E4872" s="6">
        <v>46000</v>
      </c>
      <c r="F4872">
        <v>152423</v>
      </c>
      <c r="G4872">
        <v>1</v>
      </c>
      <c r="H4872">
        <v>1</v>
      </c>
      <c r="I4872">
        <v>0</v>
      </c>
      <c r="J4872" t="str">
        <v>Kolkata</v>
      </c>
      <c r="K4872">
        <v>0</v>
      </c>
    </row>
    <row r="4873" spans="1:11" x14ac:dyDescent="0.25">
      <c r="A4873" t="str">
        <v>BioLegend</v>
      </c>
      <c r="B4873">
        <v>5174.3999999999996</v>
      </c>
      <c r="C4873" t="str">
        <v>EED121585</v>
      </c>
      <c r="D4873" s="6">
        <v>45996</v>
      </c>
      <c r="E4873" s="6">
        <v>46000</v>
      </c>
      <c r="F4873">
        <v>158003</v>
      </c>
      <c r="G4873">
        <v>1</v>
      </c>
      <c r="H4873">
        <v>0</v>
      </c>
      <c r="I4873">
        <v>1</v>
      </c>
      <c r="J4873" t="str">
        <v>Bhopal</v>
      </c>
      <c r="K4873" t="str">
        <v>On Hold (Priyanka madam)</v>
      </c>
    </row>
    <row r="4874" spans="1:11" x14ac:dyDescent="0.25">
      <c r="A4874" t="str">
        <v>BioLegend</v>
      </c>
      <c r="B4874">
        <v>8078.4</v>
      </c>
      <c r="C4874" t="str">
        <v>EED121585</v>
      </c>
      <c r="D4874" s="6">
        <v>45996</v>
      </c>
      <c r="E4874" s="6">
        <v>46000</v>
      </c>
      <c r="F4874">
        <v>201805</v>
      </c>
      <c r="G4874">
        <v>2</v>
      </c>
      <c r="H4874">
        <v>2</v>
      </c>
      <c r="I4874">
        <v>0</v>
      </c>
      <c r="J4874" t="str">
        <v>VADODARA</v>
      </c>
      <c r="K4874">
        <v>0</v>
      </c>
    </row>
    <row r="4875" spans="1:11" x14ac:dyDescent="0.25">
      <c r="A4875" t="str">
        <v>BioLegend</v>
      </c>
      <c r="B4875">
        <v>18321.599999999999</v>
      </c>
      <c r="C4875" t="str">
        <v>EED121585</v>
      </c>
      <c r="D4875" s="6">
        <v>45996</v>
      </c>
      <c r="E4875" s="6">
        <v>46000</v>
      </c>
      <c r="F4875">
        <v>202216</v>
      </c>
      <c r="G4875">
        <v>2</v>
      </c>
      <c r="H4875">
        <v>2</v>
      </c>
      <c r="I4875">
        <v>0</v>
      </c>
      <c r="J4875" t="str">
        <v>VADODARA</v>
      </c>
      <c r="K4875">
        <v>0</v>
      </c>
    </row>
    <row r="4876" spans="1:11" x14ac:dyDescent="0.25">
      <c r="A4876" t="str">
        <v>BioLegend</v>
      </c>
      <c r="B4876">
        <v>1478.4</v>
      </c>
      <c r="C4876" t="str">
        <v>EED121585</v>
      </c>
      <c r="D4876" s="6">
        <v>45996</v>
      </c>
      <c r="E4876" s="6">
        <v>46000</v>
      </c>
      <c r="F4876">
        <v>300507</v>
      </c>
      <c r="G4876">
        <v>1</v>
      </c>
      <c r="H4876">
        <v>1</v>
      </c>
      <c r="I4876">
        <v>0</v>
      </c>
      <c r="J4876" t="str">
        <v>Delhi</v>
      </c>
      <c r="K4876">
        <v>0</v>
      </c>
    </row>
    <row r="4877" spans="1:11" x14ac:dyDescent="0.25">
      <c r="A4877" t="str">
        <v>BioLegend</v>
      </c>
      <c r="B4877">
        <v>18902.400000000001</v>
      </c>
      <c r="C4877" t="str">
        <v>EED121585</v>
      </c>
      <c r="D4877" s="6">
        <v>45996</v>
      </c>
      <c r="E4877" s="6">
        <v>46000</v>
      </c>
      <c r="F4877">
        <v>301924</v>
      </c>
      <c r="G4877">
        <v>1</v>
      </c>
      <c r="H4877">
        <v>1</v>
      </c>
      <c r="I4877">
        <v>0</v>
      </c>
      <c r="J4877" t="str">
        <v>Delhi</v>
      </c>
      <c r="K4877">
        <v>0</v>
      </c>
    </row>
    <row r="4878" spans="1:11" x14ac:dyDescent="0.25">
      <c r="A4878" t="str">
        <v>BioLegend</v>
      </c>
      <c r="B4878">
        <v>26796</v>
      </c>
      <c r="C4878" t="str">
        <v>EED121585</v>
      </c>
      <c r="D4878" s="6">
        <v>45996</v>
      </c>
      <c r="E4878" s="6">
        <v>46000</v>
      </c>
      <c r="F4878">
        <v>302044</v>
      </c>
      <c r="G4878">
        <v>1</v>
      </c>
      <c r="H4878">
        <v>1</v>
      </c>
      <c r="I4878">
        <v>0</v>
      </c>
      <c r="J4878" t="str">
        <v>Delhi</v>
      </c>
      <c r="K4878">
        <v>0</v>
      </c>
    </row>
    <row r="4879" spans="1:11" x14ac:dyDescent="0.25">
      <c r="A4879" t="str">
        <v>BioLegend</v>
      </c>
      <c r="B4879">
        <v>2323.1999999999998</v>
      </c>
      <c r="C4879" t="str">
        <v>EED121585</v>
      </c>
      <c r="D4879" s="6">
        <v>45996</v>
      </c>
      <c r="E4879" s="6">
        <v>46000</v>
      </c>
      <c r="F4879">
        <v>303505</v>
      </c>
      <c r="G4879">
        <v>1</v>
      </c>
      <c r="H4879">
        <v>1</v>
      </c>
      <c r="I4879">
        <v>0</v>
      </c>
      <c r="J4879" t="str">
        <v>Delhi</v>
      </c>
      <c r="K4879">
        <v>0</v>
      </c>
    </row>
    <row r="4880" spans="1:11" x14ac:dyDescent="0.25">
      <c r="A4880" t="str">
        <v>BioLegend</v>
      </c>
      <c r="B4880">
        <v>10164</v>
      </c>
      <c r="C4880" t="str">
        <v>EED121585</v>
      </c>
      <c r="D4880" s="6">
        <v>45996</v>
      </c>
      <c r="E4880" s="6">
        <v>46000</v>
      </c>
      <c r="F4880">
        <v>303735</v>
      </c>
      <c r="G4880">
        <v>1</v>
      </c>
      <c r="H4880">
        <v>0</v>
      </c>
      <c r="I4880">
        <v>1</v>
      </c>
      <c r="J4880" t="str">
        <v>Delhi</v>
      </c>
      <c r="K4880" t="str">
        <v>Priyanka Madam</v>
      </c>
    </row>
    <row r="4881" spans="1:11" x14ac:dyDescent="0.25">
      <c r="A4881" t="str">
        <v>BioLegend</v>
      </c>
      <c r="B4881">
        <v>13992</v>
      </c>
      <c r="C4881" t="str">
        <v>EED121585</v>
      </c>
      <c r="D4881" s="6">
        <v>45996</v>
      </c>
      <c r="E4881" s="6">
        <v>46000</v>
      </c>
      <c r="F4881">
        <v>304024</v>
      </c>
      <c r="G4881">
        <v>1</v>
      </c>
      <c r="H4881">
        <v>1</v>
      </c>
      <c r="I4881">
        <v>0</v>
      </c>
      <c r="J4881" t="str">
        <v>Delhi</v>
      </c>
      <c r="K4881">
        <v>0</v>
      </c>
    </row>
    <row r="4882" spans="1:11" x14ac:dyDescent="0.25">
      <c r="A4882" t="str">
        <v>BioLegend</v>
      </c>
      <c r="B4882">
        <v>8395.2000000000007</v>
      </c>
      <c r="C4882" t="str">
        <v>EED121585</v>
      </c>
      <c r="D4882" s="6">
        <v>45996</v>
      </c>
      <c r="E4882" s="6">
        <v>46000</v>
      </c>
      <c r="F4882">
        <v>313225</v>
      </c>
      <c r="G4882">
        <v>1</v>
      </c>
      <c r="H4882">
        <v>1</v>
      </c>
      <c r="I4882">
        <v>0</v>
      </c>
      <c r="J4882" t="str">
        <v>Delhi</v>
      </c>
      <c r="K4882">
        <v>0</v>
      </c>
    </row>
    <row r="4883" spans="1:11" x14ac:dyDescent="0.25">
      <c r="A4883" t="str">
        <v>BioLegend</v>
      </c>
      <c r="B4883">
        <v>5913.6</v>
      </c>
      <c r="C4883" t="str">
        <v>EED121585</v>
      </c>
      <c r="D4883" s="6">
        <v>45996</v>
      </c>
      <c r="E4883" s="6">
        <v>46000</v>
      </c>
      <c r="F4883">
        <v>324215</v>
      </c>
      <c r="G4883">
        <v>1</v>
      </c>
      <c r="H4883">
        <v>1</v>
      </c>
      <c r="I4883">
        <v>0</v>
      </c>
      <c r="J4883" t="str">
        <v>Kolkata</v>
      </c>
      <c r="K4883">
        <v>0</v>
      </c>
    </row>
    <row r="4884" spans="1:11" x14ac:dyDescent="0.25">
      <c r="A4884" t="str">
        <v>BioLegend</v>
      </c>
      <c r="B4884">
        <v>5385.6</v>
      </c>
      <c r="C4884" t="str">
        <v>EED121585</v>
      </c>
      <c r="D4884" s="6">
        <v>45996</v>
      </c>
      <c r="E4884" s="6">
        <v>46000</v>
      </c>
      <c r="F4884">
        <v>343503</v>
      </c>
      <c r="G4884">
        <v>1</v>
      </c>
      <c r="H4884">
        <v>1</v>
      </c>
      <c r="I4884">
        <v>0</v>
      </c>
      <c r="J4884" t="str">
        <v>Delhi</v>
      </c>
      <c r="K4884">
        <v>0</v>
      </c>
    </row>
    <row r="4885" spans="1:11" x14ac:dyDescent="0.25">
      <c r="A4885" t="str">
        <v>BioLegend</v>
      </c>
      <c r="B4885">
        <v>13244</v>
      </c>
      <c r="C4885" t="str">
        <v>EED121585</v>
      </c>
      <c r="D4885" s="6">
        <v>45996</v>
      </c>
      <c r="E4885" s="6">
        <v>46000</v>
      </c>
      <c r="F4885">
        <v>343625</v>
      </c>
      <c r="G4885">
        <v>1</v>
      </c>
      <c r="H4885">
        <v>0</v>
      </c>
      <c r="I4885">
        <v>1</v>
      </c>
      <c r="J4885" t="str">
        <v>Delhi</v>
      </c>
      <c r="K4885" t="str">
        <v>Priyanka Madam</v>
      </c>
    </row>
    <row r="4886" spans="1:11" x14ac:dyDescent="0.25">
      <c r="A4886" t="str">
        <v>BioLegend</v>
      </c>
      <c r="B4886">
        <v>6811.2000000000007</v>
      </c>
      <c r="C4886" t="str">
        <v>EED121585</v>
      </c>
      <c r="D4886" s="6">
        <v>45996</v>
      </c>
      <c r="E4886" s="6">
        <v>46000</v>
      </c>
      <c r="F4886">
        <v>348505</v>
      </c>
      <c r="G4886">
        <v>1</v>
      </c>
      <c r="H4886">
        <v>1</v>
      </c>
      <c r="I4886">
        <v>0</v>
      </c>
      <c r="J4886" t="str">
        <v>Delhi</v>
      </c>
      <c r="K4886">
        <v>0</v>
      </c>
    </row>
    <row r="4887" spans="1:11" x14ac:dyDescent="0.25">
      <c r="A4887" t="str">
        <v>BioLegend</v>
      </c>
      <c r="B4887">
        <v>19113.599999999999</v>
      </c>
      <c r="C4887" t="str">
        <v>EED121585</v>
      </c>
      <c r="D4887" s="6">
        <v>45996</v>
      </c>
      <c r="E4887" s="6">
        <v>46000</v>
      </c>
      <c r="F4887">
        <v>349114</v>
      </c>
      <c r="G4887">
        <v>1</v>
      </c>
      <c r="H4887">
        <v>1</v>
      </c>
      <c r="I4887">
        <v>0</v>
      </c>
      <c r="J4887" t="str">
        <v>Delhi</v>
      </c>
      <c r="K4887">
        <v>0</v>
      </c>
    </row>
    <row r="4888" spans="1:11" x14ac:dyDescent="0.25">
      <c r="A4888" t="str">
        <v>BioLegend</v>
      </c>
      <c r="B4888">
        <v>25748.800000000003</v>
      </c>
      <c r="C4888" t="str">
        <v>EED121585</v>
      </c>
      <c r="D4888" s="6">
        <v>45996</v>
      </c>
      <c r="E4888" s="6">
        <v>46000</v>
      </c>
      <c r="F4888">
        <v>362532</v>
      </c>
      <c r="G4888">
        <v>1</v>
      </c>
      <c r="H4888">
        <v>1</v>
      </c>
      <c r="I4888">
        <v>0</v>
      </c>
      <c r="J4888" t="str">
        <v>Delhi</v>
      </c>
      <c r="K4888">
        <v>0</v>
      </c>
    </row>
    <row r="4889" spans="1:11" x14ac:dyDescent="0.25">
      <c r="A4889" t="str">
        <v>BioLegend</v>
      </c>
      <c r="B4889">
        <v>4488</v>
      </c>
      <c r="C4889" t="str">
        <v>EED121585</v>
      </c>
      <c r="D4889" s="6">
        <v>45996</v>
      </c>
      <c r="E4889" s="6">
        <v>46000</v>
      </c>
      <c r="F4889">
        <v>384403</v>
      </c>
      <c r="G4889">
        <v>1</v>
      </c>
      <c r="H4889">
        <v>1</v>
      </c>
      <c r="I4889">
        <v>0</v>
      </c>
      <c r="J4889" t="str">
        <v>Kolkata</v>
      </c>
      <c r="K4889">
        <v>0</v>
      </c>
    </row>
    <row r="4890" spans="1:11" x14ac:dyDescent="0.25">
      <c r="A4890" t="str">
        <v>BioLegend</v>
      </c>
      <c r="B4890">
        <v>8395.2000000000007</v>
      </c>
      <c r="C4890" t="str">
        <v>EED121585</v>
      </c>
      <c r="D4890" s="6">
        <v>45996</v>
      </c>
      <c r="E4890" s="6">
        <v>46000</v>
      </c>
      <c r="F4890">
        <v>396409</v>
      </c>
      <c r="G4890">
        <v>1</v>
      </c>
      <c r="H4890">
        <v>1</v>
      </c>
      <c r="I4890">
        <v>0</v>
      </c>
      <c r="J4890" t="str">
        <v>Kolkata</v>
      </c>
      <c r="K4890">
        <v>0</v>
      </c>
    </row>
    <row r="4891" spans="1:11" x14ac:dyDescent="0.25">
      <c r="A4891" t="str">
        <v>BioLegend</v>
      </c>
      <c r="B4891">
        <v>5596.8</v>
      </c>
      <c r="C4891" t="str">
        <v>EED121585</v>
      </c>
      <c r="D4891" s="6">
        <v>45996</v>
      </c>
      <c r="E4891" s="6">
        <v>46000</v>
      </c>
      <c r="F4891">
        <v>400402</v>
      </c>
      <c r="G4891">
        <v>2</v>
      </c>
      <c r="H4891">
        <v>2</v>
      </c>
      <c r="I4891">
        <v>0</v>
      </c>
      <c r="J4891" t="str">
        <v>Chandigarh</v>
      </c>
      <c r="K4891" t="str">
        <v>Monday</v>
      </c>
    </row>
    <row r="4892" spans="1:11" x14ac:dyDescent="0.25">
      <c r="A4892" t="str">
        <v>BioLegend</v>
      </c>
      <c r="B4892">
        <v>5913.6</v>
      </c>
      <c r="C4892" t="str">
        <v>EED121585</v>
      </c>
      <c r="D4892" s="6">
        <v>45996</v>
      </c>
      <c r="E4892" s="6">
        <v>46000</v>
      </c>
      <c r="F4892">
        <v>405707</v>
      </c>
      <c r="G4892">
        <v>1</v>
      </c>
      <c r="H4892">
        <v>1</v>
      </c>
      <c r="I4892">
        <v>0</v>
      </c>
      <c r="J4892" t="str">
        <v>Kolkata</v>
      </c>
      <c r="K4892">
        <v>0</v>
      </c>
    </row>
    <row r="4893" spans="1:11" x14ac:dyDescent="0.25">
      <c r="A4893" t="str">
        <v>BioLegend</v>
      </c>
      <c r="B4893">
        <v>4699.2</v>
      </c>
      <c r="C4893" t="str">
        <v>EED121585</v>
      </c>
      <c r="D4893" s="6">
        <v>45996</v>
      </c>
      <c r="E4893" s="6">
        <v>46000</v>
      </c>
      <c r="F4893">
        <v>406521</v>
      </c>
      <c r="G4893">
        <v>1</v>
      </c>
      <c r="H4893">
        <v>1</v>
      </c>
      <c r="I4893">
        <v>0</v>
      </c>
      <c r="J4893" t="str">
        <v>Kolkata</v>
      </c>
      <c r="K4893">
        <v>0</v>
      </c>
    </row>
    <row r="4894" spans="1:11" x14ac:dyDescent="0.25">
      <c r="A4894" t="str">
        <v>BioLegend</v>
      </c>
      <c r="B4894">
        <v>1584</v>
      </c>
      <c r="C4894" t="str">
        <v>EED121585</v>
      </c>
      <c r="D4894" s="6">
        <v>45996</v>
      </c>
      <c r="E4894" s="6">
        <v>46000</v>
      </c>
      <c r="F4894">
        <v>421501</v>
      </c>
      <c r="G4894">
        <v>1</v>
      </c>
      <c r="H4894">
        <v>1</v>
      </c>
      <c r="I4894">
        <v>0</v>
      </c>
      <c r="J4894" t="str">
        <v>Delhi</v>
      </c>
      <c r="K4894" t="str">
        <v>PRIYANKA MADAM (FOC)</v>
      </c>
    </row>
    <row r="4895" spans="1:11" x14ac:dyDescent="0.25">
      <c r="A4895" t="str">
        <v>BioLegend</v>
      </c>
      <c r="B4895">
        <v>1900.8000000000002</v>
      </c>
      <c r="C4895" t="str">
        <v>EED121585</v>
      </c>
      <c r="D4895" s="6">
        <v>45996</v>
      </c>
      <c r="E4895" s="6">
        <v>46000</v>
      </c>
      <c r="F4895">
        <v>423001</v>
      </c>
      <c r="G4895">
        <v>1</v>
      </c>
      <c r="H4895">
        <v>1</v>
      </c>
      <c r="I4895">
        <v>0</v>
      </c>
      <c r="J4895" t="str">
        <v>Delhi</v>
      </c>
      <c r="K4895" t="str">
        <v>PRIYANKA MADAM (FOC)</v>
      </c>
    </row>
    <row r="4896" spans="1:11" x14ac:dyDescent="0.25">
      <c r="A4896" t="str">
        <v>BioLegend</v>
      </c>
      <c r="B4896">
        <v>4699.2</v>
      </c>
      <c r="C4896" t="str">
        <v>EED121585</v>
      </c>
      <c r="D4896" s="6">
        <v>45996</v>
      </c>
      <c r="E4896" s="6">
        <v>46000</v>
      </c>
      <c r="F4896">
        <v>423109</v>
      </c>
      <c r="G4896">
        <v>1</v>
      </c>
      <c r="H4896">
        <v>1</v>
      </c>
      <c r="I4896">
        <v>0</v>
      </c>
      <c r="J4896" t="str">
        <v>Kolkata</v>
      </c>
      <c r="K4896">
        <v>0</v>
      </c>
    </row>
    <row r="4897" spans="1:11" x14ac:dyDescent="0.25">
      <c r="A4897" t="str">
        <v>BioLegend</v>
      </c>
      <c r="B4897">
        <v>37752</v>
      </c>
      <c r="C4897" t="str">
        <v>EED121585</v>
      </c>
      <c r="D4897" s="6">
        <v>45996</v>
      </c>
      <c r="E4897" s="6">
        <v>46000</v>
      </c>
      <c r="F4897">
        <v>514418</v>
      </c>
      <c r="G4897">
        <v>1</v>
      </c>
      <c r="H4897">
        <v>1</v>
      </c>
      <c r="I4897">
        <v>0</v>
      </c>
      <c r="J4897" t="str">
        <v>Chandigarh</v>
      </c>
      <c r="K4897" t="str">
        <v>Monday</v>
      </c>
    </row>
    <row r="4898" spans="1:11" x14ac:dyDescent="0.25">
      <c r="A4898" t="str">
        <v>BioLegend</v>
      </c>
      <c r="B4898">
        <v>13992</v>
      </c>
      <c r="C4898" t="str">
        <v>EED121585</v>
      </c>
      <c r="D4898" s="6">
        <v>45996</v>
      </c>
      <c r="E4898" s="6">
        <v>46000</v>
      </c>
      <c r="F4898">
        <v>532101</v>
      </c>
      <c r="G4898">
        <v>1</v>
      </c>
      <c r="H4898">
        <v>1</v>
      </c>
      <c r="I4898">
        <v>0</v>
      </c>
      <c r="J4898" t="str">
        <v>Banglore</v>
      </c>
      <c r="K4898">
        <v>0</v>
      </c>
    </row>
    <row r="4899" spans="1:11" x14ac:dyDescent="0.25">
      <c r="A4899" t="str">
        <v>BioLegend</v>
      </c>
      <c r="B4899">
        <v>11774.400000000001</v>
      </c>
      <c r="C4899" t="str">
        <v>EED121585</v>
      </c>
      <c r="D4899" s="6">
        <v>45996</v>
      </c>
      <c r="E4899" s="6">
        <v>46000</v>
      </c>
      <c r="F4899">
        <v>550502</v>
      </c>
      <c r="G4899">
        <v>1</v>
      </c>
      <c r="H4899">
        <v>1</v>
      </c>
      <c r="I4899">
        <v>0</v>
      </c>
      <c r="J4899" t="str">
        <v>Banglore</v>
      </c>
      <c r="K4899">
        <v>0</v>
      </c>
    </row>
    <row r="4900" spans="1:11" x14ac:dyDescent="0.25">
      <c r="A4900" t="str">
        <v>BioLegend</v>
      </c>
      <c r="B4900">
        <v>4488</v>
      </c>
      <c r="C4900" t="str">
        <v>EED121585</v>
      </c>
      <c r="D4900" s="6">
        <v>45996</v>
      </c>
      <c r="E4900" s="6">
        <v>46000</v>
      </c>
      <c r="F4900">
        <v>567903</v>
      </c>
      <c r="G4900">
        <v>1</v>
      </c>
      <c r="H4900">
        <v>0</v>
      </c>
      <c r="I4900">
        <v>1</v>
      </c>
      <c r="J4900" t="str">
        <v>Unknown</v>
      </c>
      <c r="K4900" t="str">
        <v>Sample Mohan Sir</v>
      </c>
    </row>
    <row r="4901" spans="1:11" x14ac:dyDescent="0.25">
      <c r="A4901" t="str">
        <v>BioLegend</v>
      </c>
      <c r="B4901">
        <v>11932.8</v>
      </c>
      <c r="C4901" t="str">
        <v>EED121585</v>
      </c>
      <c r="D4901" s="6">
        <v>45996</v>
      </c>
      <c r="E4901" s="6">
        <v>46000</v>
      </c>
      <c r="F4901">
        <v>640908</v>
      </c>
      <c r="G4901">
        <v>1</v>
      </c>
      <c r="H4901">
        <v>0</v>
      </c>
      <c r="I4901">
        <v>1</v>
      </c>
      <c r="J4901" t="str">
        <v>VARANASI</v>
      </c>
      <c r="K4901" t="str">
        <v>Payment Issue (Priya)</v>
      </c>
    </row>
    <row r="4902" spans="1:11" x14ac:dyDescent="0.25">
      <c r="A4902" t="str">
        <v>BioLegend</v>
      </c>
      <c r="B4902">
        <v>17054.400000000001</v>
      </c>
      <c r="C4902" t="str">
        <v>EED121585</v>
      </c>
      <c r="D4902" s="6">
        <v>45996</v>
      </c>
      <c r="E4902" s="6">
        <v>46000</v>
      </c>
      <c r="F4902">
        <v>663104</v>
      </c>
      <c r="G4902">
        <v>1</v>
      </c>
      <c r="H4902">
        <v>0</v>
      </c>
      <c r="I4902">
        <v>1</v>
      </c>
      <c r="J4902" t="str">
        <v>Banglore</v>
      </c>
      <c r="K4902" t="str">
        <v>pending purchase order</v>
      </c>
    </row>
    <row r="4903" spans="1:11" x14ac:dyDescent="0.25">
      <c r="A4903" t="str">
        <v>BioLegend</v>
      </c>
      <c r="B4903">
        <v>92980.799999999988</v>
      </c>
      <c r="C4903" t="str">
        <v>EED121585</v>
      </c>
      <c r="D4903" s="6">
        <v>45996</v>
      </c>
      <c r="E4903" s="6">
        <v>46000</v>
      </c>
      <c r="F4903">
        <v>740809</v>
      </c>
      <c r="G4903">
        <v>1</v>
      </c>
      <c r="H4903">
        <v>1</v>
      </c>
      <c r="I4903">
        <v>0</v>
      </c>
      <c r="J4903" t="str">
        <v>Hyderabad</v>
      </c>
      <c r="K4903">
        <v>0</v>
      </c>
    </row>
    <row r="4904" spans="1:11" x14ac:dyDescent="0.25">
      <c r="A4904" t="str">
        <v>BioLegend</v>
      </c>
      <c r="B4904">
        <v>92980.799999999988</v>
      </c>
      <c r="C4904" t="str">
        <v>EED121585</v>
      </c>
      <c r="D4904" s="6">
        <v>45996</v>
      </c>
      <c r="E4904" s="6">
        <v>46000</v>
      </c>
      <c r="F4904">
        <v>740930</v>
      </c>
      <c r="G4904">
        <v>2</v>
      </c>
      <c r="H4904">
        <v>2</v>
      </c>
      <c r="I4904">
        <v>0</v>
      </c>
      <c r="J4904" t="str">
        <v>Telangana</v>
      </c>
      <c r="K4904">
        <v>0</v>
      </c>
    </row>
    <row r="4905" spans="1:11" x14ac:dyDescent="0.25">
      <c r="A4905" t="str">
        <v>BioLegend</v>
      </c>
      <c r="B4905">
        <v>12777.599999999999</v>
      </c>
      <c r="C4905" t="str">
        <v>EED121484</v>
      </c>
      <c r="D4905" s="6">
        <v>45993</v>
      </c>
      <c r="E4905" s="6">
        <v>46001</v>
      </c>
      <c r="F4905">
        <v>100222</v>
      </c>
      <c r="G4905">
        <v>1</v>
      </c>
      <c r="H4905">
        <v>1</v>
      </c>
      <c r="I4905">
        <v>0</v>
      </c>
      <c r="J4905" t="str">
        <v>Gujrat</v>
      </c>
      <c r="K4905">
        <v>0</v>
      </c>
    </row>
    <row r="4906" spans="1:11" x14ac:dyDescent="0.25">
      <c r="A4906" t="str">
        <v>BioLegend</v>
      </c>
      <c r="B4906">
        <v>13552</v>
      </c>
      <c r="C4906" t="str">
        <v>EED121484</v>
      </c>
      <c r="D4906" s="6">
        <v>45993</v>
      </c>
      <c r="E4906" s="6">
        <v>46001</v>
      </c>
      <c r="F4906">
        <v>100229</v>
      </c>
      <c r="G4906">
        <v>1</v>
      </c>
      <c r="H4906">
        <v>1</v>
      </c>
      <c r="I4906">
        <v>0</v>
      </c>
      <c r="J4906" t="str">
        <v>Hyderabad</v>
      </c>
      <c r="K4906">
        <v>0</v>
      </c>
    </row>
    <row r="4907" spans="1:11" x14ac:dyDescent="0.25">
      <c r="A4907" t="str">
        <v>BioLegend</v>
      </c>
      <c r="B4907">
        <v>5332.8</v>
      </c>
      <c r="C4907" t="str">
        <v>EED121484</v>
      </c>
      <c r="D4907" s="6">
        <v>45993</v>
      </c>
      <c r="E4907" s="6">
        <v>46001</v>
      </c>
      <c r="F4907">
        <v>100273</v>
      </c>
      <c r="G4907">
        <v>1</v>
      </c>
      <c r="H4907">
        <v>0</v>
      </c>
      <c r="I4907">
        <v>1</v>
      </c>
      <c r="J4907" t="str">
        <v>Faridabad</v>
      </c>
      <c r="K4907" t="str">
        <v>Priyanka Madam</v>
      </c>
    </row>
    <row r="4908" spans="1:11" x14ac:dyDescent="0.25">
      <c r="A4908" t="str">
        <v>BioLegend</v>
      </c>
      <c r="B4908">
        <v>6969.6</v>
      </c>
      <c r="C4908" t="str">
        <v>EED121484</v>
      </c>
      <c r="D4908" s="6">
        <v>45993</v>
      </c>
      <c r="E4908" s="6">
        <v>46001</v>
      </c>
      <c r="F4908">
        <v>100412</v>
      </c>
      <c r="G4908">
        <v>1</v>
      </c>
      <c r="H4908">
        <v>0</v>
      </c>
      <c r="I4908">
        <v>1</v>
      </c>
      <c r="J4908" t="str">
        <v>Faridabad</v>
      </c>
      <c r="K4908" t="str">
        <v>Priyanka Madam</v>
      </c>
    </row>
    <row r="4909" spans="1:11" x14ac:dyDescent="0.25">
      <c r="A4909" t="str">
        <v>BioLegend</v>
      </c>
      <c r="B4909">
        <v>6230.4</v>
      </c>
      <c r="C4909" t="str">
        <v>EED121484</v>
      </c>
      <c r="D4909" s="6">
        <v>45993</v>
      </c>
      <c r="E4909" s="6">
        <v>46001</v>
      </c>
      <c r="F4909">
        <v>100433</v>
      </c>
      <c r="G4909">
        <v>1</v>
      </c>
      <c r="H4909">
        <v>0</v>
      </c>
      <c r="I4909">
        <v>1</v>
      </c>
      <c r="J4909" t="str">
        <v>Delhi</v>
      </c>
      <c r="K4909" t="str">
        <v>Priyanka Madam</v>
      </c>
    </row>
    <row r="4910" spans="1:11" x14ac:dyDescent="0.25">
      <c r="A4910" t="str">
        <v>BioLegend</v>
      </c>
      <c r="B4910">
        <v>19034.400000000001</v>
      </c>
      <c r="C4910" t="str">
        <v>EED121484</v>
      </c>
      <c r="D4910" s="6">
        <v>45993</v>
      </c>
      <c r="E4910" s="6">
        <v>46001</v>
      </c>
      <c r="F4910">
        <v>100451</v>
      </c>
      <c r="G4910">
        <v>1</v>
      </c>
      <c r="H4910">
        <v>1</v>
      </c>
      <c r="I4910">
        <v>0</v>
      </c>
      <c r="J4910" t="str">
        <v>Hyderabad</v>
      </c>
      <c r="K4910">
        <v>0</v>
      </c>
    </row>
    <row r="4911" spans="1:11" x14ac:dyDescent="0.25">
      <c r="A4911" t="str">
        <v>BioLegend</v>
      </c>
      <c r="B4911">
        <v>16816.8</v>
      </c>
      <c r="C4911" t="str">
        <v>EED121484</v>
      </c>
      <c r="D4911" s="6">
        <v>45993</v>
      </c>
      <c r="E4911" s="6">
        <v>46001</v>
      </c>
      <c r="F4911">
        <v>100453</v>
      </c>
      <c r="G4911">
        <v>1</v>
      </c>
      <c r="H4911">
        <v>0</v>
      </c>
      <c r="I4911">
        <v>1</v>
      </c>
      <c r="J4911" t="str">
        <v>Delhi</v>
      </c>
      <c r="K4911" t="str">
        <v>Priyanka Madam</v>
      </c>
    </row>
    <row r="4912" spans="1:11" x14ac:dyDescent="0.25">
      <c r="A4912" t="str">
        <v>BioLegend</v>
      </c>
      <c r="B4912">
        <v>11352</v>
      </c>
      <c r="C4912" t="str">
        <v>EED121484</v>
      </c>
      <c r="D4912" s="6">
        <v>45993</v>
      </c>
      <c r="E4912" s="6">
        <v>46001</v>
      </c>
      <c r="F4912">
        <v>100714</v>
      </c>
      <c r="G4912">
        <v>1</v>
      </c>
      <c r="H4912">
        <v>0</v>
      </c>
      <c r="I4912">
        <v>1</v>
      </c>
      <c r="J4912" t="str">
        <v>Faridabad</v>
      </c>
      <c r="K4912" t="str">
        <v>Priyanka Madam</v>
      </c>
    </row>
    <row r="4913" spans="1:11" x14ac:dyDescent="0.25">
      <c r="A4913" t="str">
        <v>BioLegend</v>
      </c>
      <c r="B4913">
        <v>4593.6000000000004</v>
      </c>
      <c r="C4913" t="str">
        <v>EED121484</v>
      </c>
      <c r="D4913" s="6">
        <v>45993</v>
      </c>
      <c r="E4913" s="6">
        <v>46001</v>
      </c>
      <c r="F4913">
        <v>100733</v>
      </c>
      <c r="G4913">
        <v>1</v>
      </c>
      <c r="H4913">
        <v>1</v>
      </c>
      <c r="I4913">
        <v>0</v>
      </c>
      <c r="J4913" t="str">
        <v>Hyderabad</v>
      </c>
      <c r="K4913">
        <v>0</v>
      </c>
    </row>
    <row r="4914" spans="1:11" x14ac:dyDescent="0.25">
      <c r="A4914" t="str">
        <v>BioLegend</v>
      </c>
      <c r="B4914">
        <v>16816.8</v>
      </c>
      <c r="C4914" t="str">
        <v>EED121484</v>
      </c>
      <c r="D4914" s="6">
        <v>45993</v>
      </c>
      <c r="E4914" s="6">
        <v>46001</v>
      </c>
      <c r="F4914">
        <v>100759</v>
      </c>
      <c r="G4914">
        <v>1</v>
      </c>
      <c r="H4914">
        <v>0</v>
      </c>
      <c r="I4914">
        <v>1</v>
      </c>
      <c r="J4914" t="str">
        <v>Delhi</v>
      </c>
      <c r="K4914" t="str">
        <v>Priyanka Madam</v>
      </c>
    </row>
    <row r="4915" spans="1:11" x14ac:dyDescent="0.25">
      <c r="A4915" t="str">
        <v>BioLegend</v>
      </c>
      <c r="B4915">
        <v>15417.599999999999</v>
      </c>
      <c r="C4915" t="str">
        <v>EED121484</v>
      </c>
      <c r="D4915" s="6">
        <v>45993</v>
      </c>
      <c r="E4915" s="6">
        <v>46001</v>
      </c>
      <c r="F4915">
        <v>101228</v>
      </c>
      <c r="G4915">
        <v>1</v>
      </c>
      <c r="H4915">
        <v>0</v>
      </c>
      <c r="I4915">
        <v>1</v>
      </c>
      <c r="J4915" t="str">
        <v>Delhi</v>
      </c>
      <c r="K4915" t="str">
        <v>Priyanka Madam</v>
      </c>
    </row>
    <row r="4916" spans="1:11" x14ac:dyDescent="0.25">
      <c r="A4916" t="str">
        <v>BioLegend</v>
      </c>
      <c r="B4916">
        <v>16051.2</v>
      </c>
      <c r="C4916" t="str">
        <v>EED121484</v>
      </c>
      <c r="D4916" s="6">
        <v>45993</v>
      </c>
      <c r="E4916" s="6">
        <v>46001</v>
      </c>
      <c r="F4916">
        <v>101256</v>
      </c>
      <c r="G4916">
        <v>1</v>
      </c>
      <c r="H4916">
        <v>0</v>
      </c>
      <c r="I4916">
        <v>1</v>
      </c>
      <c r="J4916" t="str">
        <v>Faridabad</v>
      </c>
      <c r="K4916" t="str">
        <v>Priyanka Madam</v>
      </c>
    </row>
    <row r="4917" spans="1:11" x14ac:dyDescent="0.25">
      <c r="A4917" t="str">
        <v>BioLegend</v>
      </c>
      <c r="B4917">
        <v>13358.400000000001</v>
      </c>
      <c r="C4917" t="str">
        <v>EED121484</v>
      </c>
      <c r="D4917" s="6">
        <v>45993</v>
      </c>
      <c r="E4917" s="6">
        <v>46001</v>
      </c>
      <c r="F4917">
        <v>101908</v>
      </c>
      <c r="G4917">
        <v>1</v>
      </c>
      <c r="H4917">
        <v>0</v>
      </c>
      <c r="I4917">
        <v>1</v>
      </c>
      <c r="J4917" t="str">
        <v>Faridabad</v>
      </c>
      <c r="K4917" t="str">
        <v>Priyanka Madam</v>
      </c>
    </row>
    <row r="4918" spans="1:11" x14ac:dyDescent="0.25">
      <c r="A4918" t="str">
        <v>BioLegend</v>
      </c>
      <c r="B4918">
        <v>13622.400000000001</v>
      </c>
      <c r="C4918" t="str">
        <v>EED121484</v>
      </c>
      <c r="D4918" s="6">
        <v>45993</v>
      </c>
      <c r="E4918" s="6">
        <v>46001</v>
      </c>
      <c r="F4918">
        <v>102202</v>
      </c>
      <c r="G4918">
        <v>1</v>
      </c>
      <c r="H4918">
        <v>1</v>
      </c>
      <c r="I4918">
        <v>0</v>
      </c>
      <c r="J4918" t="str">
        <v>Pune</v>
      </c>
      <c r="K4918">
        <v>0</v>
      </c>
    </row>
    <row r="4919" spans="1:11" x14ac:dyDescent="0.25">
      <c r="A4919" t="str">
        <v>BioLegend</v>
      </c>
      <c r="B4919">
        <v>5544</v>
      </c>
      <c r="C4919" t="str">
        <v>EED121484</v>
      </c>
      <c r="D4919" s="6">
        <v>45993</v>
      </c>
      <c r="E4919" s="6">
        <v>46001</v>
      </c>
      <c r="F4919">
        <v>103012</v>
      </c>
      <c r="G4919">
        <v>1</v>
      </c>
      <c r="H4919">
        <v>1</v>
      </c>
      <c r="I4919">
        <v>0</v>
      </c>
      <c r="J4919" t="str">
        <v>Hyderabad</v>
      </c>
      <c r="K4919">
        <v>0</v>
      </c>
    </row>
    <row r="4920" spans="1:11" x14ac:dyDescent="0.25">
      <c r="A4920" t="str">
        <v>BioLegend</v>
      </c>
      <c r="B4920">
        <v>5332.8</v>
      </c>
      <c r="C4920" t="str">
        <v>EED121484</v>
      </c>
      <c r="D4920" s="6">
        <v>45993</v>
      </c>
      <c r="E4920" s="6">
        <v>46001</v>
      </c>
      <c r="F4920">
        <v>103123</v>
      </c>
      <c r="G4920">
        <v>1</v>
      </c>
      <c r="H4920">
        <v>0</v>
      </c>
      <c r="I4920">
        <v>1</v>
      </c>
      <c r="J4920" t="str">
        <v>Faridabad</v>
      </c>
      <c r="K4920" t="str">
        <v>Priyanka Madam</v>
      </c>
    </row>
    <row r="4921" spans="1:11" x14ac:dyDescent="0.25">
      <c r="A4921" t="str">
        <v>BioLegend</v>
      </c>
      <c r="B4921">
        <v>5649.6</v>
      </c>
      <c r="C4921" t="str">
        <v>EED121484</v>
      </c>
      <c r="D4921" s="6">
        <v>45993</v>
      </c>
      <c r="E4921" s="6">
        <v>46001</v>
      </c>
      <c r="F4921">
        <v>103129</v>
      </c>
      <c r="G4921">
        <v>2</v>
      </c>
      <c r="H4921">
        <v>0</v>
      </c>
      <c r="I4921">
        <v>2</v>
      </c>
      <c r="J4921" t="str">
        <v>Faridabad</v>
      </c>
      <c r="K4921" t="str">
        <v>Priyanka Madam</v>
      </c>
    </row>
    <row r="4922" spans="1:11" x14ac:dyDescent="0.25">
      <c r="A4922" t="str">
        <v>BioLegend</v>
      </c>
      <c r="B4922">
        <v>14907.2</v>
      </c>
      <c r="C4922" t="str">
        <v>EED121484</v>
      </c>
      <c r="D4922" s="6">
        <v>45993</v>
      </c>
      <c r="E4922" s="6">
        <v>46001</v>
      </c>
      <c r="F4922">
        <v>103138</v>
      </c>
      <c r="G4922">
        <v>2</v>
      </c>
      <c r="H4922">
        <v>2</v>
      </c>
      <c r="I4922">
        <v>0</v>
      </c>
      <c r="J4922" t="str">
        <v>Hyderabad</v>
      </c>
      <c r="K4922">
        <v>0</v>
      </c>
    </row>
    <row r="4923" spans="1:11" x14ac:dyDescent="0.25">
      <c r="A4923" t="str">
        <v>BioLegend</v>
      </c>
      <c r="B4923">
        <v>16816.8</v>
      </c>
      <c r="C4923" t="str">
        <v>EED121484</v>
      </c>
      <c r="D4923" s="6">
        <v>45993</v>
      </c>
      <c r="E4923" s="6">
        <v>46001</v>
      </c>
      <c r="F4923">
        <v>103149</v>
      </c>
      <c r="G4923">
        <v>1</v>
      </c>
      <c r="H4923">
        <v>0</v>
      </c>
      <c r="I4923">
        <v>1</v>
      </c>
      <c r="J4923" t="str">
        <v>Delhi</v>
      </c>
      <c r="K4923" t="str">
        <v>Priyanka Madam</v>
      </c>
    </row>
    <row r="4924" spans="1:11" x14ac:dyDescent="0.25">
      <c r="A4924" t="str">
        <v>BioLegend</v>
      </c>
      <c r="B4924">
        <v>11140.8</v>
      </c>
      <c r="C4924" t="str">
        <v>EED121484</v>
      </c>
      <c r="D4924" s="6">
        <v>45993</v>
      </c>
      <c r="E4924" s="6">
        <v>46001</v>
      </c>
      <c r="F4924">
        <v>103210</v>
      </c>
      <c r="G4924">
        <v>1</v>
      </c>
      <c r="H4924">
        <v>1</v>
      </c>
      <c r="I4924">
        <v>0</v>
      </c>
      <c r="J4924" t="str">
        <v>Chandigarh</v>
      </c>
      <c r="K4924">
        <v>0</v>
      </c>
    </row>
    <row r="4925" spans="1:11" x14ac:dyDescent="0.25">
      <c r="A4925" t="str">
        <v>BioLegend</v>
      </c>
      <c r="B4925">
        <v>5649.6</v>
      </c>
      <c r="C4925" t="str">
        <v>EED121484</v>
      </c>
      <c r="D4925" s="6">
        <v>45993</v>
      </c>
      <c r="E4925" s="6">
        <v>46001</v>
      </c>
      <c r="F4925">
        <v>103233</v>
      </c>
      <c r="G4925">
        <v>1</v>
      </c>
      <c r="H4925">
        <v>0</v>
      </c>
      <c r="I4925">
        <v>1</v>
      </c>
      <c r="J4925" t="str">
        <v>Faridabad</v>
      </c>
      <c r="K4925" t="str">
        <v>Monday</v>
      </c>
    </row>
    <row r="4926" spans="1:11" x14ac:dyDescent="0.25">
      <c r="A4926" t="str">
        <v>BioLegend</v>
      </c>
      <c r="B4926">
        <v>12091.2</v>
      </c>
      <c r="C4926" t="str">
        <v>EED121484</v>
      </c>
      <c r="D4926" s="6">
        <v>45993</v>
      </c>
      <c r="E4926" s="6">
        <v>46001</v>
      </c>
      <c r="F4926">
        <v>103260</v>
      </c>
      <c r="G4926">
        <v>1</v>
      </c>
      <c r="H4926">
        <v>1</v>
      </c>
      <c r="I4926">
        <v>0</v>
      </c>
      <c r="J4926" t="str">
        <v>Hyderabad</v>
      </c>
      <c r="K4926">
        <v>0</v>
      </c>
    </row>
    <row r="4927" spans="1:11" x14ac:dyDescent="0.25">
      <c r="A4927" t="str">
        <v>BioLegend</v>
      </c>
      <c r="B4927">
        <v>4963.2</v>
      </c>
      <c r="C4927" t="str">
        <v>EED121484</v>
      </c>
      <c r="D4927" s="6">
        <v>45993</v>
      </c>
      <c r="E4927" s="6">
        <v>46001</v>
      </c>
      <c r="F4927">
        <v>103425</v>
      </c>
      <c r="G4927">
        <v>1</v>
      </c>
      <c r="H4927">
        <v>0</v>
      </c>
      <c r="I4927">
        <v>1</v>
      </c>
      <c r="J4927" t="str">
        <v>Faridabad</v>
      </c>
      <c r="K4927" t="str">
        <v>Priyanka Madam</v>
      </c>
    </row>
    <row r="4928" spans="1:11" x14ac:dyDescent="0.25">
      <c r="A4928" t="str">
        <v>BioLegend</v>
      </c>
      <c r="B4928">
        <v>5332.8</v>
      </c>
      <c r="C4928" t="str">
        <v>EED121484</v>
      </c>
      <c r="D4928" s="6">
        <v>45993</v>
      </c>
      <c r="E4928" s="6">
        <v>46001</v>
      </c>
      <c r="F4928">
        <v>103510</v>
      </c>
      <c r="G4928">
        <v>1</v>
      </c>
      <c r="H4928">
        <v>0</v>
      </c>
      <c r="I4928">
        <v>1</v>
      </c>
      <c r="J4928" t="str">
        <v>Faridabad</v>
      </c>
      <c r="K4928" t="str">
        <v>Priyanka Madam</v>
      </c>
    </row>
    <row r="4929" spans="1:11" x14ac:dyDescent="0.25">
      <c r="A4929" t="str">
        <v>BioLegend</v>
      </c>
      <c r="B4929">
        <v>5913.6</v>
      </c>
      <c r="C4929" t="str">
        <v>EED121484</v>
      </c>
      <c r="D4929" s="6">
        <v>45993</v>
      </c>
      <c r="E4929" s="6">
        <v>46001</v>
      </c>
      <c r="F4929">
        <v>103519</v>
      </c>
      <c r="G4929">
        <v>1</v>
      </c>
      <c r="H4929">
        <v>0</v>
      </c>
      <c r="I4929">
        <v>1</v>
      </c>
      <c r="J4929" t="str">
        <v>Faridabad</v>
      </c>
      <c r="K4929" t="str">
        <v>Priyanka Madam</v>
      </c>
    </row>
    <row r="4930" spans="1:11" x14ac:dyDescent="0.25">
      <c r="A4930" t="str">
        <v>BioLegend</v>
      </c>
      <c r="B4930">
        <v>10032</v>
      </c>
      <c r="C4930" t="str">
        <v>EED121484</v>
      </c>
      <c r="D4930" s="6">
        <v>45993</v>
      </c>
      <c r="E4930" s="6">
        <v>46001</v>
      </c>
      <c r="F4930">
        <v>104512</v>
      </c>
      <c r="G4930">
        <v>1</v>
      </c>
      <c r="H4930">
        <v>1</v>
      </c>
      <c r="I4930">
        <v>0</v>
      </c>
      <c r="J4930" t="str">
        <v>Gujrat</v>
      </c>
      <c r="K4930">
        <v>0</v>
      </c>
    </row>
    <row r="4931" spans="1:11" x14ac:dyDescent="0.25">
      <c r="A4931" t="str">
        <v>BioLegend</v>
      </c>
      <c r="B4931">
        <v>16315.2</v>
      </c>
      <c r="C4931" t="str">
        <v>EED121484</v>
      </c>
      <c r="D4931" s="6">
        <v>45993</v>
      </c>
      <c r="E4931" s="6">
        <v>46001</v>
      </c>
      <c r="F4931">
        <v>104522</v>
      </c>
      <c r="G4931">
        <v>1</v>
      </c>
      <c r="H4931">
        <v>0</v>
      </c>
      <c r="I4931">
        <v>1</v>
      </c>
      <c r="J4931" t="str">
        <v>Delhi</v>
      </c>
      <c r="K4931" t="str">
        <v>Priyanka Madam</v>
      </c>
    </row>
    <row r="4932" spans="1:11" x14ac:dyDescent="0.25">
      <c r="A4932" t="str">
        <v>BioLegend</v>
      </c>
      <c r="B4932">
        <v>5332.8</v>
      </c>
      <c r="C4932" t="str">
        <v>EED121484</v>
      </c>
      <c r="D4932" s="6">
        <v>45993</v>
      </c>
      <c r="E4932" s="6">
        <v>46001</v>
      </c>
      <c r="F4932">
        <v>104717</v>
      </c>
      <c r="G4932">
        <v>1</v>
      </c>
      <c r="H4932">
        <v>0</v>
      </c>
      <c r="I4932">
        <v>1</v>
      </c>
      <c r="J4932" t="str">
        <v>Faridabad</v>
      </c>
      <c r="K4932" t="str">
        <v>Priyanka Madam</v>
      </c>
    </row>
    <row r="4933" spans="1:11" x14ac:dyDescent="0.25">
      <c r="A4933" t="str">
        <v>BioLegend</v>
      </c>
      <c r="B4933">
        <v>4435.2</v>
      </c>
      <c r="C4933" t="str">
        <v>EED121484</v>
      </c>
      <c r="D4933" s="6">
        <v>45993</v>
      </c>
      <c r="E4933" s="6">
        <v>46001</v>
      </c>
      <c r="F4933">
        <v>105811</v>
      </c>
      <c r="G4933">
        <v>1</v>
      </c>
      <c r="H4933">
        <v>0</v>
      </c>
      <c r="I4933">
        <v>1</v>
      </c>
      <c r="J4933" t="str">
        <v>Faridabad</v>
      </c>
      <c r="K4933" t="str">
        <v>Priyanka Madam</v>
      </c>
    </row>
    <row r="4934" spans="1:11" x14ac:dyDescent="0.25">
      <c r="A4934" t="str">
        <v>BioLegend</v>
      </c>
      <c r="B4934">
        <v>4963.2</v>
      </c>
      <c r="C4934" t="str">
        <v>EED121484</v>
      </c>
      <c r="D4934" s="6">
        <v>45993</v>
      </c>
      <c r="E4934" s="6">
        <v>46001</v>
      </c>
      <c r="F4934">
        <v>105825</v>
      </c>
      <c r="G4934">
        <v>1</v>
      </c>
      <c r="H4934">
        <v>0</v>
      </c>
      <c r="I4934">
        <v>1</v>
      </c>
      <c r="J4934" t="str">
        <v>Faridabad</v>
      </c>
      <c r="K4934" t="str">
        <v>Priyanka Madam</v>
      </c>
    </row>
    <row r="4935" spans="1:11" x14ac:dyDescent="0.25">
      <c r="A4935" t="str">
        <v>BioLegend</v>
      </c>
      <c r="B4935">
        <v>7180.7999999999993</v>
      </c>
      <c r="C4935" t="str">
        <v>EED121484</v>
      </c>
      <c r="D4935" s="6">
        <v>45993</v>
      </c>
      <c r="E4935" s="6">
        <v>46001</v>
      </c>
      <c r="F4935">
        <v>107215</v>
      </c>
      <c r="G4935">
        <v>1</v>
      </c>
      <c r="H4935">
        <v>1</v>
      </c>
      <c r="I4935">
        <v>0</v>
      </c>
      <c r="J4935" t="str">
        <v>Hyderabad</v>
      </c>
      <c r="K4935">
        <v>0</v>
      </c>
    </row>
    <row r="4936" spans="1:11" x14ac:dyDescent="0.25">
      <c r="A4936" t="str">
        <v>BioLegend</v>
      </c>
      <c r="B4936">
        <v>11888.8</v>
      </c>
      <c r="C4936" t="str">
        <v>EED121484</v>
      </c>
      <c r="D4936" s="6">
        <v>45993</v>
      </c>
      <c r="E4936" s="6">
        <v>46001</v>
      </c>
      <c r="F4936">
        <v>108127</v>
      </c>
      <c r="G4936">
        <v>1</v>
      </c>
      <c r="H4936">
        <v>0</v>
      </c>
      <c r="I4936">
        <v>1</v>
      </c>
      <c r="J4936" t="str">
        <v>Faridabad</v>
      </c>
      <c r="K4936" t="str">
        <v>Priyanka Madam</v>
      </c>
    </row>
    <row r="4937" spans="1:11" x14ac:dyDescent="0.25">
      <c r="A4937" t="str">
        <v>BioLegend</v>
      </c>
      <c r="B4937">
        <v>14907.2</v>
      </c>
      <c r="C4937" t="str">
        <v>EED121484</v>
      </c>
      <c r="D4937" s="6">
        <v>45993</v>
      </c>
      <c r="E4937" s="6">
        <v>46001</v>
      </c>
      <c r="F4937">
        <v>108445</v>
      </c>
      <c r="G4937">
        <v>1</v>
      </c>
      <c r="H4937">
        <v>0</v>
      </c>
      <c r="I4937">
        <v>1</v>
      </c>
      <c r="J4937" t="str">
        <v>Faridabad</v>
      </c>
      <c r="K4937" t="str">
        <v>Priyanka Madam</v>
      </c>
    </row>
    <row r="4938" spans="1:11" x14ac:dyDescent="0.25">
      <c r="A4938" t="str">
        <v>BioLegend</v>
      </c>
      <c r="B4938">
        <v>5280</v>
      </c>
      <c r="C4938" t="str">
        <v>EED121484</v>
      </c>
      <c r="D4938" s="6">
        <v>45993</v>
      </c>
      <c r="E4938" s="6">
        <v>46001</v>
      </c>
      <c r="F4938">
        <v>109003</v>
      </c>
      <c r="G4938">
        <v>1</v>
      </c>
      <c r="H4938">
        <v>0</v>
      </c>
      <c r="I4938">
        <v>1</v>
      </c>
      <c r="J4938" t="str">
        <v>Faridabad</v>
      </c>
      <c r="K4938" t="str">
        <v>Priyanka Madam</v>
      </c>
    </row>
    <row r="4939" spans="1:11" x14ac:dyDescent="0.25">
      <c r="A4939" t="str">
        <v>BioLegend</v>
      </c>
      <c r="B4939">
        <v>6124.7999999999993</v>
      </c>
      <c r="C4939" t="str">
        <v>EED121484</v>
      </c>
      <c r="D4939" s="6">
        <v>45993</v>
      </c>
      <c r="E4939" s="6">
        <v>46001</v>
      </c>
      <c r="F4939">
        <v>109814</v>
      </c>
      <c r="G4939">
        <v>1</v>
      </c>
      <c r="H4939">
        <v>0</v>
      </c>
      <c r="I4939">
        <v>1</v>
      </c>
      <c r="J4939" t="str">
        <v>Faridabad</v>
      </c>
      <c r="K4939" t="str">
        <v>Priyanka Madam</v>
      </c>
    </row>
    <row r="4940" spans="1:11" x14ac:dyDescent="0.25">
      <c r="A4940" t="str">
        <v>BioLegend</v>
      </c>
      <c r="B4940">
        <v>23038.400000000001</v>
      </c>
      <c r="C4940" t="str">
        <v>EED121484</v>
      </c>
      <c r="D4940" s="6">
        <v>45993</v>
      </c>
      <c r="E4940" s="6">
        <v>46001</v>
      </c>
      <c r="F4940">
        <v>115538</v>
      </c>
      <c r="G4940">
        <v>1</v>
      </c>
      <c r="H4940">
        <v>1</v>
      </c>
      <c r="I4940">
        <v>0</v>
      </c>
      <c r="J4940" t="str">
        <v>Hyderabad</v>
      </c>
      <c r="K4940">
        <v>0</v>
      </c>
    </row>
    <row r="4941" spans="1:11" x14ac:dyDescent="0.25">
      <c r="A4941" t="str">
        <v>BioLegend</v>
      </c>
      <c r="B4941">
        <v>13992</v>
      </c>
      <c r="C4941" t="str">
        <v>EED121484</v>
      </c>
      <c r="D4941" s="6">
        <v>45993</v>
      </c>
      <c r="E4941" s="6">
        <v>46001</v>
      </c>
      <c r="F4941">
        <v>115918</v>
      </c>
      <c r="G4941">
        <v>1</v>
      </c>
      <c r="H4941">
        <v>0</v>
      </c>
      <c r="I4941">
        <v>1</v>
      </c>
      <c r="J4941" t="str">
        <v>Faridabad</v>
      </c>
      <c r="K4941" t="str">
        <v>Priyanka Madam</v>
      </c>
    </row>
    <row r="4942" spans="1:11" x14ac:dyDescent="0.25">
      <c r="A4942" t="str">
        <v>BioLegend</v>
      </c>
      <c r="B4942">
        <v>6547.2000000000007</v>
      </c>
      <c r="C4942" t="str">
        <v>EED121484</v>
      </c>
      <c r="D4942" s="6">
        <v>45993</v>
      </c>
      <c r="E4942" s="6">
        <v>46001</v>
      </c>
      <c r="F4942">
        <v>116425</v>
      </c>
      <c r="G4942">
        <v>1</v>
      </c>
      <c r="H4942">
        <v>0</v>
      </c>
      <c r="I4942">
        <v>1</v>
      </c>
      <c r="J4942" t="str">
        <v>Faridabad</v>
      </c>
      <c r="K4942" t="str">
        <v>Priyanka Madam</v>
      </c>
    </row>
    <row r="4943" spans="1:11" x14ac:dyDescent="0.25">
      <c r="A4943" t="str">
        <v>BioLegend</v>
      </c>
      <c r="B4943">
        <v>1742.4</v>
      </c>
      <c r="C4943" t="str">
        <v>EED121484</v>
      </c>
      <c r="D4943" s="6">
        <v>45993</v>
      </c>
      <c r="E4943" s="6">
        <v>46001</v>
      </c>
      <c r="F4943">
        <v>117309</v>
      </c>
      <c r="G4943">
        <v>1</v>
      </c>
      <c r="H4943">
        <v>0</v>
      </c>
      <c r="I4943">
        <v>1</v>
      </c>
      <c r="J4943" t="str">
        <v>Faridabad</v>
      </c>
      <c r="K4943" t="str">
        <v>Priyanka Madam</v>
      </c>
    </row>
    <row r="4944" spans="1:11" x14ac:dyDescent="0.25">
      <c r="A4944" t="str">
        <v>BioLegend</v>
      </c>
      <c r="B4944">
        <v>19034.400000000001</v>
      </c>
      <c r="C4944" t="str">
        <v>EED121484</v>
      </c>
      <c r="D4944" s="6">
        <v>45993</v>
      </c>
      <c r="E4944" s="6">
        <v>46001</v>
      </c>
      <c r="F4944">
        <v>117334</v>
      </c>
      <c r="G4944">
        <v>1</v>
      </c>
      <c r="H4944">
        <v>0</v>
      </c>
      <c r="I4944">
        <v>1</v>
      </c>
      <c r="J4944" t="str">
        <v>Faridabad</v>
      </c>
      <c r="K4944" t="str">
        <v>Priyanka Madam</v>
      </c>
    </row>
    <row r="4945" spans="1:11" x14ac:dyDescent="0.25">
      <c r="A4945" t="str">
        <v>BioLegend</v>
      </c>
      <c r="B4945">
        <v>18295.2</v>
      </c>
      <c r="C4945" t="str">
        <v>EED121484</v>
      </c>
      <c r="D4945" s="6">
        <v>45993</v>
      </c>
      <c r="E4945" s="6">
        <v>46001</v>
      </c>
      <c r="F4945">
        <v>118227</v>
      </c>
      <c r="G4945">
        <v>1</v>
      </c>
      <c r="H4945">
        <v>1</v>
      </c>
      <c r="I4945">
        <v>0</v>
      </c>
      <c r="J4945" t="str">
        <v>Mumbai</v>
      </c>
      <c r="K4945">
        <v>0</v>
      </c>
    </row>
    <row r="4946" spans="1:11" x14ac:dyDescent="0.25">
      <c r="A4946" t="str">
        <v>BioLegend</v>
      </c>
      <c r="B4946">
        <v>17309.599999999999</v>
      </c>
      <c r="C4946" t="str">
        <v>EED121484</v>
      </c>
      <c r="D4946" s="6">
        <v>45993</v>
      </c>
      <c r="E4946" s="6">
        <v>46001</v>
      </c>
      <c r="F4946">
        <v>121129</v>
      </c>
      <c r="G4946">
        <v>1</v>
      </c>
      <c r="H4946">
        <v>0</v>
      </c>
      <c r="I4946">
        <v>1</v>
      </c>
      <c r="J4946" t="str">
        <v>Faridabad</v>
      </c>
      <c r="K4946" t="str">
        <v>Priyanka Madam</v>
      </c>
    </row>
    <row r="4947" spans="1:11" x14ac:dyDescent="0.25">
      <c r="A4947" t="str">
        <v>BioLegend</v>
      </c>
      <c r="B4947">
        <v>9398.4</v>
      </c>
      <c r="C4947" t="str">
        <v>EED121484</v>
      </c>
      <c r="D4947" s="6">
        <v>45993</v>
      </c>
      <c r="E4947" s="6">
        <v>46001</v>
      </c>
      <c r="F4947">
        <v>122207</v>
      </c>
      <c r="G4947">
        <v>1</v>
      </c>
      <c r="H4947">
        <v>0</v>
      </c>
      <c r="I4947">
        <v>1</v>
      </c>
      <c r="J4947" t="str">
        <v>Faridabad</v>
      </c>
      <c r="K4947" t="str">
        <v>Priyanka Madam</v>
      </c>
    </row>
    <row r="4948" spans="1:11" x14ac:dyDescent="0.25">
      <c r="A4948" t="str">
        <v>BioLegend</v>
      </c>
      <c r="B4948">
        <v>2270.4</v>
      </c>
      <c r="C4948" t="str">
        <v>EED121484</v>
      </c>
      <c r="D4948" s="6">
        <v>45993</v>
      </c>
      <c r="E4948" s="6">
        <v>46001</v>
      </c>
      <c r="F4948">
        <v>123109</v>
      </c>
      <c r="G4948">
        <v>1</v>
      </c>
      <c r="H4948">
        <v>0</v>
      </c>
      <c r="I4948">
        <v>1</v>
      </c>
      <c r="J4948" t="str">
        <v>Faridabad</v>
      </c>
      <c r="K4948" t="str">
        <v>Priyanka Madam</v>
      </c>
    </row>
    <row r="4949" spans="1:11" x14ac:dyDescent="0.25">
      <c r="A4949" t="str">
        <v>BioLegend</v>
      </c>
      <c r="B4949">
        <v>5544</v>
      </c>
      <c r="C4949" t="str">
        <v>EED121484</v>
      </c>
      <c r="D4949" s="6">
        <v>45993</v>
      </c>
      <c r="E4949" s="6">
        <v>46001</v>
      </c>
      <c r="F4949">
        <v>123113</v>
      </c>
      <c r="G4949">
        <v>1</v>
      </c>
      <c r="H4949">
        <v>0</v>
      </c>
      <c r="I4949">
        <v>1</v>
      </c>
      <c r="J4949" t="str">
        <v>Faridabad</v>
      </c>
      <c r="K4949" t="str">
        <v>Priyanka Madam</v>
      </c>
    </row>
    <row r="4950" spans="1:11" x14ac:dyDescent="0.25">
      <c r="A4950" t="str">
        <v>BioLegend</v>
      </c>
      <c r="B4950">
        <v>16579.2</v>
      </c>
      <c r="C4950" t="str">
        <v>EED121484</v>
      </c>
      <c r="D4950" s="6">
        <v>45993</v>
      </c>
      <c r="E4950" s="6">
        <v>46001</v>
      </c>
      <c r="F4950">
        <v>125618</v>
      </c>
      <c r="G4950">
        <v>1</v>
      </c>
      <c r="H4950">
        <v>0</v>
      </c>
      <c r="I4950">
        <v>1</v>
      </c>
      <c r="J4950" t="str">
        <v>Faridabad</v>
      </c>
      <c r="K4950" t="str">
        <v>Priyanka Madam</v>
      </c>
    </row>
    <row r="4951" spans="1:11" x14ac:dyDescent="0.25">
      <c r="A4951" t="str">
        <v>BioLegend</v>
      </c>
      <c r="B4951">
        <v>26426.400000000001</v>
      </c>
      <c r="C4951" t="str">
        <v>EED121484</v>
      </c>
      <c r="D4951" s="6">
        <v>45993</v>
      </c>
      <c r="E4951" s="6">
        <v>46001</v>
      </c>
      <c r="F4951">
        <v>126522</v>
      </c>
      <c r="G4951">
        <v>1</v>
      </c>
      <c r="H4951">
        <v>0</v>
      </c>
      <c r="I4951">
        <v>1</v>
      </c>
      <c r="J4951" t="str">
        <v>Faridabad</v>
      </c>
      <c r="K4951" t="str">
        <v>Priyanka Madam</v>
      </c>
    </row>
    <row r="4952" spans="1:11" x14ac:dyDescent="0.25">
      <c r="A4952" t="str">
        <v>BioLegend</v>
      </c>
      <c r="B4952">
        <v>4699.2</v>
      </c>
      <c r="C4952" t="str">
        <v>EED121484</v>
      </c>
      <c r="D4952" s="6">
        <v>45993</v>
      </c>
      <c r="E4952" s="6">
        <v>46001</v>
      </c>
      <c r="F4952">
        <v>128005</v>
      </c>
      <c r="G4952">
        <v>1</v>
      </c>
      <c r="H4952">
        <v>0</v>
      </c>
      <c r="I4952">
        <v>1</v>
      </c>
      <c r="J4952" t="str">
        <v>Faridabad</v>
      </c>
      <c r="K4952" t="str">
        <v>Priyanka Madam</v>
      </c>
    </row>
    <row r="4953" spans="1:11" x14ac:dyDescent="0.25">
      <c r="A4953" t="str">
        <v>BioLegend</v>
      </c>
      <c r="B4953">
        <v>6547.2000000000007</v>
      </c>
      <c r="C4953" t="str">
        <v>EED121484</v>
      </c>
      <c r="D4953" s="6">
        <v>45993</v>
      </c>
      <c r="E4953" s="6">
        <v>46001</v>
      </c>
      <c r="F4953">
        <v>128023</v>
      </c>
      <c r="G4953">
        <v>1</v>
      </c>
      <c r="H4953">
        <v>0</v>
      </c>
      <c r="I4953">
        <v>1</v>
      </c>
      <c r="J4953" t="str">
        <v>Delhi</v>
      </c>
      <c r="K4953" t="str">
        <v>Priyanka Madam</v>
      </c>
    </row>
    <row r="4954" spans="1:11" x14ac:dyDescent="0.25">
      <c r="A4954" t="str">
        <v>BioLegend</v>
      </c>
      <c r="B4954">
        <v>19034.400000000001</v>
      </c>
      <c r="C4954" t="str">
        <v>EED121484</v>
      </c>
      <c r="D4954" s="6">
        <v>45993</v>
      </c>
      <c r="E4954" s="6">
        <v>46001</v>
      </c>
      <c r="F4954">
        <v>133921</v>
      </c>
      <c r="G4954">
        <v>1</v>
      </c>
      <c r="H4954">
        <v>0</v>
      </c>
      <c r="I4954">
        <v>1</v>
      </c>
      <c r="J4954" t="str">
        <v>Faridabad</v>
      </c>
      <c r="K4954" t="str">
        <v>Priyanka Madam</v>
      </c>
    </row>
    <row r="4955" spans="1:11" x14ac:dyDescent="0.25">
      <c r="A4955" t="str">
        <v>BioLegend</v>
      </c>
      <c r="B4955">
        <v>6283.2000000000007</v>
      </c>
      <c r="C4955" t="str">
        <v>EED121484</v>
      </c>
      <c r="D4955" s="6">
        <v>45993</v>
      </c>
      <c r="E4955" s="6">
        <v>46001</v>
      </c>
      <c r="F4955">
        <v>135205</v>
      </c>
      <c r="G4955">
        <v>1</v>
      </c>
      <c r="H4955">
        <v>0</v>
      </c>
      <c r="I4955">
        <v>1</v>
      </c>
      <c r="J4955" t="str">
        <v>Faridabad</v>
      </c>
      <c r="K4955" t="str">
        <v>Priyanka Madam</v>
      </c>
    </row>
    <row r="4956" spans="1:11" x14ac:dyDescent="0.25">
      <c r="A4956" t="str">
        <v>BioLegend</v>
      </c>
      <c r="B4956">
        <v>5808</v>
      </c>
      <c r="C4956" t="str">
        <v>EED121484</v>
      </c>
      <c r="D4956" s="6">
        <v>45993</v>
      </c>
      <c r="E4956" s="6">
        <v>46001</v>
      </c>
      <c r="F4956">
        <v>135259</v>
      </c>
      <c r="G4956">
        <v>1</v>
      </c>
      <c r="H4956">
        <v>1</v>
      </c>
      <c r="I4956">
        <v>0</v>
      </c>
      <c r="J4956" t="str">
        <v>Hyderabad</v>
      </c>
      <c r="K4956">
        <v>0</v>
      </c>
    </row>
    <row r="4957" spans="1:11" x14ac:dyDescent="0.25">
      <c r="A4957" t="str">
        <v>BioLegend</v>
      </c>
      <c r="B4957">
        <v>5596.8</v>
      </c>
      <c r="C4957" t="str">
        <v>EED121484</v>
      </c>
      <c r="D4957" s="6">
        <v>45993</v>
      </c>
      <c r="E4957" s="6">
        <v>46001</v>
      </c>
      <c r="F4957">
        <v>135311</v>
      </c>
      <c r="G4957">
        <v>1</v>
      </c>
      <c r="H4957">
        <v>0</v>
      </c>
      <c r="I4957">
        <v>1</v>
      </c>
      <c r="J4957" t="str">
        <v>Faridabad</v>
      </c>
      <c r="K4957" t="str">
        <v>Priyanka Madam</v>
      </c>
    </row>
    <row r="4958" spans="1:11" x14ac:dyDescent="0.25">
      <c r="A4958" t="str">
        <v>BioLegend</v>
      </c>
      <c r="B4958">
        <v>17688</v>
      </c>
      <c r="C4958" t="str">
        <v>EED121484</v>
      </c>
      <c r="D4958" s="6">
        <v>45993</v>
      </c>
      <c r="E4958" s="6">
        <v>46001</v>
      </c>
      <c r="F4958">
        <v>138418</v>
      </c>
      <c r="G4958">
        <v>1</v>
      </c>
      <c r="H4958">
        <v>0</v>
      </c>
      <c r="I4958">
        <v>1</v>
      </c>
      <c r="J4958" t="str">
        <v>Faridabad</v>
      </c>
      <c r="K4958" t="str">
        <v>Priyanka Madam</v>
      </c>
    </row>
    <row r="4959" spans="1:11" x14ac:dyDescent="0.25">
      <c r="A4959" t="str">
        <v>BioLegend</v>
      </c>
      <c r="B4959">
        <v>8395.2000000000007</v>
      </c>
      <c r="C4959" t="str">
        <v>EED121484</v>
      </c>
      <c r="D4959" s="6">
        <v>45993</v>
      </c>
      <c r="E4959" s="6">
        <v>46001</v>
      </c>
      <c r="F4959">
        <v>141211</v>
      </c>
      <c r="G4959">
        <v>1</v>
      </c>
      <c r="H4959">
        <v>0</v>
      </c>
      <c r="I4959">
        <v>1</v>
      </c>
      <c r="J4959" t="str">
        <v>Faridabad</v>
      </c>
      <c r="K4959" t="str">
        <v>Priyanka Madam</v>
      </c>
    </row>
    <row r="4960" spans="1:11" x14ac:dyDescent="0.25">
      <c r="A4960" t="str">
        <v>BioLegend</v>
      </c>
      <c r="B4960">
        <v>4752</v>
      </c>
      <c r="C4960" t="str">
        <v>EED121484</v>
      </c>
      <c r="D4960" s="6">
        <v>45993</v>
      </c>
      <c r="E4960" s="6">
        <v>46001</v>
      </c>
      <c r="F4960">
        <v>144603</v>
      </c>
      <c r="G4960">
        <v>1</v>
      </c>
      <c r="H4960">
        <v>1</v>
      </c>
      <c r="I4960">
        <v>0</v>
      </c>
      <c r="J4960" t="str">
        <v>Hyderabad</v>
      </c>
      <c r="K4960">
        <v>0</v>
      </c>
    </row>
    <row r="4961" spans="1:11" x14ac:dyDescent="0.25">
      <c r="A4961" t="str">
        <v>BioLegend</v>
      </c>
      <c r="B4961">
        <v>7761.6</v>
      </c>
      <c r="C4961" t="str">
        <v>EED121484</v>
      </c>
      <c r="D4961" s="6">
        <v>45993</v>
      </c>
      <c r="E4961" s="6">
        <v>46001</v>
      </c>
      <c r="F4961">
        <v>145521</v>
      </c>
      <c r="G4961">
        <v>1</v>
      </c>
      <c r="H4961">
        <v>1</v>
      </c>
      <c r="I4961">
        <v>0</v>
      </c>
      <c r="J4961" t="str">
        <v>Hyderabad</v>
      </c>
      <c r="K4961">
        <v>0</v>
      </c>
    </row>
    <row r="4962" spans="1:11" x14ac:dyDescent="0.25">
      <c r="A4962" t="str">
        <v>BioLegend</v>
      </c>
      <c r="B4962">
        <v>18902.400000000001</v>
      </c>
      <c r="C4962" t="str">
        <v>EED121484</v>
      </c>
      <c r="D4962" s="6">
        <v>45993</v>
      </c>
      <c r="E4962" s="6">
        <v>46001</v>
      </c>
      <c r="F4962">
        <v>145522</v>
      </c>
      <c r="G4962">
        <v>1</v>
      </c>
      <c r="H4962">
        <v>0</v>
      </c>
      <c r="I4962">
        <v>1</v>
      </c>
      <c r="J4962" t="str">
        <v>Faridabad</v>
      </c>
      <c r="K4962" t="str">
        <v>Priyanka Madam</v>
      </c>
    </row>
    <row r="4963" spans="1:11" x14ac:dyDescent="0.25">
      <c r="A4963" t="str">
        <v>BioLegend</v>
      </c>
      <c r="B4963">
        <v>8395.2000000000007</v>
      </c>
      <c r="C4963" t="str">
        <v>EED121484</v>
      </c>
      <c r="D4963" s="6">
        <v>45993</v>
      </c>
      <c r="E4963" s="6">
        <v>46001</v>
      </c>
      <c r="F4963">
        <v>145525</v>
      </c>
      <c r="G4963">
        <v>1</v>
      </c>
      <c r="H4963">
        <v>1</v>
      </c>
      <c r="I4963">
        <v>0</v>
      </c>
      <c r="J4963" t="str">
        <v>Chandigarh</v>
      </c>
      <c r="K4963" t="str">
        <v>Monday</v>
      </c>
    </row>
    <row r="4964" spans="1:11" x14ac:dyDescent="0.25">
      <c r="A4964" t="str">
        <v>BioLegend</v>
      </c>
      <c r="B4964">
        <v>8395.2000000000007</v>
      </c>
      <c r="C4964" t="str">
        <v>EED121484</v>
      </c>
      <c r="D4964" s="6">
        <v>45993</v>
      </c>
      <c r="E4964" s="6">
        <v>46001</v>
      </c>
      <c r="F4964">
        <v>145533</v>
      </c>
      <c r="G4964">
        <v>1</v>
      </c>
      <c r="H4964">
        <v>0</v>
      </c>
      <c r="I4964">
        <v>1</v>
      </c>
      <c r="J4964" t="str">
        <v>Faridabad</v>
      </c>
      <c r="K4964" t="str">
        <v>Priyanka Madam</v>
      </c>
    </row>
    <row r="4965" spans="1:11" x14ac:dyDescent="0.25">
      <c r="A4965" t="str">
        <v>BioLegend</v>
      </c>
      <c r="B4965">
        <v>17987.2</v>
      </c>
      <c r="C4965" t="str">
        <v>EED121484</v>
      </c>
      <c r="D4965" s="6">
        <v>45993</v>
      </c>
      <c r="E4965" s="6">
        <v>46001</v>
      </c>
      <c r="F4965">
        <v>146517</v>
      </c>
      <c r="G4965">
        <v>1</v>
      </c>
      <c r="H4965">
        <v>0</v>
      </c>
      <c r="I4965">
        <v>1</v>
      </c>
      <c r="J4965" t="str">
        <v>Faridabad</v>
      </c>
      <c r="K4965" t="str">
        <v>Priyanka Madam</v>
      </c>
    </row>
    <row r="4966" spans="1:11" x14ac:dyDescent="0.25">
      <c r="A4966" t="str">
        <v>BioLegend</v>
      </c>
      <c r="B4966">
        <v>18744</v>
      </c>
      <c r="C4966" t="str">
        <v>EED121484</v>
      </c>
      <c r="D4966" s="6">
        <v>45993</v>
      </c>
      <c r="E4966" s="6">
        <v>46001</v>
      </c>
      <c r="F4966">
        <v>146606</v>
      </c>
      <c r="G4966">
        <v>1</v>
      </c>
      <c r="H4966">
        <v>0</v>
      </c>
      <c r="I4966">
        <v>1</v>
      </c>
      <c r="J4966" t="str">
        <v>Faridabad</v>
      </c>
      <c r="K4966" t="str">
        <v>Priyanka Madam</v>
      </c>
    </row>
    <row r="4967" spans="1:11" x14ac:dyDescent="0.25">
      <c r="A4967" t="str">
        <v>BioLegend</v>
      </c>
      <c r="B4967">
        <v>17529.599999999999</v>
      </c>
      <c r="C4967" t="str">
        <v>EED121484</v>
      </c>
      <c r="D4967" s="6">
        <v>45993</v>
      </c>
      <c r="E4967" s="6">
        <v>46001</v>
      </c>
      <c r="F4967">
        <v>150906</v>
      </c>
      <c r="G4967">
        <v>1</v>
      </c>
      <c r="H4967">
        <v>0</v>
      </c>
      <c r="I4967">
        <v>1</v>
      </c>
      <c r="J4967" t="str">
        <v>Faridabad</v>
      </c>
      <c r="K4967" t="str">
        <v>Priyanka Madam</v>
      </c>
    </row>
    <row r="4968" spans="1:11" x14ac:dyDescent="0.25">
      <c r="A4968" t="str">
        <v>BioLegend</v>
      </c>
      <c r="B4968">
        <v>17846.400000000001</v>
      </c>
      <c r="C4968" t="str">
        <v>EED121484</v>
      </c>
      <c r="D4968" s="6">
        <v>45993</v>
      </c>
      <c r="E4968" s="6">
        <v>46001</v>
      </c>
      <c r="F4968">
        <v>153406</v>
      </c>
      <c r="G4968">
        <v>1</v>
      </c>
      <c r="H4968">
        <v>0</v>
      </c>
      <c r="I4968">
        <v>1</v>
      </c>
      <c r="J4968" t="str">
        <v>Faridabad</v>
      </c>
      <c r="K4968" t="str">
        <v>Priyanka Madam</v>
      </c>
    </row>
    <row r="4969" spans="1:11" x14ac:dyDescent="0.25">
      <c r="A4969" t="str">
        <v>BioLegend</v>
      </c>
      <c r="B4969">
        <v>22651.199999999997</v>
      </c>
      <c r="C4969" t="str">
        <v>EED121484</v>
      </c>
      <c r="D4969" s="6">
        <v>45993</v>
      </c>
      <c r="E4969" s="6">
        <v>46001</v>
      </c>
      <c r="F4969">
        <v>154316</v>
      </c>
      <c r="G4969">
        <v>1</v>
      </c>
      <c r="H4969">
        <v>0</v>
      </c>
      <c r="I4969">
        <v>1</v>
      </c>
      <c r="J4969" t="str">
        <v>Faridabad</v>
      </c>
      <c r="K4969" t="str">
        <v>Priyanka Madam</v>
      </c>
    </row>
    <row r="4970" spans="1:11" x14ac:dyDescent="0.25">
      <c r="A4970" t="str">
        <v>BioLegend</v>
      </c>
      <c r="B4970">
        <v>7761.6</v>
      </c>
      <c r="C4970" t="str">
        <v>EED121484</v>
      </c>
      <c r="D4970" s="6">
        <v>45993</v>
      </c>
      <c r="E4970" s="6">
        <v>46001</v>
      </c>
      <c r="F4970">
        <v>155519</v>
      </c>
      <c r="G4970">
        <v>1</v>
      </c>
      <c r="H4970">
        <v>0</v>
      </c>
      <c r="I4970">
        <v>1</v>
      </c>
      <c r="J4970" t="str">
        <v>Faridabad</v>
      </c>
      <c r="K4970" t="str">
        <v>Priyanka Madam</v>
      </c>
    </row>
    <row r="4971" spans="1:11" x14ac:dyDescent="0.25">
      <c r="A4971" t="str">
        <v>BioLegend</v>
      </c>
      <c r="B4971">
        <v>8395.2000000000007</v>
      </c>
      <c r="C4971" t="str">
        <v>EED121484</v>
      </c>
      <c r="D4971" s="6">
        <v>45993</v>
      </c>
      <c r="E4971" s="6">
        <v>46001</v>
      </c>
      <c r="F4971">
        <v>155527</v>
      </c>
      <c r="G4971">
        <v>1</v>
      </c>
      <c r="H4971">
        <v>0</v>
      </c>
      <c r="I4971">
        <v>1</v>
      </c>
      <c r="J4971" t="str">
        <v>Faridabad</v>
      </c>
      <c r="K4971" t="str">
        <v>Priyanka Madam</v>
      </c>
    </row>
    <row r="4972" spans="1:11" x14ac:dyDescent="0.25">
      <c r="A4972" t="str">
        <v>BioLegend</v>
      </c>
      <c r="B4972">
        <v>2851.2</v>
      </c>
      <c r="C4972" t="str">
        <v>EED121484</v>
      </c>
      <c r="D4972" s="6">
        <v>45993</v>
      </c>
      <c r="E4972" s="6">
        <v>46001</v>
      </c>
      <c r="F4972">
        <v>157305</v>
      </c>
      <c r="G4972">
        <v>1</v>
      </c>
      <c r="H4972">
        <v>0</v>
      </c>
      <c r="I4972">
        <v>1</v>
      </c>
      <c r="J4972" t="str">
        <v>Delhi</v>
      </c>
      <c r="K4972" t="str">
        <v>Priyanka Madam</v>
      </c>
    </row>
    <row r="4973" spans="1:11" x14ac:dyDescent="0.25">
      <c r="A4973" t="str">
        <v>BioLegend</v>
      </c>
      <c r="B4973">
        <v>6072</v>
      </c>
      <c r="C4973" t="str">
        <v>EED121484</v>
      </c>
      <c r="D4973" s="6">
        <v>45993</v>
      </c>
      <c r="E4973" s="6">
        <v>46001</v>
      </c>
      <c r="F4973">
        <v>158105</v>
      </c>
      <c r="G4973">
        <v>1</v>
      </c>
      <c r="H4973">
        <v>0</v>
      </c>
      <c r="I4973">
        <v>1</v>
      </c>
      <c r="J4973" t="str">
        <v>Faridabad</v>
      </c>
      <c r="K4973" t="str">
        <v>Priyanka Madam</v>
      </c>
    </row>
    <row r="4974" spans="1:11" x14ac:dyDescent="0.25">
      <c r="A4974" t="str">
        <v>BioLegend</v>
      </c>
      <c r="B4974">
        <v>19219.2</v>
      </c>
      <c r="C4974" t="str">
        <v>EED121484</v>
      </c>
      <c r="D4974" s="6">
        <v>45993</v>
      </c>
      <c r="E4974" s="6">
        <v>46001</v>
      </c>
      <c r="F4974">
        <v>159408</v>
      </c>
      <c r="G4974">
        <v>1</v>
      </c>
      <c r="H4974">
        <v>0</v>
      </c>
      <c r="I4974">
        <v>1</v>
      </c>
      <c r="J4974" t="str">
        <v>Faridabad</v>
      </c>
      <c r="K4974" t="str">
        <v>Priyanka Madam</v>
      </c>
    </row>
    <row r="4975" spans="1:11" x14ac:dyDescent="0.25">
      <c r="A4975" t="str">
        <v>BioLegend</v>
      </c>
      <c r="B4975">
        <v>25344</v>
      </c>
      <c r="C4975" t="str">
        <v>EED121484</v>
      </c>
      <c r="D4975" s="6">
        <v>45993</v>
      </c>
      <c r="E4975" s="6">
        <v>46001</v>
      </c>
      <c r="F4975">
        <v>285205</v>
      </c>
      <c r="G4975">
        <v>1</v>
      </c>
      <c r="H4975">
        <v>1</v>
      </c>
      <c r="I4975">
        <v>0</v>
      </c>
      <c r="J4975" t="str">
        <v>Hyderabad</v>
      </c>
      <c r="K4975">
        <v>0</v>
      </c>
    </row>
    <row r="4976" spans="1:11" x14ac:dyDescent="0.25">
      <c r="A4976" t="str">
        <v>BioLegend</v>
      </c>
      <c r="B4976">
        <v>2640</v>
      </c>
      <c r="C4976" t="str">
        <v>EED121484</v>
      </c>
      <c r="D4976" s="6">
        <v>45993</v>
      </c>
      <c r="E4976" s="6">
        <v>46001</v>
      </c>
      <c r="F4976">
        <v>300406</v>
      </c>
      <c r="G4976">
        <v>3</v>
      </c>
      <c r="H4976">
        <v>3</v>
      </c>
      <c r="I4976">
        <v>0</v>
      </c>
      <c r="J4976" t="str">
        <v>Banglore</v>
      </c>
      <c r="K4976">
        <v>0</v>
      </c>
    </row>
    <row r="4977" spans="1:11" x14ac:dyDescent="0.25">
      <c r="A4977" t="str">
        <v>BioLegend</v>
      </c>
      <c r="B4977">
        <v>5227.2</v>
      </c>
      <c r="C4977" t="str">
        <v>EED121484</v>
      </c>
      <c r="D4977" s="6">
        <v>45993</v>
      </c>
      <c r="E4977" s="6">
        <v>46001</v>
      </c>
      <c r="F4977">
        <v>300408</v>
      </c>
      <c r="G4977">
        <v>1</v>
      </c>
      <c r="H4977">
        <v>0</v>
      </c>
      <c r="I4977">
        <v>1</v>
      </c>
      <c r="J4977" t="str">
        <v>DELHI</v>
      </c>
      <c r="K4977" t="str">
        <v>Priyanka Madam</v>
      </c>
    </row>
    <row r="4978" spans="1:11" x14ac:dyDescent="0.25">
      <c r="A4978" t="str">
        <v>BioLegend</v>
      </c>
      <c r="B4978">
        <v>26118.400000000001</v>
      </c>
      <c r="C4978" t="str">
        <v>EED121484</v>
      </c>
      <c r="D4978" s="6">
        <v>45993</v>
      </c>
      <c r="E4978" s="6">
        <v>46001</v>
      </c>
      <c r="F4978">
        <v>302244</v>
      </c>
      <c r="G4978">
        <v>1</v>
      </c>
      <c r="H4978">
        <v>0</v>
      </c>
      <c r="I4978">
        <v>1</v>
      </c>
      <c r="J4978" t="str">
        <v>DELHI</v>
      </c>
      <c r="K4978" t="str">
        <v>Priyanka Madam</v>
      </c>
    </row>
    <row r="4979" spans="1:11" x14ac:dyDescent="0.25">
      <c r="A4979" t="str">
        <v>BioLegend</v>
      </c>
      <c r="B4979">
        <v>26796</v>
      </c>
      <c r="C4979" t="str">
        <v>EED121484</v>
      </c>
      <c r="D4979" s="6">
        <v>45993</v>
      </c>
      <c r="E4979" s="6">
        <v>46001</v>
      </c>
      <c r="F4979">
        <v>302830</v>
      </c>
      <c r="G4979">
        <v>1</v>
      </c>
      <c r="H4979">
        <v>0</v>
      </c>
      <c r="I4979">
        <v>1</v>
      </c>
      <c r="J4979" t="str">
        <v>Delhi</v>
      </c>
      <c r="K4979" t="str">
        <v>Priyanka Madam</v>
      </c>
    </row>
    <row r="4980" spans="1:11" x14ac:dyDescent="0.25">
      <c r="A4980" t="str">
        <v>BioLegend</v>
      </c>
      <c r="B4980">
        <v>25748.800000000003</v>
      </c>
      <c r="C4980" t="str">
        <v>EED121484</v>
      </c>
      <c r="D4980" s="6">
        <v>45993</v>
      </c>
      <c r="E4980" s="6">
        <v>46001</v>
      </c>
      <c r="F4980">
        <v>303736</v>
      </c>
      <c r="G4980">
        <v>1</v>
      </c>
      <c r="H4980">
        <v>0</v>
      </c>
      <c r="I4980">
        <v>1</v>
      </c>
      <c r="J4980" t="str">
        <v>Delhi</v>
      </c>
      <c r="K4980" t="str">
        <v>Priyanka Madam</v>
      </c>
    </row>
    <row r="4981" spans="1:11" x14ac:dyDescent="0.25">
      <c r="A4981" t="str">
        <v>BioLegend</v>
      </c>
      <c r="B4981">
        <v>25748.800000000003</v>
      </c>
      <c r="C4981" t="str">
        <v>EED121484</v>
      </c>
      <c r="D4981" s="6">
        <v>45993</v>
      </c>
      <c r="E4981" s="6">
        <v>46001</v>
      </c>
      <c r="F4981">
        <v>303930</v>
      </c>
      <c r="G4981">
        <v>1</v>
      </c>
      <c r="H4981">
        <v>0</v>
      </c>
      <c r="I4981">
        <v>1</v>
      </c>
      <c r="J4981" t="str">
        <v>Delhi</v>
      </c>
      <c r="K4981" t="str">
        <v>Priyanka Madam</v>
      </c>
    </row>
    <row r="4982" spans="1:11" x14ac:dyDescent="0.25">
      <c r="A4982" t="str">
        <v>BioLegend</v>
      </c>
      <c r="B4982">
        <v>13992</v>
      </c>
      <c r="C4982" t="str">
        <v>EED121484</v>
      </c>
      <c r="D4982" s="6">
        <v>45993</v>
      </c>
      <c r="E4982" s="6">
        <v>46001</v>
      </c>
      <c r="F4982">
        <v>304024</v>
      </c>
      <c r="G4982">
        <v>1</v>
      </c>
      <c r="H4982">
        <v>1</v>
      </c>
      <c r="I4982">
        <v>0</v>
      </c>
      <c r="J4982" t="str">
        <v>Banglore</v>
      </c>
      <c r="K4982" t="str">
        <v>Monday</v>
      </c>
    </row>
    <row r="4983" spans="1:11" x14ac:dyDescent="0.25">
      <c r="A4983" t="str">
        <v>BioLegend</v>
      </c>
      <c r="B4983">
        <v>17952</v>
      </c>
      <c r="C4983" t="str">
        <v>EED121484</v>
      </c>
      <c r="D4983" s="6">
        <v>45993</v>
      </c>
      <c r="E4983" s="6">
        <v>46001</v>
      </c>
      <c r="F4983">
        <v>304028</v>
      </c>
      <c r="G4983">
        <v>2</v>
      </c>
      <c r="H4983">
        <v>0</v>
      </c>
      <c r="I4983">
        <v>2</v>
      </c>
      <c r="J4983" t="str">
        <v>Delhi</v>
      </c>
      <c r="K4983" t="str">
        <v>Priyanka Madam</v>
      </c>
    </row>
    <row r="4984" spans="1:11" x14ac:dyDescent="0.25">
      <c r="A4984" t="str">
        <v>BioLegend</v>
      </c>
      <c r="B4984">
        <v>7867.2000000000007</v>
      </c>
      <c r="C4984" t="str">
        <v>EED121484</v>
      </c>
      <c r="D4984" s="6">
        <v>45993</v>
      </c>
      <c r="E4984" s="6">
        <v>46001</v>
      </c>
      <c r="F4984">
        <v>304210</v>
      </c>
      <c r="G4984">
        <v>1</v>
      </c>
      <c r="H4984">
        <v>1</v>
      </c>
      <c r="I4984">
        <v>0</v>
      </c>
      <c r="J4984" t="str">
        <v>Hyderabad</v>
      </c>
      <c r="K4984">
        <v>0</v>
      </c>
    </row>
    <row r="4985" spans="1:11" x14ac:dyDescent="0.25">
      <c r="A4985" t="str">
        <v>BioLegend</v>
      </c>
      <c r="B4985">
        <v>4435.2</v>
      </c>
      <c r="C4985" t="str">
        <v>EED121484</v>
      </c>
      <c r="D4985" s="6">
        <v>45993</v>
      </c>
      <c r="E4985" s="6">
        <v>46001</v>
      </c>
      <c r="F4985">
        <v>304803</v>
      </c>
      <c r="G4985">
        <v>1</v>
      </c>
      <c r="H4985">
        <v>1</v>
      </c>
      <c r="I4985">
        <v>0</v>
      </c>
      <c r="J4985" t="str">
        <v>Kolkata</v>
      </c>
      <c r="K4985">
        <v>0</v>
      </c>
    </row>
    <row r="4986" spans="1:11" x14ac:dyDescent="0.25">
      <c r="A4986" t="str">
        <v>BioLegend</v>
      </c>
      <c r="B4986">
        <v>18321.599999999999</v>
      </c>
      <c r="C4986" t="str">
        <v>EED121484</v>
      </c>
      <c r="D4986" s="6">
        <v>45993</v>
      </c>
      <c r="E4986" s="6">
        <v>46001</v>
      </c>
      <c r="F4986">
        <v>305022</v>
      </c>
      <c r="G4986">
        <v>2</v>
      </c>
      <c r="H4986">
        <v>0</v>
      </c>
      <c r="I4986">
        <v>2</v>
      </c>
      <c r="J4986" t="str">
        <v>Delhi</v>
      </c>
      <c r="K4986" t="str">
        <v>Priyanka Madam</v>
      </c>
    </row>
    <row r="4987" spans="1:11" x14ac:dyDescent="0.25">
      <c r="A4987" t="str">
        <v>BioLegend</v>
      </c>
      <c r="B4987">
        <v>7444.7999999999993</v>
      </c>
      <c r="C4987" t="str">
        <v>EED121484</v>
      </c>
      <c r="D4987" s="6">
        <v>45993</v>
      </c>
      <c r="E4987" s="6">
        <v>46001</v>
      </c>
      <c r="F4987">
        <v>305647</v>
      </c>
      <c r="G4987">
        <v>1</v>
      </c>
      <c r="H4987">
        <v>1</v>
      </c>
      <c r="I4987">
        <v>0</v>
      </c>
      <c r="J4987" t="str">
        <v>Banglore</v>
      </c>
      <c r="K4987">
        <v>0</v>
      </c>
    </row>
    <row r="4988" spans="1:11" x14ac:dyDescent="0.25">
      <c r="A4988" t="str">
        <v>BioLegend</v>
      </c>
      <c r="B4988">
        <v>26796</v>
      </c>
      <c r="C4988" t="str">
        <v>EED121484</v>
      </c>
      <c r="D4988" s="6">
        <v>45993</v>
      </c>
      <c r="E4988" s="6">
        <v>46001</v>
      </c>
      <c r="F4988">
        <v>306742</v>
      </c>
      <c r="G4988">
        <v>3</v>
      </c>
      <c r="H4988">
        <v>3</v>
      </c>
      <c r="I4988">
        <v>0</v>
      </c>
      <c r="J4988" t="str">
        <v>Banglore</v>
      </c>
      <c r="K4988">
        <v>0</v>
      </c>
    </row>
    <row r="4989" spans="1:11" x14ac:dyDescent="0.25">
      <c r="A4989" t="str">
        <v>BioLegend</v>
      </c>
      <c r="B4989">
        <v>27473.599999999999</v>
      </c>
      <c r="C4989" t="str">
        <v>EED121484</v>
      </c>
      <c r="D4989" s="6">
        <v>45993</v>
      </c>
      <c r="E4989" s="6">
        <v>46001</v>
      </c>
      <c r="F4989">
        <v>310838</v>
      </c>
      <c r="G4989">
        <v>1</v>
      </c>
      <c r="H4989">
        <v>0</v>
      </c>
      <c r="I4989">
        <v>1</v>
      </c>
      <c r="J4989" t="str">
        <v>Delhi</v>
      </c>
      <c r="K4989" t="str">
        <v>Priyanka Madam</v>
      </c>
    </row>
    <row r="4990" spans="1:11" x14ac:dyDescent="0.25">
      <c r="A4990" t="str">
        <v>BioLegend</v>
      </c>
      <c r="B4990">
        <v>23469.599999999999</v>
      </c>
      <c r="C4990" t="str">
        <v>EED121484</v>
      </c>
      <c r="D4990" s="6">
        <v>45993</v>
      </c>
      <c r="E4990" s="6">
        <v>46001</v>
      </c>
      <c r="F4990">
        <v>310930</v>
      </c>
      <c r="G4990">
        <v>1</v>
      </c>
      <c r="H4990">
        <v>0</v>
      </c>
      <c r="I4990">
        <v>1</v>
      </c>
      <c r="J4990" t="str">
        <v>DELHI</v>
      </c>
      <c r="K4990" t="str">
        <v>Priyanka Madam</v>
      </c>
    </row>
    <row r="4991" spans="1:11" x14ac:dyDescent="0.25">
      <c r="A4991" t="str">
        <v>BioLegend</v>
      </c>
      <c r="B4991">
        <v>9028.7999999999993</v>
      </c>
      <c r="C4991" t="str">
        <v>EED121484</v>
      </c>
      <c r="D4991" s="6">
        <v>45993</v>
      </c>
      <c r="E4991" s="6">
        <v>46001</v>
      </c>
      <c r="F4991">
        <v>311131</v>
      </c>
      <c r="G4991">
        <v>1</v>
      </c>
      <c r="H4991">
        <v>1</v>
      </c>
      <c r="I4991">
        <v>0</v>
      </c>
      <c r="J4991" t="str">
        <v>Chandigarh</v>
      </c>
      <c r="K4991">
        <v>0</v>
      </c>
    </row>
    <row r="4992" spans="1:11" x14ac:dyDescent="0.25">
      <c r="A4992" t="str">
        <v>BioLegend</v>
      </c>
      <c r="B4992">
        <v>6124.7999999999993</v>
      </c>
      <c r="C4992" t="str">
        <v>EED121484</v>
      </c>
      <c r="D4992" s="6">
        <v>45993</v>
      </c>
      <c r="E4992" s="6">
        <v>46001</v>
      </c>
      <c r="F4992">
        <v>317333</v>
      </c>
      <c r="G4992">
        <v>1</v>
      </c>
      <c r="H4992">
        <v>1</v>
      </c>
      <c r="I4992">
        <v>0</v>
      </c>
      <c r="J4992" t="str">
        <v>Kolkata</v>
      </c>
      <c r="K4992">
        <v>0</v>
      </c>
    </row>
    <row r="4993" spans="1:11" x14ac:dyDescent="0.25">
      <c r="A4993" t="str">
        <v>BioLegend</v>
      </c>
      <c r="B4993">
        <v>2640</v>
      </c>
      <c r="C4993" t="str">
        <v>EED121484</v>
      </c>
      <c r="D4993" s="6">
        <v>45993</v>
      </c>
      <c r="E4993" s="6">
        <v>46001</v>
      </c>
      <c r="F4993">
        <v>317408</v>
      </c>
      <c r="G4993">
        <v>1</v>
      </c>
      <c r="H4993">
        <v>0</v>
      </c>
      <c r="I4993">
        <v>1</v>
      </c>
      <c r="J4993" t="str">
        <v>DELHI</v>
      </c>
      <c r="K4993" t="str">
        <v>Priyanka Madam</v>
      </c>
    </row>
    <row r="4994" spans="1:11" x14ac:dyDescent="0.25">
      <c r="A4994" t="str">
        <v>BioLegend</v>
      </c>
      <c r="B4994">
        <v>6547.2000000000007</v>
      </c>
      <c r="C4994" t="str">
        <v>EED121484</v>
      </c>
      <c r="D4994" s="6">
        <v>45993</v>
      </c>
      <c r="E4994" s="6">
        <v>46001</v>
      </c>
      <c r="F4994">
        <v>317417</v>
      </c>
      <c r="G4994">
        <v>1</v>
      </c>
      <c r="H4994">
        <v>1</v>
      </c>
      <c r="I4994">
        <v>0</v>
      </c>
      <c r="J4994" t="str">
        <v>Kolkata</v>
      </c>
      <c r="K4994">
        <v>0</v>
      </c>
    </row>
    <row r="4995" spans="1:11" x14ac:dyDescent="0.25">
      <c r="A4995" t="str">
        <v>BioLegend</v>
      </c>
      <c r="B4995">
        <v>13992</v>
      </c>
      <c r="C4995" t="str">
        <v>EED121484</v>
      </c>
      <c r="D4995" s="6">
        <v>45993</v>
      </c>
      <c r="E4995" s="6">
        <v>46001</v>
      </c>
      <c r="F4995">
        <v>317426</v>
      </c>
      <c r="G4995">
        <v>1</v>
      </c>
      <c r="H4995">
        <v>0</v>
      </c>
      <c r="I4995">
        <v>1</v>
      </c>
      <c r="J4995" t="str">
        <v>Delhi</v>
      </c>
      <c r="K4995" t="str">
        <v>Priyanka Madam</v>
      </c>
    </row>
    <row r="4996" spans="1:11" x14ac:dyDescent="0.25">
      <c r="A4996" t="str">
        <v>BioLegend</v>
      </c>
      <c r="B4996">
        <v>26796</v>
      </c>
      <c r="C4996" t="str">
        <v>EED121484</v>
      </c>
      <c r="D4996" s="6">
        <v>45993</v>
      </c>
      <c r="E4996" s="6">
        <v>46001</v>
      </c>
      <c r="F4996">
        <v>320136</v>
      </c>
      <c r="G4996">
        <v>1</v>
      </c>
      <c r="H4996">
        <v>1</v>
      </c>
      <c r="I4996">
        <v>0</v>
      </c>
      <c r="J4996" t="str">
        <v>Pune</v>
      </c>
      <c r="K4996">
        <v>0</v>
      </c>
    </row>
    <row r="4997" spans="1:11" x14ac:dyDescent="0.25">
      <c r="A4997" t="str">
        <v>BioLegend</v>
      </c>
      <c r="B4997">
        <v>16579.2</v>
      </c>
      <c r="C4997" t="str">
        <v>EED121484</v>
      </c>
      <c r="D4997" s="6">
        <v>45993</v>
      </c>
      <c r="E4997" s="6">
        <v>46001</v>
      </c>
      <c r="F4997">
        <v>324208</v>
      </c>
      <c r="G4997">
        <v>1</v>
      </c>
      <c r="H4997">
        <v>1</v>
      </c>
      <c r="I4997">
        <v>0</v>
      </c>
      <c r="J4997" t="str">
        <v>Chandigarh</v>
      </c>
      <c r="K4997">
        <v>0</v>
      </c>
    </row>
    <row r="4998" spans="1:11" x14ac:dyDescent="0.25">
      <c r="A4998" t="str">
        <v>BioLegend</v>
      </c>
      <c r="B4998">
        <v>7075.2000000000007</v>
      </c>
      <c r="C4998" t="str">
        <v>EED121484</v>
      </c>
      <c r="D4998" s="6">
        <v>45993</v>
      </c>
      <c r="E4998" s="6">
        <v>46001</v>
      </c>
      <c r="F4998">
        <v>326107</v>
      </c>
      <c r="G4998">
        <v>1</v>
      </c>
      <c r="H4998">
        <v>0</v>
      </c>
      <c r="I4998">
        <v>1</v>
      </c>
      <c r="J4998" t="str">
        <v>Faridabad</v>
      </c>
      <c r="K4998" t="str">
        <v>Priyanka Madam</v>
      </c>
    </row>
    <row r="4999" spans="1:11" x14ac:dyDescent="0.25">
      <c r="A4999" t="str">
        <v>BioLegend</v>
      </c>
      <c r="B4999">
        <v>19536</v>
      </c>
      <c r="C4999" t="str">
        <v>EED121484</v>
      </c>
      <c r="D4999" s="6">
        <v>45993</v>
      </c>
      <c r="E4999" s="6">
        <v>46001</v>
      </c>
      <c r="F4999">
        <v>329718</v>
      </c>
      <c r="G4999">
        <v>1</v>
      </c>
      <c r="H4999">
        <v>1</v>
      </c>
      <c r="I4999">
        <v>0</v>
      </c>
      <c r="J4999" t="str">
        <v>Telangana</v>
      </c>
      <c r="K4999">
        <v>0</v>
      </c>
    </row>
    <row r="5000" spans="1:11" x14ac:dyDescent="0.25">
      <c r="A5000" t="str">
        <v>BioLegend</v>
      </c>
      <c r="B5000">
        <v>27473.599999999999</v>
      </c>
      <c r="C5000" t="str">
        <v>EED121484</v>
      </c>
      <c r="D5000" s="6">
        <v>45993</v>
      </c>
      <c r="E5000" s="6">
        <v>46001</v>
      </c>
      <c r="F5000">
        <v>329928</v>
      </c>
      <c r="G5000">
        <v>1</v>
      </c>
      <c r="H5000">
        <v>0</v>
      </c>
      <c r="I5000">
        <v>1</v>
      </c>
      <c r="J5000" t="str">
        <v>Delhi</v>
      </c>
      <c r="K5000" t="str">
        <v>Priyanka Madam</v>
      </c>
    </row>
    <row r="5001" spans="1:11" x14ac:dyDescent="0.25">
      <c r="A5001" t="str">
        <v>BioLegend</v>
      </c>
      <c r="B5001">
        <v>8712</v>
      </c>
      <c r="C5001" t="str">
        <v>EED121484</v>
      </c>
      <c r="D5001" s="6">
        <v>45993</v>
      </c>
      <c r="E5001" s="6">
        <v>46001</v>
      </c>
      <c r="F5001">
        <v>330323</v>
      </c>
      <c r="G5001">
        <v>1</v>
      </c>
      <c r="H5001">
        <v>0</v>
      </c>
      <c r="I5001">
        <v>1</v>
      </c>
      <c r="J5001" t="str">
        <v>Faridabad</v>
      </c>
      <c r="K5001" t="str">
        <v>Priyanka Madam</v>
      </c>
    </row>
    <row r="5002" spans="1:11" x14ac:dyDescent="0.25">
      <c r="A5002" t="str">
        <v>BioLegend</v>
      </c>
      <c r="B5002">
        <v>8712</v>
      </c>
      <c r="C5002" t="str">
        <v>EED121484</v>
      </c>
      <c r="D5002" s="6">
        <v>45993</v>
      </c>
      <c r="E5002" s="6">
        <v>46001</v>
      </c>
      <c r="F5002">
        <v>330411</v>
      </c>
      <c r="G5002">
        <v>1</v>
      </c>
      <c r="H5002">
        <v>1</v>
      </c>
      <c r="I5002">
        <v>0</v>
      </c>
      <c r="J5002" t="str">
        <v>Mumbai</v>
      </c>
      <c r="K5002">
        <v>0</v>
      </c>
    </row>
    <row r="5003" spans="1:11" x14ac:dyDescent="0.25">
      <c r="A5003" t="str">
        <v>BioLegend</v>
      </c>
      <c r="B5003">
        <v>14150.400000000001</v>
      </c>
      <c r="C5003" t="str">
        <v>EED121484</v>
      </c>
      <c r="D5003" s="6">
        <v>45993</v>
      </c>
      <c r="E5003" s="6">
        <v>46001</v>
      </c>
      <c r="F5003">
        <v>331210</v>
      </c>
      <c r="G5003">
        <v>3</v>
      </c>
      <c r="H5003">
        <v>3</v>
      </c>
      <c r="I5003">
        <v>0</v>
      </c>
      <c r="J5003" t="str">
        <v>Banglore</v>
      </c>
      <c r="K5003">
        <v>0</v>
      </c>
    </row>
    <row r="5004" spans="1:11" x14ac:dyDescent="0.25">
      <c r="A5004" t="str">
        <v>BioLegend</v>
      </c>
      <c r="B5004">
        <v>18321.599999999999</v>
      </c>
      <c r="C5004" t="str">
        <v>EED121484</v>
      </c>
      <c r="D5004" s="6">
        <v>45993</v>
      </c>
      <c r="E5004" s="6">
        <v>46001</v>
      </c>
      <c r="F5004">
        <v>336214</v>
      </c>
      <c r="G5004">
        <v>1</v>
      </c>
      <c r="H5004">
        <v>0</v>
      </c>
      <c r="I5004">
        <v>1</v>
      </c>
      <c r="J5004" t="str">
        <v>Delhi</v>
      </c>
      <c r="K5004" t="str">
        <v>Priyanka Madam</v>
      </c>
    </row>
    <row r="5005" spans="1:11" x14ac:dyDescent="0.25">
      <c r="A5005" t="str">
        <v>BioLegend</v>
      </c>
      <c r="B5005">
        <v>15998.400000000001</v>
      </c>
      <c r="C5005" t="str">
        <v>EED121484</v>
      </c>
      <c r="D5005" s="6">
        <v>45993</v>
      </c>
      <c r="E5005" s="6">
        <v>46001</v>
      </c>
      <c r="F5005">
        <v>338010</v>
      </c>
      <c r="G5005">
        <v>1</v>
      </c>
      <c r="H5005">
        <v>1</v>
      </c>
      <c r="I5005">
        <v>0</v>
      </c>
      <c r="J5005" t="str">
        <v>Delhi</v>
      </c>
      <c r="K5005">
        <v>0</v>
      </c>
    </row>
    <row r="5006" spans="1:11" x14ac:dyDescent="0.25">
      <c r="A5006" t="str">
        <v>BioLegend</v>
      </c>
      <c r="B5006">
        <v>4382.3999999999996</v>
      </c>
      <c r="C5006" t="str">
        <v>EED121484</v>
      </c>
      <c r="D5006" s="6">
        <v>45993</v>
      </c>
      <c r="E5006" s="6">
        <v>46001</v>
      </c>
      <c r="F5006">
        <v>344606</v>
      </c>
      <c r="G5006">
        <v>1</v>
      </c>
      <c r="H5006">
        <v>1</v>
      </c>
      <c r="I5006">
        <v>0</v>
      </c>
      <c r="J5006" t="str">
        <v>Kolkata</v>
      </c>
      <c r="K5006">
        <v>0</v>
      </c>
    </row>
    <row r="5007" spans="1:11" x14ac:dyDescent="0.25">
      <c r="A5007" t="str">
        <v>BioLegend</v>
      </c>
      <c r="B5007">
        <v>6388.7999999999993</v>
      </c>
      <c r="C5007" t="str">
        <v>EED121484</v>
      </c>
      <c r="D5007" s="6">
        <v>45993</v>
      </c>
      <c r="E5007" s="6">
        <v>46001</v>
      </c>
      <c r="F5007">
        <v>344703</v>
      </c>
      <c r="G5007">
        <v>1</v>
      </c>
      <c r="H5007">
        <v>1</v>
      </c>
      <c r="I5007">
        <v>0</v>
      </c>
      <c r="J5007" t="str">
        <v>Kolkata</v>
      </c>
      <c r="K5007">
        <v>0</v>
      </c>
    </row>
    <row r="5008" spans="1:11" x14ac:dyDescent="0.25">
      <c r="A5008" t="str">
        <v>BioLegend</v>
      </c>
      <c r="B5008">
        <v>15100.8</v>
      </c>
      <c r="C5008" t="str">
        <v>EED121484</v>
      </c>
      <c r="D5008" s="6">
        <v>45993</v>
      </c>
      <c r="E5008" s="6">
        <v>46001</v>
      </c>
      <c r="F5008">
        <v>344714</v>
      </c>
      <c r="G5008">
        <v>1</v>
      </c>
      <c r="H5008">
        <v>1</v>
      </c>
      <c r="I5008">
        <v>0</v>
      </c>
      <c r="J5008" t="str">
        <v>Banglore</v>
      </c>
      <c r="K5008">
        <v>0</v>
      </c>
    </row>
    <row r="5009" spans="1:11" x14ac:dyDescent="0.25">
      <c r="A5009" t="str">
        <v>BioLegend</v>
      </c>
      <c r="B5009">
        <v>14572.8</v>
      </c>
      <c r="C5009" t="str">
        <v>EED121484</v>
      </c>
      <c r="D5009" s="6">
        <v>45993</v>
      </c>
      <c r="E5009" s="6">
        <v>46001</v>
      </c>
      <c r="F5009">
        <v>344724</v>
      </c>
      <c r="G5009">
        <v>1</v>
      </c>
      <c r="H5009">
        <v>0</v>
      </c>
      <c r="I5009">
        <v>1</v>
      </c>
      <c r="J5009" t="str">
        <v>DELHI</v>
      </c>
      <c r="K5009" t="str">
        <v>Priyanka Madam</v>
      </c>
    </row>
    <row r="5010" spans="1:11" x14ac:dyDescent="0.25">
      <c r="A5010" t="str">
        <v>BioLegend</v>
      </c>
      <c r="B5010">
        <v>15215.2</v>
      </c>
      <c r="C5010" t="str">
        <v>EED121484</v>
      </c>
      <c r="D5010" s="6">
        <v>45993</v>
      </c>
      <c r="E5010" s="6">
        <v>46001</v>
      </c>
      <c r="F5010">
        <v>344732</v>
      </c>
      <c r="G5010">
        <v>1</v>
      </c>
      <c r="H5010">
        <v>0</v>
      </c>
      <c r="I5010">
        <v>1</v>
      </c>
      <c r="J5010" t="str">
        <v>Delhi</v>
      </c>
      <c r="K5010" t="str">
        <v>Priyanka Madam</v>
      </c>
    </row>
    <row r="5011" spans="1:11" x14ac:dyDescent="0.25">
      <c r="A5011" t="str">
        <v>BioLegend</v>
      </c>
      <c r="B5011">
        <v>9028.7999999999993</v>
      </c>
      <c r="C5011" t="str">
        <v>EED121484</v>
      </c>
      <c r="D5011" s="6">
        <v>45993</v>
      </c>
      <c r="E5011" s="6">
        <v>46001</v>
      </c>
      <c r="F5011">
        <v>344807</v>
      </c>
      <c r="G5011">
        <v>1</v>
      </c>
      <c r="H5011">
        <v>1</v>
      </c>
      <c r="I5011">
        <v>0</v>
      </c>
      <c r="J5011" t="str">
        <v>Kolkata</v>
      </c>
      <c r="K5011">
        <v>0</v>
      </c>
    </row>
    <row r="5012" spans="1:11" x14ac:dyDescent="0.25">
      <c r="A5012" t="str">
        <v>BioLegend</v>
      </c>
      <c r="B5012">
        <v>4699.2</v>
      </c>
      <c r="C5012" t="str">
        <v>EED121484</v>
      </c>
      <c r="D5012" s="6">
        <v>45993</v>
      </c>
      <c r="E5012" s="6">
        <v>46001</v>
      </c>
      <c r="F5012">
        <v>353017</v>
      </c>
      <c r="G5012">
        <v>1</v>
      </c>
      <c r="H5012">
        <v>1</v>
      </c>
      <c r="I5012">
        <v>0</v>
      </c>
      <c r="J5012" t="str">
        <v>Mumbai</v>
      </c>
      <c r="K5012">
        <v>0</v>
      </c>
    </row>
    <row r="5013" spans="1:11" x14ac:dyDescent="0.25">
      <c r="A5013" t="str">
        <v>BioLegend</v>
      </c>
      <c r="B5013">
        <v>17371.2</v>
      </c>
      <c r="C5013" t="str">
        <v>EED121484</v>
      </c>
      <c r="D5013" s="6">
        <v>45993</v>
      </c>
      <c r="E5013" s="6">
        <v>46001</v>
      </c>
      <c r="F5013">
        <v>353038</v>
      </c>
      <c r="G5013">
        <v>1</v>
      </c>
      <c r="H5013">
        <v>0</v>
      </c>
      <c r="I5013">
        <v>1</v>
      </c>
      <c r="J5013" t="str">
        <v>Delhi</v>
      </c>
      <c r="K5013" t="str">
        <v>Priyanka Madam</v>
      </c>
    </row>
    <row r="5014" spans="1:11" x14ac:dyDescent="0.25">
      <c r="A5014" t="str">
        <v>BioLegend</v>
      </c>
      <c r="B5014">
        <v>17846.400000000001</v>
      </c>
      <c r="C5014" t="str">
        <v>EED121484</v>
      </c>
      <c r="D5014" s="6">
        <v>45993</v>
      </c>
      <c r="E5014" s="6">
        <v>46001</v>
      </c>
      <c r="F5014">
        <v>353214</v>
      </c>
      <c r="G5014">
        <v>2</v>
      </c>
      <c r="H5014">
        <v>2</v>
      </c>
      <c r="I5014">
        <v>0</v>
      </c>
      <c r="J5014" t="str">
        <v>Banglore</v>
      </c>
      <c r="K5014">
        <v>0</v>
      </c>
    </row>
    <row r="5015" spans="1:11" x14ac:dyDescent="0.25">
      <c r="A5015" t="str">
        <v>BioLegend</v>
      </c>
      <c r="B5015">
        <v>17688</v>
      </c>
      <c r="C5015" t="str">
        <v>EED121484</v>
      </c>
      <c r="D5015" s="6">
        <v>45993</v>
      </c>
      <c r="E5015" s="6">
        <v>46001</v>
      </c>
      <c r="F5015">
        <v>353242</v>
      </c>
      <c r="G5015">
        <v>1</v>
      </c>
      <c r="H5015">
        <v>1</v>
      </c>
      <c r="I5015">
        <v>0</v>
      </c>
      <c r="J5015" t="str">
        <v>Hyderabad</v>
      </c>
      <c r="K5015">
        <v>0</v>
      </c>
    </row>
    <row r="5016" spans="1:11" x14ac:dyDescent="0.25">
      <c r="A5016" t="str">
        <v>BioLegend</v>
      </c>
      <c r="B5016">
        <v>9292.7999999999993</v>
      </c>
      <c r="C5016" t="str">
        <v>EED121484</v>
      </c>
      <c r="D5016" s="6">
        <v>45993</v>
      </c>
      <c r="E5016" s="6">
        <v>46001</v>
      </c>
      <c r="F5016">
        <v>357219</v>
      </c>
      <c r="G5016">
        <v>1</v>
      </c>
      <c r="H5016">
        <v>1</v>
      </c>
      <c r="I5016">
        <v>0</v>
      </c>
      <c r="J5016" t="str">
        <v>Chandigarh</v>
      </c>
      <c r="K5016">
        <v>0</v>
      </c>
    </row>
    <row r="5017" spans="1:11" x14ac:dyDescent="0.25">
      <c r="A5017" t="str">
        <v>BioLegend</v>
      </c>
      <c r="B5017">
        <v>7761.6</v>
      </c>
      <c r="C5017" t="str">
        <v>EED121484</v>
      </c>
      <c r="D5017" s="6">
        <v>45993</v>
      </c>
      <c r="E5017" s="6">
        <v>46001</v>
      </c>
      <c r="F5017">
        <v>358513</v>
      </c>
      <c r="G5017">
        <v>1</v>
      </c>
      <c r="H5017">
        <v>0</v>
      </c>
      <c r="I5017">
        <v>1</v>
      </c>
      <c r="J5017" t="str">
        <v>Faridabad</v>
      </c>
      <c r="K5017" t="str">
        <v>Priyanka Madam</v>
      </c>
    </row>
    <row r="5018" spans="1:11" x14ac:dyDescent="0.25">
      <c r="A5018" t="str">
        <v>BioLegend</v>
      </c>
      <c r="B5018">
        <v>8500.7999999999993</v>
      </c>
      <c r="C5018" t="str">
        <v>EED121484</v>
      </c>
      <c r="D5018" s="6">
        <v>45993</v>
      </c>
      <c r="E5018" s="6">
        <v>46001</v>
      </c>
      <c r="F5018">
        <v>359005</v>
      </c>
      <c r="G5018">
        <v>2</v>
      </c>
      <c r="H5018">
        <v>2</v>
      </c>
      <c r="I5018">
        <v>0</v>
      </c>
      <c r="J5018" t="str">
        <v>Hyderabad</v>
      </c>
      <c r="K5018">
        <v>0</v>
      </c>
    </row>
    <row r="5019" spans="1:11" x14ac:dyDescent="0.25">
      <c r="A5019" t="str">
        <v>BioLegend</v>
      </c>
      <c r="B5019">
        <v>15840</v>
      </c>
      <c r="C5019" t="str">
        <v>EED121484</v>
      </c>
      <c r="D5019" s="6">
        <v>45993</v>
      </c>
      <c r="E5019" s="6">
        <v>46001</v>
      </c>
      <c r="F5019">
        <v>362510</v>
      </c>
      <c r="G5019">
        <v>1</v>
      </c>
      <c r="H5019">
        <v>1</v>
      </c>
      <c r="I5019">
        <v>0</v>
      </c>
      <c r="J5019" t="str">
        <v>Chandigarh</v>
      </c>
      <c r="K5019">
        <v>0</v>
      </c>
    </row>
    <row r="5020" spans="1:11" x14ac:dyDescent="0.25">
      <c r="A5020" t="str">
        <v>BioLegend</v>
      </c>
      <c r="B5020">
        <v>25440.800000000003</v>
      </c>
      <c r="C5020" t="str">
        <v>EED121484</v>
      </c>
      <c r="D5020" s="6">
        <v>45993</v>
      </c>
      <c r="E5020" s="6">
        <v>46001</v>
      </c>
      <c r="F5020">
        <v>369324</v>
      </c>
      <c r="G5020">
        <v>2</v>
      </c>
      <c r="H5020">
        <v>2</v>
      </c>
      <c r="I5020">
        <v>0</v>
      </c>
      <c r="J5020" t="str">
        <v>Banglore</v>
      </c>
      <c r="K5020">
        <v>0</v>
      </c>
    </row>
    <row r="5021" spans="1:11" x14ac:dyDescent="0.25">
      <c r="A5021" t="str">
        <v>BioLegend</v>
      </c>
      <c r="B5021">
        <v>19536</v>
      </c>
      <c r="C5021" t="str">
        <v>EED121484</v>
      </c>
      <c r="D5021" s="6">
        <v>45993</v>
      </c>
      <c r="E5021" s="6">
        <v>46001</v>
      </c>
      <c r="F5021">
        <v>369708</v>
      </c>
      <c r="G5021">
        <v>1</v>
      </c>
      <c r="H5021">
        <v>0</v>
      </c>
      <c r="I5021">
        <v>1</v>
      </c>
      <c r="J5021" t="str">
        <v>Delhi</v>
      </c>
      <c r="K5021" t="str">
        <v>Priyanka Madam</v>
      </c>
    </row>
    <row r="5022" spans="1:11" x14ac:dyDescent="0.25">
      <c r="A5022" t="str">
        <v>BioLegend</v>
      </c>
      <c r="B5022">
        <v>18585.599999999999</v>
      </c>
      <c r="C5022" t="str">
        <v>EED121484</v>
      </c>
      <c r="D5022" s="6">
        <v>45993</v>
      </c>
      <c r="E5022" s="6">
        <v>46001</v>
      </c>
      <c r="F5022">
        <v>372220</v>
      </c>
      <c r="G5022">
        <v>1</v>
      </c>
      <c r="H5022">
        <v>0</v>
      </c>
      <c r="I5022">
        <v>1</v>
      </c>
      <c r="J5022" t="str">
        <v>DELHI</v>
      </c>
      <c r="K5022" t="str">
        <v>Priyanka Madam</v>
      </c>
    </row>
    <row r="5023" spans="1:11" x14ac:dyDescent="0.25">
      <c r="A5023" t="str">
        <v>BioLegend</v>
      </c>
      <c r="B5023">
        <v>14256</v>
      </c>
      <c r="C5023" t="str">
        <v>EED121484</v>
      </c>
      <c r="D5023" s="6">
        <v>45993</v>
      </c>
      <c r="E5023" s="6">
        <v>46001</v>
      </c>
      <c r="F5023">
        <v>379210</v>
      </c>
      <c r="G5023">
        <v>1</v>
      </c>
      <c r="H5023">
        <v>0</v>
      </c>
      <c r="I5023">
        <v>1</v>
      </c>
      <c r="J5023" t="str">
        <v>Delhi</v>
      </c>
      <c r="K5023" t="str">
        <v>Priyanka Madam</v>
      </c>
    </row>
    <row r="5024" spans="1:11" x14ac:dyDescent="0.25">
      <c r="A5024" t="str">
        <v>BioLegend</v>
      </c>
      <c r="B5024">
        <v>19166.400000000001</v>
      </c>
      <c r="C5024" t="str">
        <v>EED121484</v>
      </c>
      <c r="D5024" s="6">
        <v>45993</v>
      </c>
      <c r="E5024" s="6">
        <v>46001</v>
      </c>
      <c r="F5024">
        <v>384704</v>
      </c>
      <c r="G5024">
        <v>2</v>
      </c>
      <c r="H5024">
        <v>2</v>
      </c>
      <c r="I5024">
        <v>0</v>
      </c>
      <c r="J5024" t="str">
        <v>Hyderabad</v>
      </c>
      <c r="K5024">
        <v>0</v>
      </c>
    </row>
    <row r="5025" spans="1:11" x14ac:dyDescent="0.25">
      <c r="A5025" t="str">
        <v>BioLegend</v>
      </c>
      <c r="B5025">
        <v>27412</v>
      </c>
      <c r="C5025" t="str">
        <v>EED121484</v>
      </c>
      <c r="D5025" s="6">
        <v>45993</v>
      </c>
      <c r="E5025" s="6">
        <v>46001</v>
      </c>
      <c r="F5025">
        <v>386912</v>
      </c>
      <c r="G5025">
        <v>1</v>
      </c>
      <c r="H5025">
        <v>0</v>
      </c>
      <c r="I5025">
        <v>1</v>
      </c>
      <c r="J5025" t="str">
        <v>Faridabad</v>
      </c>
      <c r="K5025" t="str">
        <v>Priyanka Madam</v>
      </c>
    </row>
    <row r="5026" spans="1:11" x14ac:dyDescent="0.25">
      <c r="A5026" t="str">
        <v>BioLegend</v>
      </c>
      <c r="B5026">
        <v>18744</v>
      </c>
      <c r="C5026" t="str">
        <v>EED121484</v>
      </c>
      <c r="D5026" s="6">
        <v>45993</v>
      </c>
      <c r="E5026" s="6">
        <v>46001</v>
      </c>
      <c r="F5026">
        <v>393610</v>
      </c>
      <c r="G5026">
        <v>1</v>
      </c>
      <c r="H5026">
        <v>0</v>
      </c>
      <c r="I5026">
        <v>1</v>
      </c>
      <c r="J5026" t="str">
        <v>Delhi</v>
      </c>
      <c r="K5026" t="str">
        <v>Priyanka Madam</v>
      </c>
    </row>
    <row r="5027" spans="1:11" x14ac:dyDescent="0.25">
      <c r="A5027" t="str">
        <v>BioLegend</v>
      </c>
      <c r="B5027">
        <v>2851.2</v>
      </c>
      <c r="C5027" t="str">
        <v>EED121484</v>
      </c>
      <c r="D5027" s="6">
        <v>45993</v>
      </c>
      <c r="E5027" s="6">
        <v>46001</v>
      </c>
      <c r="F5027">
        <v>400511</v>
      </c>
      <c r="G5027">
        <v>1</v>
      </c>
      <c r="H5027">
        <v>1</v>
      </c>
      <c r="I5027">
        <v>0</v>
      </c>
      <c r="J5027" t="str">
        <v>Delhi</v>
      </c>
      <c r="K5027">
        <v>0</v>
      </c>
    </row>
    <row r="5028" spans="1:11" x14ac:dyDescent="0.25">
      <c r="A5028" t="str">
        <v>BioLegend</v>
      </c>
      <c r="B5028">
        <v>26136</v>
      </c>
      <c r="C5028" t="str">
        <v>EED121484</v>
      </c>
      <c r="D5028" s="6">
        <v>45993</v>
      </c>
      <c r="E5028" s="6">
        <v>46001</v>
      </c>
      <c r="F5028">
        <v>403502</v>
      </c>
      <c r="G5028">
        <v>3</v>
      </c>
      <c r="H5028">
        <v>3</v>
      </c>
      <c r="I5028">
        <v>0</v>
      </c>
      <c r="J5028" t="str">
        <v>Delhi</v>
      </c>
      <c r="K5028">
        <v>0</v>
      </c>
    </row>
    <row r="5029" spans="1:11" x14ac:dyDescent="0.25">
      <c r="A5029" t="str">
        <v>BioLegend</v>
      </c>
      <c r="B5029">
        <v>17952</v>
      </c>
      <c r="C5029" t="str">
        <v>EED121484</v>
      </c>
      <c r="D5029" s="6">
        <v>45993</v>
      </c>
      <c r="E5029" s="6">
        <v>46001</v>
      </c>
      <c r="F5029">
        <v>405720</v>
      </c>
      <c r="G5029">
        <v>1</v>
      </c>
      <c r="H5029">
        <v>1</v>
      </c>
      <c r="I5029">
        <v>0</v>
      </c>
      <c r="J5029" t="str">
        <v>Hyderabad</v>
      </c>
      <c r="K5029">
        <v>0</v>
      </c>
    </row>
    <row r="5030" spans="1:11" x14ac:dyDescent="0.25">
      <c r="A5030" t="str">
        <v>BioLegend</v>
      </c>
      <c r="B5030">
        <v>5491.2</v>
      </c>
      <c r="C5030" t="str">
        <v>EED121484</v>
      </c>
      <c r="D5030" s="6">
        <v>45993</v>
      </c>
      <c r="E5030" s="6">
        <v>46001</v>
      </c>
      <c r="F5030">
        <v>406421</v>
      </c>
      <c r="G5030">
        <v>1</v>
      </c>
      <c r="H5030">
        <v>1</v>
      </c>
      <c r="I5030">
        <v>0</v>
      </c>
      <c r="J5030" t="str">
        <v>Telangana</v>
      </c>
      <c r="K5030">
        <v>0</v>
      </c>
    </row>
    <row r="5031" spans="1:11" x14ac:dyDescent="0.25">
      <c r="A5031" t="str">
        <v>BioLegend</v>
      </c>
      <c r="B5031">
        <v>15628.8</v>
      </c>
      <c r="C5031" t="str">
        <v>EED121484</v>
      </c>
      <c r="D5031" s="6">
        <v>45993</v>
      </c>
      <c r="E5031" s="6">
        <v>46001</v>
      </c>
      <c r="F5031">
        <v>406509</v>
      </c>
      <c r="G5031">
        <v>1</v>
      </c>
      <c r="H5031">
        <v>1</v>
      </c>
      <c r="I5031">
        <v>0</v>
      </c>
      <c r="J5031" t="str">
        <v>Hyderabad</v>
      </c>
      <c r="K5031">
        <v>0</v>
      </c>
    </row>
    <row r="5032" spans="1:11" x14ac:dyDescent="0.25">
      <c r="A5032" t="str">
        <v>BioLegend</v>
      </c>
      <c r="B5032">
        <v>17054.400000000001</v>
      </c>
      <c r="C5032" t="str">
        <v>EED121484</v>
      </c>
      <c r="D5032" s="6">
        <v>45993</v>
      </c>
      <c r="E5032" s="6">
        <v>46001</v>
      </c>
      <c r="F5032">
        <v>409904</v>
      </c>
      <c r="G5032">
        <v>1</v>
      </c>
      <c r="H5032">
        <v>1</v>
      </c>
      <c r="I5032">
        <v>0</v>
      </c>
      <c r="J5032" t="str">
        <v>Chandigarh</v>
      </c>
      <c r="K5032">
        <v>0</v>
      </c>
    </row>
    <row r="5033" spans="1:11" x14ac:dyDescent="0.25">
      <c r="A5033" t="str">
        <v>BioLegend</v>
      </c>
      <c r="B5033">
        <v>26118.400000000001</v>
      </c>
      <c r="C5033" t="str">
        <v>EED121484</v>
      </c>
      <c r="D5033" s="6">
        <v>45993</v>
      </c>
      <c r="E5033" s="6">
        <v>46001</v>
      </c>
      <c r="F5033">
        <v>410704</v>
      </c>
      <c r="G5033">
        <v>1</v>
      </c>
      <c r="H5033">
        <v>1</v>
      </c>
      <c r="I5033">
        <v>0</v>
      </c>
      <c r="J5033" t="str">
        <v>Banglore</v>
      </c>
      <c r="K5033">
        <v>0</v>
      </c>
    </row>
    <row r="5034" spans="1:11" x14ac:dyDescent="0.25">
      <c r="A5034" t="str">
        <v>BioLegend</v>
      </c>
      <c r="B5034">
        <v>4699.2</v>
      </c>
      <c r="C5034" t="str">
        <v>EED121484</v>
      </c>
      <c r="D5034" s="6">
        <v>45993</v>
      </c>
      <c r="E5034" s="6">
        <v>46001</v>
      </c>
      <c r="F5034">
        <v>420201</v>
      </c>
      <c r="G5034">
        <v>2</v>
      </c>
      <c r="H5034">
        <v>0</v>
      </c>
      <c r="I5034">
        <v>2</v>
      </c>
      <c r="J5034" t="str">
        <v>Delhi</v>
      </c>
      <c r="K5034" t="str">
        <v>Priyanka Madam</v>
      </c>
    </row>
    <row r="5035" spans="1:11" x14ac:dyDescent="0.25">
      <c r="A5035" t="str">
        <v>BioLegend</v>
      </c>
      <c r="B5035">
        <v>4699.2</v>
      </c>
      <c r="C5035" t="str">
        <v>EED121484</v>
      </c>
      <c r="D5035" s="6">
        <v>45993</v>
      </c>
      <c r="E5035" s="6">
        <v>46001</v>
      </c>
      <c r="F5035">
        <v>420201</v>
      </c>
      <c r="G5035">
        <v>1</v>
      </c>
      <c r="H5035">
        <v>1</v>
      </c>
      <c r="I5035">
        <v>0</v>
      </c>
      <c r="J5035" t="str">
        <v>Delhi</v>
      </c>
      <c r="K5035">
        <v>0</v>
      </c>
    </row>
    <row r="5036" spans="1:11" x14ac:dyDescent="0.25">
      <c r="A5036" t="str">
        <v>BioLegend</v>
      </c>
      <c r="B5036">
        <v>4699.2</v>
      </c>
      <c r="C5036" t="str">
        <v>EED121484</v>
      </c>
      <c r="D5036" s="6">
        <v>45993</v>
      </c>
      <c r="E5036" s="6">
        <v>46001</v>
      </c>
      <c r="F5036">
        <v>420201</v>
      </c>
      <c r="G5036">
        <v>1</v>
      </c>
      <c r="H5036">
        <v>0</v>
      </c>
      <c r="I5036">
        <v>1</v>
      </c>
      <c r="J5036" t="str">
        <v>Delhi</v>
      </c>
      <c r="K5036" t="str">
        <v>Priyanka Madam</v>
      </c>
    </row>
    <row r="5037" spans="1:11" x14ac:dyDescent="0.25">
      <c r="A5037" t="str">
        <v>BioLegend</v>
      </c>
      <c r="B5037">
        <v>3115.2</v>
      </c>
      <c r="C5037" t="str">
        <v>EED121484</v>
      </c>
      <c r="D5037" s="6">
        <v>45993</v>
      </c>
      <c r="E5037" s="6">
        <v>46001</v>
      </c>
      <c r="F5037">
        <v>420404</v>
      </c>
      <c r="G5037">
        <v>1</v>
      </c>
      <c r="H5037">
        <v>0</v>
      </c>
      <c r="I5037">
        <v>1</v>
      </c>
      <c r="J5037" t="str">
        <v>Delhi</v>
      </c>
      <c r="K5037" t="str">
        <v>Priyanka Madam</v>
      </c>
    </row>
    <row r="5038" spans="1:11" x14ac:dyDescent="0.25">
      <c r="A5038" t="str">
        <v>BioLegend</v>
      </c>
      <c r="B5038">
        <v>4963.2</v>
      </c>
      <c r="C5038" t="str">
        <v>EED121484</v>
      </c>
      <c r="D5038" s="6">
        <v>45993</v>
      </c>
      <c r="E5038" s="6">
        <v>46001</v>
      </c>
      <c r="F5038">
        <v>421002</v>
      </c>
      <c r="G5038">
        <v>1</v>
      </c>
      <c r="H5038">
        <v>0</v>
      </c>
      <c r="I5038">
        <v>1</v>
      </c>
      <c r="J5038" t="str">
        <v>Delhi</v>
      </c>
      <c r="K5038" t="str">
        <v>Priyanka Madam</v>
      </c>
    </row>
    <row r="5039" spans="1:11" x14ac:dyDescent="0.25">
      <c r="A5039" t="str">
        <v>BioLegend</v>
      </c>
      <c r="B5039">
        <v>12091.2</v>
      </c>
      <c r="C5039" t="str">
        <v>EED121484</v>
      </c>
      <c r="D5039" s="6">
        <v>45993</v>
      </c>
      <c r="E5039" s="6">
        <v>46001</v>
      </c>
      <c r="F5039">
        <v>422302</v>
      </c>
      <c r="G5039">
        <v>2</v>
      </c>
      <c r="H5039">
        <v>2</v>
      </c>
      <c r="I5039">
        <v>0</v>
      </c>
      <c r="J5039" t="str">
        <v>Banglore</v>
      </c>
      <c r="K5039">
        <v>0</v>
      </c>
    </row>
    <row r="5040" spans="1:11" x14ac:dyDescent="0.25">
      <c r="A5040" t="str">
        <v>BioLegend</v>
      </c>
      <c r="B5040">
        <v>4699.2</v>
      </c>
      <c r="C5040" t="str">
        <v>EED121484</v>
      </c>
      <c r="D5040" s="6">
        <v>45993</v>
      </c>
      <c r="E5040" s="6">
        <v>46001</v>
      </c>
      <c r="F5040">
        <v>423101</v>
      </c>
      <c r="G5040">
        <v>2</v>
      </c>
      <c r="H5040">
        <v>2</v>
      </c>
      <c r="I5040">
        <v>0</v>
      </c>
      <c r="J5040" t="str">
        <v>Ahemedabad</v>
      </c>
      <c r="K5040">
        <v>0</v>
      </c>
    </row>
    <row r="5041" spans="1:11" x14ac:dyDescent="0.25">
      <c r="A5041" t="str">
        <v>BioLegend</v>
      </c>
      <c r="B5041">
        <v>4699.2</v>
      </c>
      <c r="C5041" t="str">
        <v>EED121484</v>
      </c>
      <c r="D5041" s="6">
        <v>45993</v>
      </c>
      <c r="E5041" s="6">
        <v>46001</v>
      </c>
      <c r="F5041">
        <v>423105</v>
      </c>
      <c r="G5041">
        <v>1</v>
      </c>
      <c r="H5041">
        <v>1</v>
      </c>
      <c r="I5041">
        <v>0</v>
      </c>
      <c r="J5041" t="str">
        <v>Telangana</v>
      </c>
      <c r="K5041">
        <v>0</v>
      </c>
    </row>
    <row r="5042" spans="1:11" x14ac:dyDescent="0.25">
      <c r="A5042" t="str">
        <v>BioLegend</v>
      </c>
      <c r="B5042">
        <v>5385.6</v>
      </c>
      <c r="C5042" t="str">
        <v>EED121484</v>
      </c>
      <c r="D5042" s="6">
        <v>45993</v>
      </c>
      <c r="E5042" s="6">
        <v>46001</v>
      </c>
      <c r="F5042">
        <v>424601</v>
      </c>
      <c r="G5042">
        <v>1</v>
      </c>
      <c r="H5042">
        <v>0</v>
      </c>
      <c r="I5042">
        <v>1</v>
      </c>
      <c r="J5042" t="str">
        <v>Delhi</v>
      </c>
      <c r="K5042" t="str">
        <v>Priyanka Madam</v>
      </c>
    </row>
    <row r="5043" spans="1:11" x14ac:dyDescent="0.25">
      <c r="A5043" t="str">
        <v>BioLegend</v>
      </c>
      <c r="B5043">
        <v>3115.2</v>
      </c>
      <c r="C5043" t="str">
        <v>EED121484</v>
      </c>
      <c r="D5043" s="6">
        <v>45993</v>
      </c>
      <c r="E5043" s="6">
        <v>46001</v>
      </c>
      <c r="F5043">
        <v>424807</v>
      </c>
      <c r="G5043">
        <v>3</v>
      </c>
      <c r="H5043">
        <v>3</v>
      </c>
      <c r="I5043">
        <v>0</v>
      </c>
      <c r="J5043" t="str">
        <v>Kerala</v>
      </c>
      <c r="K5043">
        <v>0</v>
      </c>
    </row>
    <row r="5044" spans="1:11" x14ac:dyDescent="0.25">
      <c r="A5044" t="str">
        <v>BioLegend</v>
      </c>
      <c r="B5044">
        <v>13992</v>
      </c>
      <c r="C5044" t="str">
        <v>EED121484</v>
      </c>
      <c r="D5044" s="6">
        <v>45993</v>
      </c>
      <c r="E5044" s="6">
        <v>46001</v>
      </c>
      <c r="F5044">
        <v>431501</v>
      </c>
      <c r="G5044">
        <v>1</v>
      </c>
      <c r="H5044">
        <v>1</v>
      </c>
      <c r="I5044">
        <v>0</v>
      </c>
      <c r="J5044" t="str">
        <v>Hyderabad</v>
      </c>
      <c r="K5044">
        <v>0</v>
      </c>
    </row>
    <row r="5045" spans="1:11" x14ac:dyDescent="0.25">
      <c r="A5045" t="str">
        <v>BioLegend</v>
      </c>
      <c r="B5045">
        <v>16104</v>
      </c>
      <c r="C5045" t="str">
        <v>EED121484</v>
      </c>
      <c r="D5045" s="6">
        <v>45993</v>
      </c>
      <c r="E5045" s="6">
        <v>46001</v>
      </c>
      <c r="F5045">
        <v>431804</v>
      </c>
      <c r="G5045">
        <v>1</v>
      </c>
      <c r="H5045">
        <v>1</v>
      </c>
      <c r="I5045">
        <v>0</v>
      </c>
      <c r="J5045" t="str">
        <v>Kerala</v>
      </c>
      <c r="K5045">
        <v>0</v>
      </c>
    </row>
    <row r="5046" spans="1:11" x14ac:dyDescent="0.25">
      <c r="A5046" t="str">
        <v>BioLegend</v>
      </c>
      <c r="B5046">
        <v>18788</v>
      </c>
      <c r="C5046" t="str">
        <v>EED121484</v>
      </c>
      <c r="D5046" s="6">
        <v>45993</v>
      </c>
      <c r="E5046" s="6">
        <v>46001</v>
      </c>
      <c r="F5046">
        <v>445804</v>
      </c>
      <c r="G5046">
        <v>1</v>
      </c>
      <c r="H5046">
        <v>1</v>
      </c>
      <c r="I5046">
        <v>0</v>
      </c>
      <c r="J5046" t="str">
        <v>Gujrat</v>
      </c>
      <c r="K5046">
        <v>0</v>
      </c>
    </row>
    <row r="5047" spans="1:11" x14ac:dyDescent="0.25">
      <c r="A5047" t="str">
        <v>BioLegend</v>
      </c>
      <c r="B5047">
        <v>14256</v>
      </c>
      <c r="C5047" t="str">
        <v>EED121484</v>
      </c>
      <c r="D5047" s="6">
        <v>45993</v>
      </c>
      <c r="E5047" s="6">
        <v>46001</v>
      </c>
      <c r="F5047">
        <v>446504</v>
      </c>
      <c r="G5047">
        <v>1</v>
      </c>
      <c r="H5047">
        <v>1</v>
      </c>
      <c r="I5047">
        <v>0</v>
      </c>
      <c r="J5047" t="str">
        <v>Hyderabad</v>
      </c>
      <c r="K5047">
        <v>0</v>
      </c>
    </row>
    <row r="5048" spans="1:11" x14ac:dyDescent="0.25">
      <c r="A5048" t="str">
        <v>BioLegend</v>
      </c>
      <c r="B5048">
        <v>13068</v>
      </c>
      <c r="C5048" t="str">
        <v>EED121484</v>
      </c>
      <c r="D5048" s="6">
        <v>45993</v>
      </c>
      <c r="E5048" s="6">
        <v>46001</v>
      </c>
      <c r="F5048">
        <v>480009</v>
      </c>
      <c r="G5048">
        <v>1</v>
      </c>
      <c r="H5048">
        <v>1</v>
      </c>
      <c r="I5048">
        <v>0</v>
      </c>
      <c r="J5048" t="str">
        <v>Delhi</v>
      </c>
      <c r="K5048">
        <v>0</v>
      </c>
    </row>
    <row r="5049" spans="1:11" x14ac:dyDescent="0.25">
      <c r="A5049" t="str">
        <v>BioLegend</v>
      </c>
      <c r="B5049">
        <v>14916</v>
      </c>
      <c r="C5049" t="str">
        <v>EED121484</v>
      </c>
      <c r="D5049" s="6">
        <v>45993</v>
      </c>
      <c r="E5049" s="6">
        <v>46001</v>
      </c>
      <c r="F5049">
        <v>480053</v>
      </c>
      <c r="G5049">
        <v>1</v>
      </c>
      <c r="H5049">
        <v>1</v>
      </c>
      <c r="I5049">
        <v>0</v>
      </c>
      <c r="J5049" t="str">
        <v>Delhi</v>
      </c>
      <c r="K5049">
        <v>0</v>
      </c>
    </row>
    <row r="5050" spans="1:11" x14ac:dyDescent="0.25">
      <c r="A5050" t="str">
        <v>BioLegend</v>
      </c>
      <c r="B5050">
        <v>16434</v>
      </c>
      <c r="C5050" t="str">
        <v>EED121484</v>
      </c>
      <c r="D5050" s="6">
        <v>45993</v>
      </c>
      <c r="E5050" s="6">
        <v>46001</v>
      </c>
      <c r="F5050">
        <v>480133</v>
      </c>
      <c r="G5050">
        <v>1</v>
      </c>
      <c r="H5050">
        <v>1</v>
      </c>
      <c r="I5050">
        <v>0</v>
      </c>
      <c r="J5050" t="str">
        <v>Delhi</v>
      </c>
      <c r="K5050">
        <v>0</v>
      </c>
    </row>
    <row r="5051" spans="1:11" x14ac:dyDescent="0.25">
      <c r="A5051" t="str">
        <v>BioLegend</v>
      </c>
      <c r="B5051">
        <v>27473.599999999999</v>
      </c>
      <c r="C5051" t="str">
        <v>EED121484</v>
      </c>
      <c r="D5051" s="6">
        <v>45993</v>
      </c>
      <c r="E5051" s="6">
        <v>46001</v>
      </c>
      <c r="F5051">
        <v>502538</v>
      </c>
      <c r="G5051">
        <v>1</v>
      </c>
      <c r="H5051">
        <v>0</v>
      </c>
      <c r="I5051">
        <v>1</v>
      </c>
      <c r="J5051" t="str">
        <v>DELHI</v>
      </c>
      <c r="K5051" t="str">
        <v>Priyanka Madam</v>
      </c>
    </row>
    <row r="5052" spans="1:11" x14ac:dyDescent="0.25">
      <c r="A5052" t="str">
        <v>BioLegend</v>
      </c>
      <c r="B5052">
        <v>6811.2000000000007</v>
      </c>
      <c r="C5052" t="str">
        <v>EED121484</v>
      </c>
      <c r="D5052" s="6">
        <v>45993</v>
      </c>
      <c r="E5052" s="6">
        <v>46001</v>
      </c>
      <c r="F5052">
        <v>504123</v>
      </c>
      <c r="G5052">
        <v>1</v>
      </c>
      <c r="H5052">
        <v>0</v>
      </c>
      <c r="I5052">
        <v>1</v>
      </c>
      <c r="J5052" t="str">
        <v>Faridabad</v>
      </c>
      <c r="K5052" t="str">
        <v>Priyanka Madam</v>
      </c>
    </row>
    <row r="5053" spans="1:11" x14ac:dyDescent="0.25">
      <c r="A5053" t="str">
        <v>BioLegend</v>
      </c>
      <c r="B5053">
        <v>14942.400000000001</v>
      </c>
      <c r="C5053" t="str">
        <v>EED121484</v>
      </c>
      <c r="D5053" s="6">
        <v>45993</v>
      </c>
      <c r="E5053" s="6">
        <v>46001</v>
      </c>
      <c r="F5053">
        <v>504304</v>
      </c>
      <c r="G5053">
        <v>1</v>
      </c>
      <c r="H5053">
        <v>0</v>
      </c>
      <c r="I5053">
        <v>1</v>
      </c>
      <c r="J5053" t="str">
        <v>Faridabad</v>
      </c>
      <c r="K5053" t="str">
        <v>Priyanka Madam</v>
      </c>
    </row>
    <row r="5054" spans="1:11" x14ac:dyDescent="0.25">
      <c r="A5054" t="str">
        <v>BioLegend</v>
      </c>
      <c r="B5054">
        <v>13780.8</v>
      </c>
      <c r="C5054" t="str">
        <v>EED121484</v>
      </c>
      <c r="D5054" s="6">
        <v>45993</v>
      </c>
      <c r="E5054" s="6">
        <v>46001</v>
      </c>
      <c r="F5054">
        <v>504508</v>
      </c>
      <c r="G5054">
        <v>1</v>
      </c>
      <c r="H5054">
        <v>0</v>
      </c>
      <c r="I5054">
        <v>1</v>
      </c>
      <c r="J5054" t="str">
        <v>Faridabad</v>
      </c>
      <c r="K5054" t="str">
        <v>Priyanka Madam</v>
      </c>
    </row>
    <row r="5055" spans="1:11" x14ac:dyDescent="0.25">
      <c r="A5055" t="str">
        <v>BioLegend</v>
      </c>
      <c r="B5055">
        <v>14907.2</v>
      </c>
      <c r="C5055" t="str">
        <v>EED121484</v>
      </c>
      <c r="D5055" s="6">
        <v>45993</v>
      </c>
      <c r="E5055" s="6">
        <v>46001</v>
      </c>
      <c r="F5055">
        <v>505830</v>
      </c>
      <c r="G5055">
        <v>1</v>
      </c>
      <c r="H5055">
        <v>0</v>
      </c>
      <c r="I5055">
        <v>1</v>
      </c>
      <c r="J5055" t="str">
        <v>Delhi</v>
      </c>
      <c r="K5055" t="str">
        <v>Priyanka Madam</v>
      </c>
    </row>
    <row r="5056" spans="1:11" x14ac:dyDescent="0.25">
      <c r="A5056" t="str">
        <v>BioLegend</v>
      </c>
      <c r="B5056">
        <v>15954.400000000001</v>
      </c>
      <c r="C5056" t="str">
        <v>EED121484</v>
      </c>
      <c r="D5056" s="6">
        <v>45993</v>
      </c>
      <c r="E5056" s="6">
        <v>46001</v>
      </c>
      <c r="F5056">
        <v>506933</v>
      </c>
      <c r="G5056">
        <v>1</v>
      </c>
      <c r="H5056">
        <v>0</v>
      </c>
      <c r="I5056">
        <v>1</v>
      </c>
      <c r="J5056" t="str">
        <v>Delhi</v>
      </c>
      <c r="K5056" t="str">
        <v>Priyanka Madam</v>
      </c>
    </row>
    <row r="5057" spans="1:11" x14ac:dyDescent="0.25">
      <c r="A5057" t="str">
        <v>BioLegend</v>
      </c>
      <c r="B5057">
        <v>12408</v>
      </c>
      <c r="C5057" t="str">
        <v>EED121484</v>
      </c>
      <c r="D5057" s="6">
        <v>45993</v>
      </c>
      <c r="E5057" s="6">
        <v>46001</v>
      </c>
      <c r="F5057">
        <v>508206</v>
      </c>
      <c r="G5057">
        <v>1</v>
      </c>
      <c r="H5057">
        <v>0</v>
      </c>
      <c r="I5057">
        <v>1</v>
      </c>
      <c r="J5057" t="str">
        <v>Bhopal</v>
      </c>
      <c r="K5057" t="str">
        <v>On Hold (Priyanka madam)</v>
      </c>
    </row>
    <row r="5058" spans="1:11" x14ac:dyDescent="0.25">
      <c r="A5058" t="str">
        <v>BioLegend</v>
      </c>
      <c r="B5058">
        <v>27473.599999999999</v>
      </c>
      <c r="C5058" t="str">
        <v>EED121484</v>
      </c>
      <c r="D5058" s="6">
        <v>45993</v>
      </c>
      <c r="E5058" s="6">
        <v>46001</v>
      </c>
      <c r="F5058">
        <v>512338</v>
      </c>
      <c r="G5058">
        <v>1</v>
      </c>
      <c r="H5058">
        <v>0</v>
      </c>
      <c r="I5058">
        <v>1</v>
      </c>
      <c r="J5058" t="str">
        <v>DELHI</v>
      </c>
      <c r="K5058" t="str">
        <v>Priyanka Madam</v>
      </c>
    </row>
    <row r="5059" spans="1:11" x14ac:dyDescent="0.25">
      <c r="A5059" t="str">
        <v>BioLegend</v>
      </c>
      <c r="B5059">
        <v>9662.4</v>
      </c>
      <c r="C5059" t="str">
        <v>EED121484</v>
      </c>
      <c r="D5059" s="6">
        <v>45993</v>
      </c>
      <c r="E5059" s="6">
        <v>46001</v>
      </c>
      <c r="F5059">
        <v>514103</v>
      </c>
      <c r="G5059">
        <v>1</v>
      </c>
      <c r="H5059">
        <v>0</v>
      </c>
      <c r="I5059">
        <v>1</v>
      </c>
      <c r="J5059" t="str">
        <v>Faridabad</v>
      </c>
      <c r="K5059" t="str">
        <v>Priyanka Madam</v>
      </c>
    </row>
    <row r="5060" spans="1:11" x14ac:dyDescent="0.25">
      <c r="A5060" t="str">
        <v>BioLegend</v>
      </c>
      <c r="B5060">
        <v>19219.2</v>
      </c>
      <c r="C5060" t="str">
        <v>EED121484</v>
      </c>
      <c r="D5060" s="6">
        <v>45993</v>
      </c>
      <c r="E5060" s="6">
        <v>46001</v>
      </c>
      <c r="F5060">
        <v>515406</v>
      </c>
      <c r="G5060">
        <v>1</v>
      </c>
      <c r="H5060">
        <v>0</v>
      </c>
      <c r="I5060">
        <v>1</v>
      </c>
      <c r="J5060" t="str">
        <v>Faridabad</v>
      </c>
      <c r="K5060" t="str">
        <v>Priyanka Madam</v>
      </c>
    </row>
    <row r="5061" spans="1:11" x14ac:dyDescent="0.25">
      <c r="A5061" t="str">
        <v>BioLegend</v>
      </c>
      <c r="B5061">
        <v>17688</v>
      </c>
      <c r="C5061" t="str">
        <v>EED121484</v>
      </c>
      <c r="D5061" s="6">
        <v>45993</v>
      </c>
      <c r="E5061" s="6">
        <v>46001</v>
      </c>
      <c r="F5061">
        <v>585404</v>
      </c>
      <c r="G5061">
        <v>1</v>
      </c>
      <c r="H5061">
        <v>1</v>
      </c>
      <c r="I5061">
        <v>0</v>
      </c>
      <c r="J5061" t="str">
        <v>Banglore</v>
      </c>
      <c r="K5061">
        <v>0</v>
      </c>
    </row>
    <row r="5062" spans="1:11" x14ac:dyDescent="0.25">
      <c r="A5062" t="str">
        <v>BioLegend</v>
      </c>
      <c r="B5062">
        <v>23760</v>
      </c>
      <c r="C5062" t="str">
        <v>EED121484</v>
      </c>
      <c r="D5062" s="6">
        <v>45993</v>
      </c>
      <c r="E5062" s="6">
        <v>46001</v>
      </c>
      <c r="F5062">
        <v>611354</v>
      </c>
      <c r="G5062">
        <v>1</v>
      </c>
      <c r="H5062">
        <v>0</v>
      </c>
      <c r="I5062">
        <v>1</v>
      </c>
      <c r="J5062" t="str">
        <v>Delhi</v>
      </c>
      <c r="K5062" t="str">
        <v>Priyanka Madam</v>
      </c>
    </row>
    <row r="5063" spans="1:11" x14ac:dyDescent="0.25">
      <c r="A5063" t="str">
        <v>BioLegend</v>
      </c>
      <c r="B5063">
        <v>20064</v>
      </c>
      <c r="C5063" t="str">
        <v>EED121484</v>
      </c>
      <c r="D5063" s="6">
        <v>45993</v>
      </c>
      <c r="E5063" s="6">
        <v>46001</v>
      </c>
      <c r="F5063">
        <v>614154</v>
      </c>
      <c r="G5063">
        <v>1</v>
      </c>
      <c r="H5063">
        <v>0</v>
      </c>
      <c r="I5063">
        <v>1</v>
      </c>
      <c r="J5063" t="str">
        <v>Delhi</v>
      </c>
      <c r="K5063" t="str">
        <v>Priyanka Madam</v>
      </c>
    </row>
    <row r="5064" spans="1:11" x14ac:dyDescent="0.25">
      <c r="A5064" t="str">
        <v>BioLegend</v>
      </c>
      <c r="B5064">
        <v>24816</v>
      </c>
      <c r="C5064" t="str">
        <v>EED121484</v>
      </c>
      <c r="D5064" s="6">
        <v>45993</v>
      </c>
      <c r="E5064" s="6">
        <v>46001</v>
      </c>
      <c r="F5064">
        <v>626754</v>
      </c>
      <c r="G5064">
        <v>1</v>
      </c>
      <c r="H5064">
        <v>0</v>
      </c>
      <c r="I5064">
        <v>1</v>
      </c>
      <c r="J5064" t="str">
        <v>Delhi</v>
      </c>
      <c r="K5064" t="str">
        <v>Priyanka Madam</v>
      </c>
    </row>
    <row r="5065" spans="1:11" x14ac:dyDescent="0.25">
      <c r="A5065" t="str">
        <v>BioLegend</v>
      </c>
      <c r="B5065">
        <v>23760</v>
      </c>
      <c r="C5065" t="str">
        <v>EED121484</v>
      </c>
      <c r="D5065" s="6">
        <v>45993</v>
      </c>
      <c r="E5065" s="6">
        <v>46001</v>
      </c>
      <c r="F5065">
        <v>626756</v>
      </c>
      <c r="G5065">
        <v>1</v>
      </c>
      <c r="H5065">
        <v>0</v>
      </c>
      <c r="I5065">
        <v>1</v>
      </c>
      <c r="J5065" t="str">
        <v>Delhi</v>
      </c>
      <c r="K5065" t="str">
        <v>Priyanka Madam</v>
      </c>
    </row>
    <row r="5066" spans="1:11" x14ac:dyDescent="0.25">
      <c r="A5066" t="str">
        <v>BioLegend</v>
      </c>
      <c r="B5066">
        <v>11616</v>
      </c>
      <c r="C5066" t="str">
        <v>EED121484</v>
      </c>
      <c r="D5066" s="6">
        <v>45993</v>
      </c>
      <c r="E5066" s="6">
        <v>46001</v>
      </c>
      <c r="F5066">
        <v>640920</v>
      </c>
      <c r="G5066">
        <v>1</v>
      </c>
      <c r="H5066">
        <v>0</v>
      </c>
      <c r="I5066">
        <v>1</v>
      </c>
      <c r="J5066" t="str">
        <v>Delhi</v>
      </c>
      <c r="K5066" t="str">
        <v>Priyanka Madam</v>
      </c>
    </row>
    <row r="5067" spans="1:11" x14ac:dyDescent="0.25">
      <c r="A5067" t="str">
        <v>BioLegend</v>
      </c>
      <c r="B5067">
        <v>8395.2000000000007</v>
      </c>
      <c r="C5067" t="str">
        <v>EED121484</v>
      </c>
      <c r="D5067" s="6">
        <v>45993</v>
      </c>
      <c r="E5067" s="6">
        <v>46001</v>
      </c>
      <c r="F5067">
        <v>681303</v>
      </c>
      <c r="G5067">
        <v>1</v>
      </c>
      <c r="H5067">
        <v>0</v>
      </c>
      <c r="I5067">
        <v>1</v>
      </c>
      <c r="J5067" t="str">
        <v>Faridabad</v>
      </c>
      <c r="K5067" t="str">
        <v>Priyanka Madam</v>
      </c>
    </row>
    <row r="5068" spans="1:11" x14ac:dyDescent="0.25">
      <c r="A5068" t="str">
        <v>BioLegend</v>
      </c>
      <c r="B5068">
        <v>9345.6</v>
      </c>
      <c r="C5068" t="str">
        <v>EED121484</v>
      </c>
      <c r="D5068" s="6">
        <v>45993</v>
      </c>
      <c r="E5068" s="6">
        <v>46001</v>
      </c>
      <c r="F5068">
        <v>740167</v>
      </c>
      <c r="G5068">
        <v>1</v>
      </c>
      <c r="H5068">
        <v>1</v>
      </c>
      <c r="I5068">
        <v>0</v>
      </c>
      <c r="J5068" t="str">
        <v>Chandigarh</v>
      </c>
      <c r="K5068">
        <v>0</v>
      </c>
    </row>
    <row r="5069" spans="1:11" x14ac:dyDescent="0.25">
      <c r="A5069" t="str">
        <v>BioLegend</v>
      </c>
      <c r="B5069">
        <v>9345.6</v>
      </c>
      <c r="C5069" t="str">
        <v>EED121484</v>
      </c>
      <c r="D5069" s="6">
        <v>45993</v>
      </c>
      <c r="E5069" s="6">
        <v>46001</v>
      </c>
      <c r="F5069">
        <v>740173</v>
      </c>
      <c r="G5069">
        <v>1</v>
      </c>
      <c r="H5069">
        <v>1</v>
      </c>
      <c r="I5069">
        <v>0</v>
      </c>
      <c r="J5069" t="str">
        <v>Chandigarh</v>
      </c>
      <c r="K5069">
        <v>0</v>
      </c>
    </row>
    <row r="5070" spans="1:11" x14ac:dyDescent="0.25">
      <c r="A5070" t="str">
        <v>BioLegend</v>
      </c>
      <c r="B5070">
        <v>9345.6</v>
      </c>
      <c r="C5070" t="str">
        <v>EED121484</v>
      </c>
      <c r="D5070" s="6">
        <v>45993</v>
      </c>
      <c r="E5070" s="6">
        <v>46001</v>
      </c>
      <c r="F5070">
        <v>740177</v>
      </c>
      <c r="G5070">
        <v>1</v>
      </c>
      <c r="H5070">
        <v>1</v>
      </c>
      <c r="I5070">
        <v>0</v>
      </c>
      <c r="J5070" t="str">
        <v>Chandigarh</v>
      </c>
      <c r="K5070">
        <v>0</v>
      </c>
    </row>
    <row r="5071" spans="1:11" x14ac:dyDescent="0.25">
      <c r="A5071" t="str">
        <v>BioLegend</v>
      </c>
      <c r="B5071">
        <v>9345.6</v>
      </c>
      <c r="C5071" t="str">
        <v>EED121484</v>
      </c>
      <c r="D5071" s="6">
        <v>45993</v>
      </c>
      <c r="E5071" s="6">
        <v>46001</v>
      </c>
      <c r="F5071">
        <v>740178</v>
      </c>
      <c r="G5071">
        <v>1</v>
      </c>
      <c r="H5071">
        <v>1</v>
      </c>
      <c r="I5071">
        <v>0</v>
      </c>
      <c r="J5071" t="str">
        <v>Chandigarh</v>
      </c>
      <c r="K5071">
        <v>0</v>
      </c>
    </row>
    <row r="5072" spans="1:11" x14ac:dyDescent="0.25">
      <c r="A5072" t="str">
        <v>BioLegend</v>
      </c>
      <c r="B5072">
        <v>9345.6</v>
      </c>
      <c r="C5072" t="str">
        <v>EED121484</v>
      </c>
      <c r="D5072" s="6">
        <v>45993</v>
      </c>
      <c r="E5072" s="6">
        <v>46001</v>
      </c>
      <c r="F5072">
        <v>740179</v>
      </c>
      <c r="G5072">
        <v>1</v>
      </c>
      <c r="H5072">
        <v>1</v>
      </c>
      <c r="I5072">
        <v>0</v>
      </c>
      <c r="J5072" t="str">
        <v>Chandigarh</v>
      </c>
      <c r="K5072">
        <v>0</v>
      </c>
    </row>
    <row r="5073" spans="1:11" x14ac:dyDescent="0.25">
      <c r="A5073" t="str">
        <v>BioLegend</v>
      </c>
      <c r="B5073">
        <v>92980.799999999988</v>
      </c>
      <c r="C5073" t="str">
        <v>EED121484</v>
      </c>
      <c r="D5073" s="6">
        <v>45993</v>
      </c>
      <c r="E5073" s="6">
        <v>46001</v>
      </c>
      <c r="F5073">
        <v>740809</v>
      </c>
      <c r="G5073">
        <v>1</v>
      </c>
      <c r="H5073">
        <v>1</v>
      </c>
      <c r="I5073">
        <v>0</v>
      </c>
      <c r="J5073" t="str">
        <v>Telangana</v>
      </c>
      <c r="K5073">
        <v>0</v>
      </c>
    </row>
    <row r="5074" spans="1:11" x14ac:dyDescent="0.25">
      <c r="A5074" t="str">
        <v>BioLegend</v>
      </c>
      <c r="B5074">
        <v>92980.799999999988</v>
      </c>
      <c r="C5074" t="str">
        <v>EED121484</v>
      </c>
      <c r="D5074" s="6">
        <v>45993</v>
      </c>
      <c r="E5074" s="6">
        <v>46001</v>
      </c>
      <c r="F5074">
        <v>740930</v>
      </c>
      <c r="G5074">
        <v>1</v>
      </c>
      <c r="H5074">
        <v>1</v>
      </c>
      <c r="I5074">
        <v>0</v>
      </c>
      <c r="J5074" t="str">
        <v>Faridabad</v>
      </c>
      <c r="K5074">
        <v>0</v>
      </c>
    </row>
    <row r="5075" spans="1:11" x14ac:dyDescent="0.25">
      <c r="A5075" t="str">
        <v>BioLegend</v>
      </c>
      <c r="B5075">
        <v>5913.6</v>
      </c>
      <c r="C5075" t="str">
        <v>EED121484</v>
      </c>
      <c r="D5075" s="6">
        <v>45993</v>
      </c>
      <c r="E5075" s="6">
        <v>46001</v>
      </c>
      <c r="F5075">
        <v>791904</v>
      </c>
      <c r="G5075">
        <v>1</v>
      </c>
      <c r="H5075">
        <v>0</v>
      </c>
      <c r="I5075">
        <v>1</v>
      </c>
      <c r="J5075" t="str">
        <v>Banglore</v>
      </c>
      <c r="K5075" t="str">
        <v>PO Pending (Mohan Sir)</v>
      </c>
    </row>
    <row r="5076" spans="1:11" x14ac:dyDescent="0.25">
      <c r="A5076" t="str">
        <v>BioLegend</v>
      </c>
      <c r="B5076">
        <v>14520</v>
      </c>
      <c r="C5076" t="str">
        <v>EED121484</v>
      </c>
      <c r="D5076" s="6">
        <v>45993</v>
      </c>
      <c r="E5076" s="6">
        <v>46001</v>
      </c>
      <c r="F5076">
        <v>824101</v>
      </c>
      <c r="G5076">
        <v>1</v>
      </c>
      <c r="H5076">
        <v>0</v>
      </c>
      <c r="I5076">
        <v>1</v>
      </c>
      <c r="J5076" t="str">
        <v>Faridabad</v>
      </c>
      <c r="K5076" t="str">
        <v>Priyanka Madam</v>
      </c>
    </row>
    <row r="5077" spans="1:11" x14ac:dyDescent="0.25">
      <c r="A5077" t="str">
        <v>BioLegend</v>
      </c>
      <c r="B5077">
        <v>17054.400000000001</v>
      </c>
      <c r="C5077" t="str">
        <v>EED121484</v>
      </c>
      <c r="D5077" s="6">
        <v>45993</v>
      </c>
      <c r="E5077" s="6">
        <v>46001</v>
      </c>
      <c r="F5077">
        <v>943302</v>
      </c>
      <c r="G5077">
        <v>1</v>
      </c>
      <c r="H5077">
        <v>1</v>
      </c>
      <c r="I5077">
        <v>0</v>
      </c>
      <c r="J5077" t="str">
        <v>DELHI</v>
      </c>
      <c r="K5077">
        <v>0</v>
      </c>
    </row>
    <row r="5078" spans="1:11" x14ac:dyDescent="0.25">
      <c r="A5078" t="str">
        <v>CYTOSKELETON</v>
      </c>
      <c r="B5078">
        <v>76646.240000000005</v>
      </c>
      <c r="C5078">
        <v>22039</v>
      </c>
      <c r="D5078" s="6">
        <v>45996</v>
      </c>
      <c r="E5078" s="6">
        <v>46001</v>
      </c>
      <c r="F5078" t="str">
        <v>BK011P</v>
      </c>
      <c r="G5078">
        <v>1</v>
      </c>
      <c r="H5078">
        <v>0</v>
      </c>
      <c r="I5078">
        <v>1</v>
      </c>
      <c r="J5078" t="str">
        <v>PUNE</v>
      </c>
      <c r="K5078" t="str">
        <v>Payment Issue (Anjali)</v>
      </c>
    </row>
    <row r="5079" spans="1:11" x14ac:dyDescent="0.25">
      <c r="A5079" t="str">
        <v>Unknown</v>
      </c>
      <c r="B5079" t="e">
        <v>#N/A</v>
      </c>
      <c r="C5079" t="str">
        <v>Invoice not available</v>
      </c>
      <c r="D5079" s="6" t="str">
        <v>Invoice not available</v>
      </c>
      <c r="E5079" s="6">
        <v>46001</v>
      </c>
      <c r="F5079">
        <v>430659</v>
      </c>
      <c r="G5079">
        <v>1</v>
      </c>
      <c r="H5079">
        <v>0</v>
      </c>
      <c r="I5079">
        <v>1</v>
      </c>
      <c r="J5079" t="str">
        <v>STOCK</v>
      </c>
      <c r="K5079" t="str">
        <v>From Sharda University/  By Deepak</v>
      </c>
    </row>
    <row r="5080" spans="1:11" x14ac:dyDescent="0.25">
      <c r="A5080" t="str">
        <v>SARTORIUS</v>
      </c>
      <c r="B5080">
        <v>6500</v>
      </c>
      <c r="C5080" t="str">
        <v>251519303788</v>
      </c>
      <c r="D5080" s="6">
        <v>46000</v>
      </c>
      <c r="E5080" s="6">
        <v>46004</v>
      </c>
      <c r="F5080" t="str">
        <v>VS0121</v>
      </c>
      <c r="G5080">
        <v>1</v>
      </c>
      <c r="H5080">
        <v>0</v>
      </c>
      <c r="I5080">
        <v>1</v>
      </c>
      <c r="J5080" t="str">
        <v>STOCK</v>
      </c>
      <c r="K5080" t="str">
        <v>Stock</v>
      </c>
    </row>
    <row r="5081" spans="1:11" x14ac:dyDescent="0.25">
      <c r="A5081" t="str">
        <v>ELK</v>
      </c>
      <c r="B5081">
        <v>11440</v>
      </c>
      <c r="C5081">
        <v>20251203</v>
      </c>
      <c r="D5081" s="6">
        <v>45994</v>
      </c>
      <c r="E5081" s="6">
        <v>46004</v>
      </c>
      <c r="F5081" t="str">
        <v>ELK2277</v>
      </c>
      <c r="G5081">
        <v>2</v>
      </c>
      <c r="H5081">
        <v>2</v>
      </c>
      <c r="I5081">
        <v>0</v>
      </c>
      <c r="J5081" t="str">
        <v>Delhi</v>
      </c>
      <c r="K5081">
        <v>0</v>
      </c>
    </row>
    <row r="5082" spans="1:11" x14ac:dyDescent="0.25">
      <c r="A5082" t="str">
        <v>AFFINITY</v>
      </c>
      <c r="B5082">
        <v>4400</v>
      </c>
      <c r="C5082" t="str">
        <v>20251205IN-BI</v>
      </c>
      <c r="D5082" s="6">
        <v>45996</v>
      </c>
      <c r="E5082" s="6">
        <v>46004</v>
      </c>
      <c r="F5082" t="str">
        <v>BF8029</v>
      </c>
      <c r="G5082">
        <v>1</v>
      </c>
      <c r="H5082">
        <v>1</v>
      </c>
      <c r="I5082">
        <v>0</v>
      </c>
      <c r="J5082" t="str">
        <v>Kolkata</v>
      </c>
      <c r="K5082">
        <v>0</v>
      </c>
    </row>
    <row r="5083" spans="1:11" x14ac:dyDescent="0.25">
      <c r="A5083" t="str">
        <v>AFFINITY</v>
      </c>
      <c r="B5083">
        <v>4400</v>
      </c>
      <c r="C5083" t="str">
        <v>20251205IN-BI</v>
      </c>
      <c r="D5083" s="6">
        <v>45996</v>
      </c>
      <c r="E5083" s="6">
        <v>46004</v>
      </c>
      <c r="F5083" t="str">
        <v>DF6415</v>
      </c>
      <c r="G5083">
        <v>1</v>
      </c>
      <c r="H5083">
        <v>1</v>
      </c>
      <c r="I5083">
        <v>0</v>
      </c>
      <c r="J5083" t="str">
        <v>Kolkata</v>
      </c>
      <c r="K5083">
        <v>0</v>
      </c>
    </row>
    <row r="5084" spans="1:11" x14ac:dyDescent="0.25">
      <c r="A5084" t="str">
        <v>AFFINITY</v>
      </c>
      <c r="B5084">
        <v>4400</v>
      </c>
      <c r="C5084" t="str">
        <v>20251205IN-BI</v>
      </c>
      <c r="D5084" s="6">
        <v>45996</v>
      </c>
      <c r="E5084" s="6">
        <v>46004</v>
      </c>
      <c r="F5084" t="str">
        <v>AF5418</v>
      </c>
      <c r="G5084">
        <v>1</v>
      </c>
      <c r="H5084">
        <v>1</v>
      </c>
      <c r="I5084">
        <v>0</v>
      </c>
      <c r="J5084" t="str">
        <v>Kolkata</v>
      </c>
      <c r="K5084">
        <v>0</v>
      </c>
    </row>
    <row r="5085" spans="1:11" x14ac:dyDescent="0.25">
      <c r="A5085" t="str">
        <v>AFFINITY</v>
      </c>
      <c r="B5085">
        <v>4400</v>
      </c>
      <c r="C5085" t="str">
        <v>20251205IN-BI</v>
      </c>
      <c r="D5085" s="6">
        <v>45996</v>
      </c>
      <c r="E5085" s="6">
        <v>46004</v>
      </c>
      <c r="F5085" t="str">
        <v>DF467</v>
      </c>
      <c r="G5085">
        <v>1</v>
      </c>
      <c r="H5085">
        <v>1</v>
      </c>
      <c r="I5085">
        <v>0</v>
      </c>
      <c r="J5085" t="str">
        <v>Kolkata</v>
      </c>
      <c r="K5085">
        <v>0</v>
      </c>
    </row>
    <row r="5086" spans="1:11" x14ac:dyDescent="0.25">
      <c r="A5086" t="str">
        <v>AFFINITY</v>
      </c>
      <c r="B5086">
        <v>4400</v>
      </c>
      <c r="C5086" t="str">
        <v>20251205IN-BI</v>
      </c>
      <c r="D5086" s="6">
        <v>45996</v>
      </c>
      <c r="E5086" s="6">
        <v>46004</v>
      </c>
      <c r="F5086" t="str">
        <v>BF8377</v>
      </c>
      <c r="G5086">
        <v>1</v>
      </c>
      <c r="H5086">
        <v>1</v>
      </c>
      <c r="I5086">
        <v>0</v>
      </c>
      <c r="J5086" t="str">
        <v>Kolkata</v>
      </c>
      <c r="K5086">
        <v>0</v>
      </c>
    </row>
    <row r="5087" spans="1:11" x14ac:dyDescent="0.25">
      <c r="A5087" t="str">
        <v>BETHYL</v>
      </c>
      <c r="B5087">
        <v>440</v>
      </c>
      <c r="C5087">
        <v>90235095</v>
      </c>
      <c r="D5087" s="6">
        <v>46003</v>
      </c>
      <c r="E5087" s="6">
        <v>46006</v>
      </c>
      <c r="F5087" t="str">
        <v>A301-826A-T</v>
      </c>
      <c r="G5087">
        <v>1</v>
      </c>
      <c r="H5087">
        <v>0</v>
      </c>
      <c r="I5087">
        <v>1</v>
      </c>
      <c r="J5087" t="str">
        <v>Kolkata</v>
      </c>
      <c r="K5087">
        <v>0</v>
      </c>
    </row>
    <row r="5088" spans="1:11" x14ac:dyDescent="0.25">
      <c r="A5088" t="str">
        <v>BETHYL</v>
      </c>
      <c r="B5088">
        <v>8069.6</v>
      </c>
      <c r="C5088">
        <v>90235096</v>
      </c>
      <c r="D5088" s="6">
        <v>46003</v>
      </c>
      <c r="E5088" s="6">
        <v>46006</v>
      </c>
      <c r="F5088" t="str">
        <v>A305-130A-T</v>
      </c>
      <c r="G5088">
        <v>1</v>
      </c>
      <c r="H5088">
        <v>0</v>
      </c>
      <c r="I5088">
        <v>1</v>
      </c>
      <c r="J5088" t="str">
        <v>Mumbai</v>
      </c>
      <c r="K5088">
        <v>0</v>
      </c>
    </row>
    <row r="5089" spans="1:11" x14ac:dyDescent="0.25">
      <c r="A5089">
        <v>0</v>
      </c>
      <c r="B5089">
        <v>0</v>
      </c>
      <c r="C5089">
        <v>0</v>
      </c>
      <c r="D5089" s="6">
        <v>0</v>
      </c>
      <c r="E5089" s="6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e" cm="1" vm="1">
        <f t="array" aca="1" ref="A1" ca="1">_xlfn.UNIQUE(_xlfn._xlws.FILTER('Report 2'!A:A,('Report 2'!A:A&lt;&gt;"")*('Report 2'!A:A&lt;&gt;0)))</f>
        <v>#VALUE!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/>
      <c r="B2" s="21">
        <f ca="1">SUMIF('Report 2'!A:O,'Brand Wise Report'!A2,'Report 2'!G:G)</f>
        <v>19</v>
      </c>
      <c r="C2" s="21">
        <f ca="1">SUMIF('Report 2'!A:O,'Brand Wise Report'!A2,'Report 2'!M:M)</f>
        <v>0</v>
      </c>
      <c r="D2" s="21">
        <f ca="1">SUMIF('Report 2'!A:O,'Brand Wise Report'!A2,'Report 2'!H:H)</f>
        <v>2079700.2133333334</v>
      </c>
      <c r="E2" s="21">
        <f ca="1">SUMIF('Report 2'!A:O,'Brand Wise Report'!A2,'Report 2'!N:N)</f>
        <v>0</v>
      </c>
      <c r="F2" s="21">
        <f ca="1">SUMIF('Report 2'!A:O,'Brand Wise Report'!A2,'Report 2'!I:I)</f>
        <v>0</v>
      </c>
      <c r="G2" s="21">
        <f ca="1">SUMIF('Report 2'!A:O,'Brand Wise Report'!A2,'Report 2'!O:O)</f>
        <v>0</v>
      </c>
      <c r="H2" s="21"/>
      <c r="I2" s="21">
        <f>SUMIFS('Report 2'!I:I,'Report 2'!A:A,A2,'Report 2'!J:J,"stock")</f>
        <v>0</v>
      </c>
      <c r="J2" s="21">
        <f>SUMIFS('Report 2'!O:O,'Report 2'!A:A,A2,'Report 2'!J:J,"stock")</f>
        <v>0</v>
      </c>
      <c r="K2" s="21">
        <f>SUMIFS('Report 2'!I:I,'Report 2'!A:A,A2,'Report 2'!J:J,"&lt;&gt;stock")</f>
        <v>0</v>
      </c>
      <c r="L2" s="21">
        <f>SUMIFS('Report 2'!O:O,'Report 2'!A:A,A2,'Report 2'!J:J,"&lt;&gt;stock")</f>
        <v>0</v>
      </c>
    </row>
    <row r="3" spans="1:12" x14ac:dyDescent="0.25">
      <c r="A3" s="21"/>
      <c r="B3" s="21">
        <f ca="1">SUMIF('Report 2'!A:O,'Brand Wise Report'!A3,'Report 2'!G:G)</f>
        <v>19</v>
      </c>
      <c r="C3" s="21">
        <f ca="1">SUMIF('Report 2'!A:O,'Brand Wise Report'!A3,'Report 2'!M:M)</f>
        <v>0</v>
      </c>
      <c r="D3" s="21">
        <f ca="1">SUMIF('Report 2'!A:O,'Brand Wise Report'!A3,'Report 2'!H:H)</f>
        <v>2079700.2133333334</v>
      </c>
      <c r="E3" s="21">
        <f ca="1">SUMIF('Report 2'!A:O,'Brand Wise Report'!A3,'Report 2'!N:N)</f>
        <v>0</v>
      </c>
      <c r="F3" s="21">
        <f ca="1">SUMIF('Report 2'!A:O,'Brand Wise Report'!A3,'Report 2'!I:I)</f>
        <v>0</v>
      </c>
      <c r="G3" s="21">
        <f ca="1">SUMIF('Report 2'!A:O,'Brand Wise Report'!A3,'Report 2'!O:O)</f>
        <v>0</v>
      </c>
      <c r="H3" s="21"/>
      <c r="I3" s="21">
        <f>SUMIFS('Report 2'!I:I,'Report 2'!A:A,A3,'Report 2'!J:J,"stock")</f>
        <v>0</v>
      </c>
      <c r="J3" s="21">
        <f>SUMIFS('Report 2'!O:O,'Report 2'!A:A,A3,'Report 2'!J:J,"stock")</f>
        <v>0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/>
      <c r="B4" s="21">
        <f ca="1">SUMIF('Report 2'!A:O,'Brand Wise Report'!A4,'Report 2'!G:G)</f>
        <v>19</v>
      </c>
      <c r="C4" s="21">
        <f ca="1">SUMIF('Report 2'!A:O,'Brand Wise Report'!A4,'Report 2'!M:M)</f>
        <v>0</v>
      </c>
      <c r="D4" s="21">
        <f ca="1">SUMIF('Report 2'!A:O,'Brand Wise Report'!A4,'Report 2'!H:H)</f>
        <v>2079700.2133333334</v>
      </c>
      <c r="E4" s="21">
        <f ca="1">SUMIF('Report 2'!A:O,'Brand Wise Report'!A4,'Report 2'!N:N)</f>
        <v>0</v>
      </c>
      <c r="F4" s="21">
        <f ca="1">SUMIF('Report 2'!A:O,'Brand Wise Report'!A4,'Report 2'!I:I)</f>
        <v>0</v>
      </c>
      <c r="G4" s="21">
        <f ca="1">SUMIF('Report 2'!A:O,'Brand Wise Report'!A4,'Report 2'!O:O)</f>
        <v>0</v>
      </c>
      <c r="H4" s="21"/>
      <c r="I4" s="21">
        <f>SUMIFS('Report 2'!I:I,'Report 2'!A:A,A4,'Report 2'!J:J,"stock")</f>
        <v>0</v>
      </c>
      <c r="J4" s="21">
        <f>SUMIFS('Report 2'!O:O,'Report 2'!A:A,A4,'Report 2'!J:J,"stock")</f>
        <v>0</v>
      </c>
      <c r="K4" s="21">
        <f>SUMIFS('Report 2'!I:I,'Report 2'!A:A,A4,'Report 2'!J:J,"&lt;&gt;stock")</f>
        <v>0</v>
      </c>
      <c r="L4" s="21">
        <f>SUMIFS('Report 2'!O:O,'Report 2'!A:A,A4,'Report 2'!J:J,"&lt;&gt;stock")</f>
        <v>0</v>
      </c>
    </row>
    <row r="5" spans="1:12" x14ac:dyDescent="0.25">
      <c r="A5" s="21"/>
      <c r="B5" s="21">
        <f ca="1">SUMIF('Report 2'!A:O,'Brand Wise Report'!A5,'Report 2'!G:G)</f>
        <v>19</v>
      </c>
      <c r="C5" s="21">
        <f ca="1">SUMIF('Report 2'!A:O,'Brand Wise Report'!A5,'Report 2'!M:M)</f>
        <v>0</v>
      </c>
      <c r="D5" s="21">
        <f ca="1">SUMIF('Report 2'!A:O,'Brand Wise Report'!A5,'Report 2'!H:H)</f>
        <v>2079700.2133333334</v>
      </c>
      <c r="E5" s="21">
        <f ca="1">SUMIF('Report 2'!A:O,'Brand Wise Report'!A5,'Report 2'!N:N)</f>
        <v>0</v>
      </c>
      <c r="F5" s="21">
        <f ca="1">SUMIF('Report 2'!A:O,'Brand Wise Report'!A5,'Report 2'!I:I)</f>
        <v>0</v>
      </c>
      <c r="G5" s="21">
        <f ca="1">SUMIF('Report 2'!A:O,'Brand Wise Report'!A5,'Report 2'!O:O)</f>
        <v>0</v>
      </c>
      <c r="H5" s="21"/>
      <c r="I5" s="21">
        <f>SUMIFS('Report 2'!I:I,'Report 2'!A:A,A5,'Report 2'!J:J,"stock")</f>
        <v>0</v>
      </c>
      <c r="J5" s="21">
        <f>SUMIFS('Report 2'!O:O,'Report 2'!A:A,A5,'Report 2'!J:J,"stock")</f>
        <v>0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/>
      <c r="B6" s="21">
        <f ca="1">SUMIF('Report 2'!A:O,'Brand Wise Report'!A6,'Report 2'!G:G)</f>
        <v>19</v>
      </c>
      <c r="C6" s="21">
        <f ca="1">SUMIF('Report 2'!A:O,'Brand Wise Report'!A6,'Report 2'!M:M)</f>
        <v>0</v>
      </c>
      <c r="D6" s="21">
        <f ca="1">SUMIF('Report 2'!A:O,'Brand Wise Report'!A6,'Report 2'!H:H)</f>
        <v>2079700.2133333334</v>
      </c>
      <c r="E6" s="21">
        <f ca="1">SUMIF('Report 2'!A:O,'Brand Wise Report'!A6,'Report 2'!N:N)</f>
        <v>0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/>
      <c r="B7" s="21">
        <f ca="1">SUMIF('Report 2'!A:O,'Brand Wise Report'!A7,'Report 2'!G:G)</f>
        <v>19</v>
      </c>
      <c r="C7" s="21">
        <f ca="1">SUMIF('Report 2'!A:O,'Brand Wise Report'!A7,'Report 2'!M:M)</f>
        <v>0</v>
      </c>
      <c r="D7" s="21">
        <f ca="1">SUMIF('Report 2'!A:O,'Brand Wise Report'!A7,'Report 2'!H:H)</f>
        <v>2079700.2133333334</v>
      </c>
      <c r="E7" s="21">
        <f ca="1">SUMIF('Report 2'!A:O,'Brand Wise Report'!A7,'Report 2'!N:N)</f>
        <v>0</v>
      </c>
      <c r="F7" s="21">
        <f ca="1">SUMIF('Report 2'!A:O,'Brand Wise Report'!A7,'Report 2'!I:I)</f>
        <v>0</v>
      </c>
      <c r="G7" s="21">
        <f ca="1">SUMIF('Report 2'!A:O,'Brand Wise Report'!A7,'Report 2'!O:O)</f>
        <v>0</v>
      </c>
      <c r="H7" s="21"/>
      <c r="I7" s="21">
        <f>SUMIFS('Report 2'!I:I,'Report 2'!A:A,A7,'Report 2'!J:J,"stock")</f>
        <v>0</v>
      </c>
      <c r="J7" s="21">
        <f>SUMIFS('Report 2'!O:O,'Report 2'!A:A,A7,'Report 2'!J:J,"stock")</f>
        <v>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/>
      <c r="B8" s="21">
        <f ca="1">SUMIF('Report 2'!A:O,'Brand Wise Report'!A8,'Report 2'!G:G)</f>
        <v>19</v>
      </c>
      <c r="C8" s="21">
        <f ca="1">SUMIF('Report 2'!A:O,'Brand Wise Report'!A8,'Report 2'!M:M)</f>
        <v>0</v>
      </c>
      <c r="D8" s="21">
        <f ca="1">SUMIF('Report 2'!A:O,'Brand Wise Report'!A8,'Report 2'!H:H)</f>
        <v>2079700.2133333334</v>
      </c>
      <c r="E8" s="21">
        <f ca="1">SUMIF('Report 2'!A:O,'Brand Wise Report'!A8,'Report 2'!N:N)</f>
        <v>0</v>
      </c>
      <c r="F8" s="21">
        <f ca="1">SUMIF('Report 2'!A:O,'Brand Wise Report'!A8,'Report 2'!I:I)</f>
        <v>0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0</v>
      </c>
      <c r="J8" s="21">
        <f>SUMIFS('Report 2'!O:O,'Report 2'!A:A,A8,'Report 2'!J:J,"stock")</f>
        <v>0</v>
      </c>
      <c r="K8" s="21">
        <f>SUMIFS('Report 2'!I:I,'Report 2'!A:A,A8,'Report 2'!J:J,"&lt;&gt;stock")</f>
        <v>0</v>
      </c>
      <c r="L8" s="21">
        <f>SUMIFS('Report 2'!O:O,'Report 2'!A:A,A8,'Report 2'!J:J,"&lt;&gt;stock")</f>
        <v>0</v>
      </c>
    </row>
    <row r="9" spans="1:12" x14ac:dyDescent="0.25">
      <c r="A9" s="21"/>
      <c r="B9" s="21">
        <f ca="1">SUMIF('Report 2'!A:O,'Brand Wise Report'!A9,'Report 2'!G:G)</f>
        <v>19</v>
      </c>
      <c r="C9" s="21">
        <f ca="1">SUMIF('Report 2'!A:O,'Brand Wise Report'!A9,'Report 2'!M:M)</f>
        <v>0</v>
      </c>
      <c r="D9" s="21">
        <f ca="1">SUMIF('Report 2'!A:O,'Brand Wise Report'!A9,'Report 2'!H:H)</f>
        <v>2079700.2133333334</v>
      </c>
      <c r="E9" s="21">
        <f ca="1">SUMIF('Report 2'!A:O,'Brand Wise Report'!A9,'Report 2'!N:N)</f>
        <v>0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/>
      <c r="B10" s="21">
        <f ca="1">SUMIF('Report 2'!A:O,'Brand Wise Report'!A10,'Report 2'!G:G)</f>
        <v>19</v>
      </c>
      <c r="C10" s="21">
        <f ca="1">SUMIF('Report 2'!A:O,'Brand Wise Report'!A10,'Report 2'!M:M)</f>
        <v>0</v>
      </c>
      <c r="D10" s="21">
        <f ca="1">SUMIF('Report 2'!A:O,'Brand Wise Report'!A10,'Report 2'!H:H)</f>
        <v>2079700.2133333334</v>
      </c>
      <c r="E10" s="21">
        <f ca="1">SUMIF('Report 2'!A:O,'Brand Wise Report'!A10,'Report 2'!N:N)</f>
        <v>0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/>
      <c r="B11" s="21">
        <f ca="1">SUMIF('Report 2'!A:O,'Brand Wise Report'!A11,'Report 2'!G:G)</f>
        <v>19</v>
      </c>
      <c r="C11" s="21">
        <f ca="1">SUMIF('Report 2'!A:O,'Brand Wise Report'!A11,'Report 2'!M:M)</f>
        <v>0</v>
      </c>
      <c r="D11" s="21">
        <f ca="1">SUMIF('Report 2'!A:O,'Brand Wise Report'!A11,'Report 2'!H:H)</f>
        <v>2079700.2133333334</v>
      </c>
      <c r="E11" s="21">
        <f ca="1">SUMIF('Report 2'!A:O,'Brand Wise Report'!A11,'Report 2'!N:N)</f>
        <v>0</v>
      </c>
      <c r="F11" s="21">
        <f ca="1">SUMIF('Report 2'!A:O,'Brand Wise Report'!A11,'Report 2'!I:I)</f>
        <v>0</v>
      </c>
      <c r="G11" s="21">
        <f ca="1">SUMIF('Report 2'!A:O,'Brand Wise Report'!A11,'Report 2'!O:O)</f>
        <v>0</v>
      </c>
      <c r="H11" s="21"/>
      <c r="I11" s="21">
        <f>SUMIFS('Report 2'!I:I,'Report 2'!A:A,A11,'Report 2'!J:J,"stock")</f>
        <v>0</v>
      </c>
      <c r="J11" s="21">
        <f>SUMIFS('Report 2'!O:O,'Report 2'!A:A,A11,'Report 2'!J:J,"stock")</f>
        <v>0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/>
      <c r="B12" s="21">
        <f ca="1">SUMIF('Report 2'!A:O,'Brand Wise Report'!A12,'Report 2'!G:G)</f>
        <v>19</v>
      </c>
      <c r="C12" s="21">
        <f ca="1">SUMIF('Report 2'!A:O,'Brand Wise Report'!A12,'Report 2'!M:M)</f>
        <v>0</v>
      </c>
      <c r="D12" s="21">
        <f ca="1">SUMIF('Report 2'!A:O,'Brand Wise Report'!A12,'Report 2'!H:H)</f>
        <v>2079700.2133333334</v>
      </c>
      <c r="E12" s="21">
        <f ca="1">SUMIF('Report 2'!A:O,'Brand Wise Report'!A12,'Report 2'!N:N)</f>
        <v>0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/>
      <c r="B13" s="21">
        <f ca="1">SUMIF('Report 2'!A:O,'Brand Wise Report'!A13,'Report 2'!G:G)</f>
        <v>19</v>
      </c>
      <c r="C13" s="21">
        <f ca="1">SUMIF('Report 2'!A:O,'Brand Wise Report'!A13,'Report 2'!M:M)</f>
        <v>0</v>
      </c>
      <c r="D13" s="21">
        <f ca="1">SUMIF('Report 2'!A:O,'Brand Wise Report'!A13,'Report 2'!H:H)</f>
        <v>2079700.2133333334</v>
      </c>
      <c r="E13" s="21">
        <f ca="1">SUMIF('Report 2'!A:O,'Brand Wise Report'!A13,'Report 2'!N:N)</f>
        <v>0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/>
      <c r="B14" s="21">
        <f ca="1">SUMIF('Report 2'!A:O,'Brand Wise Report'!A14,'Report 2'!G:G)</f>
        <v>19</v>
      </c>
      <c r="C14" s="21">
        <f ca="1">SUMIF('Report 2'!A:O,'Brand Wise Report'!A14,'Report 2'!M:M)</f>
        <v>0</v>
      </c>
      <c r="D14" s="21">
        <f ca="1">SUMIF('Report 2'!A:O,'Brand Wise Report'!A14,'Report 2'!H:H)</f>
        <v>2079700.2133333334</v>
      </c>
      <c r="E14" s="21">
        <f ca="1">SUMIF('Report 2'!A:O,'Brand Wise Report'!A14,'Report 2'!N:N)</f>
        <v>0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/>
      <c r="B15" s="21">
        <f ca="1">SUMIF('Report 2'!A:O,'Brand Wise Report'!A15,'Report 2'!G:G)</f>
        <v>19</v>
      </c>
      <c r="C15" s="21">
        <f ca="1">SUMIF('Report 2'!A:O,'Brand Wise Report'!A15,'Report 2'!M:M)</f>
        <v>0</v>
      </c>
      <c r="D15" s="21">
        <f ca="1">SUMIF('Report 2'!A:O,'Brand Wise Report'!A15,'Report 2'!H:H)</f>
        <v>2079700.2133333334</v>
      </c>
      <c r="E15" s="21">
        <f ca="1">SUMIF('Report 2'!A:O,'Brand Wise Report'!A15,'Report 2'!N:N)</f>
        <v>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/>
      <c r="B16" s="21">
        <f ca="1">SUMIF('Report 2'!A:O,'Brand Wise Report'!A16,'Report 2'!G:G)</f>
        <v>19</v>
      </c>
      <c r="C16" s="21">
        <f ca="1">SUMIF('Report 2'!A:O,'Brand Wise Report'!A16,'Report 2'!M:M)</f>
        <v>0</v>
      </c>
      <c r="D16" s="21">
        <f ca="1">SUMIF('Report 2'!A:O,'Brand Wise Report'!A16,'Report 2'!H:H)</f>
        <v>2079700.2133333334</v>
      </c>
      <c r="E16" s="21">
        <f ca="1">SUMIF('Report 2'!A:O,'Brand Wise Report'!A16,'Report 2'!N:N)</f>
        <v>0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/>
      <c r="B17" s="21">
        <f ca="1">SUMIF('Report 2'!A:O,'Brand Wise Report'!A17,'Report 2'!G:G)</f>
        <v>19</v>
      </c>
      <c r="C17" s="21">
        <f ca="1">SUMIF('Report 2'!A:O,'Brand Wise Report'!A17,'Report 2'!M:M)</f>
        <v>0</v>
      </c>
      <c r="D17" s="21">
        <f ca="1">SUMIF('Report 2'!A:O,'Brand Wise Report'!A17,'Report 2'!H:H)</f>
        <v>2079700.2133333334</v>
      </c>
      <c r="E17" s="21">
        <f ca="1">SUMIF('Report 2'!A:O,'Brand Wise Report'!A17,'Report 2'!N:N)</f>
        <v>0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/>
      <c r="B18" s="21">
        <f ca="1">SUMIF('Report 2'!A:O,'Brand Wise Report'!A18,'Report 2'!G:G)</f>
        <v>19</v>
      </c>
      <c r="C18" s="21">
        <f ca="1">SUMIF('Report 2'!A:O,'Brand Wise Report'!A18,'Report 2'!M:M)</f>
        <v>0</v>
      </c>
      <c r="D18" s="21">
        <f ca="1">SUMIF('Report 2'!A:O,'Brand Wise Report'!A18,'Report 2'!H:H)</f>
        <v>2079700.2133333334</v>
      </c>
      <c r="E18" s="21">
        <f ca="1">SUMIF('Report 2'!A:O,'Brand Wise Report'!A18,'Report 2'!N:N)</f>
        <v>0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/>
      <c r="B19" s="21">
        <f ca="1">SUMIF('Report 2'!A:O,'Brand Wise Report'!A19,'Report 2'!G:G)</f>
        <v>19</v>
      </c>
      <c r="C19" s="21">
        <f ca="1">SUMIF('Report 2'!A:O,'Brand Wise Report'!A19,'Report 2'!M:M)</f>
        <v>0</v>
      </c>
      <c r="D19" s="21">
        <f ca="1">SUMIF('Report 2'!A:O,'Brand Wise Report'!A19,'Report 2'!H:H)</f>
        <v>2079700.2133333334</v>
      </c>
      <c r="E19" s="21">
        <f ca="1">SUMIF('Report 2'!A:O,'Brand Wise Report'!A19,'Report 2'!N:N)</f>
        <v>0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/>
      <c r="B20" s="21">
        <f ca="1">SUMIF('Report 2'!A:O,'Brand Wise Report'!A20,'Report 2'!G:G)</f>
        <v>19</v>
      </c>
      <c r="C20" s="21">
        <f ca="1">SUMIF('Report 2'!A:O,'Brand Wise Report'!A20,'Report 2'!M:M)</f>
        <v>0</v>
      </c>
      <c r="D20" s="21">
        <f ca="1">SUMIF('Report 2'!A:O,'Brand Wise Report'!A20,'Report 2'!H:H)</f>
        <v>2079700.2133333334</v>
      </c>
      <c r="E20" s="21">
        <f ca="1">SUMIF('Report 2'!A:O,'Brand Wise Report'!A20,'Report 2'!N:N)</f>
        <v>0</v>
      </c>
      <c r="F20" s="21">
        <f ca="1">SUMIF('Report 2'!A:O,'Brand Wise Report'!A20,'Report 2'!I:I)</f>
        <v>0</v>
      </c>
      <c r="G20" s="21">
        <f ca="1">SUMIF('Report 2'!A:O,'Brand Wise Report'!A20,'Report 2'!O:O)</f>
        <v>0</v>
      </c>
      <c r="H20" s="21"/>
      <c r="I20" s="21">
        <f>SUMIFS('Report 2'!I:I,'Report 2'!A:A,A20,'Report 2'!J:J,"stock")</f>
        <v>0</v>
      </c>
      <c r="J20" s="21">
        <f>SUMIFS('Report 2'!O:O,'Report 2'!A:A,A20,'Report 2'!J:J,"stock")</f>
        <v>0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/>
      <c r="B21" s="21">
        <f ca="1">SUMIF('Report 2'!A:O,'Brand Wise Report'!A21,'Report 2'!G:G)</f>
        <v>19</v>
      </c>
      <c r="C21" s="21">
        <f ca="1">SUMIF('Report 2'!A:O,'Brand Wise Report'!A21,'Report 2'!M:M)</f>
        <v>0</v>
      </c>
      <c r="D21" s="21">
        <f ca="1">SUMIF('Report 2'!A:O,'Brand Wise Report'!A21,'Report 2'!H:H)</f>
        <v>2079700.2133333334</v>
      </c>
      <c r="E21" s="21">
        <f ca="1">SUMIF('Report 2'!A:O,'Brand Wise Report'!A21,'Report 2'!N:N)</f>
        <v>0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/>
      <c r="B22" s="21">
        <f ca="1">SUMIF('Report 2'!A:O,'Brand Wise Report'!A22,'Report 2'!G:G)</f>
        <v>19</v>
      </c>
      <c r="C22" s="21">
        <f ca="1">SUMIF('Report 2'!A:O,'Brand Wise Report'!A22,'Report 2'!M:M)</f>
        <v>0</v>
      </c>
      <c r="D22" s="21">
        <f ca="1">SUMIF('Report 2'!A:O,'Brand Wise Report'!A22,'Report 2'!H:H)</f>
        <v>2079700.2133333334</v>
      </c>
      <c r="E22" s="21">
        <f ca="1">SUMIF('Report 2'!A:O,'Brand Wise Report'!A22,'Report 2'!N:N)</f>
        <v>0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/>
      <c r="B23" s="21">
        <f ca="1">SUMIF('Report 2'!A:O,'Brand Wise Report'!A23,'Report 2'!G:G)</f>
        <v>19</v>
      </c>
      <c r="C23" s="21">
        <f ca="1">SUMIF('Report 2'!A:O,'Brand Wise Report'!A23,'Report 2'!M:M)</f>
        <v>0</v>
      </c>
      <c r="D23" s="21">
        <f ca="1">SUMIF('Report 2'!A:O,'Brand Wise Report'!A23,'Report 2'!H:H)</f>
        <v>2079700.2133333334</v>
      </c>
      <c r="E23" s="21">
        <f ca="1">SUMIF('Report 2'!A:O,'Brand Wise Report'!A23,'Report 2'!N:N)</f>
        <v>0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/>
      <c r="B24" s="21">
        <f ca="1">SUMIF('Report 2'!A:O,'Brand Wise Report'!A24,'Report 2'!G:G)</f>
        <v>19</v>
      </c>
      <c r="C24" s="21">
        <f ca="1">SUMIF('Report 2'!A:O,'Brand Wise Report'!A24,'Report 2'!M:M)</f>
        <v>0</v>
      </c>
      <c r="D24" s="21">
        <f ca="1">SUMIF('Report 2'!A:O,'Brand Wise Report'!A24,'Report 2'!H:H)</f>
        <v>2079700.2133333334</v>
      </c>
      <c r="E24" s="21">
        <f ca="1">SUMIF('Report 2'!A:O,'Brand Wise Report'!A24,'Report 2'!N:N)</f>
        <v>0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/>
      <c r="B25" s="21">
        <f ca="1">SUMIF('Report 2'!A:O,'Brand Wise Report'!A25,'Report 2'!G:G)</f>
        <v>19</v>
      </c>
      <c r="C25" s="21">
        <f ca="1">SUMIF('Report 2'!A:O,'Brand Wise Report'!A25,'Report 2'!M:M)</f>
        <v>0</v>
      </c>
      <c r="D25" s="21">
        <f ca="1">SUMIF('Report 2'!A:O,'Brand Wise Report'!A25,'Report 2'!H:H)</f>
        <v>2079700.2133333334</v>
      </c>
      <c r="E25" s="21">
        <f ca="1">SUMIF('Report 2'!A:O,'Brand Wise Report'!A25,'Report 2'!N:N)</f>
        <v>0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/>
      <c r="B26" s="21">
        <f ca="1">SUMIF('Report 2'!A:O,'Brand Wise Report'!A26,'Report 2'!G:G)</f>
        <v>19</v>
      </c>
      <c r="C26" s="21">
        <f ca="1">SUMIF('Report 2'!A:O,'Brand Wise Report'!A26,'Report 2'!M:M)</f>
        <v>0</v>
      </c>
      <c r="D26" s="21">
        <f ca="1">SUMIF('Report 2'!A:O,'Brand Wise Report'!A26,'Report 2'!H:H)</f>
        <v>2079700.2133333334</v>
      </c>
      <c r="E26" s="21">
        <f ca="1">SUMIF('Report 2'!A:O,'Brand Wise Report'!A26,'Report 2'!N:N)</f>
        <v>0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/>
      <c r="B27" s="21">
        <f ca="1">SUMIF('Report 2'!A:O,'Brand Wise Report'!A27,'Report 2'!G:G)</f>
        <v>19</v>
      </c>
      <c r="C27" s="21">
        <f ca="1">SUMIF('Report 2'!A:O,'Brand Wise Report'!A27,'Report 2'!M:M)</f>
        <v>0</v>
      </c>
      <c r="D27" s="21">
        <f ca="1">SUMIF('Report 2'!A:O,'Brand Wise Report'!A27,'Report 2'!H:H)</f>
        <v>2079700.2133333334</v>
      </c>
      <c r="E27" s="21">
        <f ca="1">SUMIF('Report 2'!A:O,'Brand Wise Report'!A27,'Report 2'!N:N)</f>
        <v>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/>
      <c r="B28" s="21">
        <f ca="1">SUMIF('Report 2'!A:O,'Brand Wise Report'!A28,'Report 2'!G:G)</f>
        <v>19</v>
      </c>
      <c r="C28" s="21">
        <f ca="1">SUMIF('Report 2'!A:O,'Brand Wise Report'!A28,'Report 2'!M:M)</f>
        <v>0</v>
      </c>
      <c r="D28" s="21">
        <f ca="1">SUMIF('Report 2'!A:O,'Brand Wise Report'!A28,'Report 2'!H:H)</f>
        <v>2079700.2133333334</v>
      </c>
      <c r="E28" s="21">
        <f ca="1">SUMIF('Report 2'!A:O,'Brand Wise Report'!A28,'Report 2'!N:N)</f>
        <v>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/>
      <c r="B29" s="21">
        <f ca="1">SUMIF('Report 2'!A:O,'Brand Wise Report'!A29,'Report 2'!G:G)</f>
        <v>19</v>
      </c>
      <c r="C29" s="21">
        <f ca="1">SUMIF('Report 2'!A:O,'Brand Wise Report'!A29,'Report 2'!M:M)</f>
        <v>0</v>
      </c>
      <c r="D29" s="21">
        <f ca="1">SUMIF('Report 2'!A:O,'Brand Wise Report'!A29,'Report 2'!H:H)</f>
        <v>2079700.2133333334</v>
      </c>
      <c r="E29" s="21">
        <f ca="1">SUMIF('Report 2'!A:O,'Brand Wise Report'!A29,'Report 2'!N:N)</f>
        <v>0</v>
      </c>
      <c r="F29" s="21">
        <f ca="1">SUMIF('Report 2'!A:O,'Brand Wise Report'!A29,'Report 2'!I:I)</f>
        <v>0</v>
      </c>
      <c r="G29" s="21">
        <f ca="1">SUMIF('Report 2'!A:O,'Brand Wise Report'!A29,'Report 2'!O:O)</f>
        <v>0</v>
      </c>
      <c r="H29" s="21"/>
      <c r="I29" s="21">
        <f>SUMIFS('Report 2'!I:I,'Report 2'!A:A,A29,'Report 2'!J:J,"stock")</f>
        <v>0</v>
      </c>
      <c r="J29" s="21">
        <f>SUMIFS('Report 2'!O:O,'Report 2'!A:A,A29,'Report 2'!J:J,"stock")</f>
        <v>0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/>
      <c r="B30" s="21">
        <f ca="1">SUMIF('Report 2'!A:O,'Brand Wise Report'!A30,'Report 2'!G:G)</f>
        <v>19</v>
      </c>
      <c r="C30" s="21">
        <f ca="1">SUMIF('Report 2'!A:O,'Brand Wise Report'!A30,'Report 2'!M:M)</f>
        <v>0</v>
      </c>
      <c r="D30" s="21">
        <f ca="1">SUMIF('Report 2'!A:O,'Brand Wise Report'!A30,'Report 2'!H:H)</f>
        <v>2079700.2133333334</v>
      </c>
      <c r="E30" s="21">
        <f ca="1">SUMIF('Report 2'!A:O,'Brand Wise Report'!A30,'Report 2'!N:N)</f>
        <v>0</v>
      </c>
      <c r="F30" s="21">
        <f ca="1">SUMIF('Report 2'!A:O,'Brand Wise Report'!A30,'Report 2'!I:I)</f>
        <v>0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0</v>
      </c>
      <c r="L30" s="21">
        <f>SUMIFS('Report 2'!O:O,'Report 2'!A:A,A30,'Report 2'!J:J,"&lt;&gt;stock")</f>
        <v>0</v>
      </c>
    </row>
    <row r="31" spans="1:12" x14ac:dyDescent="0.25">
      <c r="A31" s="21"/>
      <c r="B31" s="21">
        <f ca="1">SUMIF('Report 2'!A:O,'Brand Wise Report'!A31,'Report 2'!G:G)</f>
        <v>19</v>
      </c>
      <c r="C31" s="21">
        <f ca="1">SUMIF('Report 2'!A:O,'Brand Wise Report'!A31,'Report 2'!M:M)</f>
        <v>0</v>
      </c>
      <c r="D31" s="21">
        <f ca="1">SUMIF('Report 2'!A:O,'Brand Wise Report'!A31,'Report 2'!H:H)</f>
        <v>2079700.2133333334</v>
      </c>
      <c r="E31" s="21">
        <f ca="1">SUMIF('Report 2'!A:O,'Brand Wise Report'!A31,'Report 2'!N:N)</f>
        <v>0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/>
      <c r="B32" s="21">
        <f ca="1">SUMIF('Report 2'!A:O,'Brand Wise Report'!A32,'Report 2'!G:G)</f>
        <v>19</v>
      </c>
      <c r="C32" s="21">
        <f ca="1">SUMIF('Report 2'!A:O,'Brand Wise Report'!A32,'Report 2'!M:M)</f>
        <v>0</v>
      </c>
      <c r="D32" s="21">
        <f ca="1">SUMIF('Report 2'!A:O,'Brand Wise Report'!A32,'Report 2'!H:H)</f>
        <v>2079700.2133333334</v>
      </c>
      <c r="E32" s="21">
        <f ca="1">SUMIF('Report 2'!A:O,'Brand Wise Report'!A32,'Report 2'!N:N)</f>
        <v>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/>
      <c r="B33" s="21">
        <f ca="1">SUMIF('Report 2'!A:O,'Brand Wise Report'!A33,'Report 2'!G:G)</f>
        <v>19</v>
      </c>
      <c r="C33" s="21">
        <f ca="1">SUMIF('Report 2'!A:O,'Brand Wise Report'!A33,'Report 2'!M:M)</f>
        <v>0</v>
      </c>
      <c r="D33" s="21">
        <f ca="1">SUMIF('Report 2'!A:O,'Brand Wise Report'!A33,'Report 2'!H:H)</f>
        <v>2079700.2133333334</v>
      </c>
      <c r="E33" s="21">
        <f ca="1">SUMIF('Report 2'!A:O,'Brand Wise Report'!A33,'Report 2'!N:N)</f>
        <v>0</v>
      </c>
      <c r="F33" s="21">
        <f ca="1">SUMIF('Report 2'!A:O,'Brand Wise Report'!A33,'Report 2'!I:I)</f>
        <v>0</v>
      </c>
      <c r="G33" s="21">
        <f ca="1">SUMIF('Report 2'!A:O,'Brand Wise Report'!A33,'Report 2'!O:O)</f>
        <v>0</v>
      </c>
      <c r="H33" s="21"/>
      <c r="I33" s="21">
        <f>SUMIFS('Report 2'!I:I,'Report 2'!A:A,A33,'Report 2'!J:J,"stock")</f>
        <v>0</v>
      </c>
      <c r="J33" s="21">
        <f>SUMIFS('Report 2'!O:O,'Report 2'!A:A,A33,'Report 2'!J:J,"stock")</f>
        <v>0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/>
      <c r="B34" s="21">
        <f ca="1">SUMIF('Report 2'!A:O,'Brand Wise Report'!A34,'Report 2'!G:G)</f>
        <v>19</v>
      </c>
      <c r="C34" s="21">
        <f ca="1">SUMIF('Report 2'!A:O,'Brand Wise Report'!A34,'Report 2'!M:M)</f>
        <v>0</v>
      </c>
      <c r="D34" s="21">
        <f ca="1">SUMIF('Report 2'!A:O,'Brand Wise Report'!A34,'Report 2'!H:H)</f>
        <v>2079700.2133333334</v>
      </c>
      <c r="E34" s="21">
        <f ca="1">SUMIF('Report 2'!A:O,'Brand Wise Report'!A34,'Report 2'!N:N)</f>
        <v>0</v>
      </c>
      <c r="F34" s="21">
        <f ca="1">SUMIF('Report 2'!A:O,'Brand Wise Report'!A34,'Report 2'!I:I)</f>
        <v>0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0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/>
      <c r="B35" s="21">
        <f ca="1">SUMIF('Report 2'!A:O,'Brand Wise Report'!A35,'Report 2'!G:G)</f>
        <v>19</v>
      </c>
      <c r="C35" s="21">
        <f ca="1">SUMIF('Report 2'!A:O,'Brand Wise Report'!A35,'Report 2'!M:M)</f>
        <v>0</v>
      </c>
      <c r="D35" s="21">
        <f ca="1">SUMIF('Report 2'!A:O,'Brand Wise Report'!A35,'Report 2'!H:H)</f>
        <v>2079700.2133333334</v>
      </c>
      <c r="E35" s="21">
        <f ca="1">SUMIF('Report 2'!A:O,'Brand Wise Report'!A35,'Report 2'!N:N)</f>
        <v>0</v>
      </c>
      <c r="F35" s="21">
        <f ca="1">SUMIF('Report 2'!A:O,'Brand Wise Report'!A35,'Report 2'!I:I)</f>
        <v>0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0</v>
      </c>
      <c r="L35" s="21">
        <f>SUMIFS('Report 2'!O:O,'Report 2'!A:A,A35,'Report 2'!J:J,"&lt;&gt;stock")</f>
        <v>0</v>
      </c>
    </row>
    <row r="36" spans="1:12" x14ac:dyDescent="0.25">
      <c r="A36" s="21"/>
      <c r="B36" s="21">
        <f ca="1">SUMIF('Report 2'!A:O,'Brand Wise Report'!A36,'Report 2'!G:G)</f>
        <v>19</v>
      </c>
      <c r="C36" s="21">
        <f ca="1">SUMIF('Report 2'!A:O,'Brand Wise Report'!A36,'Report 2'!M:M)</f>
        <v>0</v>
      </c>
      <c r="D36" s="21">
        <f ca="1">SUMIF('Report 2'!A:O,'Brand Wise Report'!A36,'Report 2'!H:H)</f>
        <v>2079700.2133333334</v>
      </c>
      <c r="E36" s="21">
        <f ca="1">SUMIF('Report 2'!A:O,'Brand Wise Report'!A36,'Report 2'!N:N)</f>
        <v>0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/>
      <c r="B37" s="21">
        <f ca="1">SUMIF('Report 2'!A:O,'Brand Wise Report'!A37,'Report 2'!G:G)</f>
        <v>19</v>
      </c>
      <c r="C37" s="21">
        <f ca="1">SUMIF('Report 2'!A:O,'Brand Wise Report'!A37,'Report 2'!M:M)</f>
        <v>0</v>
      </c>
      <c r="D37" s="21">
        <f ca="1">SUMIF('Report 2'!A:O,'Brand Wise Report'!A37,'Report 2'!H:H)</f>
        <v>2079700.2133333334</v>
      </c>
      <c r="E37" s="21">
        <f ca="1">SUMIF('Report 2'!A:O,'Brand Wise Report'!A37,'Report 2'!N:N)</f>
        <v>0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/>
      <c r="B38" s="21">
        <f ca="1">SUMIF('Report 2'!A:O,'Brand Wise Report'!A38,'Report 2'!G:G)</f>
        <v>19</v>
      </c>
      <c r="C38" s="21">
        <f ca="1">SUMIF('Report 2'!A:O,'Brand Wise Report'!A38,'Report 2'!M:M)</f>
        <v>0</v>
      </c>
      <c r="D38" s="21">
        <f ca="1">SUMIF('Report 2'!A:O,'Brand Wise Report'!A38,'Report 2'!H:H)</f>
        <v>2079700.2133333334</v>
      </c>
      <c r="E38" s="21">
        <f ca="1">SUMIF('Report 2'!A:O,'Brand Wise Report'!A38,'Report 2'!N:N)</f>
        <v>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/>
      <c r="B39" s="21">
        <f ca="1">SUMIF('Report 2'!A:O,'Brand Wise Report'!A39,'Report 2'!G:G)</f>
        <v>19</v>
      </c>
      <c r="C39" s="21">
        <f ca="1">SUMIF('Report 2'!A:O,'Brand Wise Report'!A39,'Report 2'!M:M)</f>
        <v>0</v>
      </c>
      <c r="D39" s="21">
        <f ca="1">SUMIF('Report 2'!A:O,'Brand Wise Report'!A39,'Report 2'!H:H)</f>
        <v>2079700.2133333334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3434</v>
      </c>
      <c r="B41" s="35">
        <f t="shared" ref="B41:G41" ca="1" si="0">SUM(B2:B40)</f>
        <v>722</v>
      </c>
      <c r="C41" s="35">
        <f t="shared" ca="1" si="0"/>
        <v>0</v>
      </c>
      <c r="D41" s="35">
        <f t="shared" ca="1" si="0"/>
        <v>79028608.106666669</v>
      </c>
      <c r="E41" s="35">
        <f t="shared" ca="1" si="0"/>
        <v>0</v>
      </c>
      <c r="F41" s="35">
        <f t="shared" ca="1" si="0"/>
        <v>0</v>
      </c>
      <c r="G41" s="35">
        <f t="shared" ca="1" si="0"/>
        <v>0</v>
      </c>
      <c r="H41" s="35"/>
      <c r="I41" s="35">
        <f>SUM(I2:I40)</f>
        <v>0</v>
      </c>
      <c r="J41" s="35">
        <f>SUM(J2:J40)</f>
        <v>0</v>
      </c>
      <c r="K41" s="35">
        <f>SUM(K2:K40)</f>
        <v>0</v>
      </c>
      <c r="L41" s="35">
        <f>SUM(L2:L40)</f>
        <v>0</v>
      </c>
    </row>
  </sheetData>
  <pageMargins left="0.39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725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725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LAURAS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 t="str">
        <v>DELIVERED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>
        <v>45983</v>
      </c>
      <c r="B548">
        <v>58158451934</v>
      </c>
      <c r="C548" t="str">
        <v>delivered</v>
      </c>
      <c r="D548" t="str">
        <v>GK BIO</v>
      </c>
      <c r="E548" t="str">
        <v>Bluedart</v>
      </c>
      <c r="F548" t="str">
        <v>Saturday</v>
      </c>
    </row>
    <row r="549" spans="1:6" x14ac:dyDescent="0.25">
      <c r="A549" s="6">
        <v>45983</v>
      </c>
      <c r="B549">
        <v>58158452424</v>
      </c>
      <c r="C549" t="str">
        <v>delivered</v>
      </c>
      <c r="D549" t="str">
        <v>MICRO VAPI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58158452575</v>
      </c>
      <c r="C550" t="str">
        <v>delivered</v>
      </c>
      <c r="D550" t="str">
        <v>LUPEX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58158452730</v>
      </c>
      <c r="C551" t="str">
        <v>delivered</v>
      </c>
      <c r="D551" t="str">
        <v>IISC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58158452811</v>
      </c>
      <c r="C552" t="str">
        <v>delivered</v>
      </c>
      <c r="D552" t="str">
        <v>IMMUNEEL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58158453043</v>
      </c>
      <c r="C553" t="str">
        <v>delivered</v>
      </c>
      <c r="D553" t="str">
        <v>JUBILANT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58158453312</v>
      </c>
      <c r="C554" t="str">
        <v>delivered</v>
      </c>
      <c r="D554" t="str">
        <v>DR REDDY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58158453614</v>
      </c>
      <c r="C555" t="str">
        <v>delivered</v>
      </c>
      <c r="D555" t="str">
        <v>COIMBATORE KIDNEY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58158454255</v>
      </c>
      <c r="C556" t="str">
        <v>delivered</v>
      </c>
      <c r="D556" t="str">
        <v>PI HEALTH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58158454421</v>
      </c>
      <c r="C557" t="str">
        <v>delivered</v>
      </c>
      <c r="D557" t="str">
        <v>Viganahar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58158454760</v>
      </c>
      <c r="C558" t="str">
        <v>delivered</v>
      </c>
      <c r="D558" t="str">
        <v>BIO SOLUTION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58158455014</v>
      </c>
      <c r="C559" t="str">
        <v>delivered</v>
      </c>
      <c r="D559" t="str">
        <v>SYMBIOSIS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58158455224</v>
      </c>
      <c r="C560" t="str">
        <v>delivered</v>
      </c>
      <c r="D560" t="str">
        <v>POPVAX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58158455412</v>
      </c>
      <c r="C561" t="str">
        <v>delivered</v>
      </c>
      <c r="D561" t="str">
        <v>NEUBERG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58158455622</v>
      </c>
      <c r="C562" t="str">
        <v>delivered</v>
      </c>
      <c r="D562" t="str">
        <v>SUN PHARMAceuticals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58158456635</v>
      </c>
      <c r="C563" t="str">
        <v>delivered</v>
      </c>
      <c r="D563" t="str">
        <v>SUN PHARMA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58158456893</v>
      </c>
      <c r="C564" t="str">
        <v>delivered</v>
      </c>
      <c r="D564" t="str">
        <v>DY PATIL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58158457302</v>
      </c>
      <c r="C565" t="str">
        <v>delivered</v>
      </c>
      <c r="D565" t="str">
        <v>VECTOR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58158457711</v>
      </c>
      <c r="C566" t="str">
        <v>delivered</v>
      </c>
      <c r="D566" t="str">
        <v>AURIGINE ONCO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58158457980</v>
      </c>
      <c r="C567" t="str">
        <v>delivered</v>
      </c>
      <c r="D567" t="str">
        <v>GENOMID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58158458315</v>
      </c>
      <c r="C568" t="str">
        <v>delivered</v>
      </c>
      <c r="D568" t="str">
        <v>NCCS</v>
      </c>
      <c r="E568" t="str">
        <v>Bluedart</v>
      </c>
      <c r="F568" t="str">
        <v>Saturday</v>
      </c>
    </row>
    <row r="569" spans="1:6" x14ac:dyDescent="0.25">
      <c r="A569" s="6">
        <v>45985</v>
      </c>
      <c r="B569">
        <v>58158497364</v>
      </c>
      <c r="C569" t="str">
        <v>delivered</v>
      </c>
      <c r="D569" t="str">
        <v>ARAGEN</v>
      </c>
      <c r="E569" t="str">
        <v>Bluedart</v>
      </c>
      <c r="F569" t="str">
        <v>Monday</v>
      </c>
    </row>
    <row r="570" spans="1:6" x14ac:dyDescent="0.25">
      <c r="A570" s="6">
        <v>45985</v>
      </c>
      <c r="B570">
        <v>58158497504</v>
      </c>
      <c r="C570" t="str">
        <v>delivered</v>
      </c>
      <c r="D570" t="str">
        <v>BUGWORKS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58158498042</v>
      </c>
      <c r="C571" t="str">
        <v>delivered</v>
      </c>
      <c r="D571" t="str">
        <v>IIT BOMBAY</v>
      </c>
      <c r="E571" t="str">
        <v>Bluedart</v>
      </c>
      <c r="F571" t="str">
        <v>Monday</v>
      </c>
    </row>
    <row r="572" spans="1:6" x14ac:dyDescent="0.25">
      <c r="A572" s="6">
        <v>45986</v>
      </c>
      <c r="B572">
        <v>58158546316</v>
      </c>
      <c r="C572" t="str">
        <v>delivered</v>
      </c>
      <c r="D572" t="str">
        <v>JUBILANT</v>
      </c>
      <c r="E572" t="str">
        <v>Bluedart</v>
      </c>
      <c r="F572" t="str">
        <v>Tuesday</v>
      </c>
    </row>
    <row r="573" spans="1:6" x14ac:dyDescent="0.25">
      <c r="A573" s="6">
        <v>45986</v>
      </c>
      <c r="B573">
        <v>58158547090</v>
      </c>
      <c r="C573" t="str">
        <v>delivered</v>
      </c>
      <c r="D573" t="str">
        <v>ACTREC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58158548092</v>
      </c>
      <c r="C574" t="str">
        <v>delivered</v>
      </c>
      <c r="D574" t="str">
        <v>PROTOGINIX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58158549853</v>
      </c>
      <c r="C575" t="str">
        <v>delivered</v>
      </c>
      <c r="D575" t="str">
        <v>NIV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58158551920</v>
      </c>
      <c r="C576" t="str">
        <v>delivered</v>
      </c>
      <c r="D576" t="str">
        <v>SYNGENE</v>
      </c>
      <c r="E576" t="str">
        <v>Bluedart</v>
      </c>
      <c r="F576" t="str">
        <v>Tuesday</v>
      </c>
    </row>
    <row r="577" spans="1:6" x14ac:dyDescent="0.25">
      <c r="A577" s="6">
        <v>45988</v>
      </c>
      <c r="B577">
        <v>58158659112</v>
      </c>
      <c r="C577" t="str">
        <v>delivered</v>
      </c>
      <c r="D577" t="str">
        <v>MANIPAL</v>
      </c>
      <c r="E577" t="str">
        <v>Bluedart</v>
      </c>
      <c r="F577" t="str">
        <v>Thursday</v>
      </c>
    </row>
    <row r="578" spans="1:6" x14ac:dyDescent="0.25">
      <c r="A578" s="6">
        <v>45988</v>
      </c>
      <c r="B578">
        <v>58158661794</v>
      </c>
      <c r="C578" t="str">
        <v>delivered</v>
      </c>
      <c r="D578" t="str">
        <v>IIT KHARAGPUR</v>
      </c>
      <c r="E578" t="str">
        <v>Bluedart</v>
      </c>
      <c r="F578" t="str">
        <v>Thursday</v>
      </c>
    </row>
    <row r="579" spans="1:6" x14ac:dyDescent="0.25">
      <c r="A579" s="6">
        <v>45990</v>
      </c>
      <c r="B579">
        <v>58158736823</v>
      </c>
      <c r="C579" t="str">
        <v>delivered</v>
      </c>
      <c r="D579" t="str">
        <v>BIONOVA</v>
      </c>
      <c r="E579" t="str">
        <v>Bluedart</v>
      </c>
      <c r="F579" t="str">
        <v>Saturday</v>
      </c>
    </row>
    <row r="580" spans="1:6" x14ac:dyDescent="0.25">
      <c r="A580" s="6">
        <v>45990</v>
      </c>
      <c r="B580">
        <v>58158736930</v>
      </c>
      <c r="C580" t="str">
        <v>delivered</v>
      </c>
      <c r="D580" t="str">
        <v>ABHI BIO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58158737125</v>
      </c>
      <c r="C581" t="str">
        <v>delivered</v>
      </c>
      <c r="D581" t="str">
        <v>Immuneel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58158737431</v>
      </c>
      <c r="C582" t="str">
        <v>delivered</v>
      </c>
      <c r="D582" t="str">
        <v>GENOMID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58158737523</v>
      </c>
      <c r="C583" t="str">
        <v>delivered</v>
      </c>
      <c r="D583" t="str">
        <v>ACTREC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58158737641</v>
      </c>
      <c r="C584" t="str">
        <v>delivered</v>
      </c>
      <c r="D584" t="str">
        <v>JUBILANT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58158737836</v>
      </c>
      <c r="C585" t="str">
        <v>delivered</v>
      </c>
      <c r="D585" t="str">
        <v>TECHWEST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58158738035</v>
      </c>
      <c r="C586" t="str">
        <v>delivered</v>
      </c>
      <c r="D586" t="str">
        <v>VIRION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58158738201</v>
      </c>
      <c r="C587" t="str">
        <v>delivered</v>
      </c>
      <c r="D587" t="str">
        <v>FARCAST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58158738315</v>
      </c>
      <c r="C588" t="str">
        <v>delivered</v>
      </c>
      <c r="D588" t="str">
        <v>NCCS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58158738691</v>
      </c>
      <c r="C589" t="str">
        <v>delivered</v>
      </c>
      <c r="D589" t="str">
        <v>POPVAX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58158738912</v>
      </c>
      <c r="C590" t="str">
        <v>delivered</v>
      </c>
      <c r="D590" t="str">
        <v>HELIX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58158739214</v>
      </c>
      <c r="C591" t="str">
        <v>delivered</v>
      </c>
      <c r="D591" t="str">
        <v>SUN PHARMA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58158739730</v>
      </c>
      <c r="C592" t="str">
        <v>delivered</v>
      </c>
      <c r="D592" t="str">
        <v>AURIGINE ONCO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58158740021</v>
      </c>
      <c r="C593" t="str">
        <v>delivered</v>
      </c>
      <c r="D593" t="str">
        <v>M BIOTECH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58158740312</v>
      </c>
      <c r="C594" t="str">
        <v>delivered</v>
      </c>
      <c r="D594" t="str">
        <v>CREYON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58158740474</v>
      </c>
      <c r="C595" t="str">
        <v>delivered</v>
      </c>
      <c r="D595" t="str">
        <v>CCMB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58158740743</v>
      </c>
      <c r="C596" t="str">
        <v>delivered</v>
      </c>
      <c r="D596" t="str">
        <v>Nextgene Bio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58158741826</v>
      </c>
      <c r="C597" t="str">
        <v>delivered</v>
      </c>
      <c r="D597" t="str">
        <v>PI HEALTH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58158742025</v>
      </c>
      <c r="C598" t="str">
        <v>delivered</v>
      </c>
      <c r="D598" t="str">
        <v>CELLGEN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58158742235</v>
      </c>
      <c r="C599" t="str">
        <v>delivered</v>
      </c>
      <c r="D599" t="str">
        <v>IISER MOHALI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58158742600</v>
      </c>
      <c r="C600" t="str">
        <v>delivered</v>
      </c>
      <c r="D600" t="str">
        <v>SSCMP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58158742876</v>
      </c>
      <c r="C601" t="str">
        <v>delivered</v>
      </c>
      <c r="D601" t="str">
        <v>SYNGENE</v>
      </c>
      <c r="E601" t="str">
        <v>Bluedart</v>
      </c>
      <c r="F601" t="str">
        <v>Saturday</v>
      </c>
    </row>
    <row r="602" spans="1:6" x14ac:dyDescent="0.25">
      <c r="A602" s="6">
        <v>45992</v>
      </c>
      <c r="B602">
        <v>58158802026</v>
      </c>
      <c r="C602" t="str">
        <v>delivered</v>
      </c>
      <c r="D602" t="str">
        <v>NIV</v>
      </c>
      <c r="E602" t="str">
        <v>Bluedart</v>
      </c>
      <c r="F602" t="str">
        <v>Monday</v>
      </c>
    </row>
    <row r="603" spans="1:6" x14ac:dyDescent="0.25">
      <c r="A603" s="6">
        <v>45992</v>
      </c>
      <c r="B603">
        <v>58158802251</v>
      </c>
      <c r="C603" t="str">
        <v>delivered</v>
      </c>
      <c r="D603" t="str">
        <v>LAURAS BIO</v>
      </c>
      <c r="E603" t="str">
        <v>Bluedart</v>
      </c>
      <c r="F603" t="str">
        <v>Monday</v>
      </c>
    </row>
    <row r="604" spans="1:6" x14ac:dyDescent="0.25">
      <c r="A604" s="6">
        <v>45994</v>
      </c>
      <c r="B604">
        <v>58158881664</v>
      </c>
      <c r="C604" t="str">
        <v>delivered</v>
      </c>
      <c r="D604" t="str">
        <v>AURIGINE ONCO</v>
      </c>
      <c r="E604" t="str">
        <v>Bluedart</v>
      </c>
      <c r="F604" t="str">
        <v>Wednesday</v>
      </c>
    </row>
    <row r="605" spans="1:6" x14ac:dyDescent="0.25">
      <c r="A605" s="6">
        <v>45994</v>
      </c>
      <c r="B605">
        <v>58158881815</v>
      </c>
      <c r="C605" t="str">
        <v>delivered</v>
      </c>
      <c r="D605" t="str">
        <v>AURIGINE SERVICE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58158881970</v>
      </c>
      <c r="C606" t="str">
        <v>delivered</v>
      </c>
      <c r="D606" t="str">
        <v>PATEL CHEM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58158882250</v>
      </c>
      <c r="C607" t="str">
        <v>delivered</v>
      </c>
      <c r="D607" t="str">
        <v>ACTREC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58158882423</v>
      </c>
      <c r="C608" t="str">
        <v>delivered</v>
      </c>
      <c r="D608" t="str">
        <v>NIRRCH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58158882725</v>
      </c>
      <c r="C609" t="str">
        <v>delivered</v>
      </c>
      <c r="D609" t="str">
        <v>ABHISHEK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58158883252</v>
      </c>
      <c r="C610" t="str">
        <v>delivered</v>
      </c>
      <c r="D610" t="str">
        <v>RG SONS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58158883425</v>
      </c>
      <c r="C611" t="str">
        <v>delivered</v>
      </c>
      <c r="D611" t="str">
        <v>POPVAX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58158883576</v>
      </c>
      <c r="C612" t="str">
        <v>delivered</v>
      </c>
      <c r="D612" t="str">
        <v>JUBILANT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58158883661</v>
      </c>
      <c r="C613" t="str">
        <v>delivered</v>
      </c>
      <c r="D613" t="str">
        <v>IISC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58158883882</v>
      </c>
      <c r="C614" t="str">
        <v>delivered</v>
      </c>
      <c r="D614" t="str">
        <v>CELLGEN</v>
      </c>
      <c r="E614" t="str">
        <v>Bluedart</v>
      </c>
      <c r="F614" t="str">
        <v>Wednesday</v>
      </c>
    </row>
    <row r="615" spans="1:6" x14ac:dyDescent="0.25">
      <c r="A615" s="6">
        <v>45997</v>
      </c>
      <c r="B615">
        <v>58159040015</v>
      </c>
      <c r="C615" t="str">
        <v>DELIVERED</v>
      </c>
      <c r="D615" t="str">
        <v>POPVAX</v>
      </c>
      <c r="E615" t="str">
        <v>Bluedart</v>
      </c>
      <c r="F615" t="str">
        <v>Saturday</v>
      </c>
    </row>
    <row r="616" spans="1:6" x14ac:dyDescent="0.25">
      <c r="A616" s="6">
        <v>45997</v>
      </c>
      <c r="B616">
        <v>58159040376</v>
      </c>
      <c r="C616" t="str">
        <v>delivered</v>
      </c>
      <c r="D616" t="str">
        <v>SHARMA BROS</v>
      </c>
      <c r="E616" t="str">
        <v>Bluedart</v>
      </c>
      <c r="F616" t="str">
        <v>Saturday</v>
      </c>
    </row>
    <row r="617" spans="1:6" x14ac:dyDescent="0.25">
      <c r="A617" s="6">
        <v>45997</v>
      </c>
      <c r="B617">
        <v>58159040903</v>
      </c>
      <c r="C617" t="str">
        <v>DELIVERED</v>
      </c>
      <c r="D617" t="str">
        <v>SUN PHARMA</v>
      </c>
      <c r="E617" t="str">
        <v>Bluedart</v>
      </c>
      <c r="F617" t="str">
        <v>Saturday</v>
      </c>
    </row>
    <row r="618" spans="1:6" x14ac:dyDescent="0.25">
      <c r="A618" s="6">
        <v>45997</v>
      </c>
      <c r="B618">
        <v>58159043084</v>
      </c>
      <c r="C618" t="str">
        <v>DELIVERED</v>
      </c>
      <c r="D618" t="str">
        <v>SOHST</v>
      </c>
      <c r="E618" t="str">
        <v>Bluedart</v>
      </c>
      <c r="F618" t="str">
        <v>Saturday</v>
      </c>
    </row>
    <row r="619" spans="1:6" x14ac:dyDescent="0.25">
      <c r="A619" s="6">
        <v>45997</v>
      </c>
      <c r="B619">
        <v>58159043526</v>
      </c>
      <c r="C619" t="str">
        <v>DELIVERED</v>
      </c>
      <c r="D619" t="str">
        <v>RGCB</v>
      </c>
      <c r="E619" t="str">
        <v>Bluedart</v>
      </c>
      <c r="F619" t="str">
        <v>Saturday</v>
      </c>
    </row>
    <row r="620" spans="1:6" x14ac:dyDescent="0.25">
      <c r="A620" s="6">
        <v>45997</v>
      </c>
      <c r="B620">
        <v>58159043961</v>
      </c>
      <c r="C620" t="str">
        <v>DELIVERED</v>
      </c>
      <c r="D620" t="str">
        <v>IIT KHARAGPUR</v>
      </c>
      <c r="E620" t="str">
        <v>Bluedart</v>
      </c>
      <c r="F620" t="str">
        <v>Saturday</v>
      </c>
    </row>
    <row r="621" spans="1:6" x14ac:dyDescent="0.25">
      <c r="A621" s="6">
        <v>45997</v>
      </c>
      <c r="B621">
        <v>58159044635</v>
      </c>
      <c r="C621" t="str">
        <v>DELIVERED</v>
      </c>
      <c r="D621" t="str">
        <v>ABHI BIO</v>
      </c>
      <c r="E621" t="str">
        <v>Bluedart</v>
      </c>
      <c r="F621" t="str">
        <v>Saturday</v>
      </c>
    </row>
    <row r="622" spans="1:6" x14ac:dyDescent="0.25">
      <c r="A622" s="6">
        <v>45997</v>
      </c>
      <c r="B622">
        <v>58159045685</v>
      </c>
      <c r="C622" t="str">
        <v>DELIVERED</v>
      </c>
      <c r="D622" t="str">
        <v>SYNGENE</v>
      </c>
      <c r="E622" t="str">
        <v>Bluedart</v>
      </c>
      <c r="F622" t="str">
        <v>Saturday</v>
      </c>
    </row>
    <row r="623" spans="1:6" x14ac:dyDescent="0.25">
      <c r="A623" s="6">
        <v>46000</v>
      </c>
      <c r="B623">
        <v>58159141541</v>
      </c>
      <c r="C623" t="str">
        <v>delivered</v>
      </c>
      <c r="D623" t="str">
        <v>GENEFUSION</v>
      </c>
      <c r="E623" t="str">
        <v>Bluedart</v>
      </c>
      <c r="F623" t="str">
        <v>Tuesday</v>
      </c>
    </row>
    <row r="624" spans="1:6" x14ac:dyDescent="0.25">
      <c r="A624" s="6">
        <v>46000</v>
      </c>
      <c r="B624">
        <v>58159141692</v>
      </c>
      <c r="C624" t="str">
        <v>delivered</v>
      </c>
      <c r="D624" t="str">
        <v>INSTEM</v>
      </c>
      <c r="E624" t="str">
        <v>Bluedart</v>
      </c>
      <c r="F624" t="str">
        <v>Tuesday</v>
      </c>
    </row>
    <row r="625" spans="1:6" x14ac:dyDescent="0.25">
      <c r="A625" s="6">
        <v>46000</v>
      </c>
      <c r="B625">
        <v>58159141972</v>
      </c>
      <c r="C625" t="str">
        <v>delivered</v>
      </c>
      <c r="D625" t="str">
        <v>LAURAS BIO</v>
      </c>
      <c r="E625" t="str">
        <v>Bluedart</v>
      </c>
      <c r="F625" t="str">
        <v>Tuesday</v>
      </c>
    </row>
    <row r="626" spans="1:6" x14ac:dyDescent="0.25">
      <c r="A626" s="6">
        <v>46001</v>
      </c>
      <c r="B626">
        <v>58159193120</v>
      </c>
      <c r="C626" t="str">
        <v>delivered</v>
      </c>
      <c r="D626" t="str">
        <v>AURIGINE ONCO</v>
      </c>
      <c r="E626" t="str">
        <v>Bluedart</v>
      </c>
      <c r="F626" t="str">
        <v>Wednesday</v>
      </c>
    </row>
    <row r="627" spans="1:6" x14ac:dyDescent="0.25">
      <c r="A627" s="6">
        <v>46001</v>
      </c>
      <c r="B627">
        <v>58159193481</v>
      </c>
      <c r="C627" t="str">
        <v>delivered</v>
      </c>
      <c r="D627" t="str">
        <v>SAI LIFE</v>
      </c>
      <c r="E627" t="str">
        <v>Bluedart</v>
      </c>
      <c r="F627" t="str">
        <v>Wednesday</v>
      </c>
    </row>
    <row r="628" spans="1:6" x14ac:dyDescent="0.25">
      <c r="A628" s="6">
        <v>46001</v>
      </c>
      <c r="B628">
        <v>58159193912</v>
      </c>
      <c r="C628" t="str">
        <v>delivered</v>
      </c>
      <c r="D628" t="str">
        <v>ABHI BIO</v>
      </c>
      <c r="E628" t="str">
        <v>Bluedart</v>
      </c>
      <c r="F628" t="str">
        <v>Wednesday</v>
      </c>
    </row>
    <row r="629" spans="1:6" x14ac:dyDescent="0.25">
      <c r="A629" s="6">
        <v>46001</v>
      </c>
      <c r="B629">
        <v>58159194413</v>
      </c>
      <c r="C629" t="str">
        <v>DELIVERED</v>
      </c>
      <c r="D629" t="str">
        <v>CREYON</v>
      </c>
      <c r="E629" t="str">
        <v>Bluedart</v>
      </c>
      <c r="F629" t="str">
        <v>Wednesday</v>
      </c>
    </row>
    <row r="630" spans="1:6" x14ac:dyDescent="0.25">
      <c r="A630" s="6">
        <v>46001</v>
      </c>
      <c r="B630">
        <v>58159195603</v>
      </c>
      <c r="C630" t="str">
        <v>delivered</v>
      </c>
      <c r="D630" t="str">
        <v>ACTREC</v>
      </c>
      <c r="E630" t="str">
        <v>Bluedart</v>
      </c>
      <c r="F630" t="str">
        <v>Wednesday</v>
      </c>
    </row>
    <row r="631" spans="1:6" x14ac:dyDescent="0.25">
      <c r="A631" s="6">
        <v>46001</v>
      </c>
      <c r="B631">
        <v>58159196491</v>
      </c>
      <c r="C631" t="str">
        <v>delivered</v>
      </c>
      <c r="D631" t="str">
        <v>RG SONS</v>
      </c>
      <c r="E631" t="str">
        <v>Bluedart</v>
      </c>
      <c r="F631" t="str">
        <v>Wednesday</v>
      </c>
    </row>
    <row r="632" spans="1:6" x14ac:dyDescent="0.25">
      <c r="A632" s="6">
        <v>46001</v>
      </c>
      <c r="B632">
        <v>58159196815</v>
      </c>
      <c r="C632" t="str">
        <v>DELIVERED</v>
      </c>
      <c r="D632" t="str">
        <v>JSP BIOTECH</v>
      </c>
      <c r="E632" t="str">
        <v>Bluedart</v>
      </c>
      <c r="F632" t="str">
        <v>Wednesday</v>
      </c>
    </row>
    <row r="633" spans="1:6" x14ac:dyDescent="0.25">
      <c r="A633" s="6">
        <v>46001</v>
      </c>
      <c r="B633">
        <v>58159197132</v>
      </c>
      <c r="C633" t="str">
        <v>delivered</v>
      </c>
      <c r="D633" t="str">
        <v>TCG</v>
      </c>
      <c r="E633" t="str">
        <v>Bluedart</v>
      </c>
      <c r="F633" t="str">
        <v>Wednesday</v>
      </c>
    </row>
    <row r="634" spans="1:6" x14ac:dyDescent="0.25">
      <c r="A634" s="6">
        <v>46001</v>
      </c>
      <c r="B634">
        <v>58159197762</v>
      </c>
      <c r="C634" t="str">
        <v>delivered</v>
      </c>
      <c r="D634" t="str">
        <v>SHUBH SALES</v>
      </c>
      <c r="E634" t="str">
        <v>Bluedart</v>
      </c>
      <c r="F634" t="str">
        <v>Wednesday</v>
      </c>
    </row>
    <row r="635" spans="1:6" x14ac:dyDescent="0.25">
      <c r="A635" s="6">
        <v>46001</v>
      </c>
      <c r="B635">
        <v>58159199000</v>
      </c>
      <c r="C635" t="str">
        <v>delivered</v>
      </c>
      <c r="D635" t="str">
        <v>TRINITY</v>
      </c>
      <c r="E635" t="str">
        <v>Bluedart</v>
      </c>
      <c r="F635" t="str">
        <v>Wednesday</v>
      </c>
    </row>
    <row r="636" spans="1:6" x14ac:dyDescent="0.25">
      <c r="A636" s="6">
        <v>46004</v>
      </c>
      <c r="B636">
        <v>58159343804</v>
      </c>
      <c r="C636" t="str">
        <v>DELIVERED</v>
      </c>
      <c r="D636" t="str">
        <v>INSTEM</v>
      </c>
      <c r="E636" t="str">
        <v>Bluedart</v>
      </c>
      <c r="F636" t="str">
        <v>Saturday</v>
      </c>
    </row>
    <row r="637" spans="1:6" x14ac:dyDescent="0.25">
      <c r="A637" s="6">
        <v>46004</v>
      </c>
      <c r="B637">
        <v>58159343896</v>
      </c>
      <c r="C637">
        <v>0</v>
      </c>
      <c r="D637" t="str">
        <v>INTAS</v>
      </c>
      <c r="E637" t="str">
        <v>Bluedart</v>
      </c>
      <c r="F637" t="str">
        <v>Saturday</v>
      </c>
    </row>
    <row r="638" spans="1:6" x14ac:dyDescent="0.25">
      <c r="A638" s="6">
        <v>46004</v>
      </c>
      <c r="B638">
        <v>58159343970</v>
      </c>
      <c r="C638" t="str">
        <v>DELIVERED</v>
      </c>
      <c r="D638" t="str">
        <v>TECHWEST</v>
      </c>
      <c r="E638" t="str">
        <v>Bluedart</v>
      </c>
      <c r="F638" t="str">
        <v>Saturday</v>
      </c>
    </row>
    <row r="639" spans="1:6" x14ac:dyDescent="0.25">
      <c r="A639" s="6">
        <v>46004</v>
      </c>
      <c r="B639">
        <v>58159344036</v>
      </c>
      <c r="C639">
        <v>0</v>
      </c>
      <c r="D639" t="str">
        <v>CCMB</v>
      </c>
      <c r="E639" t="str">
        <v>Bluedart</v>
      </c>
      <c r="F639" t="str">
        <v>Saturday</v>
      </c>
    </row>
    <row r="640" spans="1:6" x14ac:dyDescent="0.25">
      <c r="A640" s="6">
        <v>46004</v>
      </c>
      <c r="B640">
        <v>58159344110</v>
      </c>
      <c r="C640" t="str">
        <v>DELIVERED</v>
      </c>
      <c r="D640" t="str">
        <v>ACTREC</v>
      </c>
      <c r="E640" t="str">
        <v>Bluedart</v>
      </c>
      <c r="F640" t="str">
        <v>Saturday</v>
      </c>
    </row>
    <row r="641" spans="1:6" x14ac:dyDescent="0.25">
      <c r="A641" s="6">
        <v>46004</v>
      </c>
      <c r="B641">
        <v>58159344246</v>
      </c>
      <c r="C641" t="str">
        <v>DELIVERED</v>
      </c>
      <c r="D641" t="str">
        <v>BIONOVA</v>
      </c>
      <c r="E641" t="str">
        <v>Bluedart</v>
      </c>
      <c r="F641" t="str">
        <v>Saturday</v>
      </c>
    </row>
    <row r="642" spans="1:6" x14ac:dyDescent="0.25">
      <c r="A642" s="6">
        <v>46004</v>
      </c>
      <c r="B642">
        <v>58159344412</v>
      </c>
      <c r="C642">
        <v>0</v>
      </c>
      <c r="D642" t="str">
        <v>ABHISHEK</v>
      </c>
      <c r="E642" t="str">
        <v>Bluedart</v>
      </c>
      <c r="F642" t="str">
        <v>Saturday</v>
      </c>
    </row>
    <row r="643" spans="1:6" x14ac:dyDescent="0.25">
      <c r="A643" s="6">
        <v>46004</v>
      </c>
      <c r="B643">
        <v>58159344574</v>
      </c>
      <c r="C643">
        <v>0</v>
      </c>
      <c r="D643" t="str">
        <v>SUN PHARMA</v>
      </c>
      <c r="E643" t="str">
        <v>Bluedart</v>
      </c>
      <c r="F643" t="str">
        <v>Saturday</v>
      </c>
    </row>
    <row r="644" spans="1:6" x14ac:dyDescent="0.25">
      <c r="A644" s="6">
        <v>46004</v>
      </c>
      <c r="B644">
        <v>58159344703</v>
      </c>
      <c r="C644" t="str">
        <v>DELIVERED</v>
      </c>
      <c r="D644" t="str">
        <v>SUN PHARMAceuticals</v>
      </c>
      <c r="E644" t="str">
        <v>Bluedart</v>
      </c>
      <c r="F644" t="str">
        <v>Saturday</v>
      </c>
    </row>
    <row r="645" spans="1:6" x14ac:dyDescent="0.25">
      <c r="A645" s="6">
        <v>46004</v>
      </c>
      <c r="B645">
        <v>58159344935</v>
      </c>
      <c r="C645">
        <v>0</v>
      </c>
      <c r="D645" t="str">
        <v>POPVAX</v>
      </c>
      <c r="E645" t="str">
        <v>Bluedart</v>
      </c>
      <c r="F645" t="str">
        <v>Saturday</v>
      </c>
    </row>
    <row r="646" spans="1:6" x14ac:dyDescent="0.25">
      <c r="A646" s="6">
        <v>46004</v>
      </c>
      <c r="B646">
        <v>58159345355</v>
      </c>
      <c r="C646">
        <v>0</v>
      </c>
      <c r="D646" t="str">
        <v>HELIX</v>
      </c>
      <c r="E646" t="str">
        <v>Bluedart</v>
      </c>
      <c r="F646" t="str">
        <v>Saturday</v>
      </c>
    </row>
    <row r="647" spans="1:6" x14ac:dyDescent="0.25">
      <c r="A647" s="6">
        <v>46004</v>
      </c>
      <c r="B647">
        <v>58159345753</v>
      </c>
      <c r="C647" t="str">
        <v>DELIVERED</v>
      </c>
      <c r="D647" t="str">
        <v>NIV</v>
      </c>
      <c r="E647" t="str">
        <v>Bluedart</v>
      </c>
      <c r="F647" t="str">
        <v>Saturday</v>
      </c>
    </row>
    <row r="648" spans="1:6" x14ac:dyDescent="0.25">
      <c r="A648" s="6">
        <v>46004</v>
      </c>
      <c r="B648">
        <v>58159345996</v>
      </c>
      <c r="C648">
        <v>0</v>
      </c>
      <c r="D648" t="str">
        <v>BIO SOLUTION</v>
      </c>
      <c r="E648" t="str">
        <v>Bluedart</v>
      </c>
      <c r="F648" t="str">
        <v>Saturday</v>
      </c>
    </row>
    <row r="649" spans="1:6" x14ac:dyDescent="0.25">
      <c r="A649" s="6">
        <v>46004</v>
      </c>
      <c r="B649">
        <v>58159346092</v>
      </c>
      <c r="C649" t="str">
        <v>DELIVERED</v>
      </c>
      <c r="D649" t="str">
        <v>Presude</v>
      </c>
      <c r="E649" t="str">
        <v>Bluedart</v>
      </c>
      <c r="F649" t="str">
        <v>Saturday</v>
      </c>
    </row>
    <row r="650" spans="1:6" x14ac:dyDescent="0.25">
      <c r="A650" s="6">
        <v>46004</v>
      </c>
      <c r="B650">
        <v>58159346254</v>
      </c>
      <c r="C650" t="str">
        <v>DELIVERED</v>
      </c>
      <c r="D650" t="str">
        <v>M BIOTECH</v>
      </c>
      <c r="E650" t="str">
        <v>Bluedart</v>
      </c>
      <c r="F650" t="str">
        <v>Saturday</v>
      </c>
    </row>
    <row r="651" spans="1:6" x14ac:dyDescent="0.25">
      <c r="A651" s="6">
        <v>46004</v>
      </c>
      <c r="B651">
        <v>58159346350</v>
      </c>
      <c r="C651" t="str">
        <v>DELIVERED</v>
      </c>
      <c r="D651" t="str">
        <v>NIRRCH</v>
      </c>
      <c r="E651" t="str">
        <v>Bluedart</v>
      </c>
      <c r="F651" t="str">
        <v>Saturday</v>
      </c>
    </row>
    <row r="652" spans="1:6" x14ac:dyDescent="0.25">
      <c r="A652" s="6">
        <v>46004</v>
      </c>
      <c r="B652">
        <v>58159346416</v>
      </c>
      <c r="C652">
        <v>0</v>
      </c>
      <c r="D652" t="str">
        <v>AURIGINE SERVICE</v>
      </c>
      <c r="E652" t="str">
        <v>Bluedart</v>
      </c>
      <c r="F652" t="str">
        <v>Saturday</v>
      </c>
    </row>
    <row r="653" spans="1:6" x14ac:dyDescent="0.25">
      <c r="A653" s="6">
        <v>46004</v>
      </c>
      <c r="B653">
        <v>58159346626</v>
      </c>
      <c r="C653" t="str">
        <v>DELIVERED</v>
      </c>
      <c r="D653" t="str">
        <v>ABHI BIO</v>
      </c>
      <c r="E653" t="str">
        <v>Bluedart</v>
      </c>
      <c r="F653" t="str">
        <v>Saturday</v>
      </c>
    </row>
    <row r="654" spans="1:6" x14ac:dyDescent="0.25">
      <c r="A654" s="6">
        <v>46004</v>
      </c>
      <c r="B654">
        <v>58159346722</v>
      </c>
      <c r="C654">
        <v>0</v>
      </c>
      <c r="D654" t="str">
        <v>NIAB</v>
      </c>
      <c r="E654" t="str">
        <v>Bluedart</v>
      </c>
      <c r="F654" t="str">
        <v>Saturday</v>
      </c>
    </row>
    <row r="655" spans="1:6" x14ac:dyDescent="0.25">
      <c r="A655" s="6">
        <v>46004</v>
      </c>
      <c r="B655">
        <v>58159348365</v>
      </c>
      <c r="C655" t="str">
        <v>DELIVERED</v>
      </c>
      <c r="D655" t="str">
        <v>IMMUNEEL</v>
      </c>
      <c r="E655" t="str">
        <v>Bluedart</v>
      </c>
      <c r="F655" t="str">
        <v>Saturday</v>
      </c>
    </row>
    <row r="656" spans="1:6" x14ac:dyDescent="0.25">
      <c r="A656" s="6">
        <v>46004</v>
      </c>
      <c r="B656">
        <v>58159348520</v>
      </c>
      <c r="C656">
        <v>0</v>
      </c>
      <c r="D656" t="str">
        <v>BIO SOLUTION</v>
      </c>
      <c r="E656" t="str">
        <v>Bluedart</v>
      </c>
      <c r="F656" t="str">
        <v>Saturday</v>
      </c>
    </row>
    <row r="657" spans="1:6" x14ac:dyDescent="0.25">
      <c r="A657" s="6">
        <v>46004</v>
      </c>
      <c r="B657">
        <v>58159349824</v>
      </c>
      <c r="C657" t="str">
        <v>DELIVERED</v>
      </c>
      <c r="D657" t="str">
        <v>IIT BOMBAY</v>
      </c>
      <c r="E657" t="str">
        <v>Bluedart</v>
      </c>
      <c r="F657" t="str">
        <v>Saturday</v>
      </c>
    </row>
    <row r="658" spans="1:6" x14ac:dyDescent="0.25">
      <c r="A658" s="6" t="str">
        <v>Dispatch Date</v>
      </c>
      <c r="B658" t="str">
        <v>Awb Number</v>
      </c>
      <c r="C658" t="str">
        <v>Docket Status</v>
      </c>
      <c r="D658" t="str">
        <v>Customer name</v>
      </c>
      <c r="E658" t="str">
        <v>Other</v>
      </c>
      <c r="F658" t="str">
        <v>Dispatch Date</v>
      </c>
    </row>
    <row r="659" spans="1:6" x14ac:dyDescent="0.25">
      <c r="A659" s="6">
        <v>45955</v>
      </c>
      <c r="B659" t="str">
        <v>BY  HAND</v>
      </c>
      <c r="C659" t="str">
        <v>COMPANY PERSON</v>
      </c>
      <c r="D659" t="str">
        <v>SYMBIO SCEINTIFIC</v>
      </c>
      <c r="E659" t="str">
        <v>Other</v>
      </c>
      <c r="F659" t="str">
        <v>Saturday</v>
      </c>
    </row>
    <row r="660" spans="1:6" x14ac:dyDescent="0.25">
      <c r="A660" s="6">
        <v>45812</v>
      </c>
      <c r="B660" t="str">
        <v>BY HAND</v>
      </c>
      <c r="C660" t="str">
        <v>PRIYANKA MADAM</v>
      </c>
      <c r="D660" t="str">
        <v>ICGEB</v>
      </c>
      <c r="E660" t="str">
        <v>Other</v>
      </c>
      <c r="F660" t="str">
        <v>Wednesday</v>
      </c>
    </row>
    <row r="661" spans="1:6" x14ac:dyDescent="0.25">
      <c r="A661" s="6">
        <v>45840</v>
      </c>
      <c r="B661" t="str">
        <v>BY PORTER</v>
      </c>
      <c r="C661" t="str">
        <v>BY PORTER</v>
      </c>
      <c r="D661" t="str">
        <v>NDTL</v>
      </c>
      <c r="E661" t="str">
        <v>Other</v>
      </c>
      <c r="F661" t="str">
        <v>Wednesday</v>
      </c>
    </row>
    <row r="662" spans="1:6" x14ac:dyDescent="0.25">
      <c r="A662" s="6">
        <v>45894</v>
      </c>
      <c r="B662" t="str">
        <v>D3001955194</v>
      </c>
      <c r="C662" t="str">
        <v>Delivered</v>
      </c>
      <c r="D662" t="str">
        <v>IISER MOHALI</v>
      </c>
      <c r="E662" t="str">
        <v>DTDC</v>
      </c>
      <c r="F662" t="str">
        <v>Monday</v>
      </c>
    </row>
    <row r="663" spans="1:6" x14ac:dyDescent="0.25">
      <c r="A663" s="6">
        <v>45846</v>
      </c>
      <c r="B663" t="str">
        <v>D3001996933</v>
      </c>
      <c r="C663" t="str">
        <v>Delivered</v>
      </c>
      <c r="D663" t="str">
        <v>VECTOR</v>
      </c>
      <c r="E663" t="str">
        <v>DTDC</v>
      </c>
      <c r="F663" t="str">
        <v>Tuesday</v>
      </c>
    </row>
    <row r="664" spans="1:6" x14ac:dyDescent="0.25">
      <c r="A664" s="6">
        <v>45846</v>
      </c>
      <c r="B664" t="str">
        <v>D3001996934</v>
      </c>
      <c r="C664" t="str">
        <v>Delivered</v>
      </c>
      <c r="D664" t="str">
        <v>BIO SYSTEMS</v>
      </c>
      <c r="E664" t="str">
        <v>DTDC</v>
      </c>
      <c r="F664" t="str">
        <v>Tuesday</v>
      </c>
    </row>
    <row r="665" spans="1:6" x14ac:dyDescent="0.25">
      <c r="A665" s="6">
        <v>45846</v>
      </c>
      <c r="B665" t="str">
        <v>D3001996935</v>
      </c>
      <c r="C665" t="str">
        <v>Delivered</v>
      </c>
      <c r="D665" t="str">
        <v>Medlife</v>
      </c>
      <c r="E665" t="str">
        <v>DTDC</v>
      </c>
      <c r="F665" t="str">
        <v>Tuesday</v>
      </c>
    </row>
    <row r="666" spans="1:6" x14ac:dyDescent="0.25">
      <c r="A666" s="6">
        <v>45880</v>
      </c>
      <c r="B666" t="str">
        <v>D3001997013</v>
      </c>
      <c r="C666" t="str">
        <v>Delivered</v>
      </c>
      <c r="D666" t="str">
        <v>RESEARCH WORLD</v>
      </c>
      <c r="E666" t="str">
        <v>DTDC</v>
      </c>
      <c r="F666" t="str">
        <v>Monday</v>
      </c>
    </row>
    <row r="667" spans="1:6" x14ac:dyDescent="0.25">
      <c r="A667" s="6">
        <v>45880</v>
      </c>
      <c r="B667" t="str">
        <v>D3001997014</v>
      </c>
      <c r="C667" t="str">
        <v>Delivered</v>
      </c>
      <c r="D667" t="str">
        <v>IMTECH</v>
      </c>
      <c r="E667" t="str">
        <v>DTDC</v>
      </c>
      <c r="F667" t="str">
        <v>Monday</v>
      </c>
    </row>
    <row r="668" spans="1:6" x14ac:dyDescent="0.25">
      <c r="A668" s="6">
        <v>45880</v>
      </c>
      <c r="B668" t="str">
        <v>D3001997015</v>
      </c>
      <c r="C668" t="str">
        <v>Delivered</v>
      </c>
      <c r="D668" t="str">
        <v>IIT-ROORKE</v>
      </c>
      <c r="E668" t="str">
        <v>DTDC</v>
      </c>
      <c r="F668" t="str">
        <v>Monday</v>
      </c>
    </row>
    <row r="669" spans="1:6" x14ac:dyDescent="0.25">
      <c r="A669" s="6">
        <v>45887</v>
      </c>
      <c r="B669" t="str">
        <v>D3001997017</v>
      </c>
      <c r="C669" t="str">
        <v>Delivered</v>
      </c>
      <c r="D669" t="str">
        <v>Essence</v>
      </c>
      <c r="E669" t="str">
        <v>DTDC</v>
      </c>
      <c r="F669" t="str">
        <v>Monday</v>
      </c>
    </row>
    <row r="670" spans="1:6" x14ac:dyDescent="0.25">
      <c r="A670" s="6">
        <v>45887</v>
      </c>
      <c r="B670" t="str">
        <v>D3001997018</v>
      </c>
      <c r="C670" t="str">
        <v>Delivered</v>
      </c>
      <c r="D670" t="str">
        <v>MEDLIFE</v>
      </c>
      <c r="E670" t="str">
        <v>DTDC</v>
      </c>
      <c r="F670" t="str">
        <v>Monday</v>
      </c>
    </row>
    <row r="671" spans="1:6" x14ac:dyDescent="0.25">
      <c r="A671" s="6">
        <v>45836</v>
      </c>
      <c r="B671" t="str">
        <v>D3002213696</v>
      </c>
      <c r="C671" t="str">
        <v>Delivered</v>
      </c>
      <c r="D671" t="str">
        <v>SOHST</v>
      </c>
      <c r="E671" t="str">
        <v>DTDC</v>
      </c>
      <c r="F671" t="str">
        <v>Saturday</v>
      </c>
    </row>
    <row r="672" spans="1:6" x14ac:dyDescent="0.25">
      <c r="A672" s="6">
        <v>45846</v>
      </c>
      <c r="B672" t="str">
        <v>D3002213697</v>
      </c>
      <c r="C672" t="str">
        <v>Delivered</v>
      </c>
      <c r="D672" t="str">
        <v>RESEARCH</v>
      </c>
      <c r="E672" t="str">
        <v>DTDC</v>
      </c>
      <c r="F672" t="str">
        <v>Tuesday</v>
      </c>
    </row>
    <row r="673" spans="1:6" x14ac:dyDescent="0.25">
      <c r="A673" s="6">
        <v>45832</v>
      </c>
      <c r="B673" t="str">
        <v>D3002213704</v>
      </c>
      <c r="C673" t="str">
        <v>Delivered</v>
      </c>
      <c r="D673" t="str">
        <v>MEDLIFE</v>
      </c>
      <c r="E673" t="str">
        <v>DTDC</v>
      </c>
      <c r="F673" t="str">
        <v>Tuesday</v>
      </c>
    </row>
    <row r="674" spans="1:6" x14ac:dyDescent="0.25">
      <c r="A674" s="6">
        <v>45829</v>
      </c>
      <c r="B674" t="str">
        <v>D3002213705</v>
      </c>
      <c r="C674" t="str">
        <v>Delivered</v>
      </c>
      <c r="D674" t="str">
        <v>Imtech</v>
      </c>
      <c r="E674" t="str">
        <v>DTDC</v>
      </c>
      <c r="F674" t="str">
        <v>Saturday</v>
      </c>
    </row>
    <row r="675" spans="1:6" x14ac:dyDescent="0.25">
      <c r="A675" s="6">
        <v>45867</v>
      </c>
      <c r="B675" t="str">
        <v>D3002709220</v>
      </c>
      <c r="C675" t="str">
        <v>Delivered</v>
      </c>
      <c r="D675" t="str">
        <v>IMTECH</v>
      </c>
      <c r="E675" t="str">
        <v>DTDC</v>
      </c>
      <c r="F675" t="str">
        <v>Tuesday</v>
      </c>
    </row>
    <row r="676" spans="1:6" x14ac:dyDescent="0.25">
      <c r="A676" s="6">
        <v>45852</v>
      </c>
      <c r="B676" t="str">
        <v>D3002709675</v>
      </c>
      <c r="C676" t="str">
        <v>Delivered</v>
      </c>
      <c r="D676" t="str">
        <v>Medlife</v>
      </c>
      <c r="E676" t="str">
        <v>DTDC</v>
      </c>
      <c r="F676" t="str">
        <v>Monday</v>
      </c>
    </row>
    <row r="677" spans="1:6" x14ac:dyDescent="0.25">
      <c r="A677" s="6">
        <v>45852</v>
      </c>
      <c r="B677" t="str">
        <v>D3002709676</v>
      </c>
      <c r="C677" t="str">
        <v>Delivered</v>
      </c>
      <c r="D677" t="str">
        <v>IMTECH</v>
      </c>
      <c r="E677" t="str">
        <v>DTDC</v>
      </c>
      <c r="F677" t="str">
        <v>Monday</v>
      </c>
    </row>
    <row r="678" spans="1:6" x14ac:dyDescent="0.25">
      <c r="A678" s="6">
        <v>45860</v>
      </c>
      <c r="B678" t="str">
        <v>D3002709684</v>
      </c>
      <c r="C678" t="str">
        <v>Delivered</v>
      </c>
      <c r="D678" t="str">
        <v>IMTECH</v>
      </c>
      <c r="E678" t="str">
        <v>DTDC</v>
      </c>
      <c r="F678" t="str">
        <v>Tuesday</v>
      </c>
    </row>
    <row r="679" spans="1:6" x14ac:dyDescent="0.25">
      <c r="A679" s="6">
        <v>45860</v>
      </c>
      <c r="B679" t="str">
        <v>D3002709685</v>
      </c>
      <c r="C679" t="str">
        <v>Delivered</v>
      </c>
      <c r="D679" t="str">
        <v>Essence</v>
      </c>
      <c r="E679" t="str">
        <v>DTDC</v>
      </c>
      <c r="F679" t="str">
        <v>Tuesday</v>
      </c>
    </row>
    <row r="680" spans="1:6" x14ac:dyDescent="0.25">
      <c r="A680" s="6">
        <v>45867</v>
      </c>
      <c r="B680" t="str">
        <v>D3002864036</v>
      </c>
      <c r="C680" t="str">
        <v>Delivered</v>
      </c>
      <c r="D680" t="str">
        <v>MEDLIFE</v>
      </c>
      <c r="E680" t="str">
        <v>DTDC</v>
      </c>
      <c r="F680" t="str">
        <v>Tuesday</v>
      </c>
    </row>
    <row r="681" spans="1:6" x14ac:dyDescent="0.25">
      <c r="A681" s="6">
        <v>45867</v>
      </c>
      <c r="B681" t="str">
        <v>D3002864037</v>
      </c>
      <c r="C681" t="str">
        <v>Delivered</v>
      </c>
      <c r="D681" t="str">
        <v>IMTECH</v>
      </c>
      <c r="E681" t="str">
        <v>DTDC</v>
      </c>
      <c r="F681" t="str">
        <v>Tuesday</v>
      </c>
    </row>
    <row r="682" spans="1:6" x14ac:dyDescent="0.25">
      <c r="A682" s="6">
        <v>45873</v>
      </c>
      <c r="B682" t="str">
        <v>D3002864041</v>
      </c>
      <c r="C682" t="str">
        <v>Delivered</v>
      </c>
      <c r="D682" t="str">
        <v>POOJA TRADERS</v>
      </c>
      <c r="E682" t="str">
        <v>DTDC</v>
      </c>
      <c r="F682" t="str">
        <v>Monday</v>
      </c>
    </row>
    <row r="683" spans="1:6" x14ac:dyDescent="0.25">
      <c r="A683" s="6">
        <v>45871</v>
      </c>
      <c r="B683" t="str">
        <v>D3002864042</v>
      </c>
      <c r="C683" t="str">
        <v>Delivered</v>
      </c>
      <c r="D683" t="str">
        <v>Medlife</v>
      </c>
      <c r="E683" t="str">
        <v>DTDC</v>
      </c>
      <c r="F683" t="str">
        <v>Saturday</v>
      </c>
    </row>
    <row r="684" spans="1:6" x14ac:dyDescent="0.25">
      <c r="A684" s="6">
        <v>45875</v>
      </c>
      <c r="B684" t="str">
        <v>D3002864046</v>
      </c>
      <c r="C684" t="str">
        <v>Delivered</v>
      </c>
      <c r="D684" t="str">
        <v>MEDLIFE</v>
      </c>
      <c r="E684" t="str">
        <v>DTDC</v>
      </c>
      <c r="F684" t="str">
        <v>Wednesday</v>
      </c>
    </row>
    <row r="685" spans="1:6" x14ac:dyDescent="0.25">
      <c r="A685" s="6">
        <v>45901</v>
      </c>
      <c r="B685" t="str">
        <v>D3002950334</v>
      </c>
      <c r="C685" t="str">
        <v>Delivered</v>
      </c>
      <c r="D685" t="str">
        <v>IISER MOHALI</v>
      </c>
      <c r="E685" t="str">
        <v>DTDC</v>
      </c>
      <c r="F685" t="str">
        <v>Monday</v>
      </c>
    </row>
    <row r="686" spans="1:6" x14ac:dyDescent="0.25">
      <c r="A686" s="6">
        <v>45908</v>
      </c>
      <c r="B686" t="str">
        <v>D3002950414</v>
      </c>
      <c r="C686" t="str">
        <v>Delivered</v>
      </c>
      <c r="D686" t="str">
        <v>RESEARCH</v>
      </c>
      <c r="E686" t="str">
        <v>DTDC</v>
      </c>
      <c r="F686" t="str">
        <v>Monday</v>
      </c>
    </row>
    <row r="687" spans="1:6" x14ac:dyDescent="0.25">
      <c r="A687" s="6">
        <v>45908</v>
      </c>
      <c r="B687" t="str">
        <v>D3002950415</v>
      </c>
      <c r="C687" t="str">
        <v>Delivered</v>
      </c>
      <c r="D687" t="str">
        <v>IISER MOHALI</v>
      </c>
      <c r="E687" t="str">
        <v>DTDC</v>
      </c>
      <c r="F687" t="str">
        <v>Monday</v>
      </c>
    </row>
    <row r="688" spans="1:6" x14ac:dyDescent="0.25">
      <c r="A688" s="6">
        <v>45908</v>
      </c>
      <c r="B688" t="str">
        <v>D3002950416</v>
      </c>
      <c r="C688" t="str">
        <v>Delivered</v>
      </c>
      <c r="D688" t="str">
        <v>VECTOR</v>
      </c>
      <c r="E688" t="str">
        <v>DTDC</v>
      </c>
      <c r="F688" t="str">
        <v>Monday</v>
      </c>
    </row>
    <row r="689" spans="1:6" x14ac:dyDescent="0.25">
      <c r="A689" s="6">
        <v>45908</v>
      </c>
      <c r="B689" t="str">
        <v>D3002950417</v>
      </c>
      <c r="C689" t="str">
        <v>Delivered</v>
      </c>
      <c r="D689" t="str">
        <v>ESSENCE</v>
      </c>
      <c r="E689" t="str">
        <v>DTDC</v>
      </c>
      <c r="F689" t="str">
        <v>Monday</v>
      </c>
    </row>
    <row r="690" spans="1:6" x14ac:dyDescent="0.25">
      <c r="A690" s="6">
        <v>45913</v>
      </c>
      <c r="B690" t="str">
        <v>D3003568451</v>
      </c>
      <c r="C690" t="str">
        <v>Delivered</v>
      </c>
      <c r="D690" t="str">
        <v>MEDLIFE</v>
      </c>
      <c r="E690" t="str">
        <v>DTDC</v>
      </c>
      <c r="F690" t="str">
        <v>Saturday</v>
      </c>
    </row>
    <row r="691" spans="1:6" x14ac:dyDescent="0.25">
      <c r="A691" s="6">
        <v>45915</v>
      </c>
      <c r="B691" t="str">
        <v>D3003568486</v>
      </c>
      <c r="C691" t="str">
        <v>Delivered</v>
      </c>
      <c r="D691" t="str">
        <v>IMTECH</v>
      </c>
      <c r="E691" t="str">
        <v>DTDC</v>
      </c>
      <c r="F691" t="str">
        <v>Monday</v>
      </c>
    </row>
    <row r="692" spans="1:6" x14ac:dyDescent="0.25">
      <c r="A692" s="6">
        <v>45915</v>
      </c>
      <c r="B692" t="str">
        <v>D3003568487</v>
      </c>
      <c r="C692" t="str">
        <v>Delivered</v>
      </c>
      <c r="D692" t="str">
        <v>RESEARCH</v>
      </c>
      <c r="E692" t="str">
        <v>DTDC</v>
      </c>
      <c r="F692" t="str">
        <v>Monday</v>
      </c>
    </row>
    <row r="693" spans="1:6" x14ac:dyDescent="0.25">
      <c r="A693" s="6">
        <v>45915</v>
      </c>
      <c r="B693" t="str">
        <v>D3003568488</v>
      </c>
      <c r="C693" t="str">
        <v>Delivered</v>
      </c>
      <c r="D693" t="str">
        <v>VECTOR</v>
      </c>
      <c r="E693" t="str">
        <v>DTDC</v>
      </c>
      <c r="F693" t="str">
        <v>Monday</v>
      </c>
    </row>
    <row r="694" spans="1:6" x14ac:dyDescent="0.25">
      <c r="A694" s="6">
        <v>45927</v>
      </c>
      <c r="B694" t="str">
        <v>D3003710005</v>
      </c>
      <c r="C694" t="str">
        <v>Delivered</v>
      </c>
      <c r="D694" t="str">
        <v>INFINITY</v>
      </c>
      <c r="E694" t="str">
        <v>DTDC</v>
      </c>
      <c r="F694" t="str">
        <v>Saturday</v>
      </c>
    </row>
    <row r="695" spans="1:6" x14ac:dyDescent="0.25">
      <c r="A695" s="6">
        <v>45927</v>
      </c>
      <c r="B695" t="str">
        <v>D3003710006</v>
      </c>
      <c r="C695" t="str">
        <v>Delivered</v>
      </c>
      <c r="D695" t="str">
        <v>MEDLIFE</v>
      </c>
      <c r="E695" t="str">
        <v>DTDC</v>
      </c>
      <c r="F695" t="str">
        <v>Saturday</v>
      </c>
    </row>
    <row r="696" spans="1:6" x14ac:dyDescent="0.25">
      <c r="A696" s="6">
        <v>45934</v>
      </c>
      <c r="B696" t="str">
        <v>D3003710010</v>
      </c>
      <c r="C696" t="str">
        <v>Delivered</v>
      </c>
      <c r="D696" t="str">
        <v>Vector</v>
      </c>
      <c r="E696" t="str">
        <v>DTDC</v>
      </c>
      <c r="F696" t="str">
        <v>Saturday</v>
      </c>
    </row>
    <row r="697" spans="1:6" x14ac:dyDescent="0.25">
      <c r="A697" s="6">
        <v>45937</v>
      </c>
      <c r="B697" t="str">
        <v>D3003710012</v>
      </c>
      <c r="C697" t="str">
        <v>Delivered</v>
      </c>
      <c r="D697" t="str">
        <v>PATANJALI</v>
      </c>
      <c r="E697" t="str">
        <v>DTDC</v>
      </c>
      <c r="F697" t="str">
        <v>Tuesday</v>
      </c>
    </row>
    <row r="698" spans="1:6" x14ac:dyDescent="0.25">
      <c r="A698" s="6">
        <v>45937</v>
      </c>
      <c r="B698" t="str">
        <v>D3003710013</v>
      </c>
      <c r="C698" t="str">
        <v>Delivered</v>
      </c>
      <c r="D698" t="str">
        <v>MEDLIFE</v>
      </c>
      <c r="E698" t="str">
        <v>DTDC</v>
      </c>
      <c r="F698" t="str">
        <v>Tuesday</v>
      </c>
    </row>
    <row r="699" spans="1:6" x14ac:dyDescent="0.25">
      <c r="A699" s="6">
        <v>45936</v>
      </c>
      <c r="B699" t="str">
        <v>D3003710017</v>
      </c>
      <c r="C699" t="str">
        <v>Delivered</v>
      </c>
      <c r="D699" t="str">
        <v>IISER MOHALI</v>
      </c>
      <c r="E699" t="str">
        <v>DTDC</v>
      </c>
      <c r="F699" t="str">
        <v>Monday</v>
      </c>
    </row>
    <row r="700" spans="1:6" x14ac:dyDescent="0.25">
      <c r="A700" s="6">
        <v>45933</v>
      </c>
      <c r="B700" t="str">
        <v>D3003710018</v>
      </c>
      <c r="C700" t="str">
        <v>Delivered</v>
      </c>
      <c r="D700" t="str">
        <v>Aiims Bhatinda</v>
      </c>
      <c r="E700" t="str">
        <v>DTDC</v>
      </c>
      <c r="F700" t="str">
        <v>Friday</v>
      </c>
    </row>
    <row r="701" spans="1:6" x14ac:dyDescent="0.25">
      <c r="A701" s="6">
        <v>45957</v>
      </c>
      <c r="B701" t="str">
        <v>D3003908734</v>
      </c>
      <c r="C701" t="str">
        <v>Delivered</v>
      </c>
      <c r="D701" t="str">
        <v>Vector</v>
      </c>
      <c r="E701" t="str">
        <v>DTDC</v>
      </c>
      <c r="F701" t="str">
        <v>Monday</v>
      </c>
    </row>
    <row r="702" spans="1:6" x14ac:dyDescent="0.25">
      <c r="A702" s="6">
        <v>45957</v>
      </c>
      <c r="B702" t="str">
        <v>D3003908735</v>
      </c>
      <c r="C702" t="str">
        <v>Delivered</v>
      </c>
      <c r="D702" t="str">
        <v>IMTECH</v>
      </c>
      <c r="E702" t="str">
        <v>DTDC</v>
      </c>
      <c r="F702" t="str">
        <v>Monday</v>
      </c>
    </row>
    <row r="703" spans="1:6" x14ac:dyDescent="0.25">
      <c r="A703" s="6">
        <v>45958</v>
      </c>
      <c r="B703" t="str">
        <v>D3003908739</v>
      </c>
      <c r="C703" t="str">
        <v>Delivered</v>
      </c>
      <c r="D703" t="str">
        <v>MEDLIFE</v>
      </c>
      <c r="E703" t="str">
        <v>DTDC</v>
      </c>
      <c r="F703" t="str">
        <v>Tuesday</v>
      </c>
    </row>
    <row r="704" spans="1:6" x14ac:dyDescent="0.25">
      <c r="A704" s="6">
        <v>45958</v>
      </c>
      <c r="B704" t="str">
        <v>D3003908740</v>
      </c>
      <c r="C704" t="str">
        <v>Delivered</v>
      </c>
      <c r="D704" t="str">
        <v>IMTECH</v>
      </c>
      <c r="E704" t="str">
        <v>DTDC</v>
      </c>
      <c r="F704" t="str">
        <v>Tuesday</v>
      </c>
    </row>
    <row r="705" spans="1:6" x14ac:dyDescent="0.25">
      <c r="A705" s="6">
        <v>45975</v>
      </c>
      <c r="B705" t="str">
        <v>D3004714410</v>
      </c>
      <c r="C705" t="str">
        <v>DELIVERED</v>
      </c>
      <c r="D705" t="str">
        <v>MEDLIFE</v>
      </c>
      <c r="E705" t="str">
        <v>DTDC</v>
      </c>
      <c r="F705" t="str">
        <v>Friday</v>
      </c>
    </row>
    <row r="706" spans="1:6" x14ac:dyDescent="0.25">
      <c r="A706" s="6">
        <v>45978</v>
      </c>
      <c r="B706" t="str">
        <v>D3004714414</v>
      </c>
      <c r="C706" t="str">
        <v>DELIVERED</v>
      </c>
      <c r="D706" t="str">
        <v>IIT ROORKE</v>
      </c>
      <c r="E706" t="str">
        <v>DTDC</v>
      </c>
      <c r="F706" t="str">
        <v>Monday</v>
      </c>
    </row>
    <row r="707" spans="1:6" x14ac:dyDescent="0.25">
      <c r="A707" s="6">
        <v>45978</v>
      </c>
      <c r="B707" t="str">
        <v>D3004714415</v>
      </c>
      <c r="C707" t="str">
        <v>DELIVERED</v>
      </c>
      <c r="D707" t="str">
        <v>ESSENCE</v>
      </c>
      <c r="E707" t="str">
        <v>DTDC</v>
      </c>
      <c r="F707" t="str">
        <v>Monday</v>
      </c>
    </row>
    <row r="708" spans="1:6" x14ac:dyDescent="0.25">
      <c r="A708" s="6">
        <v>45990</v>
      </c>
      <c r="B708" t="str">
        <v>D3005213372</v>
      </c>
      <c r="C708" t="str">
        <v>delivered</v>
      </c>
      <c r="D708" t="str">
        <v>VECTOR</v>
      </c>
      <c r="E708" t="str">
        <v>DTDC</v>
      </c>
      <c r="F708" t="str">
        <v>Saturday</v>
      </c>
    </row>
    <row r="709" spans="1:6" x14ac:dyDescent="0.25">
      <c r="A709" s="6">
        <v>45983</v>
      </c>
      <c r="B709" t="str">
        <v>D3005213404</v>
      </c>
      <c r="C709" t="str">
        <v>DELIVERED</v>
      </c>
      <c r="D709" t="str">
        <v>IMTECH</v>
      </c>
      <c r="E709" t="str">
        <v>DTDC</v>
      </c>
      <c r="F709" t="str">
        <v>Saturday</v>
      </c>
    </row>
    <row r="710" spans="1:6" x14ac:dyDescent="0.25">
      <c r="A710" s="6">
        <v>45983</v>
      </c>
      <c r="B710" t="str">
        <v>D3005213405</v>
      </c>
      <c r="C710" t="str">
        <v>DELIVERED</v>
      </c>
      <c r="D710" t="str">
        <v>ESSENCE</v>
      </c>
      <c r="E710" t="str">
        <v>DTDC</v>
      </c>
      <c r="F710" t="str">
        <v>Saturday</v>
      </c>
    </row>
    <row r="711" spans="1:6" x14ac:dyDescent="0.25">
      <c r="A711" s="6">
        <v>45983</v>
      </c>
      <c r="B711" t="str">
        <v>D3005213406</v>
      </c>
      <c r="C711" t="str">
        <v>DELIVERED</v>
      </c>
      <c r="D711" t="str">
        <v>MEDLIFE</v>
      </c>
      <c r="E711" t="str">
        <v>DTDC</v>
      </c>
      <c r="F711" t="str">
        <v>Saturday</v>
      </c>
    </row>
    <row r="712" spans="1:6" x14ac:dyDescent="0.25">
      <c r="A712" s="6">
        <v>45985</v>
      </c>
      <c r="B712" t="str">
        <v>D3005213407</v>
      </c>
      <c r="C712" t="str">
        <v>delivered</v>
      </c>
      <c r="D712" t="str">
        <v>IIT ROORKE</v>
      </c>
      <c r="E712" t="str">
        <v>DTDC</v>
      </c>
      <c r="F712" t="str">
        <v>Monday</v>
      </c>
    </row>
    <row r="713" spans="1:6" x14ac:dyDescent="0.25">
      <c r="A713" s="6">
        <v>45985</v>
      </c>
      <c r="B713" t="str">
        <v>D3005213408</v>
      </c>
      <c r="C713" t="str">
        <v>delivered</v>
      </c>
      <c r="D713" t="str">
        <v>MEDLIFE</v>
      </c>
      <c r="E713" t="str">
        <v>DTDC</v>
      </c>
      <c r="F713" t="str">
        <v>Monday</v>
      </c>
    </row>
    <row r="714" spans="1:6" x14ac:dyDescent="0.25">
      <c r="A714" s="6">
        <v>45985</v>
      </c>
      <c r="B714" t="str">
        <v>D3005213409</v>
      </c>
      <c r="C714" t="str">
        <v>delivered</v>
      </c>
      <c r="D714" t="str">
        <v>IIT ROORKE</v>
      </c>
      <c r="E714" t="str">
        <v>DTDC</v>
      </c>
      <c r="F714" t="str">
        <v>Monday</v>
      </c>
    </row>
    <row r="715" spans="1:6" x14ac:dyDescent="0.25">
      <c r="A715" s="6">
        <v>45990</v>
      </c>
      <c r="B715" t="str">
        <v>D3005213612</v>
      </c>
      <c r="C715" t="str">
        <v>delivered</v>
      </c>
      <c r="D715" t="str">
        <v>IMTECH</v>
      </c>
      <c r="E715" t="str">
        <v>DTDC</v>
      </c>
      <c r="F715" t="str">
        <v>Saturday</v>
      </c>
    </row>
    <row r="716" spans="1:6" x14ac:dyDescent="0.25">
      <c r="A716" s="6">
        <v>46002</v>
      </c>
      <c r="B716" t="str">
        <v>D3005213617</v>
      </c>
      <c r="C716">
        <v>0</v>
      </c>
      <c r="D716" t="str">
        <v>MEDLIFE</v>
      </c>
      <c r="E716" t="str">
        <v>DTDC</v>
      </c>
      <c r="F716" t="str">
        <v>Thursday</v>
      </c>
    </row>
    <row r="717" spans="1:6" x14ac:dyDescent="0.25">
      <c r="A717" s="6">
        <v>45997</v>
      </c>
      <c r="B717" t="str">
        <v>D3005213678</v>
      </c>
      <c r="C717" t="str">
        <v>DELIVERED</v>
      </c>
      <c r="D717" t="str">
        <v>IMTECH</v>
      </c>
      <c r="E717" t="str">
        <v>DTDC</v>
      </c>
      <c r="F717" t="str">
        <v>Saturday</v>
      </c>
    </row>
    <row r="718" spans="1:6" x14ac:dyDescent="0.25">
      <c r="A718" s="6">
        <v>46006</v>
      </c>
      <c r="B718" t="str">
        <v>D3005408017</v>
      </c>
      <c r="C718">
        <v>0</v>
      </c>
      <c r="D718" t="str">
        <v>IMTECH</v>
      </c>
      <c r="E718" t="str">
        <v>DTDC</v>
      </c>
      <c r="F718" t="str">
        <v>Monday</v>
      </c>
    </row>
    <row r="719" spans="1:6" x14ac:dyDescent="0.25">
      <c r="A719" s="6">
        <v>46006</v>
      </c>
      <c r="B719" t="str">
        <v>D3005408018</v>
      </c>
      <c r="C719">
        <v>0</v>
      </c>
      <c r="D719" t="str">
        <v>IMTECH</v>
      </c>
      <c r="E719" t="str">
        <v>DTDC</v>
      </c>
      <c r="F719" t="str">
        <v>Monday</v>
      </c>
    </row>
    <row r="720" spans="1:6" x14ac:dyDescent="0.25">
      <c r="A720" s="6">
        <v>45868</v>
      </c>
      <c r="B720" t="str">
        <v>Expired</v>
      </c>
      <c r="C720" t="str">
        <v>Expired</v>
      </c>
      <c r="D720" t="str">
        <v>EXPIRED</v>
      </c>
      <c r="E720" t="str">
        <v>Other</v>
      </c>
      <c r="F720" t="str">
        <v>Wednesday</v>
      </c>
    </row>
    <row r="721" spans="1:6" x14ac:dyDescent="0.25">
      <c r="A721" s="6">
        <v>45929</v>
      </c>
      <c r="B721" t="str">
        <v>PORTER</v>
      </c>
      <c r="C721" t="str">
        <v>PORTER</v>
      </c>
      <c r="D721" t="str">
        <v>Labex</v>
      </c>
      <c r="E721" t="str">
        <v>Other</v>
      </c>
      <c r="F721" t="str">
        <v>Monday</v>
      </c>
    </row>
    <row r="722" spans="1:6" x14ac:dyDescent="0.25">
      <c r="A722" s="6">
        <v>45854</v>
      </c>
      <c r="B722" t="str">
        <v>WILL BE BILLED</v>
      </c>
      <c r="C722" t="str">
        <v>PRIYANKA MADAM</v>
      </c>
      <c r="D722" t="str">
        <v>Aiims</v>
      </c>
      <c r="E722" t="str">
        <v>Other</v>
      </c>
      <c r="F722" t="str">
        <v>Wednesday</v>
      </c>
    </row>
    <row r="723" spans="1:6" x14ac:dyDescent="0.25">
      <c r="A723" s="6">
        <v>45859</v>
      </c>
      <c r="B723" t="str">
        <v>with M Bio</v>
      </c>
      <c r="C723" t="str">
        <v>With M Biotehc</v>
      </c>
      <c r="D723" t="str">
        <v>HKP</v>
      </c>
      <c r="E723" t="str">
        <v>Other</v>
      </c>
      <c r="F723" t="str">
        <v>Monday</v>
      </c>
    </row>
    <row r="724" spans="1:6" x14ac:dyDescent="0.25">
      <c r="A724" s="6" t="str">
        <v xml:space="preserve"> </v>
      </c>
      <c r="B724">
        <v>0</v>
      </c>
      <c r="C724" t="str">
        <v xml:space="preserve"> </v>
      </c>
      <c r="D724" t="e">
        <v>#N/A</v>
      </c>
      <c r="E724" t="str">
        <v>Bluedart</v>
      </c>
      <c r="F724" t="str">
        <v xml:space="preserve"> </v>
      </c>
    </row>
    <row r="725" spans="1:6" x14ac:dyDescent="0.25">
      <c r="A725" s="6">
        <v>0</v>
      </c>
      <c r="B725">
        <v>0</v>
      </c>
      <c r="C725">
        <v>0</v>
      </c>
      <c r="D725">
        <v>0</v>
      </c>
      <c r="E725">
        <v>0</v>
      </c>
      <c r="F7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MasterSheet</vt:lpstr>
      <vt:lpstr>Incident Report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2025-12-05T10:23:06Z</cp:lastPrinted>
  <dcterms:created xsi:type="dcterms:W3CDTF">2015-06-05T18:17:20Z</dcterms:created>
  <dcterms:modified xsi:type="dcterms:W3CDTF">2025-12-15T13:02:14Z</dcterms:modified>
  <cp:contentStatus/>
</cp:coreProperties>
</file>